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.1 - Stavební část- URS" sheetId="2" r:id="rId2"/>
    <sheet name="01.2 - Stavební část - Sb..." sheetId="3" r:id="rId3"/>
    <sheet name="01.3 - Technologická část" sheetId="4" r:id="rId4"/>
    <sheet name="02.1 - Stavební část - URS" sheetId="5" r:id="rId5"/>
    <sheet name="02.2 - Stavební část - Sb..." sheetId="6" r:id="rId6"/>
    <sheet name="02.3 - Technologická část" sheetId="7" r:id="rId7"/>
    <sheet name="03.1 - Stavební část - URS" sheetId="8" r:id="rId8"/>
    <sheet name="03.2 - Stavební část - Sb..." sheetId="9" r:id="rId9"/>
    <sheet name="03.3 - Technologická část" sheetId="10" r:id="rId10"/>
    <sheet name="PS 01 - ŽST Brno-Královo ..." sheetId="11" r:id="rId11"/>
    <sheet name="PS 02 - ŽST Tišnov" sheetId="12" r:id="rId12"/>
    <sheet name="PS 03 - ŽST Vlkov u Tišnova" sheetId="13" r:id="rId13"/>
    <sheet name="Pokyny pro vyplnění" sheetId="14" r:id="rId14"/>
  </sheets>
  <definedNames>
    <definedName name="_xlnm.Print_Area" localSheetId="0">'Rekapitulace stavby'!$D$4:$AO$36,'Rekapitulace stavby'!$C$42:$AQ$71</definedName>
    <definedName name="_xlnm.Print_Titles" localSheetId="0">'Rekapitulace stavby'!$52:$52</definedName>
    <definedName name="_xlnm._FilterDatabase" localSheetId="1" hidden="1">'01.1 - Stavební část- URS'!$C$85:$K$124</definedName>
    <definedName name="_xlnm.Print_Area" localSheetId="1">'01.1 - Stavební část- URS'!$C$4:$J$41,'01.1 - Stavební část- URS'!$C$47:$J$65,'01.1 - Stavební část- URS'!$C$71:$K$124</definedName>
    <definedName name="_xlnm.Print_Titles" localSheetId="1">'01.1 - Stavební část- URS'!$85:$85</definedName>
    <definedName name="_xlnm._FilterDatabase" localSheetId="2" hidden="1">'01.2 - Stavební část - Sb...'!$C$84:$K$106</definedName>
    <definedName name="_xlnm.Print_Area" localSheetId="2">'01.2 - Stavební část - Sb...'!$C$4:$J$41,'01.2 - Stavební část - Sb...'!$C$47:$J$64,'01.2 - Stavební část - Sb...'!$C$70:$K$106</definedName>
    <definedName name="_xlnm.Print_Titles" localSheetId="2">'01.2 - Stavební část - Sb...'!$84:$84</definedName>
    <definedName name="_xlnm._FilterDatabase" localSheetId="3" hidden="1">'01.3 - Technologická část'!$C$85:$K$295</definedName>
    <definedName name="_xlnm.Print_Area" localSheetId="3">'01.3 - Technologická část'!$C$4:$J$41,'01.3 - Technologická část'!$C$47:$J$65,'01.3 - Technologická část'!$C$71:$K$295</definedName>
    <definedName name="_xlnm.Print_Titles" localSheetId="3">'01.3 - Technologická část'!$85:$85</definedName>
    <definedName name="_xlnm._FilterDatabase" localSheetId="4" hidden="1">'02.1 - Stavební část - URS'!$C$94:$K$198</definedName>
    <definedName name="_xlnm.Print_Area" localSheetId="4">'02.1 - Stavební část - URS'!$C$4:$J$41,'02.1 - Stavební část - URS'!$C$47:$J$74,'02.1 - Stavební část - URS'!$C$80:$K$198</definedName>
    <definedName name="_xlnm.Print_Titles" localSheetId="4">'02.1 - Stavební část - URS'!$94:$94</definedName>
    <definedName name="_xlnm._FilterDatabase" localSheetId="5" hidden="1">'02.2 - Stavební část - Sb...'!$C$92:$K$240</definedName>
    <definedName name="_xlnm.Print_Area" localSheetId="5">'02.2 - Stavební část - Sb...'!$C$4:$J$41,'02.2 - Stavební část - Sb...'!$C$47:$J$72,'02.2 - Stavební část - Sb...'!$C$78:$K$240</definedName>
    <definedName name="_xlnm.Print_Titles" localSheetId="5">'02.2 - Stavební část - Sb...'!$92:$92</definedName>
    <definedName name="_xlnm._FilterDatabase" localSheetId="6" hidden="1">'02.3 - Technologická část'!$C$85:$K$286</definedName>
    <definedName name="_xlnm.Print_Area" localSheetId="6">'02.3 - Technologická část'!$C$4:$J$41,'02.3 - Technologická část'!$C$47:$J$65,'02.3 - Technologická část'!$C$71:$K$286</definedName>
    <definedName name="_xlnm.Print_Titles" localSheetId="6">'02.3 - Technologická část'!$85:$85</definedName>
    <definedName name="_xlnm._FilterDatabase" localSheetId="7" hidden="1">'03.1 - Stavební část - URS'!$C$86:$K$128</definedName>
    <definedName name="_xlnm.Print_Area" localSheetId="7">'03.1 - Stavební část - URS'!$C$4:$J$41,'03.1 - Stavební část - URS'!$C$47:$J$66,'03.1 - Stavební část - URS'!$C$72:$K$128</definedName>
    <definedName name="_xlnm.Print_Titles" localSheetId="7">'03.1 - Stavební část - URS'!$86:$86</definedName>
    <definedName name="_xlnm._FilterDatabase" localSheetId="8" hidden="1">'03.2 - Stavební část - Sb...'!$C$84:$K$109</definedName>
    <definedName name="_xlnm.Print_Area" localSheetId="8">'03.2 - Stavební část - Sb...'!$C$4:$J$41,'03.2 - Stavební část - Sb...'!$C$47:$J$64,'03.2 - Stavební část - Sb...'!$C$70:$K$109</definedName>
    <definedName name="_xlnm.Print_Titles" localSheetId="8">'03.2 - Stavební část - Sb...'!$84:$84</definedName>
    <definedName name="_xlnm._FilterDatabase" localSheetId="9" hidden="1">'03.3 - Technologická část'!$C$85:$K$294</definedName>
    <definedName name="_xlnm.Print_Area" localSheetId="9">'03.3 - Technologická část'!$C$4:$J$41,'03.3 - Technologická část'!$C$47:$J$65,'03.3 - Technologická část'!$C$71:$K$294</definedName>
    <definedName name="_xlnm.Print_Titles" localSheetId="9">'03.3 - Technologická část'!$85:$85</definedName>
    <definedName name="_xlnm._FilterDatabase" localSheetId="10" hidden="1">'PS 01 - ŽST Brno-Královo ...'!$C$85:$K$105</definedName>
    <definedName name="_xlnm.Print_Area" localSheetId="10">'PS 01 - ŽST Brno-Královo ...'!$C$4:$J$41,'PS 01 - ŽST Brno-Královo ...'!$C$47:$J$65,'PS 01 - ŽST Brno-Královo ...'!$C$71:$K$105</definedName>
    <definedName name="_xlnm.Print_Titles" localSheetId="10">'PS 01 - ŽST Brno-Královo ...'!$85:$85</definedName>
    <definedName name="_xlnm._FilterDatabase" localSheetId="11" hidden="1">'PS 02 - ŽST Tišnov'!$C$85:$K$105</definedName>
    <definedName name="_xlnm.Print_Area" localSheetId="11">'PS 02 - ŽST Tišnov'!$C$4:$J$41,'PS 02 - ŽST Tišnov'!$C$47:$J$65,'PS 02 - ŽST Tišnov'!$C$71:$K$105</definedName>
    <definedName name="_xlnm.Print_Titles" localSheetId="11">'PS 02 - ŽST Tišnov'!$85:$85</definedName>
    <definedName name="_xlnm._FilterDatabase" localSheetId="12" hidden="1">'PS 03 - ŽST Vlkov u Tišnova'!$C$85:$K$105</definedName>
    <definedName name="_xlnm.Print_Area" localSheetId="12">'PS 03 - ŽST Vlkov u Tišnova'!$C$4:$J$41,'PS 03 - ŽST Vlkov u Tišnova'!$C$47:$J$65,'PS 03 - ŽST Vlkov u Tišnova'!$C$71:$K$105</definedName>
    <definedName name="_xlnm.Print_Titles" localSheetId="12">'PS 03 - ŽST Vlkov u Tišnova'!$85:$85</definedName>
    <definedName name="_xlnm.Print_Area" localSheetId="1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13" l="1" r="J39"/>
  <c r="J38"/>
  <c i="1" r="AY70"/>
  <c i="13" r="J37"/>
  <c i="1" r="AX70"/>
  <c i="13"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F80"/>
  <c r="E78"/>
  <c r="F56"/>
  <c r="E54"/>
  <c r="J26"/>
  <c r="E26"/>
  <c r="J83"/>
  <c r="J25"/>
  <c r="J23"/>
  <c r="E23"/>
  <c r="J82"/>
  <c r="J22"/>
  <c r="J20"/>
  <c r="E20"/>
  <c r="F59"/>
  <c r="J19"/>
  <c r="J17"/>
  <c r="E17"/>
  <c r="F82"/>
  <c r="J16"/>
  <c r="J14"/>
  <c r="J80"/>
  <c r="E7"/>
  <c r="E74"/>
  <c i="12" r="J39"/>
  <c r="J38"/>
  <c i="1" r="AY69"/>
  <c i="12" r="J37"/>
  <c i="1" r="AX69"/>
  <c i="12"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F80"/>
  <c r="E78"/>
  <c r="F56"/>
  <c r="E54"/>
  <c r="J26"/>
  <c r="E26"/>
  <c r="J83"/>
  <c r="J25"/>
  <c r="J23"/>
  <c r="E23"/>
  <c r="J82"/>
  <c r="J22"/>
  <c r="J20"/>
  <c r="E20"/>
  <c r="F83"/>
  <c r="J19"/>
  <c r="J17"/>
  <c r="E17"/>
  <c r="F82"/>
  <c r="J16"/>
  <c r="J14"/>
  <c r="J80"/>
  <c r="E7"/>
  <c r="E74"/>
  <c i="11" r="J39"/>
  <c r="J38"/>
  <c i="1" r="AY68"/>
  <c i="11" r="J37"/>
  <c i="1" r="AX68"/>
  <c i="11"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F80"/>
  <c r="E78"/>
  <c r="F56"/>
  <c r="E54"/>
  <c r="J26"/>
  <c r="E26"/>
  <c r="J59"/>
  <c r="J25"/>
  <c r="J23"/>
  <c r="E23"/>
  <c r="J82"/>
  <c r="J22"/>
  <c r="J20"/>
  <c r="E20"/>
  <c r="F83"/>
  <c r="J19"/>
  <c r="J17"/>
  <c r="E17"/>
  <c r="F58"/>
  <c r="J16"/>
  <c r="J14"/>
  <c r="J80"/>
  <c r="E7"/>
  <c r="E74"/>
  <c i="10" r="J39"/>
  <c r="J38"/>
  <c i="1" r="AY66"/>
  <c i="10" r="J37"/>
  <c i="1" r="AX66"/>
  <c i="10"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F80"/>
  <c r="E78"/>
  <c r="F56"/>
  <c r="E54"/>
  <c r="J26"/>
  <c r="E26"/>
  <c r="J59"/>
  <c r="J25"/>
  <c r="J23"/>
  <c r="E23"/>
  <c r="J82"/>
  <c r="J22"/>
  <c r="J20"/>
  <c r="E20"/>
  <c r="F83"/>
  <c r="J19"/>
  <c r="J17"/>
  <c r="E17"/>
  <c r="F82"/>
  <c r="J16"/>
  <c r="J14"/>
  <c r="J80"/>
  <c r="E7"/>
  <c r="E74"/>
  <c i="9" r="J39"/>
  <c r="J38"/>
  <c i="1" r="AY65"/>
  <c i="9" r="J37"/>
  <c i="1" r="AX65"/>
  <c i="9" r="BI109"/>
  <c r="BH109"/>
  <c r="BF109"/>
  <c r="BE109"/>
  <c r="T109"/>
  <c r="R109"/>
  <c r="P109"/>
  <c r="BI108"/>
  <c r="BH108"/>
  <c r="BF108"/>
  <c r="BE108"/>
  <c r="T108"/>
  <c r="R108"/>
  <c r="P108"/>
  <c r="BI107"/>
  <c r="BH107"/>
  <c r="BF107"/>
  <c r="BE107"/>
  <c r="T107"/>
  <c r="R107"/>
  <c r="P107"/>
  <c r="BI106"/>
  <c r="BH106"/>
  <c r="BF106"/>
  <c r="BE106"/>
  <c r="T106"/>
  <c r="R106"/>
  <c r="P106"/>
  <c r="BI105"/>
  <c r="BH105"/>
  <c r="BF105"/>
  <c r="BE105"/>
  <c r="T105"/>
  <c r="R105"/>
  <c r="P105"/>
  <c r="BI104"/>
  <c r="BH104"/>
  <c r="BF104"/>
  <c r="BE104"/>
  <c r="T104"/>
  <c r="R104"/>
  <c r="P104"/>
  <c r="BI103"/>
  <c r="BH103"/>
  <c r="BF103"/>
  <c r="BE103"/>
  <c r="T103"/>
  <c r="R103"/>
  <c r="P103"/>
  <c r="BI102"/>
  <c r="BH102"/>
  <c r="BF102"/>
  <c r="BE102"/>
  <c r="T102"/>
  <c r="R102"/>
  <c r="P102"/>
  <c r="BI101"/>
  <c r="BH101"/>
  <c r="BF101"/>
  <c r="BE101"/>
  <c r="T101"/>
  <c r="R101"/>
  <c r="P101"/>
  <c r="BI100"/>
  <c r="BH100"/>
  <c r="BF100"/>
  <c r="BE100"/>
  <c r="T100"/>
  <c r="R100"/>
  <c r="P100"/>
  <c r="BI99"/>
  <c r="BH99"/>
  <c r="BF99"/>
  <c r="BE99"/>
  <c r="T99"/>
  <c r="R99"/>
  <c r="P99"/>
  <c r="BI98"/>
  <c r="BH98"/>
  <c r="BF98"/>
  <c r="BE98"/>
  <c r="T98"/>
  <c r="R98"/>
  <c r="P98"/>
  <c r="BI97"/>
  <c r="BH97"/>
  <c r="BF97"/>
  <c r="BE97"/>
  <c r="T97"/>
  <c r="R97"/>
  <c r="P97"/>
  <c r="BI96"/>
  <c r="BH96"/>
  <c r="BF96"/>
  <c r="BE96"/>
  <c r="T96"/>
  <c r="R96"/>
  <c r="P96"/>
  <c r="BI95"/>
  <c r="BH95"/>
  <c r="BF95"/>
  <c r="BE95"/>
  <c r="T95"/>
  <c r="R95"/>
  <c r="P95"/>
  <c r="BI93"/>
  <c r="BH93"/>
  <c r="BF93"/>
  <c r="BE93"/>
  <c r="T93"/>
  <c r="R93"/>
  <c r="P93"/>
  <c r="BI92"/>
  <c r="BH92"/>
  <c r="BF92"/>
  <c r="BE92"/>
  <c r="T92"/>
  <c r="R92"/>
  <c r="P92"/>
  <c r="BI91"/>
  <c r="BH91"/>
  <c r="BF91"/>
  <c r="BE91"/>
  <c r="T91"/>
  <c r="R91"/>
  <c r="P91"/>
  <c r="BI90"/>
  <c r="BH90"/>
  <c r="BF90"/>
  <c r="BE90"/>
  <c r="T90"/>
  <c r="R90"/>
  <c r="P90"/>
  <c r="BI89"/>
  <c r="BH89"/>
  <c r="BF89"/>
  <c r="BE89"/>
  <c r="T89"/>
  <c r="R89"/>
  <c r="P89"/>
  <c r="BI88"/>
  <c r="BH88"/>
  <c r="BF88"/>
  <c r="BE88"/>
  <c r="T88"/>
  <c r="R88"/>
  <c r="P88"/>
  <c r="BI87"/>
  <c r="BH87"/>
  <c r="BF87"/>
  <c r="BE87"/>
  <c r="T87"/>
  <c r="R87"/>
  <c r="P87"/>
  <c r="BI86"/>
  <c r="BH86"/>
  <c r="BF86"/>
  <c r="BE86"/>
  <c r="T86"/>
  <c r="R86"/>
  <c r="P86"/>
  <c r="F79"/>
  <c r="E77"/>
  <c r="F56"/>
  <c r="E54"/>
  <c r="J26"/>
  <c r="E26"/>
  <c r="J59"/>
  <c r="J25"/>
  <c r="J23"/>
  <c r="E23"/>
  <c r="J81"/>
  <c r="J22"/>
  <c r="J20"/>
  <c r="E20"/>
  <c r="F82"/>
  <c r="J19"/>
  <c r="J17"/>
  <c r="E17"/>
  <c r="F58"/>
  <c r="J16"/>
  <c r="J14"/>
  <c r="J56"/>
  <c r="E7"/>
  <c r="E50"/>
  <c i="8" r="J39"/>
  <c r="J38"/>
  <c i="1" r="AY64"/>
  <c i="8" r="J37"/>
  <c i="1" r="AX64"/>
  <c i="8" r="BI128"/>
  <c r="BH128"/>
  <c r="BF128"/>
  <c r="BE128"/>
  <c r="T128"/>
  <c r="R128"/>
  <c r="P128"/>
  <c r="BI127"/>
  <c r="BH127"/>
  <c r="BF127"/>
  <c r="BE127"/>
  <c r="T127"/>
  <c r="R127"/>
  <c r="P127"/>
  <c r="BI126"/>
  <c r="BH126"/>
  <c r="BF126"/>
  <c r="BE126"/>
  <c r="T126"/>
  <c r="R126"/>
  <c r="P126"/>
  <c r="BI125"/>
  <c r="BH125"/>
  <c r="BF125"/>
  <c r="BE125"/>
  <c r="T125"/>
  <c r="R125"/>
  <c r="P125"/>
  <c r="BI124"/>
  <c r="BH124"/>
  <c r="BF124"/>
  <c r="BE124"/>
  <c r="T124"/>
  <c r="R124"/>
  <c r="P124"/>
  <c r="BI121"/>
  <c r="BH121"/>
  <c r="BF121"/>
  <c r="BE121"/>
  <c r="T121"/>
  <c r="R121"/>
  <c r="P121"/>
  <c r="BI120"/>
  <c r="BH120"/>
  <c r="BF120"/>
  <c r="BE120"/>
  <c r="T120"/>
  <c r="R120"/>
  <c r="P120"/>
  <c r="BI119"/>
  <c r="BH119"/>
  <c r="BF119"/>
  <c r="BE119"/>
  <c r="T119"/>
  <c r="R119"/>
  <c r="P119"/>
  <c r="BI117"/>
  <c r="BH117"/>
  <c r="BF117"/>
  <c r="BE117"/>
  <c r="T117"/>
  <c r="R117"/>
  <c r="P117"/>
  <c r="BI112"/>
  <c r="BH112"/>
  <c r="BF112"/>
  <c r="BE112"/>
  <c r="T112"/>
  <c r="R112"/>
  <c r="P112"/>
  <c r="BI109"/>
  <c r="BH109"/>
  <c r="BF109"/>
  <c r="BE109"/>
  <c r="T109"/>
  <c r="R109"/>
  <c r="P109"/>
  <c r="BI107"/>
  <c r="BH107"/>
  <c r="BF107"/>
  <c r="BE107"/>
  <c r="T107"/>
  <c r="R107"/>
  <c r="P107"/>
  <c r="BI104"/>
  <c r="BH104"/>
  <c r="BF104"/>
  <c r="BE104"/>
  <c r="T104"/>
  <c r="R104"/>
  <c r="P104"/>
  <c r="BI102"/>
  <c r="BH102"/>
  <c r="BF102"/>
  <c r="BE102"/>
  <c r="T102"/>
  <c r="R102"/>
  <c r="P102"/>
  <c r="BI101"/>
  <c r="BH101"/>
  <c r="BF101"/>
  <c r="BE101"/>
  <c r="T101"/>
  <c r="R101"/>
  <c r="P101"/>
  <c r="BI99"/>
  <c r="BH99"/>
  <c r="BF99"/>
  <c r="BE99"/>
  <c r="T99"/>
  <c r="R99"/>
  <c r="P99"/>
  <c r="BI98"/>
  <c r="BH98"/>
  <c r="BF98"/>
  <c r="BE98"/>
  <c r="T98"/>
  <c r="R98"/>
  <c r="P98"/>
  <c r="BI96"/>
  <c r="BH96"/>
  <c r="BF96"/>
  <c r="BE96"/>
  <c r="T96"/>
  <c r="R96"/>
  <c r="P96"/>
  <c r="BI94"/>
  <c r="BH94"/>
  <c r="BF94"/>
  <c r="BE94"/>
  <c r="T94"/>
  <c r="R94"/>
  <c r="P94"/>
  <c r="BI93"/>
  <c r="BH93"/>
  <c r="BF93"/>
  <c r="BE93"/>
  <c r="T93"/>
  <c r="R93"/>
  <c r="P93"/>
  <c r="BI91"/>
  <c r="BH91"/>
  <c r="BF91"/>
  <c r="BE91"/>
  <c r="T91"/>
  <c r="R91"/>
  <c r="P91"/>
  <c r="BI90"/>
  <c r="BH90"/>
  <c r="BF90"/>
  <c r="BE90"/>
  <c r="T90"/>
  <c r="R90"/>
  <c r="P90"/>
  <c r="BI89"/>
  <c r="BH89"/>
  <c r="BF89"/>
  <c r="BE89"/>
  <c r="T89"/>
  <c r="R89"/>
  <c r="P89"/>
  <c r="F81"/>
  <c r="E79"/>
  <c r="F56"/>
  <c r="E54"/>
  <c r="J26"/>
  <c r="E26"/>
  <c r="J59"/>
  <c r="J25"/>
  <c r="J23"/>
  <c r="E23"/>
  <c r="J83"/>
  <c r="J22"/>
  <c r="J20"/>
  <c r="E20"/>
  <c r="F84"/>
  <c r="J19"/>
  <c r="J17"/>
  <c r="E17"/>
  <c r="F83"/>
  <c r="J16"/>
  <c r="J14"/>
  <c r="J81"/>
  <c r="E7"/>
  <c r="E75"/>
  <c i="7" r="J39"/>
  <c r="J38"/>
  <c i="1" r="AY62"/>
  <c i="7" r="J37"/>
  <c i="1" r="AX62"/>
  <c i="7"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F80"/>
  <c r="E78"/>
  <c r="F56"/>
  <c r="E54"/>
  <c r="J26"/>
  <c r="E26"/>
  <c r="J59"/>
  <c r="J25"/>
  <c r="J23"/>
  <c r="E23"/>
  <c r="J58"/>
  <c r="J22"/>
  <c r="J20"/>
  <c r="E20"/>
  <c r="F83"/>
  <c r="J19"/>
  <c r="J17"/>
  <c r="E17"/>
  <c r="F58"/>
  <c r="J16"/>
  <c r="J14"/>
  <c r="J80"/>
  <c r="E7"/>
  <c r="E74"/>
  <c i="6" r="J39"/>
  <c r="J38"/>
  <c i="1" r="AY61"/>
  <c i="6" r="J37"/>
  <c i="1" r="AX61"/>
  <c i="6"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F87"/>
  <c r="E85"/>
  <c r="F56"/>
  <c r="E54"/>
  <c r="J26"/>
  <c r="E26"/>
  <c r="J90"/>
  <c r="J25"/>
  <c r="J23"/>
  <c r="E23"/>
  <c r="J89"/>
  <c r="J22"/>
  <c r="J20"/>
  <c r="E20"/>
  <c r="F59"/>
  <c r="J19"/>
  <c r="J17"/>
  <c r="E17"/>
  <c r="F89"/>
  <c r="J16"/>
  <c r="J14"/>
  <c r="J87"/>
  <c r="E7"/>
  <c r="E81"/>
  <c i="5" r="J39"/>
  <c r="J38"/>
  <c i="1" r="AY60"/>
  <c i="5" r="J37"/>
  <c i="1" r="AX60"/>
  <c i="5" r="BI198"/>
  <c r="BH198"/>
  <c r="BF198"/>
  <c r="BE198"/>
  <c r="T198"/>
  <c r="R198"/>
  <c r="P198"/>
  <c r="BI197"/>
  <c r="BH197"/>
  <c r="BF197"/>
  <c r="BE197"/>
  <c r="T197"/>
  <c r="R197"/>
  <c r="P197"/>
  <c r="BI196"/>
  <c r="BH196"/>
  <c r="BF196"/>
  <c r="BE196"/>
  <c r="T196"/>
  <c r="R196"/>
  <c r="P196"/>
  <c r="BI195"/>
  <c r="BH195"/>
  <c r="BF195"/>
  <c r="BE195"/>
  <c r="T195"/>
  <c r="R195"/>
  <c r="P195"/>
  <c r="BI194"/>
  <c r="BH194"/>
  <c r="BF194"/>
  <c r="BE194"/>
  <c r="T194"/>
  <c r="R194"/>
  <c r="P194"/>
  <c r="BI192"/>
  <c r="BH192"/>
  <c r="BF192"/>
  <c r="BE192"/>
  <c r="T192"/>
  <c r="R192"/>
  <c r="P192"/>
  <c r="BI190"/>
  <c r="BH190"/>
  <c r="BF190"/>
  <c r="BE190"/>
  <c r="T190"/>
  <c r="R190"/>
  <c r="P190"/>
  <c r="BI188"/>
  <c r="BH188"/>
  <c r="BF188"/>
  <c r="BE188"/>
  <c r="T188"/>
  <c r="R188"/>
  <c r="P188"/>
  <c r="BI186"/>
  <c r="BH186"/>
  <c r="BF186"/>
  <c r="BE186"/>
  <c r="T186"/>
  <c r="R186"/>
  <c r="P186"/>
  <c r="BI184"/>
  <c r="BH184"/>
  <c r="BF184"/>
  <c r="BE184"/>
  <c r="T184"/>
  <c r="R184"/>
  <c r="P184"/>
  <c r="BI182"/>
  <c r="BH182"/>
  <c r="BF182"/>
  <c r="BE182"/>
  <c r="T182"/>
  <c r="R182"/>
  <c r="P182"/>
  <c r="BI180"/>
  <c r="BH180"/>
  <c r="BF180"/>
  <c r="BE180"/>
  <c r="T180"/>
  <c r="R180"/>
  <c r="P180"/>
  <c r="BI178"/>
  <c r="BH178"/>
  <c r="BF178"/>
  <c r="BE178"/>
  <c r="T178"/>
  <c r="R178"/>
  <c r="P178"/>
  <c r="BI176"/>
  <c r="BH176"/>
  <c r="BF176"/>
  <c r="BE176"/>
  <c r="T176"/>
  <c r="R176"/>
  <c r="P176"/>
  <c r="BI174"/>
  <c r="BH174"/>
  <c r="BF174"/>
  <c r="BE174"/>
  <c r="T174"/>
  <c r="R174"/>
  <c r="P174"/>
  <c r="BI172"/>
  <c r="BH172"/>
  <c r="BF172"/>
  <c r="BE172"/>
  <c r="T172"/>
  <c r="R172"/>
  <c r="P172"/>
  <c r="BI170"/>
  <c r="BH170"/>
  <c r="BF170"/>
  <c r="BE170"/>
  <c r="T170"/>
  <c r="R170"/>
  <c r="P170"/>
  <c r="BI168"/>
  <c r="BH168"/>
  <c r="BF168"/>
  <c r="BE168"/>
  <c r="T168"/>
  <c r="R168"/>
  <c r="P168"/>
  <c r="BI166"/>
  <c r="BH166"/>
  <c r="BF166"/>
  <c r="BE166"/>
  <c r="T166"/>
  <c r="R166"/>
  <c r="P166"/>
  <c r="BI164"/>
  <c r="BH164"/>
  <c r="BF164"/>
  <c r="BE164"/>
  <c r="T164"/>
  <c r="R164"/>
  <c r="P164"/>
  <c r="BI162"/>
  <c r="BH162"/>
  <c r="BF162"/>
  <c r="BE162"/>
  <c r="T162"/>
  <c r="R162"/>
  <c r="P162"/>
  <c r="BI160"/>
  <c r="BH160"/>
  <c r="BF160"/>
  <c r="BE160"/>
  <c r="T160"/>
  <c r="R160"/>
  <c r="P160"/>
  <c r="BI158"/>
  <c r="BH158"/>
  <c r="BF158"/>
  <c r="BE158"/>
  <c r="T158"/>
  <c r="R158"/>
  <c r="P158"/>
  <c r="BI156"/>
  <c r="BH156"/>
  <c r="BF156"/>
  <c r="BE156"/>
  <c r="T156"/>
  <c r="R156"/>
  <c r="P156"/>
  <c r="BI154"/>
  <c r="BH154"/>
  <c r="BF154"/>
  <c r="BE154"/>
  <c r="T154"/>
  <c r="R154"/>
  <c r="P154"/>
  <c r="BI152"/>
  <c r="BH152"/>
  <c r="BF152"/>
  <c r="BE152"/>
  <c r="T152"/>
  <c r="R152"/>
  <c r="P152"/>
  <c r="BI150"/>
  <c r="BH150"/>
  <c r="BF150"/>
  <c r="BE150"/>
  <c r="T150"/>
  <c r="R150"/>
  <c r="P150"/>
  <c r="BI148"/>
  <c r="BH148"/>
  <c r="BF148"/>
  <c r="BE148"/>
  <c r="T148"/>
  <c r="R148"/>
  <c r="P148"/>
  <c r="BI146"/>
  <c r="BH146"/>
  <c r="BF146"/>
  <c r="BE146"/>
  <c r="T146"/>
  <c r="R146"/>
  <c r="P146"/>
  <c r="BI144"/>
  <c r="BH144"/>
  <c r="BF144"/>
  <c r="BE144"/>
  <c r="T144"/>
  <c r="R144"/>
  <c r="P144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6"/>
  <c r="BH136"/>
  <c r="BF136"/>
  <c r="BE136"/>
  <c r="T136"/>
  <c r="R136"/>
  <c r="P136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7"/>
  <c r="BH127"/>
  <c r="BF127"/>
  <c r="BE127"/>
  <c r="T127"/>
  <c r="R127"/>
  <c r="P127"/>
  <c r="BI126"/>
  <c r="BH126"/>
  <c r="BF126"/>
  <c r="BE126"/>
  <c r="T126"/>
  <c r="R126"/>
  <c r="P126"/>
  <c r="BI125"/>
  <c r="BH125"/>
  <c r="BF125"/>
  <c r="BE125"/>
  <c r="T125"/>
  <c r="R125"/>
  <c r="P125"/>
  <c r="BI123"/>
  <c r="BH123"/>
  <c r="BF123"/>
  <c r="BE123"/>
  <c r="T123"/>
  <c r="R123"/>
  <c r="P123"/>
  <c r="BI118"/>
  <c r="BH118"/>
  <c r="BF118"/>
  <c r="BE118"/>
  <c r="T118"/>
  <c r="R118"/>
  <c r="P118"/>
  <c r="BI115"/>
  <c r="BH115"/>
  <c r="BF115"/>
  <c r="BE115"/>
  <c r="T115"/>
  <c r="R115"/>
  <c r="P115"/>
  <c r="BI112"/>
  <c r="BH112"/>
  <c r="BF112"/>
  <c r="BE112"/>
  <c r="T112"/>
  <c r="R112"/>
  <c r="P112"/>
  <c r="BI110"/>
  <c r="BH110"/>
  <c r="BF110"/>
  <c r="BE110"/>
  <c r="T110"/>
  <c r="R110"/>
  <c r="P110"/>
  <c r="BI109"/>
  <c r="BH109"/>
  <c r="BF109"/>
  <c r="BE109"/>
  <c r="T109"/>
  <c r="R109"/>
  <c r="P109"/>
  <c r="BI107"/>
  <c r="BH107"/>
  <c r="BF107"/>
  <c r="BE107"/>
  <c r="T107"/>
  <c r="R107"/>
  <c r="P107"/>
  <c r="BI106"/>
  <c r="BH106"/>
  <c r="BF106"/>
  <c r="BE106"/>
  <c r="T106"/>
  <c r="R106"/>
  <c r="P106"/>
  <c r="BI104"/>
  <c r="BH104"/>
  <c r="BF104"/>
  <c r="BE104"/>
  <c r="T104"/>
  <c r="R104"/>
  <c r="P104"/>
  <c r="BI102"/>
  <c r="BH102"/>
  <c r="BF102"/>
  <c r="BE102"/>
  <c r="T102"/>
  <c r="R102"/>
  <c r="P102"/>
  <c r="BI101"/>
  <c r="BH101"/>
  <c r="BF101"/>
  <c r="BE101"/>
  <c r="T101"/>
  <c r="R101"/>
  <c r="P101"/>
  <c r="BI100"/>
  <c r="BH100"/>
  <c r="BF100"/>
  <c r="BE100"/>
  <c r="T100"/>
  <c r="R100"/>
  <c r="P100"/>
  <c r="BI99"/>
  <c r="BH99"/>
  <c r="BF99"/>
  <c r="BE99"/>
  <c r="T99"/>
  <c r="R99"/>
  <c r="P99"/>
  <c r="BI97"/>
  <c r="BH97"/>
  <c r="BF97"/>
  <c r="BE97"/>
  <c r="T97"/>
  <c r="R97"/>
  <c r="P97"/>
  <c r="F89"/>
  <c r="E87"/>
  <c r="F56"/>
  <c r="E54"/>
  <c r="J26"/>
  <c r="E26"/>
  <c r="J59"/>
  <c r="J25"/>
  <c r="J23"/>
  <c r="E23"/>
  <c r="J91"/>
  <c r="J22"/>
  <c r="J20"/>
  <c r="E20"/>
  <c r="F92"/>
  <c r="J19"/>
  <c r="J17"/>
  <c r="E17"/>
  <c r="F91"/>
  <c r="J16"/>
  <c r="J14"/>
  <c r="J89"/>
  <c r="E7"/>
  <c r="E83"/>
  <c i="4" r="J39"/>
  <c r="J38"/>
  <c i="1" r="AY58"/>
  <c i="4" r="J37"/>
  <c i="1" r="AX58"/>
  <c i="4"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F80"/>
  <c r="E78"/>
  <c r="F56"/>
  <c r="E54"/>
  <c r="J26"/>
  <c r="E26"/>
  <c r="J83"/>
  <c r="J25"/>
  <c r="J23"/>
  <c r="E23"/>
  <c r="J82"/>
  <c r="J22"/>
  <c r="J20"/>
  <c r="E20"/>
  <c r="F59"/>
  <c r="J19"/>
  <c r="J17"/>
  <c r="E17"/>
  <c r="F82"/>
  <c r="J16"/>
  <c r="J14"/>
  <c r="J80"/>
  <c r="E7"/>
  <c r="E50"/>
  <c i="3" r="J39"/>
  <c r="J38"/>
  <c i="1" r="AY57"/>
  <c i="3" r="J37"/>
  <c i="1" r="AX57"/>
  <c i="3"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F79"/>
  <c r="E77"/>
  <c r="F56"/>
  <c r="E54"/>
  <c r="J26"/>
  <c r="E26"/>
  <c r="J82"/>
  <c r="J25"/>
  <c r="J23"/>
  <c r="E23"/>
  <c r="J58"/>
  <c r="J22"/>
  <c r="J20"/>
  <c r="E20"/>
  <c r="F82"/>
  <c r="J19"/>
  <c r="J17"/>
  <c r="E17"/>
  <c r="F81"/>
  <c r="J16"/>
  <c r="J14"/>
  <c r="J79"/>
  <c r="E7"/>
  <c r="E73"/>
  <c i="2" r="J39"/>
  <c r="J38"/>
  <c i="1" r="AY56"/>
  <c i="2" r="J37"/>
  <c i="1" r="AX56"/>
  <c i="2" r="BI124"/>
  <c r="BH124"/>
  <c r="BF124"/>
  <c r="BE124"/>
  <c r="T124"/>
  <c r="R124"/>
  <c r="P124"/>
  <c r="BI123"/>
  <c r="BH123"/>
  <c r="BF123"/>
  <c r="BE123"/>
  <c r="T123"/>
  <c r="R123"/>
  <c r="P123"/>
  <c r="BI122"/>
  <c r="BH122"/>
  <c r="BF122"/>
  <c r="BE122"/>
  <c r="T122"/>
  <c r="R122"/>
  <c r="P122"/>
  <c r="BI121"/>
  <c r="BH121"/>
  <c r="BF121"/>
  <c r="BE121"/>
  <c r="T121"/>
  <c r="R121"/>
  <c r="P121"/>
  <c r="BI120"/>
  <c r="BH120"/>
  <c r="BF120"/>
  <c r="BE120"/>
  <c r="T120"/>
  <c r="R120"/>
  <c r="P120"/>
  <c r="BI117"/>
  <c r="BH117"/>
  <c r="BF117"/>
  <c r="BE117"/>
  <c r="T117"/>
  <c r="R117"/>
  <c r="P117"/>
  <c r="BI116"/>
  <c r="BH116"/>
  <c r="BF116"/>
  <c r="BE116"/>
  <c r="T116"/>
  <c r="R116"/>
  <c r="P116"/>
  <c r="BI115"/>
  <c r="BH115"/>
  <c r="BF115"/>
  <c r="BE115"/>
  <c r="T115"/>
  <c r="R115"/>
  <c r="P115"/>
  <c r="BI113"/>
  <c r="BH113"/>
  <c r="BF113"/>
  <c r="BE113"/>
  <c r="T113"/>
  <c r="R113"/>
  <c r="P113"/>
  <c r="BI108"/>
  <c r="BH108"/>
  <c r="BF108"/>
  <c r="BE108"/>
  <c r="T108"/>
  <c r="R108"/>
  <c r="P108"/>
  <c r="BI105"/>
  <c r="BH105"/>
  <c r="BF105"/>
  <c r="BE105"/>
  <c r="T105"/>
  <c r="R105"/>
  <c r="P105"/>
  <c r="BI102"/>
  <c r="BH102"/>
  <c r="BF102"/>
  <c r="BE102"/>
  <c r="T102"/>
  <c r="R102"/>
  <c r="P102"/>
  <c r="BI100"/>
  <c r="BH100"/>
  <c r="BF100"/>
  <c r="BE100"/>
  <c r="T100"/>
  <c r="R100"/>
  <c r="P100"/>
  <c r="BI99"/>
  <c r="BH99"/>
  <c r="BF99"/>
  <c r="BE99"/>
  <c r="T99"/>
  <c r="R99"/>
  <c r="P99"/>
  <c r="BI97"/>
  <c r="BH97"/>
  <c r="BF97"/>
  <c r="BE97"/>
  <c r="T97"/>
  <c r="R97"/>
  <c r="P97"/>
  <c r="BI95"/>
  <c r="BH95"/>
  <c r="BF95"/>
  <c r="BE95"/>
  <c r="T95"/>
  <c r="R95"/>
  <c r="P95"/>
  <c r="BI94"/>
  <c r="BH94"/>
  <c r="BF94"/>
  <c r="BE94"/>
  <c r="T94"/>
  <c r="R94"/>
  <c r="P94"/>
  <c r="BI92"/>
  <c r="BH92"/>
  <c r="BF92"/>
  <c r="BE92"/>
  <c r="T92"/>
  <c r="R92"/>
  <c r="P92"/>
  <c r="BI91"/>
  <c r="BH91"/>
  <c r="BF91"/>
  <c r="BE91"/>
  <c r="T91"/>
  <c r="R91"/>
  <c r="P91"/>
  <c r="BI90"/>
  <c r="BH90"/>
  <c r="BF90"/>
  <c r="BE90"/>
  <c r="T90"/>
  <c r="R90"/>
  <c r="P90"/>
  <c r="BI88"/>
  <c r="BH88"/>
  <c r="BF88"/>
  <c r="BE88"/>
  <c r="T88"/>
  <c r="R88"/>
  <c r="P88"/>
  <c r="BI87"/>
  <c r="BH87"/>
  <c r="BF87"/>
  <c r="BE87"/>
  <c r="T87"/>
  <c r="R87"/>
  <c r="P87"/>
  <c r="F80"/>
  <c r="E78"/>
  <c r="F56"/>
  <c r="E54"/>
  <c r="J26"/>
  <c r="E26"/>
  <c r="J83"/>
  <c r="J25"/>
  <c r="J23"/>
  <c r="E23"/>
  <c r="J58"/>
  <c r="J22"/>
  <c r="J20"/>
  <c r="E20"/>
  <c r="F83"/>
  <c r="J19"/>
  <c r="J17"/>
  <c r="E17"/>
  <c r="F82"/>
  <c r="J16"/>
  <c r="J14"/>
  <c r="J80"/>
  <c r="E7"/>
  <c r="E74"/>
  <c i="1" r="L50"/>
  <c r="AM50"/>
  <c r="AM49"/>
  <c r="L49"/>
  <c r="AM47"/>
  <c r="L47"/>
  <c r="L45"/>
  <c r="L44"/>
  <c i="12" r="BK94"/>
  <c i="11" r="BK98"/>
  <c i="10" r="J288"/>
  <c r="J281"/>
  <c r="BK266"/>
  <c r="J255"/>
  <c r="J249"/>
  <c r="BK241"/>
  <c r="BK229"/>
  <c r="BK217"/>
  <c r="J208"/>
  <c r="BK204"/>
  <c r="BK196"/>
  <c r="BK192"/>
  <c r="BK187"/>
  <c r="BK163"/>
  <c r="BK152"/>
  <c r="J145"/>
  <c r="BK141"/>
  <c r="BK136"/>
  <c r="J127"/>
  <c r="BK117"/>
  <c r="J99"/>
  <c r="BK88"/>
  <c i="9" r="BK104"/>
  <c r="J96"/>
  <c r="J88"/>
  <c i="8" r="BK99"/>
  <c r="BK90"/>
  <c i="7" r="BK277"/>
  <c r="J269"/>
  <c r="J259"/>
  <c r="BK252"/>
  <c r="J245"/>
  <c r="J231"/>
  <c r="BK220"/>
  <c r="BK215"/>
  <c r="J208"/>
  <c r="J199"/>
  <c r="J191"/>
  <c r="J185"/>
  <c r="J179"/>
  <c r="J173"/>
  <c r="BK167"/>
  <c r="BK158"/>
  <c r="J150"/>
  <c r="J134"/>
  <c r="BK131"/>
  <c r="BK124"/>
  <c r="J114"/>
  <c r="BK106"/>
  <c r="J94"/>
  <c r="J90"/>
  <c i="6" r="J224"/>
  <c r="J209"/>
  <c r="BK199"/>
  <c r="BK194"/>
  <c r="BK190"/>
  <c r="BK185"/>
  <c r="BK179"/>
  <c r="J168"/>
  <c r="BK165"/>
  <c r="BK155"/>
  <c r="BK152"/>
  <c r="J145"/>
  <c r="BK139"/>
  <c r="BK135"/>
  <c r="BK123"/>
  <c r="J116"/>
  <c r="BK103"/>
  <c r="J96"/>
  <c i="5" r="J196"/>
  <c r="J192"/>
  <c r="J174"/>
  <c r="J144"/>
  <c r="J134"/>
  <c r="BK115"/>
  <c r="BK100"/>
  <c i="4" r="J294"/>
  <c r="J291"/>
  <c r="J278"/>
  <c r="J269"/>
  <c r="J257"/>
  <c r="J254"/>
  <c r="J247"/>
  <c r="J243"/>
  <c r="J237"/>
  <c r="J231"/>
  <c r="BK223"/>
  <c r="BK213"/>
  <c r="J202"/>
  <c r="J191"/>
  <c r="J181"/>
  <c r="BK175"/>
  <c r="J169"/>
  <c r="BK161"/>
  <c r="J153"/>
  <c r="BK147"/>
  <c r="BK134"/>
  <c r="J128"/>
  <c r="J125"/>
  <c r="BK114"/>
  <c r="J109"/>
  <c r="BK99"/>
  <c i="3" r="BK99"/>
  <c r="J88"/>
  <c i="2" r="BK108"/>
  <c i="1" r="AS59"/>
  <c i="11" r="J87"/>
  <c i="10" r="BK292"/>
  <c r="J286"/>
  <c r="J272"/>
  <c r="J265"/>
  <c r="J259"/>
  <c r="J252"/>
  <c r="J241"/>
  <c r="J234"/>
  <c r="J226"/>
  <c r="J223"/>
  <c r="J219"/>
  <c r="J214"/>
  <c r="BK206"/>
  <c r="BK197"/>
  <c r="BK184"/>
  <c r="BK179"/>
  <c r="J176"/>
  <c r="BK170"/>
  <c r="J162"/>
  <c r="BK158"/>
  <c r="BK142"/>
  <c r="J137"/>
  <c r="BK132"/>
  <c r="BK121"/>
  <c r="J117"/>
  <c r="J108"/>
  <c r="J97"/>
  <c r="J93"/>
  <c i="9" r="J109"/>
  <c r="BK95"/>
  <c i="8" r="J126"/>
  <c r="J112"/>
  <c r="J102"/>
  <c i="7" r="J282"/>
  <c r="BK275"/>
  <c r="J268"/>
  <c r="J153"/>
  <c r="BK147"/>
  <c r="BK130"/>
  <c r="BK112"/>
  <c r="BK107"/>
  <c r="J97"/>
  <c r="BK87"/>
  <c i="6" r="J234"/>
  <c r="J228"/>
  <c r="J216"/>
  <c r="J208"/>
  <c r="J196"/>
  <c r="BK183"/>
  <c r="J169"/>
  <c r="BK161"/>
  <c r="BK148"/>
  <c r="BK144"/>
  <c r="J131"/>
  <c r="BK126"/>
  <c r="BK114"/>
  <c r="J109"/>
  <c r="J103"/>
  <c r="BK96"/>
  <c i="5" r="BK184"/>
  <c r="J176"/>
  <c r="J166"/>
  <c r="BK144"/>
  <c r="J115"/>
  <c r="BK102"/>
  <c i="4" r="J290"/>
  <c r="J280"/>
  <c r="J277"/>
  <c r="BK269"/>
  <c r="J265"/>
  <c r="J249"/>
  <c r="BK240"/>
  <c r="BK228"/>
  <c r="J217"/>
  <c r="J213"/>
  <c r="J206"/>
  <c r="BK202"/>
  <c r="BK198"/>
  <c r="J193"/>
  <c r="BK187"/>
  <c r="BK183"/>
  <c r="BK179"/>
  <c r="J173"/>
  <c r="J168"/>
  <c r="J150"/>
  <c r="BK135"/>
  <c r="BK129"/>
  <c r="J120"/>
  <c r="BK109"/>
  <c r="BK91"/>
  <c r="BK87"/>
  <c i="3" r="J99"/>
  <c r="BK88"/>
  <c i="2" r="J122"/>
  <c r="BK102"/>
  <c r="J95"/>
  <c i="1" r="AS63"/>
  <c i="12" r="J93"/>
  <c i="11" r="J96"/>
  <c r="BK87"/>
  <c i="10" r="BK286"/>
  <c r="BK281"/>
  <c r="J276"/>
  <c r="BK270"/>
  <c r="J264"/>
  <c r="J245"/>
  <c r="J242"/>
  <c r="J232"/>
  <c r="BK219"/>
  <c r="BK208"/>
  <c r="J204"/>
  <c r="J196"/>
  <c r="BK189"/>
  <c r="J179"/>
  <c r="J165"/>
  <c r="J150"/>
  <c r="J143"/>
  <c r="J135"/>
  <c r="BK129"/>
  <c r="BK114"/>
  <c r="BK107"/>
  <c r="BK99"/>
  <c r="J89"/>
  <c i="9" r="J103"/>
  <c r="J99"/>
  <c r="BK88"/>
  <c i="8" r="BK125"/>
  <c r="BK96"/>
  <c i="7" r="BK279"/>
  <c r="BK271"/>
  <c r="J266"/>
  <c r="BK259"/>
  <c r="BK256"/>
  <c r="J249"/>
  <c r="BK243"/>
  <c r="BK236"/>
  <c r="BK230"/>
  <c r="BK226"/>
  <c r="BK221"/>
  <c r="J217"/>
  <c r="BK207"/>
  <c r="J203"/>
  <c r="BK198"/>
  <c r="BK193"/>
  <c r="BK184"/>
  <c r="BK177"/>
  <c r="BK168"/>
  <c r="BK163"/>
  <c r="BK156"/>
  <c r="J147"/>
  <c r="BK142"/>
  <c r="J135"/>
  <c r="BK125"/>
  <c r="J121"/>
  <c r="J112"/>
  <c r="BK102"/>
  <c r="J92"/>
  <c i="6" r="BK239"/>
  <c r="J232"/>
  <c r="BK223"/>
  <c r="J219"/>
  <c r="BK212"/>
  <c r="J206"/>
  <c r="BK195"/>
  <c r="J183"/>
  <c r="BK172"/>
  <c r="J161"/>
  <c r="J155"/>
  <c r="J133"/>
  <c r="BK130"/>
  <c r="BK122"/>
  <c r="BK115"/>
  <c r="J104"/>
  <c r="J98"/>
  <c i="5" r="J194"/>
  <c r="BK182"/>
  <c r="BK172"/>
  <c r="J160"/>
  <c r="J142"/>
  <c r="BK130"/>
  <c r="BK125"/>
  <c r="J102"/>
  <c i="4" r="BK291"/>
  <c r="J287"/>
  <c r="BK280"/>
  <c r="BK265"/>
  <c r="BK260"/>
  <c r="BK255"/>
  <c r="BK242"/>
  <c r="BK235"/>
  <c r="J228"/>
  <c r="BK219"/>
  <c r="BK166"/>
  <c r="J155"/>
  <c r="BK150"/>
  <c r="J142"/>
  <c r="J129"/>
  <c r="J116"/>
  <c r="BK105"/>
  <c r="BK98"/>
  <c r="J94"/>
  <c i="3" r="BK103"/>
  <c r="J95"/>
  <c r="J91"/>
  <c i="2" r="J120"/>
  <c r="BK97"/>
  <c r="BK87"/>
  <c i="13" r="BK95"/>
  <c r="J93"/>
  <c i="12" r="J98"/>
  <c r="J91"/>
  <c i="11" r="BK104"/>
  <c r="BK91"/>
  <c i="10" r="J291"/>
  <c r="J277"/>
  <c r="BK268"/>
  <c r="BK258"/>
  <c r="BK256"/>
  <c r="BK245"/>
  <c r="BK239"/>
  <c r="J235"/>
  <c r="BK230"/>
  <c r="BK220"/>
  <c r="J213"/>
  <c r="BK203"/>
  <c r="J192"/>
  <c r="BK186"/>
  <c r="J177"/>
  <c r="J170"/>
  <c r="J158"/>
  <c r="J153"/>
  <c r="J148"/>
  <c r="J129"/>
  <c r="BK124"/>
  <c r="J121"/>
  <c r="J114"/>
  <c r="BK111"/>
  <c r="J105"/>
  <c r="BK92"/>
  <c i="9" r="BK109"/>
  <c r="BK102"/>
  <c r="BK93"/>
  <c r="J86"/>
  <c i="8" r="J125"/>
  <c r="J117"/>
  <c r="J94"/>
  <c i="7" r="BK286"/>
  <c r="BK284"/>
  <c r="J280"/>
  <c r="BK273"/>
  <c r="BK264"/>
  <c r="J255"/>
  <c r="J252"/>
  <c r="J248"/>
  <c r="BK241"/>
  <c r="BK237"/>
  <c r="J232"/>
  <c r="J226"/>
  <c r="J221"/>
  <c r="J214"/>
  <c r="J209"/>
  <c r="J205"/>
  <c r="BK199"/>
  <c r="BK195"/>
  <c r="J187"/>
  <c r="BK180"/>
  <c r="J177"/>
  <c r="BK171"/>
  <c r="J164"/>
  <c r="J156"/>
  <c r="BK145"/>
  <c r="J139"/>
  <c r="BK135"/>
  <c r="J131"/>
  <c r="BK120"/>
  <c r="BK116"/>
  <c r="J107"/>
  <c r="BK96"/>
  <c r="J89"/>
  <c i="6" r="J236"/>
  <c r="BK227"/>
  <c r="BK220"/>
  <c r="J207"/>
  <c r="BK202"/>
  <c r="J194"/>
  <c r="J189"/>
  <c r="J179"/>
  <c r="J170"/>
  <c r="BK166"/>
  <c r="BK157"/>
  <c r="BK153"/>
  <c r="BK147"/>
  <c r="J140"/>
  <c r="J128"/>
  <c r="J120"/>
  <c r="J112"/>
  <c r="J100"/>
  <c r="J95"/>
  <c i="5" r="BK166"/>
  <c r="BK156"/>
  <c r="BK142"/>
  <c r="BK109"/>
  <c i="4" r="BK292"/>
  <c r="BK284"/>
  <c r="J275"/>
  <c r="J271"/>
  <c r="J261"/>
  <c r="BK251"/>
  <c r="BK249"/>
  <c r="BK236"/>
  <c r="J222"/>
  <c r="J218"/>
  <c r="J212"/>
  <c r="J207"/>
  <c r="J204"/>
  <c r="J198"/>
  <c r="J194"/>
  <c r="J188"/>
  <c r="J183"/>
  <c r="BK171"/>
  <c r="J160"/>
  <c r="BK156"/>
  <c r="BK148"/>
  <c r="J136"/>
  <c r="J127"/>
  <c r="J123"/>
  <c r="BK119"/>
  <c r="J108"/>
  <c r="BK103"/>
  <c r="J97"/>
  <c r="J91"/>
  <c i="3" r="BK100"/>
  <c r="BK93"/>
  <c r="BK86"/>
  <c i="2" r="BK113"/>
  <c r="J90"/>
  <c i="12" r="BK95"/>
  <c i="11" r="J101"/>
  <c i="10" r="J290"/>
  <c r="J284"/>
  <c r="J273"/>
  <c r="BK261"/>
  <c r="BK254"/>
  <c r="BK248"/>
  <c r="J233"/>
  <c r="J227"/>
  <c r="J212"/>
  <c r="J206"/>
  <c r="BK198"/>
  <c r="J193"/>
  <c r="BK188"/>
  <c r="J186"/>
  <c r="BK185"/>
  <c r="J184"/>
  <c r="BK183"/>
  <c r="BK166"/>
  <c r="J160"/>
  <c r="BK155"/>
  <c r="J142"/>
  <c r="BK140"/>
  <c r="BK130"/>
  <c r="J118"/>
  <c r="J106"/>
  <c r="BK100"/>
  <c r="J87"/>
  <c i="9" r="J102"/>
  <c r="J93"/>
  <c i="8" r="J127"/>
  <c r="BK94"/>
  <c i="7" r="BK276"/>
  <c r="J270"/>
  <c r="J264"/>
  <c r="J256"/>
  <c r="J247"/>
  <c r="J237"/>
  <c r="BK225"/>
  <c r="BK219"/>
  <c r="J212"/>
  <c r="BK206"/>
  <c r="J197"/>
  <c r="J192"/>
  <c r="BK187"/>
  <c r="J184"/>
  <c r="BK174"/>
  <c r="J170"/>
  <c r="J163"/>
  <c r="BK159"/>
  <c r="J155"/>
  <c r="J143"/>
  <c r="J128"/>
  <c r="J125"/>
  <c r="J117"/>
  <c r="BK108"/>
  <c r="J96"/>
  <c r="BK92"/>
  <c i="6" r="J235"/>
  <c r="BK214"/>
  <c r="J205"/>
  <c r="BK196"/>
  <c r="J191"/>
  <c r="J187"/>
  <c r="J182"/>
  <c r="J176"/>
  <c r="J167"/>
  <c r="J159"/>
  <c r="J153"/>
  <c r="J144"/>
  <c r="J137"/>
  <c r="BK133"/>
  <c r="J115"/>
  <c r="J106"/>
  <c r="BK101"/>
  <c i="5" r="BK198"/>
  <c r="BK194"/>
  <c r="BK164"/>
  <c r="J148"/>
  <c r="J125"/>
  <c r="BK104"/>
  <c i="4" r="J295"/>
  <c r="BK293"/>
  <c r="BK288"/>
  <c r="BK281"/>
  <c r="J273"/>
  <c r="BK259"/>
  <c r="BK252"/>
  <c r="J246"/>
  <c r="BK238"/>
  <c r="BK233"/>
  <c r="BK229"/>
  <c r="BK220"/>
  <c r="BK211"/>
  <c r="BK207"/>
  <c r="BK196"/>
  <c r="BK190"/>
  <c r="BK182"/>
  <c r="BK176"/>
  <c r="J170"/>
  <c r="J166"/>
  <c r="BK160"/>
  <c r="BK151"/>
  <c r="J145"/>
  <c r="BK137"/>
  <c r="J131"/>
  <c r="BK116"/>
  <c r="BK110"/>
  <c r="J102"/>
  <c r="J95"/>
  <c i="3" r="J102"/>
  <c r="BK91"/>
  <c i="2" r="J123"/>
  <c r="BK99"/>
  <c i="13" r="BK104"/>
  <c r="BK98"/>
  <c r="J95"/>
  <c r="J89"/>
  <c i="12" r="BK102"/>
  <c r="BK93"/>
  <c i="11" r="J102"/>
  <c r="BK94"/>
  <c r="BK89"/>
  <c i="10" r="BK293"/>
  <c r="BK291"/>
  <c r="J285"/>
  <c r="J267"/>
  <c r="J256"/>
  <c r="J251"/>
  <c r="BK236"/>
  <c r="BK228"/>
  <c r="BK225"/>
  <c r="J220"/>
  <c r="J215"/>
  <c r="J205"/>
  <c r="J198"/>
  <c r="J183"/>
  <c r="BK177"/>
  <c r="BK173"/>
  <c r="J163"/>
  <c r="J159"/>
  <c r="BK154"/>
  <c r="BK145"/>
  <c r="J139"/>
  <c r="BK134"/>
  <c r="J123"/>
  <c r="BK112"/>
  <c r="BK105"/>
  <c r="BK98"/>
  <c r="J94"/>
  <c r="BK89"/>
  <c i="9" r="J105"/>
  <c r="BK87"/>
  <c i="8" r="J119"/>
  <c r="BK107"/>
  <c r="J99"/>
  <c i="7" r="BK283"/>
  <c r="BK280"/>
  <c r="BK272"/>
  <c r="BK160"/>
  <c r="BK151"/>
  <c r="J141"/>
  <c r="BK128"/>
  <c r="BK113"/>
  <c r="J109"/>
  <c r="J100"/>
  <c r="J88"/>
  <c i="6" r="BK235"/>
  <c r="J229"/>
  <c r="BK219"/>
  <c r="J210"/>
  <c r="BK201"/>
  <c r="J184"/>
  <c r="BK176"/>
  <c r="BK163"/>
  <c r="J152"/>
  <c r="J146"/>
  <c r="BK140"/>
  <c r="J129"/>
  <c r="J119"/>
  <c r="BK112"/>
  <c r="BK105"/>
  <c r="BK100"/>
  <c r="BK95"/>
  <c i="5" r="BK190"/>
  <c r="J178"/>
  <c r="BK168"/>
  <c r="BK152"/>
  <c r="J130"/>
  <c r="BK110"/>
  <c r="J104"/>
  <c r="J100"/>
  <c i="4" r="J281"/>
  <c r="BK276"/>
  <c r="J268"/>
  <c r="BK262"/>
  <c r="J252"/>
  <c r="BK234"/>
  <c r="BK226"/>
  <c r="BK216"/>
  <c r="BK210"/>
  <c r="J203"/>
  <c r="BK200"/>
  <c r="J197"/>
  <c r="BK192"/>
  <c r="BK186"/>
  <c r="J182"/>
  <c r="J174"/>
  <c r="J171"/>
  <c r="J164"/>
  <c r="BK139"/>
  <c r="J132"/>
  <c r="BK123"/>
  <c r="BK112"/>
  <c r="J103"/>
  <c r="BK90"/>
  <c i="3" r="J106"/>
  <c r="BK97"/>
  <c r="BK90"/>
  <c i="2" r="J124"/>
  <c r="J116"/>
  <c r="J99"/>
  <c r="BK91"/>
  <c i="13" r="BK102"/>
  <c r="J92"/>
  <c i="12" r="BK96"/>
  <c i="11" r="J95"/>
  <c i="10" r="BK290"/>
  <c r="BK283"/>
  <c r="J279"/>
  <c r="BK273"/>
  <c r="J266"/>
  <c r="J258"/>
  <c r="BK249"/>
  <c r="J239"/>
  <c r="BK234"/>
  <c r="J218"/>
  <c r="BK207"/>
  <c r="J200"/>
  <c r="BK193"/>
  <c r="J185"/>
  <c r="BK176"/>
  <c r="J161"/>
  <c r="BK144"/>
  <c r="J136"/>
  <c r="J131"/>
  <c r="J119"/>
  <c r="J109"/>
  <c r="J101"/>
  <c r="BK91"/>
  <c i="9" r="BK106"/>
  <c r="J100"/>
  <c r="J95"/>
  <c i="8" r="BK126"/>
  <c r="J109"/>
  <c r="BK89"/>
  <c i="7" r="J275"/>
  <c r="BK267"/>
  <c r="J262"/>
  <c r="BK255"/>
  <c r="BK250"/>
  <c r="BK245"/>
  <c r="J238"/>
  <c r="J233"/>
  <c r="J229"/>
  <c r="BK224"/>
  <c r="J219"/>
  <c r="BK211"/>
  <c r="BK205"/>
  <c r="J200"/>
  <c r="J194"/>
  <c r="BK186"/>
  <c r="J180"/>
  <c r="J174"/>
  <c r="BK170"/>
  <c r="BK165"/>
  <c r="J158"/>
  <c r="J149"/>
  <c r="BK143"/>
  <c r="BK136"/>
  <c r="BK126"/>
  <c r="BK122"/>
  <c r="J116"/>
  <c r="BK105"/>
  <c r="J98"/>
  <c i="6" r="BK240"/>
  <c r="J237"/>
  <c r="J225"/>
  <c r="J221"/>
  <c r="J215"/>
  <c r="BK209"/>
  <c r="J200"/>
  <c r="BK187"/>
  <c r="J180"/>
  <c r="BK171"/>
  <c r="BK160"/>
  <c r="BK151"/>
  <c r="BK132"/>
  <c r="BK128"/>
  <c r="J123"/>
  <c r="BK117"/>
  <c r="BK110"/>
  <c r="BK99"/>
  <c i="5" r="J195"/>
  <c r="BK186"/>
  <c r="BK146"/>
  <c r="BK134"/>
  <c r="J126"/>
  <c r="J109"/>
  <c r="J99"/>
  <c i="4" r="J285"/>
  <c r="J282"/>
  <c r="J272"/>
  <c r="J262"/>
  <c r="J259"/>
  <c r="BK243"/>
  <c r="J236"/>
  <c r="J229"/>
  <c r="J223"/>
  <c r="BK169"/>
  <c r="J162"/>
  <c r="J154"/>
  <c r="J149"/>
  <c r="BK140"/>
  <c r="J122"/>
  <c r="J113"/>
  <c r="BK104"/>
  <c r="BK97"/>
  <c r="J90"/>
  <c i="3" r="BK105"/>
  <c r="J100"/>
  <c r="J93"/>
  <c i="2" r="J121"/>
  <c r="J108"/>
  <c r="J91"/>
  <c i="13" r="J104"/>
  <c r="J94"/>
  <c r="J91"/>
  <c i="12" r="J96"/>
  <c r="J89"/>
  <c i="11" r="BK101"/>
  <c i="10" r="BK289"/>
  <c r="BK279"/>
  <c r="J270"/>
  <c r="BK262"/>
  <c r="J257"/>
  <c r="BK246"/>
  <c r="BK240"/>
  <c r="J237"/>
  <c r="BK224"/>
  <c r="BK218"/>
  <c r="BK215"/>
  <c r="J210"/>
  <c r="J195"/>
  <c r="J187"/>
  <c r="J181"/>
  <c r="J173"/>
  <c r="BK159"/>
  <c r="BK156"/>
  <c r="BK151"/>
  <c r="J130"/>
  <c r="J125"/>
  <c r="J120"/>
  <c r="J113"/>
  <c r="J107"/>
  <c r="J95"/>
  <c r="J90"/>
  <c i="9" r="BK107"/>
  <c r="BK99"/>
  <c r="BK96"/>
  <c r="BK90"/>
  <c i="8" r="BK127"/>
  <c r="J120"/>
  <c r="BK101"/>
  <c r="J90"/>
  <c i="7" r="BK285"/>
  <c r="J283"/>
  <c r="J277"/>
  <c r="BK270"/>
  <c r="BK257"/>
  <c r="J250"/>
  <c r="J244"/>
  <c r="BK238"/>
  <c r="BK235"/>
  <c r="BK229"/>
  <c r="J224"/>
  <c r="BK217"/>
  <c r="BK213"/>
  <c r="BK208"/>
  <c r="J204"/>
  <c r="BK197"/>
  <c r="BK189"/>
  <c r="J181"/>
  <c r="J178"/>
  <c r="BK173"/>
  <c r="J166"/>
  <c r="J161"/>
  <c r="J148"/>
  <c r="BK141"/>
  <c r="J137"/>
  <c r="BK133"/>
  <c r="BK127"/>
  <c r="BK117"/>
  <c r="J110"/>
  <c r="J102"/>
  <c r="BK98"/>
  <c r="J91"/>
  <c i="6" r="BK238"/>
  <c r="J231"/>
  <c r="BK225"/>
  <c r="BK215"/>
  <c r="BK205"/>
  <c r="BK198"/>
  <c r="J186"/>
  <c r="BK182"/>
  <c r="BK175"/>
  <c r="BK169"/>
  <c r="J165"/>
  <c r="BK154"/>
  <c r="J148"/>
  <c r="J136"/>
  <c r="J126"/>
  <c r="BK118"/>
  <c r="J111"/>
  <c r="BK107"/>
  <c i="5" r="J186"/>
  <c r="BK162"/>
  <c r="BK154"/>
  <c r="J140"/>
  <c r="J112"/>
  <c r="BK99"/>
  <c i="4" r="BK279"/>
  <c r="BK272"/>
  <c r="J263"/>
  <c r="J256"/>
  <c r="J245"/>
  <c r="BK232"/>
  <c r="BK225"/>
  <c r="J219"/>
  <c r="J216"/>
  <c r="J209"/>
  <c r="BK203"/>
  <c r="BK197"/>
  <c r="BK193"/>
  <c r="J187"/>
  <c r="BK180"/>
  <c r="J176"/>
  <c r="BK164"/>
  <c r="BK158"/>
  <c r="BK152"/>
  <c r="J144"/>
  <c r="J140"/>
  <c r="J135"/>
  <c r="J130"/>
  <c r="BK122"/>
  <c r="BK117"/>
  <c r="J110"/>
  <c r="J105"/>
  <c r="J99"/>
  <c r="BK94"/>
  <c r="BK89"/>
  <c i="3" r="J101"/>
  <c r="BK95"/>
  <c r="J89"/>
  <c i="2" r="BK117"/>
  <c r="J102"/>
  <c r="J87"/>
  <c i="12" r="J104"/>
  <c r="BK89"/>
  <c i="11" r="J92"/>
  <c i="10" r="BK285"/>
  <c r="BK276"/>
  <c r="BK264"/>
  <c r="BK259"/>
  <c r="BK251"/>
  <c r="BK242"/>
  <c r="J230"/>
  <c r="J222"/>
  <c r="BK209"/>
  <c r="J203"/>
  <c r="J197"/>
  <c r="BK191"/>
  <c r="BK178"/>
  <c r="J174"/>
  <c r="BK171"/>
  <c r="BK169"/>
  <c r="BK168"/>
  <c r="BK167"/>
  <c r="BK165"/>
  <c r="J164"/>
  <c r="J157"/>
  <c r="J156"/>
  <c r="BK147"/>
  <c r="J144"/>
  <c r="BK133"/>
  <c r="J124"/>
  <c r="J115"/>
  <c r="BK101"/>
  <c r="J96"/>
  <c i="9" r="J108"/>
  <c r="J98"/>
  <c r="J89"/>
  <c i="8" r="J107"/>
  <c r="J98"/>
  <c r="J89"/>
  <c i="7" r="J271"/>
  <c r="BK262"/>
  <c r="J258"/>
  <c r="BK251"/>
  <c r="BK244"/>
  <c r="BK234"/>
  <c r="BK227"/>
  <c r="J216"/>
  <c r="J211"/>
  <c r="BK203"/>
  <c r="J202"/>
  <c r="J193"/>
  <c r="J188"/>
  <c r="BK183"/>
  <c r="BK178"/>
  <c r="J171"/>
  <c r="BK164"/>
  <c r="BK161"/>
  <c r="J151"/>
  <c r="J142"/>
  <c r="BK132"/>
  <c r="J126"/>
  <c r="J120"/>
  <c r="J113"/>
  <c r="J103"/>
  <c r="BK95"/>
  <c i="6" r="J238"/>
  <c r="BK221"/>
  <c r="BK206"/>
  <c r="J198"/>
  <c r="BK193"/>
  <c r="BK189"/>
  <c r="BK180"/>
  <c r="BK174"/>
  <c r="J166"/>
  <c r="J157"/>
  <c r="J151"/>
  <c r="J142"/>
  <c r="J138"/>
  <c r="BK134"/>
  <c r="BK121"/>
  <c r="BK108"/>
  <c r="J105"/>
  <c r="J97"/>
  <c i="5" r="J198"/>
  <c r="J188"/>
  <c r="J180"/>
  <c r="BK150"/>
  <c r="BK136"/>
  <c r="BK118"/>
  <c r="J110"/>
  <c i="4" r="BK295"/>
  <c r="J293"/>
  <c r="BK287"/>
  <c r="BK277"/>
  <c r="J267"/>
  <c r="BK256"/>
  <c r="BK253"/>
  <c r="BK245"/>
  <c r="J242"/>
  <c r="J232"/>
  <c r="BK224"/>
  <c r="BK215"/>
  <c r="J210"/>
  <c r="BK204"/>
  <c r="BK194"/>
  <c r="BK188"/>
  <c r="J180"/>
  <c r="BK174"/>
  <c r="BK168"/>
  <c r="BK162"/>
  <c r="BK154"/>
  <c r="J148"/>
  <c r="BK144"/>
  <c r="J133"/>
  <c r="BK127"/>
  <c r="J124"/>
  <c r="BK113"/>
  <c r="J100"/>
  <c r="BK92"/>
  <c i="3" r="J98"/>
  <c r="J87"/>
  <c i="2" r="BK120"/>
  <c r="BK95"/>
  <c i="13" r="J102"/>
  <c r="J98"/>
  <c r="BK94"/>
  <c i="12" r="BK104"/>
  <c r="BK98"/>
  <c i="11" r="J104"/>
  <c r="BK96"/>
  <c r="J91"/>
  <c i="10" r="J294"/>
  <c r="J289"/>
  <c r="BK277"/>
  <c r="J268"/>
  <c r="J262"/>
  <c r="BK253"/>
  <c r="J246"/>
  <c r="BK235"/>
  <c r="BK227"/>
  <c r="J224"/>
  <c r="J221"/>
  <c r="BK210"/>
  <c r="BK200"/>
  <c r="BK195"/>
  <c r="J182"/>
  <c r="J175"/>
  <c r="J169"/>
  <c r="BK161"/>
  <c r="J155"/>
  <c r="J147"/>
  <c r="J140"/>
  <c r="BK135"/>
  <c r="BK128"/>
  <c r="BK120"/>
  <c r="J111"/>
  <c r="J104"/>
  <c r="BK96"/>
  <c r="J92"/>
  <c i="9" r="J107"/>
  <c r="BK92"/>
  <c i="8" r="BK124"/>
  <c r="BK109"/>
  <c r="J101"/>
  <c r="BK93"/>
  <c i="7" r="J279"/>
  <c r="BK269"/>
  <c r="BK153"/>
  <c r="BK148"/>
  <c r="BK138"/>
  <c r="J122"/>
  <c r="BK111"/>
  <c r="J106"/>
  <c r="J95"/>
  <c i="6" r="BK237"/>
  <c r="BK232"/>
  <c r="BK226"/>
  <c r="J211"/>
  <c r="BK200"/>
  <c r="J190"/>
  <c r="J177"/>
  <c r="BK164"/>
  <c r="J156"/>
  <c r="J147"/>
  <c r="BK141"/>
  <c r="J130"/>
  <c r="BK125"/>
  <c r="J113"/>
  <c r="J108"/>
  <c r="J101"/>
  <c i="5" r="BK197"/>
  <c r="J182"/>
  <c r="J172"/>
  <c r="J164"/>
  <c r="BK148"/>
  <c r="J127"/>
  <c r="BK107"/>
  <c r="BK101"/>
  <c i="4" r="J286"/>
  <c r="BK271"/>
  <c r="J264"/>
  <c r="BK246"/>
  <c r="J238"/>
  <c r="BK227"/>
  <c r="J224"/>
  <c r="J215"/>
  <c r="BK212"/>
  <c r="J205"/>
  <c r="J201"/>
  <c r="J196"/>
  <c r="BK191"/>
  <c r="J185"/>
  <c r="J178"/>
  <c r="J172"/>
  <c r="BK165"/>
  <c r="BK155"/>
  <c r="BK142"/>
  <c r="BK133"/>
  <c r="BK125"/>
  <c r="J117"/>
  <c r="BK106"/>
  <c r="BK93"/>
  <c r="BK88"/>
  <c i="3" r="J105"/>
  <c r="BK94"/>
  <c r="BK87"/>
  <c i="2" r="J113"/>
  <c r="J97"/>
  <c r="BK92"/>
  <c i="13" r="BK96"/>
  <c r="BK87"/>
  <c i="12" r="J95"/>
  <c r="J87"/>
  <c i="11" r="J93"/>
  <c i="10" r="J287"/>
  <c r="J282"/>
  <c r="BK278"/>
  <c r="BK272"/>
  <c r="BK267"/>
  <c r="J261"/>
  <c r="BK250"/>
  <c r="BK237"/>
  <c r="J231"/>
  <c r="BK212"/>
  <c r="BK201"/>
  <c r="J191"/>
  <c r="BK181"/>
  <c r="J166"/>
  <c r="BK162"/>
  <c r="BK148"/>
  <c r="J141"/>
  <c r="J134"/>
  <c r="J126"/>
  <c r="BK113"/>
  <c r="BK108"/>
  <c r="J100"/>
  <c r="BK90"/>
  <c i="9" r="BK105"/>
  <c r="J97"/>
  <c r="J87"/>
  <c i="8" r="J121"/>
  <c r="BK104"/>
  <c i="7" r="J281"/>
  <c r="J272"/>
  <c r="J265"/>
  <c r="J257"/>
  <c r="BK253"/>
  <c r="J246"/>
  <c r="J240"/>
  <c r="J234"/>
  <c r="J228"/>
  <c r="J225"/>
  <c r="J220"/>
  <c r="J213"/>
  <c r="J206"/>
  <c r="BK202"/>
  <c r="BK196"/>
  <c r="BK188"/>
  <c r="BK181"/>
  <c r="BK175"/>
  <c r="J167"/>
  <c r="J160"/>
  <c r="BK155"/>
  <c r="J145"/>
  <c r="BK140"/>
  <c r="J129"/>
  <c r="J124"/>
  <c r="J119"/>
  <c r="BK104"/>
  <c r="BK101"/>
  <c r="J87"/>
  <c i="6" r="J239"/>
  <c r="BK228"/>
  <c r="J222"/>
  <c r="BK217"/>
  <c r="J212"/>
  <c r="BK208"/>
  <c r="J199"/>
  <c r="J181"/>
  <c r="BK170"/>
  <c r="BK159"/>
  <c r="BK138"/>
  <c r="BK131"/>
  <c r="J124"/>
  <c r="J118"/>
  <c r="J114"/>
  <c r="BK106"/>
  <c r="BK94"/>
  <c i="5" r="BK192"/>
  <c r="BK178"/>
  <c r="BK174"/>
  <c r="J162"/>
  <c r="J154"/>
  <c r="BK140"/>
  <c r="BK127"/>
  <c r="J118"/>
  <c r="J101"/>
  <c i="4" r="BK290"/>
  <c r="BK286"/>
  <c r="J283"/>
  <c r="BK273"/>
  <c r="BK263"/>
  <c r="J258"/>
  <c r="J251"/>
  <c r="BK237"/>
  <c r="BK231"/>
  <c r="BK221"/>
  <c r="J165"/>
  <c r="J156"/>
  <c r="J151"/>
  <c r="BK143"/>
  <c r="BK136"/>
  <c r="J121"/>
  <c r="BK108"/>
  <c r="BK100"/>
  <c r="BK95"/>
  <c i="3" r="BK106"/>
  <c r="BK101"/>
  <c r="J94"/>
  <c i="2" r="BK122"/>
  <c r="J105"/>
  <c r="BK90"/>
  <c i="13" r="J101"/>
  <c r="BK92"/>
  <c r="BK89"/>
  <c i="12" r="BK92"/>
  <c i="11" r="BK102"/>
  <c r="J89"/>
  <c i="10" r="J283"/>
  <c r="J278"/>
  <c r="J274"/>
  <c r="J260"/>
  <c r="BK255"/>
  <c r="BK244"/>
  <c r="BK238"/>
  <c r="BK233"/>
  <c r="BK223"/>
  <c r="J217"/>
  <c r="BK214"/>
  <c r="J201"/>
  <c r="J188"/>
  <c r="BK182"/>
  <c r="BK175"/>
  <c r="J167"/>
  <c r="BK157"/>
  <c r="BK150"/>
  <c r="BK131"/>
  <c r="BK127"/>
  <c r="BK123"/>
  <c r="BK115"/>
  <c r="J110"/>
  <c r="J98"/>
  <c r="J88"/>
  <c i="9" r="J104"/>
  <c r="BK98"/>
  <c r="J92"/>
  <c r="BK89"/>
  <c i="8" r="BK121"/>
  <c r="BK102"/>
  <c r="J91"/>
  <c i="7" r="J285"/>
  <c r="BK282"/>
  <c r="J274"/>
  <c r="J263"/>
  <c r="J253"/>
  <c r="J251"/>
  <c r="BK247"/>
  <c r="BK240"/>
  <c r="J236"/>
  <c r="BK231"/>
  <c r="BK223"/>
  <c r="J218"/>
  <c r="J215"/>
  <c r="J210"/>
  <c r="BK201"/>
  <c r="J198"/>
  <c r="BK194"/>
  <c r="J182"/>
  <c r="BK179"/>
  <c r="J175"/>
  <c r="J168"/>
  <c r="BK162"/>
  <c r="BK150"/>
  <c r="J140"/>
  <c r="J136"/>
  <c r="J132"/>
  <c r="BK123"/>
  <c r="J118"/>
  <c r="BK114"/>
  <c r="J105"/>
  <c r="BK100"/>
  <c r="BK90"/>
  <c i="6" r="BK233"/>
  <c r="J226"/>
  <c r="J217"/>
  <c r="J214"/>
  <c r="J201"/>
  <c r="BK192"/>
  <c r="J185"/>
  <c r="BK177"/>
  <c r="BK168"/>
  <c r="J160"/>
  <c r="J149"/>
  <c r="BK145"/>
  <c r="J134"/>
  <c r="J125"/>
  <c r="J117"/>
  <c r="J110"/>
  <c r="J99"/>
  <c i="5" r="J190"/>
  <c r="BK160"/>
  <c r="J146"/>
  <c r="BK138"/>
  <c i="4" r="BK289"/>
  <c r="J276"/>
  <c r="BK267"/>
  <c r="J253"/>
  <c r="J250"/>
  <c r="BK241"/>
  <c r="BK230"/>
  <c r="J221"/>
  <c r="BK217"/>
  <c r="J211"/>
  <c r="BK206"/>
  <c r="BK201"/>
  <c r="BK195"/>
  <c r="J190"/>
  <c r="J186"/>
  <c r="J179"/>
  <c r="BK170"/>
  <c r="J159"/>
  <c r="BK153"/>
  <c r="BK145"/>
  <c r="BK141"/>
  <c r="J137"/>
  <c r="BK131"/>
  <c r="BK124"/>
  <c r="BK121"/>
  <c r="J115"/>
  <c r="BK107"/>
  <c r="J101"/>
  <c r="J92"/>
  <c i="3" r="J103"/>
  <c r="BK96"/>
  <c r="J90"/>
  <c i="2" r="BK121"/>
  <c r="BK105"/>
  <c r="J88"/>
  <c i="12" r="BK101"/>
  <c i="11" r="BK95"/>
  <c i="10" r="BK287"/>
  <c r="BK282"/>
  <c r="BK271"/>
  <c r="BK260"/>
  <c r="J253"/>
  <c r="J244"/>
  <c r="BK232"/>
  <c r="J228"/>
  <c r="BK213"/>
  <c r="J207"/>
  <c r="BK202"/>
  <c r="J194"/>
  <c r="J190"/>
  <c r="J146"/>
  <c r="BK137"/>
  <c r="J128"/>
  <c r="BK119"/>
  <c r="J116"/>
  <c r="BK104"/>
  <c r="BK97"/>
  <c i="9" r="J106"/>
  <c r="BK100"/>
  <c r="J90"/>
  <c i="8" r="BK119"/>
  <c r="J96"/>
  <c i="7" r="J278"/>
  <c r="J273"/>
  <c r="J267"/>
  <c r="J260"/>
  <c r="BK254"/>
  <c r="BK246"/>
  <c r="BK239"/>
  <c r="J230"/>
  <c r="J223"/>
  <c r="BK214"/>
  <c r="BK209"/>
  <c r="J195"/>
  <c r="J189"/>
  <c r="J186"/>
  <c r="BK182"/>
  <c r="J172"/>
  <c r="J169"/>
  <c r="J162"/>
  <c r="BK157"/>
  <c r="J146"/>
  <c r="J133"/>
  <c r="J127"/>
  <c r="BK121"/>
  <c r="J111"/>
  <c r="BK97"/>
  <c r="J93"/>
  <c r="BK91"/>
  <c i="6" r="J227"/>
  <c r="BK210"/>
  <c r="J202"/>
  <c r="J197"/>
  <c r="J192"/>
  <c r="BK184"/>
  <c r="J178"/>
  <c r="J172"/>
  <c r="BK162"/>
  <c r="J154"/>
  <c r="BK150"/>
  <c r="J141"/>
  <c r="BK136"/>
  <c r="BK124"/>
  <c r="BK120"/>
  <c r="J107"/>
  <c r="BK102"/>
  <c r="J94"/>
  <c i="5" r="BK195"/>
  <c r="J184"/>
  <c r="J152"/>
  <c r="J138"/>
  <c r="BK123"/>
  <c r="BK112"/>
  <c r="BK97"/>
  <c i="4" r="BK294"/>
  <c r="J292"/>
  <c r="BK283"/>
  <c r="BK274"/>
  <c r="BK268"/>
  <c r="BK258"/>
  <c r="J255"/>
  <c r="BK250"/>
  <c r="BK244"/>
  <c r="J235"/>
  <c r="J230"/>
  <c r="BK218"/>
  <c r="BK209"/>
  <c r="J200"/>
  <c r="J192"/>
  <c r="BK185"/>
  <c r="BK177"/>
  <c r="BK173"/>
  <c r="J167"/>
  <c r="J158"/>
  <c r="BK146"/>
  <c r="BK138"/>
  <c r="BK132"/>
  <c r="J126"/>
  <c r="J112"/>
  <c r="J104"/>
  <c r="J98"/>
  <c r="J87"/>
  <c i="3" r="BK92"/>
  <c i="2" r="BK124"/>
  <c r="BK115"/>
  <c r="J94"/>
  <c i="13" r="BK101"/>
  <c r="J96"/>
  <c r="BK91"/>
  <c r="J87"/>
  <c i="12" r="J101"/>
  <c r="BK91"/>
  <c i="11" r="J98"/>
  <c r="BK93"/>
  <c i="10" r="BK294"/>
  <c r="J293"/>
  <c r="BK288"/>
  <c r="BK274"/>
  <c r="J263"/>
  <c r="J254"/>
  <c r="J248"/>
  <c r="J240"/>
  <c r="J229"/>
  <c r="J225"/>
  <c r="BK222"/>
  <c r="BK216"/>
  <c r="J209"/>
  <c r="BK199"/>
  <c r="BK194"/>
  <c r="J178"/>
  <c r="J171"/>
  <c r="J168"/>
  <c r="BK160"/>
  <c r="BK153"/>
  <c r="BK143"/>
  <c r="J138"/>
  <c r="J133"/>
  <c r="J122"/>
  <c r="BK118"/>
  <c r="BK109"/>
  <c r="J103"/>
  <c r="BK95"/>
  <c r="J91"/>
  <c i="9" r="J101"/>
  <c r="BK86"/>
  <c i="8" r="BK117"/>
  <c r="J104"/>
  <c r="BK98"/>
  <c i="7" r="BK281"/>
  <c r="BK274"/>
  <c r="BK266"/>
  <c r="BK152"/>
  <c r="BK146"/>
  <c r="BK137"/>
  <c r="BK115"/>
  <c r="BK110"/>
  <c r="J104"/>
  <c r="BK89"/>
  <c i="6" r="BK236"/>
  <c r="BK231"/>
  <c r="BK222"/>
  <c r="J213"/>
  <c r="BK207"/>
  <c r="J193"/>
  <c r="BK178"/>
  <c r="J175"/>
  <c r="J162"/>
  <c r="BK149"/>
  <c r="BK142"/>
  <c r="J135"/>
  <c r="J122"/>
  <c r="BK111"/>
  <c r="BK104"/>
  <c r="BK97"/>
  <c i="5" r="BK196"/>
  <c r="BK180"/>
  <c r="BK170"/>
  <c r="J156"/>
  <c r="J136"/>
  <c r="BK126"/>
  <c r="BK106"/>
  <c i="4" r="J289"/>
  <c r="BK278"/>
  <c r="BK275"/>
  <c r="BK266"/>
  <c r="BK257"/>
  <c r="BK247"/>
  <c r="J244"/>
  <c r="J233"/>
  <c r="J225"/>
  <c r="BK222"/>
  <c r="J214"/>
  <c r="BK208"/>
  <c r="J199"/>
  <c r="J195"/>
  <c r="BK189"/>
  <c r="BK184"/>
  <c r="BK181"/>
  <c r="J177"/>
  <c r="BK167"/>
  <c r="J157"/>
  <c r="J146"/>
  <c r="J138"/>
  <c r="BK130"/>
  <c r="J119"/>
  <c r="J107"/>
  <c r="BK102"/>
  <c r="J89"/>
  <c i="3" r="BK102"/>
  <c r="J96"/>
  <c r="BK89"/>
  <c i="2" r="J117"/>
  <c r="J100"/>
  <c r="BK94"/>
  <c r="BK88"/>
  <c i="13" r="BK93"/>
  <c i="12" r="J102"/>
  <c r="J94"/>
  <c r="J92"/>
  <c i="11" r="BK92"/>
  <c i="10" r="BK284"/>
  <c r="J280"/>
  <c r="J275"/>
  <c r="J271"/>
  <c r="BK265"/>
  <c r="BK252"/>
  <c r="BK243"/>
  <c r="J236"/>
  <c r="BK226"/>
  <c r="J211"/>
  <c r="BK205"/>
  <c r="J199"/>
  <c r="BK190"/>
  <c r="BK180"/>
  <c r="J151"/>
  <c r="BK146"/>
  <c r="BK139"/>
  <c r="J132"/>
  <c r="BK125"/>
  <c r="BK110"/>
  <c r="BK103"/>
  <c r="BK94"/>
  <c i="9" r="BK108"/>
  <c r="BK101"/>
  <c r="J91"/>
  <c i="8" r="BK128"/>
  <c r="BK120"/>
  <c r="BK91"/>
  <c i="7" r="J276"/>
  <c r="BK268"/>
  <c r="BK263"/>
  <c r="BK258"/>
  <c r="J254"/>
  <c r="BK248"/>
  <c r="J241"/>
  <c r="J235"/>
  <c r="BK232"/>
  <c r="J227"/>
  <c r="BK222"/>
  <c r="BK218"/>
  <c r="BK210"/>
  <c r="BK204"/>
  <c r="J201"/>
  <c r="BK191"/>
  <c r="J183"/>
  <c r="BK176"/>
  <c r="BK172"/>
  <c r="BK166"/>
  <c r="J159"/>
  <c r="J152"/>
  <c r="J144"/>
  <c r="BK139"/>
  <c r="J130"/>
  <c r="J123"/>
  <c r="BK118"/>
  <c r="BK109"/>
  <c r="BK103"/>
  <c r="BK93"/>
  <c i="6" r="J240"/>
  <c r="J233"/>
  <c r="BK224"/>
  <c r="J220"/>
  <c r="BK213"/>
  <c r="BK211"/>
  <c r="J203"/>
  <c r="BK197"/>
  <c r="BK186"/>
  <c r="J174"/>
  <c r="J164"/>
  <c r="BK156"/>
  <c r="BK137"/>
  <c r="BK129"/>
  <c r="BK119"/>
  <c r="BK116"/>
  <c r="BK109"/>
  <c i="5" r="J197"/>
  <c r="BK188"/>
  <c r="BK176"/>
  <c r="J170"/>
  <c r="J158"/>
  <c r="BK132"/>
  <c r="J123"/>
  <c r="J106"/>
  <c r="J97"/>
  <c i="4" r="J288"/>
  <c r="J284"/>
  <c r="J279"/>
  <c r="BK264"/>
  <c r="BK261"/>
  <c r="BK254"/>
  <c r="J241"/>
  <c r="J234"/>
  <c r="J227"/>
  <c r="BK172"/>
  <c r="BK159"/>
  <c r="J152"/>
  <c r="J147"/>
  <c r="J141"/>
  <c r="BK128"/>
  <c r="BK115"/>
  <c r="BK101"/>
  <c r="J96"/>
  <c r="J88"/>
  <c i="3" r="BK104"/>
  <c r="J97"/>
  <c r="J86"/>
  <c i="2" r="J115"/>
  <c r="J92"/>
  <c i="1" r="AS67"/>
  <c i="12" r="BK87"/>
  <c i="11" r="J94"/>
  <c i="10" r="J292"/>
  <c r="BK280"/>
  <c r="BK275"/>
  <c r="BK263"/>
  <c r="BK257"/>
  <c r="J250"/>
  <c r="J243"/>
  <c r="J238"/>
  <c r="BK231"/>
  <c r="BK221"/>
  <c r="J216"/>
  <c r="BK211"/>
  <c r="J202"/>
  <c r="J189"/>
  <c r="J180"/>
  <c r="BK174"/>
  <c r="BK164"/>
  <c r="J154"/>
  <c r="J152"/>
  <c r="BK138"/>
  <c r="BK126"/>
  <c r="BK122"/>
  <c r="BK116"/>
  <c r="J112"/>
  <c r="BK106"/>
  <c r="BK93"/>
  <c r="BK87"/>
  <c i="9" r="BK103"/>
  <c r="BK97"/>
  <c r="BK91"/>
  <c i="8" r="J128"/>
  <c r="J124"/>
  <c r="BK112"/>
  <c r="J93"/>
  <c i="7" r="J286"/>
  <c r="J284"/>
  <c r="BK278"/>
  <c r="BK265"/>
  <c r="BK260"/>
  <c r="BK249"/>
  <c r="J243"/>
  <c r="J239"/>
  <c r="BK233"/>
  <c r="BK228"/>
  <c r="J222"/>
  <c r="BK216"/>
  <c r="BK212"/>
  <c r="J207"/>
  <c r="BK200"/>
  <c r="J196"/>
  <c r="BK192"/>
  <c r="BK185"/>
  <c r="J176"/>
  <c r="BK169"/>
  <c r="J165"/>
  <c r="J157"/>
  <c r="BK149"/>
  <c r="BK144"/>
  <c r="J138"/>
  <c r="BK134"/>
  <c r="BK129"/>
  <c r="BK119"/>
  <c r="J115"/>
  <c r="J108"/>
  <c r="J101"/>
  <c r="BK94"/>
  <c r="BK88"/>
  <c i="6" r="BK234"/>
  <c r="BK229"/>
  <c r="J223"/>
  <c r="BK216"/>
  <c r="BK203"/>
  <c r="J195"/>
  <c r="BK191"/>
  <c r="BK181"/>
  <c r="J171"/>
  <c r="BK167"/>
  <c r="J163"/>
  <c r="J150"/>
  <c r="BK146"/>
  <c r="J139"/>
  <c r="J132"/>
  <c r="J121"/>
  <c r="BK113"/>
  <c r="J102"/>
  <c r="BK98"/>
  <c i="5" r="J168"/>
  <c r="BK158"/>
  <c r="J150"/>
  <c r="J132"/>
  <c r="J107"/>
  <c i="4" r="BK285"/>
  <c r="BK282"/>
  <c r="J274"/>
  <c r="J266"/>
  <c r="J260"/>
  <c r="J240"/>
  <c r="J226"/>
  <c r="J220"/>
  <c r="BK214"/>
  <c r="J208"/>
  <c r="BK205"/>
  <c r="BK199"/>
  <c r="J189"/>
  <c r="J184"/>
  <c r="BK178"/>
  <c r="J175"/>
  <c r="J161"/>
  <c r="BK157"/>
  <c r="BK149"/>
  <c r="J143"/>
  <c r="J139"/>
  <c r="J134"/>
  <c r="BK126"/>
  <c r="BK120"/>
  <c r="J114"/>
  <c r="J106"/>
  <c r="BK96"/>
  <c r="J93"/>
  <c i="3" r="J104"/>
  <c r="BK98"/>
  <c r="J92"/>
  <c i="2" r="BK123"/>
  <c r="BK116"/>
  <c r="BK100"/>
  <c i="1" r="AS55"/>
  <c i="2" l="1" r="BK119"/>
  <c r="J119"/>
  <c r="J64"/>
  <c i="3" r="R85"/>
  <c i="4" r="R248"/>
  <c r="R86"/>
  <c i="5" r="BK137"/>
  <c r="J137"/>
  <c r="J66"/>
  <c r="R137"/>
  <c r="T145"/>
  <c r="BK161"/>
  <c r="J161"/>
  <c r="J69"/>
  <c r="T161"/>
  <c r="R169"/>
  <c r="R177"/>
  <c r="R185"/>
  <c r="R193"/>
  <c i="6" r="T127"/>
  <c r="R158"/>
  <c r="T173"/>
  <c r="P188"/>
  <c r="R204"/>
  <c r="R218"/>
  <c r="R230"/>
  <c i="7" r="R242"/>
  <c r="R86"/>
  <c i="8" r="R88"/>
  <c r="T123"/>
  <c i="9" r="P85"/>
  <c i="1" r="AU65"/>
  <c i="10" r="T247"/>
  <c r="T86"/>
  <c i="11" r="T100"/>
  <c r="T86"/>
  <c i="12" r="R100"/>
  <c r="R86"/>
  <c i="2" r="T119"/>
  <c r="T86"/>
  <c i="3" r="T85"/>
  <c i="4" r="BK248"/>
  <c r="J248"/>
  <c r="J64"/>
  <c i="5" r="R129"/>
  <c r="P137"/>
  <c r="BK153"/>
  <c r="J153"/>
  <c r="J68"/>
  <c r="T153"/>
  <c r="P161"/>
  <c r="P169"/>
  <c r="T177"/>
  <c r="T185"/>
  <c r="BK193"/>
  <c r="J193"/>
  <c r="J73"/>
  <c i="6" r="BK127"/>
  <c r="J127"/>
  <c r="J64"/>
  <c r="BK158"/>
  <c r="J158"/>
  <c r="J66"/>
  <c r="BK173"/>
  <c r="J173"/>
  <c r="J67"/>
  <c r="BK188"/>
  <c r="J188"/>
  <c r="J68"/>
  <c r="BK204"/>
  <c r="J204"/>
  <c r="J69"/>
  <c r="BK218"/>
  <c r="J218"/>
  <c r="J70"/>
  <c r="P230"/>
  <c i="7" r="T242"/>
  <c r="T86"/>
  <c i="8" r="P88"/>
  <c r="R123"/>
  <c i="9" r="R85"/>
  <c i="10" r="R247"/>
  <c r="R86"/>
  <c i="11" r="P100"/>
  <c r="P86"/>
  <c i="1" r="AU68"/>
  <c i="12" r="T100"/>
  <c r="T86"/>
  <c i="2" r="R119"/>
  <c r="R86"/>
  <c i="3" r="BK85"/>
  <c r="J85"/>
  <c r="J63"/>
  <c i="4" r="T248"/>
  <c r="T86"/>
  <c i="5" r="BK129"/>
  <c r="J129"/>
  <c r="J65"/>
  <c r="T129"/>
  <c r="T137"/>
  <c r="P145"/>
  <c r="R153"/>
  <c r="R161"/>
  <c r="T169"/>
  <c r="P177"/>
  <c r="P185"/>
  <c r="T193"/>
  <c i="6" r="R127"/>
  <c r="P158"/>
  <c r="P173"/>
  <c r="T188"/>
  <c r="P204"/>
  <c r="P218"/>
  <c r="T230"/>
  <c i="7" r="P242"/>
  <c r="P86"/>
  <c i="1" r="AU62"/>
  <c i="8" r="T88"/>
  <c r="T87"/>
  <c r="P123"/>
  <c i="9" r="T85"/>
  <c i="10" r="P247"/>
  <c r="P86"/>
  <c i="1" r="AU66"/>
  <c i="11" r="R100"/>
  <c r="R86"/>
  <c i="12" r="P100"/>
  <c r="P86"/>
  <c i="1" r="AU69"/>
  <c i="13" r="R100"/>
  <c r="R86"/>
  <c i="2" r="P119"/>
  <c r="P86"/>
  <c i="1" r="AU56"/>
  <c i="3" r="P85"/>
  <c i="1" r="AU57"/>
  <c i="4" r="P248"/>
  <c r="P86"/>
  <c i="1" r="AU58"/>
  <c i="5" r="P129"/>
  <c r="BK145"/>
  <c r="J145"/>
  <c r="J67"/>
  <c r="R145"/>
  <c r="P153"/>
  <c r="BK169"/>
  <c r="J169"/>
  <c r="J70"/>
  <c r="BK177"/>
  <c r="J177"/>
  <c r="J71"/>
  <c r="BK185"/>
  <c r="J185"/>
  <c r="J72"/>
  <c r="P193"/>
  <c i="6" r="P127"/>
  <c r="T158"/>
  <c r="R173"/>
  <c r="R188"/>
  <c r="T204"/>
  <c r="T218"/>
  <c r="BK230"/>
  <c r="J230"/>
  <c r="J71"/>
  <c i="7" r="BK242"/>
  <c r="J242"/>
  <c r="J64"/>
  <c i="8" r="BK88"/>
  <c r="J88"/>
  <c r="J64"/>
  <c r="BK123"/>
  <c r="J123"/>
  <c r="J65"/>
  <c i="9" r="BK85"/>
  <c r="J85"/>
  <c i="10" r="BK247"/>
  <c r="J247"/>
  <c r="J64"/>
  <c i="11" r="BK100"/>
  <c r="J100"/>
  <c r="J64"/>
  <c i="12" r="BK100"/>
  <c r="J100"/>
  <c r="J64"/>
  <c i="13" r="BK100"/>
  <c r="J100"/>
  <c r="J64"/>
  <c r="P100"/>
  <c r="P86"/>
  <c i="1" r="AU70"/>
  <c i="13" r="T100"/>
  <c r="T86"/>
  <c i="2" r="J56"/>
  <c r="F59"/>
  <c r="J82"/>
  <c r="BG87"/>
  <c r="BG95"/>
  <c r="BG99"/>
  <c r="BG102"/>
  <c r="BG115"/>
  <c r="BG117"/>
  <c r="BG120"/>
  <c i="3" r="E50"/>
  <c r="F59"/>
  <c r="BE87"/>
  <c r="BE91"/>
  <c r="BE94"/>
  <c r="BE97"/>
  <c r="BE102"/>
  <c r="BE105"/>
  <c i="4" r="J56"/>
  <c r="E74"/>
  <c r="F83"/>
  <c r="BE88"/>
  <c r="BE90"/>
  <c r="BE98"/>
  <c r="BE100"/>
  <c r="BE104"/>
  <c r="BE108"/>
  <c r="BE109"/>
  <c r="BE112"/>
  <c r="BE116"/>
  <c r="BE128"/>
  <c r="BE132"/>
  <c r="BE138"/>
  <c r="BE146"/>
  <c r="BE150"/>
  <c r="BE151"/>
  <c r="BE154"/>
  <c r="BE162"/>
  <c r="BE165"/>
  <c r="BE167"/>
  <c r="BE168"/>
  <c r="BE169"/>
  <c r="BE172"/>
  <c r="BE173"/>
  <c r="BE175"/>
  <c r="BE177"/>
  <c r="BE191"/>
  <c r="BE194"/>
  <c r="BE196"/>
  <c r="BE198"/>
  <c r="BE200"/>
  <c r="BE202"/>
  <c r="BE205"/>
  <c r="BE213"/>
  <c r="BE215"/>
  <c r="BE216"/>
  <c r="BE218"/>
  <c r="BE224"/>
  <c r="BE226"/>
  <c r="BE228"/>
  <c r="BE233"/>
  <c r="BE234"/>
  <c r="BE237"/>
  <c r="BE242"/>
  <c r="BE243"/>
  <c r="BE244"/>
  <c r="BE254"/>
  <c r="BE257"/>
  <c r="BE258"/>
  <c r="BE261"/>
  <c r="BE264"/>
  <c r="BE268"/>
  <c r="BE277"/>
  <c r="BE280"/>
  <c r="BE283"/>
  <c r="BE286"/>
  <c r="BE287"/>
  <c r="BE288"/>
  <c r="BE290"/>
  <c i="5" r="J56"/>
  <c r="J58"/>
  <c r="J92"/>
  <c r="BG97"/>
  <c r="BG107"/>
  <c r="BG130"/>
  <c r="BG140"/>
  <c r="BG144"/>
  <c r="BG154"/>
  <c r="BG158"/>
  <c r="BG164"/>
  <c r="BG188"/>
  <c i="6" r="J56"/>
  <c r="J59"/>
  <c r="BE96"/>
  <c r="BE103"/>
  <c r="BE105"/>
  <c r="BE108"/>
  <c r="BE109"/>
  <c r="BE114"/>
  <c r="BE122"/>
  <c r="BE123"/>
  <c r="BE129"/>
  <c r="BE130"/>
  <c r="BE132"/>
  <c r="BE135"/>
  <c r="BE136"/>
  <c r="BE140"/>
  <c r="BE142"/>
  <c r="BE144"/>
  <c r="BE151"/>
  <c r="BE155"/>
  <c r="BE164"/>
  <c r="BE170"/>
  <c r="BE172"/>
  <c r="BE174"/>
  <c r="BE176"/>
  <c r="BE183"/>
  <c r="BE199"/>
  <c r="BE206"/>
  <c r="BE208"/>
  <c r="BE209"/>
  <c r="BE210"/>
  <c r="BE221"/>
  <c r="BE224"/>
  <c r="BE232"/>
  <c r="BE235"/>
  <c r="BE237"/>
  <c i="7" r="J56"/>
  <c r="F59"/>
  <c r="J83"/>
  <c r="BE92"/>
  <c r="BE97"/>
  <c r="BE103"/>
  <c r="BE111"/>
  <c r="BE121"/>
  <c r="BE122"/>
  <c r="BE128"/>
  <c r="BE130"/>
  <c r="BE142"/>
  <c r="BE143"/>
  <c r="BE146"/>
  <c r="BE151"/>
  <c r="BE162"/>
  <c r="BE163"/>
  <c r="BE168"/>
  <c r="BE170"/>
  <c r="BE172"/>
  <c r="BE176"/>
  <c r="BE178"/>
  <c r="BE179"/>
  <c r="BE184"/>
  <c r="BE186"/>
  <c r="BE191"/>
  <c r="BE193"/>
  <c r="BE196"/>
  <c r="BE198"/>
  <c r="BE200"/>
  <c r="BE202"/>
  <c r="BE203"/>
  <c r="BE207"/>
  <c r="BE209"/>
  <c r="BE211"/>
  <c r="BE215"/>
  <c r="BE220"/>
  <c r="BE222"/>
  <c r="BE227"/>
  <c r="BE230"/>
  <c r="BE232"/>
  <c r="BE239"/>
  <c r="BE241"/>
  <c r="BE246"/>
  <c r="BE248"/>
  <c r="BE250"/>
  <c r="BE254"/>
  <c r="BE256"/>
  <c r="BE262"/>
  <c r="BE263"/>
  <c r="BE264"/>
  <c r="BE265"/>
  <c r="BE267"/>
  <c r="BE271"/>
  <c r="BE275"/>
  <c r="BE283"/>
  <c r="BE284"/>
  <c r="BE285"/>
  <c r="BE286"/>
  <c i="8" r="J56"/>
  <c r="F59"/>
  <c r="J84"/>
  <c r="BG99"/>
  <c r="BG101"/>
  <c r="BG102"/>
  <c r="BG109"/>
  <c r="BG119"/>
  <c r="BG120"/>
  <c r="BG121"/>
  <c r="BG124"/>
  <c r="BG126"/>
  <c i="9" r="E73"/>
  <c r="F81"/>
  <c r="BG90"/>
  <c r="BG91"/>
  <c r="BG92"/>
  <c r="BG95"/>
  <c r="BG96"/>
  <c r="BG97"/>
  <c r="BG101"/>
  <c r="BG102"/>
  <c r="BG103"/>
  <c r="BG106"/>
  <c r="BG108"/>
  <c i="10" r="E50"/>
  <c r="J58"/>
  <c r="BE90"/>
  <c r="BE96"/>
  <c r="BE98"/>
  <c r="BE101"/>
  <c r="BE103"/>
  <c r="BE117"/>
  <c r="BE118"/>
  <c r="BE133"/>
  <c r="BE134"/>
  <c r="BE135"/>
  <c r="BE136"/>
  <c r="BE139"/>
  <c r="BE140"/>
  <c r="BE143"/>
  <c r="BE144"/>
  <c r="BE145"/>
  <c r="BE146"/>
  <c r="BE155"/>
  <c r="BE156"/>
  <c r="BE160"/>
  <c r="BE162"/>
  <c r="BE165"/>
  <c r="BE168"/>
  <c r="BE176"/>
  <c r="BE178"/>
  <c r="BE184"/>
  <c r="BE191"/>
  <c r="BE193"/>
  <c r="BE196"/>
  <c r="BE198"/>
  <c r="BE204"/>
  <c r="BE205"/>
  <c r="BE206"/>
  <c r="BE208"/>
  <c r="BE219"/>
  <c r="BE228"/>
  <c r="BE236"/>
  <c r="BE237"/>
  <c r="BE241"/>
  <c r="BE242"/>
  <c r="BE252"/>
  <c r="BE254"/>
  <c r="BE260"/>
  <c r="BE262"/>
  <c r="BE267"/>
  <c r="BE272"/>
  <c r="BE275"/>
  <c r="BE276"/>
  <c r="BE280"/>
  <c r="BE282"/>
  <c r="BE285"/>
  <c r="BE288"/>
  <c i="11" r="E50"/>
  <c r="F59"/>
  <c r="F82"/>
  <c r="J83"/>
  <c r="BE89"/>
  <c r="BE95"/>
  <c i="12" r="J56"/>
  <c r="F59"/>
  <c r="BE92"/>
  <c r="BE96"/>
  <c r="BE104"/>
  <c i="13" r="J56"/>
  <c r="J59"/>
  <c r="BE87"/>
  <c r="BE93"/>
  <c r="BE94"/>
  <c r="BE95"/>
  <c r="BE102"/>
  <c r="BE104"/>
  <c i="2" r="J59"/>
  <c r="BG88"/>
  <c r="BG105"/>
  <c r="BG108"/>
  <c r="BG124"/>
  <c i="3" r="F58"/>
  <c r="J59"/>
  <c r="J81"/>
  <c r="BE88"/>
  <c r="BE98"/>
  <c i="4" r="F58"/>
  <c r="J59"/>
  <c r="BE87"/>
  <c r="BE91"/>
  <c r="BE92"/>
  <c r="BE106"/>
  <c r="BE110"/>
  <c r="BE117"/>
  <c r="BE119"/>
  <c r="BE124"/>
  <c r="BE125"/>
  <c r="BE126"/>
  <c r="BE130"/>
  <c r="BE134"/>
  <c r="BE137"/>
  <c r="BE144"/>
  <c r="BE152"/>
  <c r="BE153"/>
  <c r="BE157"/>
  <c r="BE158"/>
  <c r="BE160"/>
  <c r="BE164"/>
  <c r="BE171"/>
  <c r="BE222"/>
  <c r="BE232"/>
  <c r="BE238"/>
  <c r="BE246"/>
  <c r="BE247"/>
  <c r="BE249"/>
  <c r="BE251"/>
  <c r="BE252"/>
  <c r="BE256"/>
  <c r="BE266"/>
  <c r="BE267"/>
  <c r="BE269"/>
  <c r="BE274"/>
  <c r="BE276"/>
  <c r="BE278"/>
  <c r="BE281"/>
  <c i="5" r="F59"/>
  <c r="BG101"/>
  <c r="BG110"/>
  <c r="BG118"/>
  <c r="BG125"/>
  <c r="BG126"/>
  <c r="BG127"/>
  <c r="BG132"/>
  <c r="BG138"/>
  <c r="BG152"/>
  <c r="BG156"/>
  <c r="BG160"/>
  <c r="BG170"/>
  <c r="BG174"/>
  <c r="BG176"/>
  <c r="BG180"/>
  <c r="BG186"/>
  <c r="BG190"/>
  <c i="6" r="J58"/>
  <c r="BE95"/>
  <c r="BE97"/>
  <c r="BE100"/>
  <c r="BE102"/>
  <c r="BE107"/>
  <c r="BE111"/>
  <c r="BE113"/>
  <c r="BE124"/>
  <c r="BE126"/>
  <c r="BE139"/>
  <c r="BE141"/>
  <c r="BE145"/>
  <c r="BE149"/>
  <c r="BE152"/>
  <c r="BE161"/>
  <c r="BE162"/>
  <c r="BE166"/>
  <c r="BE168"/>
  <c r="BE175"/>
  <c r="BE178"/>
  <c r="BE182"/>
  <c r="BE184"/>
  <c r="BE189"/>
  <c r="BE190"/>
  <c r="BE192"/>
  <c r="BE193"/>
  <c r="BE201"/>
  <c r="BE211"/>
  <c r="BE216"/>
  <c r="BE226"/>
  <c r="BE234"/>
  <c r="BE238"/>
  <c r="BE239"/>
  <c r="BE240"/>
  <c i="7" r="F82"/>
  <c r="BE89"/>
  <c r="BE90"/>
  <c r="BE96"/>
  <c r="BE106"/>
  <c r="BE107"/>
  <c r="BE108"/>
  <c r="BE110"/>
  <c r="BE113"/>
  <c r="BE114"/>
  <c r="BE119"/>
  <c r="BE127"/>
  <c r="BE132"/>
  <c r="BE137"/>
  <c r="BE141"/>
  <c r="BE150"/>
  <c r="BE157"/>
  <c r="BE160"/>
  <c r="BE161"/>
  <c r="BE164"/>
  <c r="BE167"/>
  <c r="BE169"/>
  <c r="BE171"/>
  <c r="BE173"/>
  <c r="BE174"/>
  <c r="BE180"/>
  <c r="BE182"/>
  <c r="BE183"/>
  <c r="BE185"/>
  <c r="BE188"/>
  <c r="BE189"/>
  <c r="BE192"/>
  <c r="BE195"/>
  <c r="BE197"/>
  <c r="BE201"/>
  <c r="BE204"/>
  <c r="BE206"/>
  <c r="BE216"/>
  <c r="BE217"/>
  <c r="BE219"/>
  <c r="BE221"/>
  <c r="BE223"/>
  <c r="BE228"/>
  <c r="BE229"/>
  <c r="BE231"/>
  <c r="BE233"/>
  <c r="BE234"/>
  <c r="BE235"/>
  <c r="BE237"/>
  <c r="BE240"/>
  <c r="BE244"/>
  <c r="BE247"/>
  <c r="BE249"/>
  <c r="BE252"/>
  <c r="BE257"/>
  <c r="BE258"/>
  <c r="BE260"/>
  <c r="BE269"/>
  <c r="BE270"/>
  <c r="BE273"/>
  <c r="BE277"/>
  <c r="BE278"/>
  <c r="BE280"/>
  <c r="BE282"/>
  <c i="8" r="E50"/>
  <c r="F58"/>
  <c r="BG90"/>
  <c r="BG94"/>
  <c r="BG125"/>
  <c r="BG127"/>
  <c i="9" r="J58"/>
  <c r="J79"/>
  <c r="J82"/>
  <c r="BG86"/>
  <c r="BG87"/>
  <c r="BG105"/>
  <c i="10" r="F59"/>
  <c r="BE87"/>
  <c r="BE92"/>
  <c r="BE95"/>
  <c r="BE97"/>
  <c r="BE104"/>
  <c r="BE112"/>
  <c r="BE115"/>
  <c r="BE116"/>
  <c r="BE119"/>
  <c r="BE121"/>
  <c r="BE123"/>
  <c r="BE127"/>
  <c r="BE128"/>
  <c r="BE130"/>
  <c r="BE137"/>
  <c r="BE141"/>
  <c r="BE142"/>
  <c r="BE153"/>
  <c r="BE163"/>
  <c r="BE167"/>
  <c r="BE169"/>
  <c r="BE170"/>
  <c r="BE171"/>
  <c r="BE173"/>
  <c r="BE177"/>
  <c r="BE182"/>
  <c r="BE183"/>
  <c r="BE186"/>
  <c r="BE187"/>
  <c r="BE194"/>
  <c r="BE197"/>
  <c r="BE209"/>
  <c r="BE213"/>
  <c r="BE214"/>
  <c r="BE216"/>
  <c r="BE221"/>
  <c r="BE222"/>
  <c r="BE224"/>
  <c r="BE227"/>
  <c r="BE229"/>
  <c r="BE231"/>
  <c r="BE235"/>
  <c r="BE240"/>
  <c r="BE248"/>
  <c r="BE251"/>
  <c r="BE255"/>
  <c r="BE259"/>
  <c r="BE268"/>
  <c r="BE289"/>
  <c r="BK86"/>
  <c r="J86"/>
  <c i="11" r="J56"/>
  <c r="BE87"/>
  <c r="BE91"/>
  <c r="BE92"/>
  <c r="BE93"/>
  <c r="BE96"/>
  <c r="BE98"/>
  <c r="BE101"/>
  <c r="BE104"/>
  <c i="12" r="J58"/>
  <c r="J59"/>
  <c r="BE87"/>
  <c r="BE89"/>
  <c r="BE94"/>
  <c r="BE101"/>
  <c r="BE102"/>
  <c r="BK86"/>
  <c r="J86"/>
  <c r="J63"/>
  <c i="13" r="E50"/>
  <c r="J58"/>
  <c r="F83"/>
  <c r="BE92"/>
  <c r="BE96"/>
  <c r="BE98"/>
  <c i="2" r="BG90"/>
  <c r="BG92"/>
  <c r="BG94"/>
  <c r="BG97"/>
  <c r="BG123"/>
  <c i="3" r="J56"/>
  <c r="BE92"/>
  <c r="BE93"/>
  <c r="BE95"/>
  <c r="BE96"/>
  <c r="BE99"/>
  <c r="BE104"/>
  <c r="BE106"/>
  <c i="4" r="J58"/>
  <c r="BE94"/>
  <c r="BE95"/>
  <c r="BE96"/>
  <c r="BE99"/>
  <c r="BE107"/>
  <c r="BE113"/>
  <c r="BE114"/>
  <c r="BE115"/>
  <c r="BE121"/>
  <c r="BE127"/>
  <c r="BE131"/>
  <c r="BE136"/>
  <c r="BE143"/>
  <c r="BE145"/>
  <c r="BE147"/>
  <c r="BE148"/>
  <c r="BE159"/>
  <c r="BE161"/>
  <c r="BE166"/>
  <c r="BE176"/>
  <c r="BE178"/>
  <c r="BE180"/>
  <c r="BE182"/>
  <c r="BE183"/>
  <c r="BE185"/>
  <c r="BE188"/>
  <c r="BE190"/>
  <c r="BE197"/>
  <c r="BE199"/>
  <c r="BE201"/>
  <c r="BE204"/>
  <c r="BE207"/>
  <c r="BE209"/>
  <c r="BE211"/>
  <c r="BE219"/>
  <c r="BE220"/>
  <c r="BE223"/>
  <c r="BE229"/>
  <c r="BE230"/>
  <c r="BE231"/>
  <c r="BE235"/>
  <c r="BE236"/>
  <c r="BE241"/>
  <c r="BE245"/>
  <c r="BE250"/>
  <c r="BE253"/>
  <c r="BE255"/>
  <c r="BE259"/>
  <c r="BE260"/>
  <c r="BE263"/>
  <c r="BE272"/>
  <c r="BE273"/>
  <c r="BE282"/>
  <c r="BE284"/>
  <c r="BK86"/>
  <c r="J86"/>
  <c i="5" r="E50"/>
  <c r="BG99"/>
  <c r="BG100"/>
  <c r="BG104"/>
  <c r="BG106"/>
  <c r="BG109"/>
  <c r="BG142"/>
  <c r="BG146"/>
  <c r="BG166"/>
  <c r="BG168"/>
  <c r="BG172"/>
  <c r="BG178"/>
  <c r="BG192"/>
  <c r="BG196"/>
  <c r="BG197"/>
  <c i="6" r="E50"/>
  <c r="F90"/>
  <c r="BE98"/>
  <c r="BE101"/>
  <c r="BE106"/>
  <c r="BE115"/>
  <c r="BE116"/>
  <c r="BE119"/>
  <c r="BE120"/>
  <c r="BE121"/>
  <c r="BE133"/>
  <c r="BE134"/>
  <c r="BE137"/>
  <c r="BE138"/>
  <c r="BE147"/>
  <c r="BE150"/>
  <c r="BE153"/>
  <c r="BE154"/>
  <c r="BE157"/>
  <c r="BE159"/>
  <c r="BE165"/>
  <c r="BE167"/>
  <c r="BE171"/>
  <c r="BE177"/>
  <c r="BE179"/>
  <c r="BE180"/>
  <c r="BE185"/>
  <c r="BE187"/>
  <c r="BE191"/>
  <c r="BE194"/>
  <c r="BE197"/>
  <c r="BE198"/>
  <c r="BE202"/>
  <c r="BE203"/>
  <c r="BE205"/>
  <c r="BE213"/>
  <c r="BE214"/>
  <c r="BE217"/>
  <c r="BE220"/>
  <c r="BE223"/>
  <c r="BE227"/>
  <c i="7" r="E50"/>
  <c r="J82"/>
  <c r="BE91"/>
  <c r="BE93"/>
  <c r="BE94"/>
  <c r="BE95"/>
  <c r="BE102"/>
  <c r="BE105"/>
  <c r="BE116"/>
  <c r="BE118"/>
  <c r="BE120"/>
  <c r="BE123"/>
  <c r="BE124"/>
  <c r="BE125"/>
  <c r="BE126"/>
  <c r="BE131"/>
  <c r="BE133"/>
  <c r="BE134"/>
  <c r="BE145"/>
  <c r="BE149"/>
  <c r="BE152"/>
  <c r="BE155"/>
  <c r="BE158"/>
  <c r="BE159"/>
  <c r="BE266"/>
  <c r="BE276"/>
  <c i="8" r="BG91"/>
  <c r="BG96"/>
  <c r="BG104"/>
  <c r="BG107"/>
  <c r="BG112"/>
  <c r="BG128"/>
  <c i="9" r="F59"/>
  <c r="BG93"/>
  <c r="BG104"/>
  <c r="BG107"/>
  <c r="BG109"/>
  <c i="10" r="J56"/>
  <c r="J83"/>
  <c r="BE88"/>
  <c r="BE99"/>
  <c r="BE100"/>
  <c r="BE106"/>
  <c r="BE107"/>
  <c r="BE113"/>
  <c r="BE114"/>
  <c r="BE124"/>
  <c r="BE126"/>
  <c r="BE129"/>
  <c r="BE147"/>
  <c r="BE148"/>
  <c r="BE150"/>
  <c r="BE151"/>
  <c r="BE152"/>
  <c r="BE154"/>
  <c r="BE157"/>
  <c r="BE159"/>
  <c r="BE164"/>
  <c r="BE166"/>
  <c r="BE174"/>
  <c r="BE180"/>
  <c r="BE185"/>
  <c r="BE188"/>
  <c r="BE190"/>
  <c r="BE192"/>
  <c r="BE201"/>
  <c r="BE202"/>
  <c r="BE203"/>
  <c r="BE207"/>
  <c r="BE211"/>
  <c r="BE212"/>
  <c r="BE217"/>
  <c r="BE225"/>
  <c r="BE230"/>
  <c r="BE232"/>
  <c r="BE233"/>
  <c r="BE234"/>
  <c r="BE238"/>
  <c r="BE244"/>
  <c r="BE249"/>
  <c r="BE256"/>
  <c r="BE265"/>
  <c r="BE266"/>
  <c r="BE270"/>
  <c r="BE274"/>
  <c r="BE279"/>
  <c r="BE281"/>
  <c r="BE283"/>
  <c r="BE287"/>
  <c r="BE290"/>
  <c r="BE291"/>
  <c r="BE292"/>
  <c r="BE293"/>
  <c r="BE294"/>
  <c i="11" r="BE102"/>
  <c i="12" r="E50"/>
  <c r="F58"/>
  <c r="BE95"/>
  <c i="13" r="F58"/>
  <c r="BE101"/>
  <c i="2" r="E50"/>
  <c r="F58"/>
  <c r="BG91"/>
  <c r="BG100"/>
  <c r="BG113"/>
  <c r="BG116"/>
  <c r="BG121"/>
  <c r="BG122"/>
  <c r="BK86"/>
  <c r="J86"/>
  <c r="J63"/>
  <c i="3" r="BE86"/>
  <c r="BE89"/>
  <c r="BE90"/>
  <c r="BE100"/>
  <c r="BE101"/>
  <c r="BE103"/>
  <c i="4" r="BE89"/>
  <c r="BE93"/>
  <c r="BE97"/>
  <c r="BE101"/>
  <c r="BE102"/>
  <c r="BE103"/>
  <c r="BE105"/>
  <c r="BE120"/>
  <c r="BE122"/>
  <c r="BE123"/>
  <c r="BE129"/>
  <c r="BE133"/>
  <c r="BE135"/>
  <c r="BE139"/>
  <c r="BE140"/>
  <c r="BE141"/>
  <c r="BE142"/>
  <c r="BE149"/>
  <c r="BE155"/>
  <c r="BE156"/>
  <c r="BE170"/>
  <c r="BE174"/>
  <c r="BE179"/>
  <c r="BE181"/>
  <c r="BE184"/>
  <c r="BE186"/>
  <c r="BE187"/>
  <c r="BE189"/>
  <c r="BE192"/>
  <c r="BE193"/>
  <c r="BE195"/>
  <c r="BE203"/>
  <c r="BE206"/>
  <c r="BE208"/>
  <c r="BE210"/>
  <c r="BE212"/>
  <c r="BE214"/>
  <c r="BE217"/>
  <c r="BE221"/>
  <c r="BE225"/>
  <c r="BE227"/>
  <c r="BE240"/>
  <c r="BE262"/>
  <c r="BE265"/>
  <c r="BE271"/>
  <c r="BE275"/>
  <c r="BE279"/>
  <c r="BE285"/>
  <c r="BE289"/>
  <c r="BE291"/>
  <c r="BE292"/>
  <c r="BE293"/>
  <c r="BE294"/>
  <c r="BE295"/>
  <c i="5" r="F58"/>
  <c r="BG102"/>
  <c r="BG112"/>
  <c r="BG115"/>
  <c r="BG123"/>
  <c r="BG134"/>
  <c r="BG136"/>
  <c r="BG148"/>
  <c r="BG150"/>
  <c r="BG162"/>
  <c r="BG182"/>
  <c r="BG184"/>
  <c r="BG194"/>
  <c r="BG195"/>
  <c r="BG198"/>
  <c r="BK96"/>
  <c r="BK95"/>
  <c r="J95"/>
  <c r="J63"/>
  <c i="6" r="F58"/>
  <c r="BE94"/>
  <c r="BE99"/>
  <c r="BE104"/>
  <c r="BE110"/>
  <c r="BE112"/>
  <c r="BE117"/>
  <c r="BE118"/>
  <c r="BE125"/>
  <c r="BE128"/>
  <c r="BE131"/>
  <c r="BE146"/>
  <c r="BE148"/>
  <c r="BE156"/>
  <c r="BE160"/>
  <c r="BE163"/>
  <c r="BE169"/>
  <c r="BE181"/>
  <c r="BE186"/>
  <c r="BE195"/>
  <c r="BE196"/>
  <c r="BE200"/>
  <c r="BE207"/>
  <c r="BE212"/>
  <c r="BE215"/>
  <c r="BE219"/>
  <c r="BE222"/>
  <c r="BE225"/>
  <c r="BE228"/>
  <c r="BE229"/>
  <c r="BE231"/>
  <c r="BE233"/>
  <c r="BE236"/>
  <c r="BK93"/>
  <c r="J93"/>
  <c r="BK143"/>
  <c r="J143"/>
  <c r="J65"/>
  <c i="7" r="BE87"/>
  <c r="BE88"/>
  <c r="BE98"/>
  <c r="BE100"/>
  <c r="BE101"/>
  <c r="BE104"/>
  <c r="BE109"/>
  <c r="BE112"/>
  <c r="BE115"/>
  <c r="BE117"/>
  <c r="BE129"/>
  <c r="BE135"/>
  <c r="BE136"/>
  <c r="BE138"/>
  <c r="BE139"/>
  <c r="BE140"/>
  <c r="BE144"/>
  <c r="BE147"/>
  <c r="BE148"/>
  <c r="BE153"/>
  <c r="BE156"/>
  <c r="BE165"/>
  <c r="BE166"/>
  <c r="BE175"/>
  <c r="BE177"/>
  <c r="BE181"/>
  <c r="BE187"/>
  <c r="BE194"/>
  <c r="BE199"/>
  <c r="BE205"/>
  <c r="BE208"/>
  <c r="BE210"/>
  <c r="BE212"/>
  <c r="BE213"/>
  <c r="BE214"/>
  <c r="BE218"/>
  <c r="BE224"/>
  <c r="BE225"/>
  <c r="BE226"/>
  <c r="BE236"/>
  <c r="BE238"/>
  <c r="BE243"/>
  <c r="BE245"/>
  <c r="BE251"/>
  <c r="BE253"/>
  <c r="BE255"/>
  <c r="BE259"/>
  <c r="BE268"/>
  <c r="BE272"/>
  <c r="BE274"/>
  <c r="BE279"/>
  <c r="BE281"/>
  <c r="BK86"/>
  <c r="J86"/>
  <c r="J63"/>
  <c i="8" r="J58"/>
  <c r="BG89"/>
  <c r="BG93"/>
  <c r="BG98"/>
  <c r="BG117"/>
  <c i="9" r="BG88"/>
  <c r="BG89"/>
  <c r="BG98"/>
  <c r="BG99"/>
  <c r="BG100"/>
  <c i="10" r="F58"/>
  <c r="BE89"/>
  <c r="BE91"/>
  <c r="BE93"/>
  <c r="BE94"/>
  <c r="BE105"/>
  <c r="BE108"/>
  <c r="BE109"/>
  <c r="BE110"/>
  <c r="BE111"/>
  <c r="BE120"/>
  <c r="BE122"/>
  <c r="BE125"/>
  <c r="BE131"/>
  <c r="BE132"/>
  <c r="BE138"/>
  <c r="BE158"/>
  <c r="BE161"/>
  <c r="BE175"/>
  <c r="BE179"/>
  <c r="BE181"/>
  <c r="BE189"/>
  <c r="BE195"/>
  <c r="BE199"/>
  <c r="BE200"/>
  <c r="BE210"/>
  <c r="BE215"/>
  <c r="BE218"/>
  <c r="BE220"/>
  <c r="BE223"/>
  <c r="BE226"/>
  <c r="BE239"/>
  <c r="BE243"/>
  <c r="BE245"/>
  <c r="BE246"/>
  <c r="BE250"/>
  <c r="BE253"/>
  <c r="BE257"/>
  <c r="BE258"/>
  <c r="BE261"/>
  <c r="BE263"/>
  <c r="BE264"/>
  <c r="BE271"/>
  <c r="BE273"/>
  <c r="BE277"/>
  <c r="BE278"/>
  <c r="BE284"/>
  <c r="BE286"/>
  <c i="11" r="J58"/>
  <c r="BE94"/>
  <c r="BK86"/>
  <c r="J86"/>
  <c i="12" r="BE91"/>
  <c r="BE93"/>
  <c r="BE98"/>
  <c i="13" r="BE89"/>
  <c r="BE91"/>
  <c r="BK86"/>
  <c r="J86"/>
  <c i="7" r="F38"/>
  <c i="1" r="BC62"/>
  <c i="7" r="F36"/>
  <c i="1" r="BA62"/>
  <c i="2" r="F38"/>
  <c i="1" r="BC56"/>
  <c i="13" r="F38"/>
  <c i="1" r="BC70"/>
  <c i="12" r="J36"/>
  <c i="1" r="AW69"/>
  <c i="7" r="F37"/>
  <c i="1" r="BB62"/>
  <c i="12" r="F36"/>
  <c i="1" r="BA69"/>
  <c i="10" r="J32"/>
  <c i="1" r="AG66"/>
  <c i="13" r="J32"/>
  <c i="1" r="AG70"/>
  <c i="5" r="F38"/>
  <c i="1" r="BC60"/>
  <c i="9" r="F38"/>
  <c i="1" r="BC65"/>
  <c i="10" r="F38"/>
  <c i="1" r="BC66"/>
  <c i="9" r="J32"/>
  <c i="1" r="AG65"/>
  <c i="11" r="F36"/>
  <c i="1" r="BA68"/>
  <c i="12" r="F38"/>
  <c i="1" r="BC69"/>
  <c i="8" r="F39"/>
  <c i="1" r="BD64"/>
  <c i="8" r="F35"/>
  <c i="1" r="AZ64"/>
  <c i="2" r="F35"/>
  <c i="1" r="AZ56"/>
  <c i="5" r="F39"/>
  <c i="1" r="BD60"/>
  <c i="4" r="F39"/>
  <c i="1" r="BD58"/>
  <c i="8" r="J36"/>
  <c i="1" r="AW64"/>
  <c i="13" r="J36"/>
  <c i="1" r="AW70"/>
  <c i="6" r="J32"/>
  <c i="1" r="AG61"/>
  <c i="8" r="F36"/>
  <c i="1" r="BA64"/>
  <c i="11" r="F39"/>
  <c i="1" r="BD68"/>
  <c i="9" r="F39"/>
  <c i="1" r="BD65"/>
  <c i="4" r="F37"/>
  <c i="1" r="BB58"/>
  <c i="4" r="J32"/>
  <c i="1" r="AG58"/>
  <c i="2" r="J36"/>
  <c i="1" r="AW56"/>
  <c i="6" r="F38"/>
  <c i="1" r="BC61"/>
  <c i="6" r="F39"/>
  <c i="1" r="BD61"/>
  <c i="12" r="F39"/>
  <c i="1" r="BD69"/>
  <c i="2" r="F36"/>
  <c i="1" r="BA56"/>
  <c i="3" r="F38"/>
  <c i="1" r="BC57"/>
  <c i="6" r="F37"/>
  <c i="1" r="BB61"/>
  <c i="11" r="F37"/>
  <c i="1" r="BB68"/>
  <c i="5" r="F36"/>
  <c i="1" r="BA60"/>
  <c i="8" r="J35"/>
  <c i="1" r="AV64"/>
  <c i="10" r="F39"/>
  <c i="1" r="BD66"/>
  <c i="3" r="J36"/>
  <c i="1" r="AW57"/>
  <c i="13" r="F36"/>
  <c i="1" r="BA70"/>
  <c i="3" r="F39"/>
  <c i="1" r="BD57"/>
  <c i="7" r="J36"/>
  <c i="1" r="AW62"/>
  <c i="9" r="F35"/>
  <c i="1" r="AZ65"/>
  <c i="2" r="F39"/>
  <c i="1" r="BD56"/>
  <c i="3" r="F37"/>
  <c i="1" r="BB57"/>
  <c i="4" r="J36"/>
  <c i="1" r="AW58"/>
  <c i="7" r="F39"/>
  <c i="1" r="BD62"/>
  <c i="6" r="J36"/>
  <c i="1" r="AW61"/>
  <c i="10" r="F37"/>
  <c i="1" r="BB66"/>
  <c i="11" r="F38"/>
  <c i="1" r="BC68"/>
  <c i="2" r="J35"/>
  <c i="1" r="AV56"/>
  <c i="10" r="F36"/>
  <c i="1" r="BA66"/>
  <c i="9" r="F36"/>
  <c i="1" r="BA65"/>
  <c i="13" r="F37"/>
  <c i="1" r="BB70"/>
  <c i="13" r="F39"/>
  <c i="1" r="BD70"/>
  <c r="AS54"/>
  <c i="11" r="J32"/>
  <c i="1" r="AG68"/>
  <c i="12" r="F37"/>
  <c i="1" r="BB69"/>
  <c i="3" r="F36"/>
  <c i="1" r="BA57"/>
  <c i="4" r="F38"/>
  <c i="1" r="BC58"/>
  <c i="11" r="J36"/>
  <c i="1" r="AW68"/>
  <c i="4" r="F36"/>
  <c i="1" r="BA58"/>
  <c i="6" r="F36"/>
  <c i="1" r="BA61"/>
  <c i="5" r="F35"/>
  <c i="1" r="AZ60"/>
  <c i="10" r="J36"/>
  <c i="1" r="AW66"/>
  <c i="5" r="J35"/>
  <c i="1" r="AV60"/>
  <c i="9" r="J35"/>
  <c i="1" r="AV65"/>
  <c i="5" r="J36"/>
  <c i="1" r="AW60"/>
  <c i="9" r="J36"/>
  <c i="1" r="AW65"/>
  <c i="8" r="F38"/>
  <c i="1" r="BC64"/>
  <c i="5" l="1" r="P96"/>
  <c r="P95"/>
  <c i="1" r="AU60"/>
  <c i="6" r="R143"/>
  <c r="R93"/>
  <c r="P143"/>
  <c r="P93"/>
  <c i="1" r="AU61"/>
  <c i="5" r="T96"/>
  <c r="T95"/>
  <c r="R96"/>
  <c r="R95"/>
  <c i="6" r="T143"/>
  <c r="T93"/>
  <c i="8" r="P87"/>
  <c i="1" r="AU64"/>
  <c i="8" r="R87"/>
  <c i="9" r="J63"/>
  <c i="10" r="J63"/>
  <c i="11" r="J63"/>
  <c i="4" r="J63"/>
  <c i="5" r="J96"/>
  <c r="J64"/>
  <c i="6" r="J63"/>
  <c i="8" r="BK87"/>
  <c r="J87"/>
  <c i="13" r="J63"/>
  <c i="9" r="J41"/>
  <c i="2" r="J32"/>
  <c i="1" r="AG56"/>
  <c i="5" r="J32"/>
  <c i="1" r="AG60"/>
  <c r="AT56"/>
  <c r="BA59"/>
  <c r="AW59"/>
  <c i="4" r="J35"/>
  <c i="1" r="AV58"/>
  <c r="AT58"/>
  <c r="AT65"/>
  <c r="BD67"/>
  <c i="13" r="F35"/>
  <c i="1" r="AZ70"/>
  <c r="BD59"/>
  <c r="AT64"/>
  <c r="BA67"/>
  <c r="AW67"/>
  <c i="9" r="F37"/>
  <c i="1" r="BB65"/>
  <c i="4" r="F35"/>
  <c i="1" r="AZ58"/>
  <c r="BD63"/>
  <c r="AT60"/>
  <c i="7" r="J35"/>
  <c i="1" r="AV62"/>
  <c r="AT62"/>
  <c i="12" r="J35"/>
  <c i="1" r="AV69"/>
  <c r="AT69"/>
  <c r="AU67"/>
  <c i="6" r="F35"/>
  <c i="1" r="AZ61"/>
  <c i="12" r="J32"/>
  <c i="1" r="AG69"/>
  <c r="AN69"/>
  <c i="11" r="F35"/>
  <c i="1" r="AZ68"/>
  <c r="BA63"/>
  <c r="AW63"/>
  <c i="10" r="J35"/>
  <c i="1" r="AV66"/>
  <c r="AT66"/>
  <c r="BA55"/>
  <c r="AU59"/>
  <c i="7" r="F35"/>
  <c i="1" r="AZ62"/>
  <c i="11" r="J35"/>
  <c i="1" r="AV68"/>
  <c r="AT68"/>
  <c r="BC59"/>
  <c r="AY59"/>
  <c i="2" r="F37"/>
  <c i="1" r="BB56"/>
  <c r="BB55"/>
  <c r="AX55"/>
  <c r="BD55"/>
  <c r="BD54"/>
  <c r="W33"/>
  <c i="8" r="F37"/>
  <c i="1" r="BB64"/>
  <c i="12" r="F35"/>
  <c i="1" r="AZ69"/>
  <c i="3" r="J35"/>
  <c i="1" r="AV57"/>
  <c r="AT57"/>
  <c i="3" r="J32"/>
  <c i="1" r="AG57"/>
  <c i="7" r="J32"/>
  <c i="1" r="AG62"/>
  <c i="3" r="F35"/>
  <c i="1" r="AZ57"/>
  <c r="BB67"/>
  <c r="AX67"/>
  <c r="AU63"/>
  <c i="8" r="J32"/>
  <c i="1" r="AG64"/>
  <c r="BC55"/>
  <c r="BC63"/>
  <c r="AY63"/>
  <c r="BC67"/>
  <c r="AY67"/>
  <c i="6" r="J35"/>
  <c i="1" r="AV61"/>
  <c r="AT61"/>
  <c i="13" r="J35"/>
  <c i="1" r="AV70"/>
  <c r="AT70"/>
  <c i="5" r="F37"/>
  <c i="1" r="BB60"/>
  <c r="BB59"/>
  <c r="AX59"/>
  <c r="AU55"/>
  <c r="AU54"/>
  <c i="10" r="F35"/>
  <c i="1" r="AZ66"/>
  <c r="AZ63"/>
  <c r="AV63"/>
  <c i="12" l="1" r="J41"/>
  <c i="3" r="J41"/>
  <c i="7" r="J41"/>
  <c i="4" r="J41"/>
  <c i="8" r="J63"/>
  <c i="13" r="J41"/>
  <c i="5" r="J41"/>
  <c i="6" r="J41"/>
  <c i="2" r="J41"/>
  <c i="10" r="J41"/>
  <c i="11" r="J41"/>
  <c i="8" r="J41"/>
  <c i="1" r="AN61"/>
  <c r="AN66"/>
  <c r="AN58"/>
  <c r="AN70"/>
  <c r="AN65"/>
  <c r="AN68"/>
  <c r="AN56"/>
  <c r="AN57"/>
  <c r="AN60"/>
  <c r="AN62"/>
  <c r="AN64"/>
  <c r="AT63"/>
  <c r="AZ59"/>
  <c r="AV59"/>
  <c r="AT59"/>
  <c r="BB63"/>
  <c r="AX63"/>
  <c r="BA54"/>
  <c r="W30"/>
  <c r="AG67"/>
  <c r="AZ67"/>
  <c r="AV67"/>
  <c r="AT67"/>
  <c r="AY55"/>
  <c r="AG55"/>
  <c r="BC54"/>
  <c r="W32"/>
  <c r="AZ55"/>
  <c r="AG63"/>
  <c r="AN63"/>
  <c r="AW55"/>
  <c r="AG59"/>
  <c l="1" r="AN59"/>
  <c r="AN67"/>
  <c r="BB54"/>
  <c r="AX54"/>
  <c r="AV55"/>
  <c r="AT55"/>
  <c r="AZ54"/>
  <c r="AV54"/>
  <c r="AK29"/>
  <c r="AG54"/>
  <c r="AK26"/>
  <c r="AW54"/>
  <c r="AK30"/>
  <c r="AY54"/>
  <c l="1" r="AK35"/>
  <c r="AN55"/>
  <c r="W29"/>
  <c r="W31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<sst xmlns="http://schemas.openxmlformats.org/spreadsheetml/2006/main">
  <si>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</si>
  <si>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</si>
  <si>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</si>
  <si>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</si>
  <si>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</si>
  <si>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{00f598e0-337e-4dff-9f2a-13d6eda7a1a2}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</si>
  <si>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</si>
  <si>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</si>
  <si>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</si>
  <si>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</si>
  <si>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</si>
  <si>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</si>
  <si>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</si>
  <si>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</si>
  <si>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2020/05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</si>
  <si>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</si>
  <si>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</si>
  <si>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přijímačů kolejových obvodů - II. Etapa</t>
  </si>
  <si>
    <t>KSO:</t>
  </si>
  <si>
    <t/>
  </si>
  <si>
    <t>CC-CZ:</t>
  </si>
  <si>
    <t>Místo:</t>
  </si>
  <si>
    <t xml:space="preserve"> </t>
  </si>
  <si>
    <t>Datum:</t>
  </si>
  <si>
    <t>30. 4. 2020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</si>
  <si>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</si>
  <si>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</si>
  <si>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</si>
  <si>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</si>
  <si>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</si>
  <si>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</si>
  <si>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</si>
  <si>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</si>
  <si>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</si>
  <si>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</si>
  <si>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</si>
  <si>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</si>
  <si>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</si>
  <si>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</si>
  <si>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</si>
  <si>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</si>
  <si>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</si>
  <si>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</si>
  <si>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</si>
  <si>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</si>
  <si>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</si>
  <si>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</si>
  <si>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</si>
  <si>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</si>
  <si>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</si>
  <si>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</si>
  <si>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</si>
  <si>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</si>
  <si>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</si>
  <si>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</si>
  <si>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</si>
  <si>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</si>
  <si>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</si>
  <si>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</si>
  <si>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</si>
  <si>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</si>
  <si>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</si>
  <si>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</si>
  <si>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</si>
  <si>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</si>
  <si>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</si>
  <si>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</si>
  <si>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</si>
  <si>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</si>
  <si>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</si>
  <si>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</si>
  <si>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</si>
  <si>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</si>
  <si>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PS 01</t>
  </si>
  <si>
    <t>ŽST Brno-Královo Pole</t>
  </si>
  <si>
    <t>PRO</t>
  </si>
  <si>
    <t>1</t>
  </si>
  <si>
    <t>{065318f1-fb18-43c2-a93d-f3064ec3f125}</t>
  </si>
  <si>
    <t>2</t>
  </si>
  <si>
    <t>/</t>
  </si>
  <si>
    <t>01.1</t>
  </si>
  <si>
    <t>Stavební část- URS</t>
  </si>
  <si>
    <t>Soupis</t>
  </si>
  <si>
    <t>{535733b5-44a1-4144-8054-a79fcb4d834b}</t>
  </si>
  <si>
    <t>01.2</t>
  </si>
  <si>
    <t>Stavební část - Sborník</t>
  </si>
  <si>
    <t>{bd73e8f2-5b2d-4375-8206-e5fda35deb6b}</t>
  </si>
  <si>
    <t>01.3</t>
  </si>
  <si>
    <t>Technologická část</t>
  </si>
  <si>
    <t>{332ee5d9-e7f4-41ea-9bbb-bd810fed18ce}</t>
  </si>
  <si>
    <t>PS 02</t>
  </si>
  <si>
    <t>ŽST Tišnov</t>
  </si>
  <si>
    <t>{2537d9c5-64e3-410f-a804-7193442a175a}</t>
  </si>
  <si>
    <t>02.1</t>
  </si>
  <si>
    <t>Stavební část - URS</t>
  </si>
  <si>
    <t>{6bd5622b-8b65-431d-b464-a909aec2a7bf}</t>
  </si>
  <si>
    <t>02.2</t>
  </si>
  <si>
    <t>{0abf1cc4-68b5-4a38-82b3-7e8a1b86961c}</t>
  </si>
  <si>
    <t>02.3</t>
  </si>
  <si>
    <t>{81c6851a-c944-40fc-9cc1-c537887f0b3d}</t>
  </si>
  <si>
    <t>PS 03</t>
  </si>
  <si>
    <t>ŽST Vlkov u Tišnova</t>
  </si>
  <si>
    <t>{c4880e9a-a143-418e-9aad-036a48df1a7c}</t>
  </si>
  <si>
    <t>03.1</t>
  </si>
  <si>
    <t>{204957fc-ded6-49f6-b8d3-f839705bf179}</t>
  </si>
  <si>
    <t>03.2</t>
  </si>
  <si>
    <t>{fc4d6d74-63af-40b7-aafa-5744e173d33b}</t>
  </si>
  <si>
    <t>03.3</t>
  </si>
  <si>
    <t>{8aa4a0ff-a704-4f58-99a0-642988af85f1}</t>
  </si>
  <si>
    <t>PS 01-03</t>
  </si>
  <si>
    <t>VON</t>
  </si>
  <si>
    <t>{7073cfb9-cfa4-491c-a1eb-d0a46c83b443}</t>
  </si>
  <si>
    <t>{93ebc5b3-007a-479a-99f1-4ba30c3bb87d}</t>
  </si>
  <si>
    <t>{162b4b1a-e862-472e-9e90-5793c40ad92c}</t>
  </si>
  <si>
    <t>{7dec4bc0-e8ae-400d-8b6c-f85b8b5725a0}</t>
  </si>
  <si>
    <t>KRYCÍ LIST SOUPISU PRACÍ</t>
  </si>
  <si>
    <t>Objekt:</t>
  </si>
  <si>
    <t>PS 01 - ŽST Brno-Královo Pole</t>
  </si>
  <si>
    <t>Soupis:</t>
  </si>
  <si>
    <t>01.1 - Stavební část- URS</t>
  </si>
  <si>
    <t>REKAPITULACE ČLENĚNÍ SOUPISU PRACÍ</t>
  </si>
  <si>
    <t>Kód dílu - Popis</t>
  </si>
  <si>
    <t>Cena celkem [CZK]</t>
  </si>
  <si>
    <t>-1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</si>
  <si>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</si>
  <si>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</si>
  <si>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</si>
  <si>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</si>
  <si>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</si>
  <si>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</si>
  <si>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</si>
  <si>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</si>
  <si>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</si>
  <si>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</si>
  <si>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</si>
  <si>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</si>
  <si>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</si>
  <si>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</si>
  <si>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</si>
  <si>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28613419</t>
  </si>
  <si>
    <t>potrubí kanalizační tlakové PE100 SDR17 návin se signalizační vrstvou 160x9,5mm</t>
  </si>
  <si>
    <t>m</t>
  </si>
  <si>
    <t>CS ÚRS 2020 01</t>
  </si>
  <si>
    <t>8</t>
  </si>
  <si>
    <t>ROZPOCET</t>
  </si>
  <si>
    <t>4</t>
  </si>
  <si>
    <t>103301738</t>
  </si>
  <si>
    <t>K</t>
  </si>
  <si>
    <t>141721215</t>
  </si>
  <si>
    <t>Řízený zemní protlak délky protlaku do 50 m v hornině třídy těžitelnosti I a II, skupiny 1 až 4 včetně protlačení trub v hloubce do 6 m vnějšího průměru vrtu přes 180 do 225 mm</t>
  </si>
  <si>
    <t>-1116254788</t>
  </si>
  <si>
    <t>PSC</t>
  </si>
  <si>
    <t xml:space="preserve">Poznámka k souboru cen:_x000d_
1. V cenách jsou započteny i náklady na:_x000d_
a) vodorovné přemístění výkopku z protlačovaného potrubí a svislé přemístění výkopku z montážní jámy na přilehlé území a případné přehození na povrchu,_x000d_
b) úpravu čela potrubí pro protlačení,_x000d_
c) bentonitovou směs;_x000d_
2. V cenách nejsou započteny náklady na:_x000d_
a) zemní práce nutné pro provedení protlaku (např. startovací a cílové jámy),_x000d_
b) čerpání vody nad průtok 0,5 l/s,_x000d_
c) montáž vedení a jeho náležitosti, slouží-li protlačená trouba jako ochranné potrubí,_x000d_
d) dodávku potrubí, určeného k protlačení; toto potrubí se oceňuje ve specifikaci, ztratné lze stanovit ve výši 3 %,_x000d_
e) překládání a zajišťování inženýrských sítí, procházejících montážními a startovacími jámami,_x000d_
f) vytyčení směru protlaku a stávajících inženýrských sítí,_x000d_
g) případnou další úpravu trub (svařování, řezání apod.) předcházející vlastnímu protlaku potrubí._x000d_
</t>
  </si>
  <si>
    <t>3</t>
  </si>
  <si>
    <t>345751310</t>
  </si>
  <si>
    <t>žlab kabelový s víkem PVC (100x100)</t>
  </si>
  <si>
    <t>953365738</t>
  </si>
  <si>
    <t>345751320</t>
  </si>
  <si>
    <t>spojka kabelového žlabu PVC (100x100)</t>
  </si>
  <si>
    <t>kus</t>
  </si>
  <si>
    <t>288165582</t>
  </si>
  <si>
    <t>5</t>
  </si>
  <si>
    <t>220260732</t>
  </si>
  <si>
    <t>Montáž žlabu kabelového z PVC včetně montáže na předem připravené upevňovací body, uzavření víka 40/60 nebo 60/60 mm</t>
  </si>
  <si>
    <t>-127238566</t>
  </si>
  <si>
    <t xml:space="preserve">Poznámka k souboru cen:_x000d_
1. V cenách 220 26-0721 až -0732 nejsou započteny náklady na dodávku kabelového žlabu._x000d_
</t>
  </si>
  <si>
    <t>6</t>
  </si>
  <si>
    <t>460490014</t>
  </si>
  <si>
    <t>Krytí kabelů, spojek, koncovek a odbočnic kabelů výstražnou fólií z PVC včetně vyrovnání povrchu rýhy, rozvinutí a uložení fólie do rýhy, fólie šířky do 40cm</t>
  </si>
  <si>
    <t>764125943</t>
  </si>
  <si>
    <t>7</t>
  </si>
  <si>
    <t>220060342</t>
  </si>
  <si>
    <t>Přeměření izolačního stavu a kontinuity žil kabelu včetně úpravy dvou konců kabelu ke zkoušení, přezkoušení elektrických hodnot kabelu, úpravy a uzavření dvou konců konců kabelu úložného 20 žil</t>
  </si>
  <si>
    <t>64</t>
  </si>
  <si>
    <t>-2006765542</t>
  </si>
  <si>
    <t xml:space="preserve">Poznámka k souboru cen:_x000d_
1. Položky 220 06-0311 až -0356 lze použit na práce, které nejsou souvislým pokračovaním prací spojených s ukládáním nebo zatažením kabelu._x000d_
</t>
  </si>
  <si>
    <t>220060341</t>
  </si>
  <si>
    <t>Přeměření izolačního stavu a kontinuity žil kabelu včetně úpravy dvou konců kabelu ke zkoušení, přezkoušení elektrických hodnot kabelu, úpravy a uzavření dvou konců konců kabelu úložného 10 žil</t>
  </si>
  <si>
    <t>2085799554</t>
  </si>
  <si>
    <t>9</t>
  </si>
  <si>
    <t>220111431</t>
  </si>
  <si>
    <t>Měření na místním sdělovacím kabelu včetně měření kontinuity žil, smyčkových a izolačních odporů, vyplnění měření protokolu jednosměrné</t>
  </si>
  <si>
    <t>pár</t>
  </si>
  <si>
    <t>419585746</t>
  </si>
  <si>
    <t>10</t>
  </si>
  <si>
    <t>460010021</t>
  </si>
  <si>
    <t>Vytyčení trasy vedení kabelového (podzemního) v obvodu železniční stanice</t>
  </si>
  <si>
    <t>km</t>
  </si>
  <si>
    <t>565025790</t>
  </si>
  <si>
    <t xml:space="preserve">Poznámka k souboru cen:_x000d_
1. V cenách jsou zahrnuty i náklady na:_x000d_
a) pochůzky projektovanou tratí,_x000d_
b) vyznačení budoucí trasy,_x000d_
c) rozmístění, očíslování a označení opěrných bodů,_x000d_
d) označení překážek a míst pro kabelové prostupy a podchodové štoly._x000d_
</t>
  </si>
  <si>
    <t>11</t>
  </si>
  <si>
    <t>460050804</t>
  </si>
  <si>
    <t>Hloubení nezapažených jam ručně pro stožáry s přemístěním výkopku do vzdálenosti 3 m od okraje jámy nebo naložením na dopravní prostředek, včetně zásypu, zhutnění a urovnání povrchu ostatních typů v hornině třídy 4</t>
  </si>
  <si>
    <t>m3</t>
  </si>
  <si>
    <t>-1879893283</t>
  </si>
  <si>
    <t xml:space="preserve">Poznámka k souboru cen:_x000d_
1. Ceny hloubení jam v hornině třídy 6 a 7 jsou stanoveny za použití pneumatického kladiva._x000d_
</t>
  </si>
  <si>
    <t>P</t>
  </si>
  <si>
    <t>Poznámka k položce:_x000d_
Poznámka k položce: Startovací jáma prp protlak 4x1,5=6m3, jáma pro základ výstražníku 2x1=2m3, jáma pro patky rel. domku 4x2=8m3</t>
  </si>
  <si>
    <t>12</t>
  </si>
  <si>
    <t>965011111</t>
  </si>
  <si>
    <t>Demontáž základových prefabrikovaných konstrukcí z betonu železového patek hmotnosti jednotlivě do 5 t</t>
  </si>
  <si>
    <t>-814497005</t>
  </si>
  <si>
    <t xml:space="preserve">Poznámka k souboru cen:_x000d_
1. V cenách jsou započteny náklady na případné odstranění spojovací vrstvy z betonu._x000d_
</t>
  </si>
  <si>
    <t>Poznámka k položce:_x000d_
Stávající betonové prvky</t>
  </si>
  <si>
    <t>13</t>
  </si>
  <si>
    <t>132312611</t>
  </si>
  <si>
    <t>Hloubení rýh vedle kolejí šířky do 800 mm ručně zapažených i nezapažených, hloubky do 1,5 m objemu přes 2 m3 v hornině třídy těžitelnosti II skupiny 4</t>
  </si>
  <si>
    <t>536724273</t>
  </si>
  <si>
    <t xml:space="preserve">Poznámka k souboru cen:_x000d_
1. V cenách jsou započteny i náklady na urovnání dna do předepsaného profilu a spádu, s přehozením výkopku na přilehlém terénu na vzdálenost do 3 m od podélné osy rýhy nebo s naložením na dopravní prostředek._x000d_
2. Ceny lze použít pro rýhy mezi dvěma kolejemi, podél koleje v pruhu šířky do 6 m od osy koleje._x000d_
3. Ztížení vykopávky v blízkosti podzemního vedení procházejícího rýhou nebo uloženého ve stěně výkopu se oceňuje cenou 130 00-1101 Ztížení hloubené vykopávky._x000d_
</t>
  </si>
  <si>
    <t>VV</t>
  </si>
  <si>
    <t>1240*0,35*0,9</t>
  </si>
  <si>
    <t>19*0,55*1,2</t>
  </si>
  <si>
    <t>Součet</t>
  </si>
  <si>
    <t>14</t>
  </si>
  <si>
    <t>460421001</t>
  </si>
  <si>
    <t>Kabelové lože včetně podsypu, zhutnění a urovnání povrchu z písku nebo štěrkopísku tloušťky 5 cm nad kabel bez zakrytí, šířky do 65 cm</t>
  </si>
  <si>
    <t>-1636621672</t>
  </si>
  <si>
    <t xml:space="preserve">Poznámka k souboru cen:_x000d_
1. V cenách -1021 až -1072, -1121 až -1172 a -1221 až -1272 nejsou započteny náklady na dodávku betonových a plastových desek. Tato dodávka se oceňuje ve specifikaci._x000d_
</t>
  </si>
  <si>
    <t>460560174</t>
  </si>
  <si>
    <t>Zásyp kabelových rýh ručně s uložením výkopku ve vrstvách včetně zhutnění a urovnání povrchu šířky 35 cm hloubky 90 cm, v hornině třídy 4</t>
  </si>
  <si>
    <t>-1373123372</t>
  </si>
  <si>
    <t>16</t>
  </si>
  <si>
    <t>460560474</t>
  </si>
  <si>
    <t>Zásyp kabelových rýh ručně s uložením výkopku ve vrstvách včetně zhutnění a urovnání povrchu šířky 55 cm hloubky 120 cm, v hornině třídy 4</t>
  </si>
  <si>
    <t>2139197647</t>
  </si>
  <si>
    <t>17</t>
  </si>
  <si>
    <t>460620014</t>
  </si>
  <si>
    <t>Úprava terénu provizorní úprava terénu včetně odkopání drobných nerovností a zásypu prohlubní se zhutněním, v hornině třídy 4</t>
  </si>
  <si>
    <t>m2</t>
  </si>
  <si>
    <t>1843077022</t>
  </si>
  <si>
    <t xml:space="preserve">Poznámka k souboru cen:_x000d_
1. V cenách -0002 až -0003 nejsou zahrnuty dodávku drnů. Tato se oceňuje ve specifikaci._x000d_
2. V cenách -0022 až -0028 nejsou zahrnuty náklady na dodávku obrubníků. Tato dodávka se oceňuje ve specifikaci._x000d_
</t>
  </si>
  <si>
    <t>HZS</t>
  </si>
  <si>
    <t>Hodinové zúčtovací sazby</t>
  </si>
  <si>
    <t>18</t>
  </si>
  <si>
    <t>HZS1212</t>
  </si>
  <si>
    <t>Hodinové zúčtovací sazby profesí HSV zemní a pomocné práce kopáč</t>
  </si>
  <si>
    <t>hod</t>
  </si>
  <si>
    <t>512</t>
  </si>
  <si>
    <t>1692673724</t>
  </si>
  <si>
    <t>19</t>
  </si>
  <si>
    <t>HZS2222</t>
  </si>
  <si>
    <t>Hodinové zúčtovací sazby profesí PSV provádění stavebních instalací elektrikář odborný</t>
  </si>
  <si>
    <t>-1421529269</t>
  </si>
  <si>
    <t>20</t>
  </si>
  <si>
    <t>HZS4111</t>
  </si>
  <si>
    <t>Hodinové zúčtovací sazby ostatních profesí obsluha stavebních strojů a zařízení řidič</t>
  </si>
  <si>
    <t>2101300636</t>
  </si>
  <si>
    <t>HZS4232</t>
  </si>
  <si>
    <t>Hodinové zúčtovací sazby ostatních profesí revizní a kontrolní činnost technik odborný</t>
  </si>
  <si>
    <t>-3559388</t>
  </si>
  <si>
    <t>22</t>
  </si>
  <si>
    <t>HZS2132</t>
  </si>
  <si>
    <t>Hodinové zúčtovací sazby profesí PSV provádění stavebních konstrukcí zámečník odborný</t>
  </si>
  <si>
    <t>13368664</t>
  </si>
  <si>
    <t>01.2 - Stavební část - Sborník</t>
  </si>
  <si>
    <t>7590521514</t>
  </si>
  <si>
    <t>Venkovní vedení kabelová - metalické sítě Plněné, párované s ochr. vodičem TCEKPFLEY 3 P 1,0 D</t>
  </si>
  <si>
    <t>Sborník UOŽI 01 2020</t>
  </si>
  <si>
    <t>-683096850</t>
  </si>
  <si>
    <t>7590521519</t>
  </si>
  <si>
    <t>Venkovní vedení kabelová - metalické sítě Plněné, párované s ochr. vodičem TCEKPFLEY 4 P 1,0 D</t>
  </si>
  <si>
    <t>128</t>
  </si>
  <si>
    <t>1934775443</t>
  </si>
  <si>
    <t>7590521529</t>
  </si>
  <si>
    <t>Venkovní vedení kabelová - metalické sítě Plněné, párované s ochr. vodičem TCEKPFLEY 7 P 1,0 D</t>
  </si>
  <si>
    <t>-1734201017</t>
  </si>
  <si>
    <t>7590521534</t>
  </si>
  <si>
    <t>Venkovní vedení kabelová - metalické sítě Plněné, párované s ochr. vodičem TCEKPFLEY 12 P 1,0 D</t>
  </si>
  <si>
    <t>-1857222524</t>
  </si>
  <si>
    <t>7590521539</t>
  </si>
  <si>
    <t>Venkovní vedení kabelová - metalické sítě Plněné, párované s ochr. vodičem TCEKPFLEY 16 P 1,0 D</t>
  </si>
  <si>
    <t>-515620182</t>
  </si>
  <si>
    <t>7590521589</t>
  </si>
  <si>
    <t>Venkovní vedení kabelová - metalické sítě Plněné, párované s ochr. vodičem, armované Al dráty TCEKPFLEZE 3 P 1,0 D</t>
  </si>
  <si>
    <t>-1269646550</t>
  </si>
  <si>
    <t>7590521604</t>
  </si>
  <si>
    <t>Venkovní vedení kabelová - metalické sítě Plněné, párované s ochr. vodičem, armované Al dráty TCEKPFLEZE 7 P 1,0 D</t>
  </si>
  <si>
    <t>-387548745</t>
  </si>
  <si>
    <t>7590521609</t>
  </si>
  <si>
    <t>Venkovní vedení kabelová - metalické sítě Plněné, párované s ochr. vodičem, armované Al dráty TCEKPFLEZE 12 P 1,0 D</t>
  </si>
  <si>
    <t>-973486389</t>
  </si>
  <si>
    <t>7590521614</t>
  </si>
  <si>
    <t>Venkovní vedení kabelová - metalické sítě Plněné, párované s ochr. vodičem, armované Al dráty TCEKPFLEZE 16 P 1,0 D</t>
  </si>
  <si>
    <t>1238047259</t>
  </si>
  <si>
    <t>7492502030</t>
  </si>
  <si>
    <t>Kabely, vodiče, šňůry Cu - nn Kabel silový 4 a 5-žílový Cu, plastová izolace CYKY 5J6 (5Cx6)</t>
  </si>
  <si>
    <t>256</t>
  </si>
  <si>
    <t>1435519340</t>
  </si>
  <si>
    <t>1320010011-R</t>
  </si>
  <si>
    <t>Ochrana štěrkového lože kolejí při souběžné trase s kolejemi</t>
  </si>
  <si>
    <t>311650823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</si>
  <si>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</si>
  <si>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</si>
  <si>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-1668812333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</si>
  <si>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</si>
  <si>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</si>
  <si>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1333224497</t>
  </si>
  <si>
    <t>7590545050</t>
  </si>
  <si>
    <t>Uložení kabelu CYKY do žlabového rozvodu zabezpečovací ústředny do 4 x 10 mm - odvinutí, naměření a položení šňůry na lávku nebo do žlabového rozvodu včetně uchycení v ohybech, zakrytí žlabu a zaizolování konců kabelu, prozvonění a označení</t>
  </si>
  <si>
    <t>1921229079</t>
  </si>
  <si>
    <t>7590555162</t>
  </si>
  <si>
    <t>Montáž forma pro kabely TCEKE, TCEKFY,TCEKY, TCEKEZE, TCEKEY na svorkovnici WAGO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</si>
  <si>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1213027591</t>
  </si>
  <si>
    <t>7590555166</t>
  </si>
  <si>
    <t>Montáž forma pro kabely TCEKE, TCEKFY,TCEKY, TCEKEZE, TCEKEY na svorkovnici WAGO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</si>
  <si>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1914423768</t>
  </si>
  <si>
    <t>7590555168</t>
  </si>
  <si>
    <t>Montáž forma pro kabely TCEKE, TCEKFY,TCEKY, TCEKEZE, TCEKEY na svorkovnici WAGO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</si>
  <si>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-1437323579</t>
  </si>
  <si>
    <t>7590555170</t>
  </si>
  <si>
    <t>Montáž forma pro kabely TCEKE, TCEKFY,TCEKY, TCEKEZE, TCEKEY na svorkovnici WAGO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</si>
  <si>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1059769285</t>
  </si>
  <si>
    <t>7593501825</t>
  </si>
  <si>
    <t>Trasy kabelového vedení Lokátory a markery Ball Marker 1428 - XR ID, fialový zabezpečováci zapisovatelný</t>
  </si>
  <si>
    <t>-678881573</t>
  </si>
  <si>
    <t>7593505270</t>
  </si>
  <si>
    <t>Montáž kabelového označníku Ball Marker - upevnění kabelového označníku na plášť kabelu upevňovacími prvky</t>
  </si>
  <si>
    <t>-1083868154</t>
  </si>
  <si>
    <t>7590111100R</t>
  </si>
  <si>
    <t>Vybavený kontejner s elektroinstalací, klimatizací, pracovištěm výpravčího a pod. V ceně je i osazení a snesení kontejneru.</t>
  </si>
  <si>
    <t>soubor</t>
  </si>
  <si>
    <t>-1812711543</t>
  </si>
  <si>
    <t>01.3 - Technologická část</t>
  </si>
  <si>
    <t>OST - Ostatní</t>
  </si>
  <si>
    <t>7593321110</t>
  </si>
  <si>
    <t>Prvky EFCP3 - 275 Hz 2K-var.D (přístrojová skříňka na nožičkách - výstroj pro 2 KO)</t>
  </si>
  <si>
    <t>ÚOŽI 2020 01</t>
  </si>
  <si>
    <t>542799358</t>
  </si>
  <si>
    <t>7593320132</t>
  </si>
  <si>
    <t>Prvky Pojistka zástrčková 2A (CV719039003)</t>
  </si>
  <si>
    <t>-1386507898</t>
  </si>
  <si>
    <t>7593320135</t>
  </si>
  <si>
    <t>Prvky Pojistka zástrčková 5A (CV719039004)</t>
  </si>
  <si>
    <t>2030854182</t>
  </si>
  <si>
    <t>7593320105</t>
  </si>
  <si>
    <t>Prvky Pásek zdíř.pro zástrč.poj. 2A (CV719029003)</t>
  </si>
  <si>
    <t>1983845970</t>
  </si>
  <si>
    <t>7593320108</t>
  </si>
  <si>
    <t>Prvky Pásek zdíř.pro zástrč.poj. 5A (CV719029004)</t>
  </si>
  <si>
    <t>2102207750</t>
  </si>
  <si>
    <t>7593325100</t>
  </si>
  <si>
    <t>Montáž pojistky zástrčkové pro zabezpečovací zařízení - včetně zapojení a označení</t>
  </si>
  <si>
    <t>-950097906</t>
  </si>
  <si>
    <t>7593325110</t>
  </si>
  <si>
    <t>Montáž pásku zdířkového pojistkového - včetně zapojení a označení</t>
  </si>
  <si>
    <t>559620905</t>
  </si>
  <si>
    <t>7593330490</t>
  </si>
  <si>
    <t>Výměnné díly Spínač tyristorový TYS 3A (HM0404223990100)</t>
  </si>
  <si>
    <t>1292471903</t>
  </si>
  <si>
    <t>7593310450</t>
  </si>
  <si>
    <t xml:space="preserve">Konstrukční díly Panel volné vazby úplný  (CV725719003M)</t>
  </si>
  <si>
    <t>-2074202810</t>
  </si>
  <si>
    <t>7593315380</t>
  </si>
  <si>
    <t>Montáž panelu reléového</t>
  </si>
  <si>
    <t>-2110954849</t>
  </si>
  <si>
    <t>7593310400</t>
  </si>
  <si>
    <t xml:space="preserve">Konstrukční díly Panel odporů a pojistek  (CV726439002M)</t>
  </si>
  <si>
    <t>-1039290371</t>
  </si>
  <si>
    <t>7593310550</t>
  </si>
  <si>
    <t xml:space="preserve">Konstrukční díly Police dvojitá (velká)  (CV724829003)</t>
  </si>
  <si>
    <t>-66796297</t>
  </si>
  <si>
    <t>7593315150</t>
  </si>
  <si>
    <t>Montáž police do releového stojanu</t>
  </si>
  <si>
    <t>-169294860</t>
  </si>
  <si>
    <t>7593310440</t>
  </si>
  <si>
    <t>Konstrukční díly Panel svorkovnicový 12xSV-12C(svor.-svor.) (CV724199001)</t>
  </si>
  <si>
    <t>-1567980462</t>
  </si>
  <si>
    <t>7593315382</t>
  </si>
  <si>
    <t>Montáž panelu se svorkovnicemi</t>
  </si>
  <si>
    <t>-846334079</t>
  </si>
  <si>
    <t>7593310100</t>
  </si>
  <si>
    <t xml:space="preserve">Konstrukční díly Izolace stojanu úplná  (CV723685005M)</t>
  </si>
  <si>
    <t>1546860914</t>
  </si>
  <si>
    <t>7593330040</t>
  </si>
  <si>
    <t>Výměnné díly Relé NMŠ 1-2000 (HM0404221990407)</t>
  </si>
  <si>
    <t>1129574439</t>
  </si>
  <si>
    <t>7593330290</t>
  </si>
  <si>
    <t>Výměnné díly Relé NMVŠ 2-1000/1000 (HM0404221990432)</t>
  </si>
  <si>
    <t>-452001618</t>
  </si>
  <si>
    <t>7593330310</t>
  </si>
  <si>
    <t>Výměnné díly Relé NMPŠ 4-1000/200 (HM0404221990434)</t>
  </si>
  <si>
    <t>1883194973</t>
  </si>
  <si>
    <t>7593330120</t>
  </si>
  <si>
    <t>Výměnné díly Relé NMŠ 1-1500 (HM0404221990415)</t>
  </si>
  <si>
    <t>-1792575388</t>
  </si>
  <si>
    <t>7593335040</t>
  </si>
  <si>
    <t>Montáž malorozměrného relé</t>
  </si>
  <si>
    <t>-1171140037</t>
  </si>
  <si>
    <t>7593320507</t>
  </si>
  <si>
    <t>Prvky Trafo POBS 3.1 (HM0374215020000)</t>
  </si>
  <si>
    <t>-541005770</t>
  </si>
  <si>
    <t>23</t>
  </si>
  <si>
    <t>7593320407</t>
  </si>
  <si>
    <t>Prvky Kazeta časové jednotky - nízká (CV755135009)</t>
  </si>
  <si>
    <t>-567534157</t>
  </si>
  <si>
    <t>24</t>
  </si>
  <si>
    <t>7592500410</t>
  </si>
  <si>
    <t>Diagnostická zařízení SW Oracle</t>
  </si>
  <si>
    <t>486599611</t>
  </si>
  <si>
    <t>Poznámka k položce:_x000d_
Popř. jiný SW serveru diagnostického zařízení</t>
  </si>
  <si>
    <t>25</t>
  </si>
  <si>
    <t>7593320426</t>
  </si>
  <si>
    <t>Prvky Jednotka časová CJS (CV755139004)</t>
  </si>
  <si>
    <t>-1464988328</t>
  </si>
  <si>
    <t>26</t>
  </si>
  <si>
    <t>7592500114</t>
  </si>
  <si>
    <t>Diagnostická zařízení Ústředna měřící MÚ DISTA 144TE-velká</t>
  </si>
  <si>
    <t>-1232615972</t>
  </si>
  <si>
    <t>27</t>
  </si>
  <si>
    <t>7593320220R</t>
  </si>
  <si>
    <t>Prvky Napájecí a přijímací jednotka pro kolejové obvody NPJ1 (CV727909001)</t>
  </si>
  <si>
    <t>488285459</t>
  </si>
  <si>
    <t>28</t>
  </si>
  <si>
    <t>7593335145R</t>
  </si>
  <si>
    <t>Montáž jednotky NPJ1 - včetně zapojení a označení</t>
  </si>
  <si>
    <t>-1717909081</t>
  </si>
  <si>
    <t>29</t>
  </si>
  <si>
    <t>7593310880</t>
  </si>
  <si>
    <t>Konstrukční díly Řada stojan. pro 1 stojan 19 polí inov. (HM0404215990311)</t>
  </si>
  <si>
    <t>-2058674144</t>
  </si>
  <si>
    <t>30</t>
  </si>
  <si>
    <t>7592810920</t>
  </si>
  <si>
    <t>Reléový stojan SZZ nevystrojený univerzální - kategorie SZZ dle TNŽ 34 2620:2002: SZZ 1., 2.nebo 3.kategorie</t>
  </si>
  <si>
    <t>komplet</t>
  </si>
  <si>
    <t>918370132</t>
  </si>
  <si>
    <t>Poznámka k položce:_x000d_
Konstrukční sestava</t>
  </si>
  <si>
    <t>31</t>
  </si>
  <si>
    <t>7593315106</t>
  </si>
  <si>
    <t>Montáž zabezpečovacího stojanu s elektronickými prvky a panely - upevnění stojanu do stojanové řady, připojení ochranného uzemnění a informativní kontrola zapojení</t>
  </si>
  <si>
    <t>-606134340</t>
  </si>
  <si>
    <t>32</t>
  </si>
  <si>
    <t>7593315194</t>
  </si>
  <si>
    <t>Montáž žlabu stojanové řady podélného</t>
  </si>
  <si>
    <t>-1150020011</t>
  </si>
  <si>
    <t>33</t>
  </si>
  <si>
    <t>7593315425</t>
  </si>
  <si>
    <t>Zhotovení jednoho zapojení při volné vazbě - naměření vodiče, zatažení a připojení</t>
  </si>
  <si>
    <t>1618701302</t>
  </si>
  <si>
    <t>34</t>
  </si>
  <si>
    <t>7593317010</t>
  </si>
  <si>
    <t>Zrušení jednoho zapojení při volné vazbě - odpojení vodiče a jeho vytažení</t>
  </si>
  <si>
    <t>-2096199398</t>
  </si>
  <si>
    <t>35</t>
  </si>
  <si>
    <t>7592500530R</t>
  </si>
  <si>
    <t>Monitor kontaktů, který indikuje hodnotu, stálost a rychlost změny (kmitání) na vstupních kontaktech; stavy jednotlivých vstupů jsou indikovány na displeji a je možné je přenést do nadřazeného systému k zobrazení a archivaci.</t>
  </si>
  <si>
    <t>-2076199207</t>
  </si>
  <si>
    <t>36</t>
  </si>
  <si>
    <t>7594300318</t>
  </si>
  <si>
    <t>Počítače náprav Vnitřní prvky PN Frauscher Panel pro uchycení skříně 126TE do stojanu</t>
  </si>
  <si>
    <t>1248474105</t>
  </si>
  <si>
    <t>37</t>
  </si>
  <si>
    <t>7594300104</t>
  </si>
  <si>
    <t>Počítače náprav Vnitřní prvky PN ACS 2000 Montážní skříňka BGT06 šíře 126TE</t>
  </si>
  <si>
    <t>-1338476399</t>
  </si>
  <si>
    <t>38</t>
  </si>
  <si>
    <t>7594300108</t>
  </si>
  <si>
    <t>Počítače náprav Vnitřní prvky PN ACS 2000 Jednotka jištění SIC006 GS01</t>
  </si>
  <si>
    <t>-1175098824</t>
  </si>
  <si>
    <t>39</t>
  </si>
  <si>
    <t>7594300114</t>
  </si>
  <si>
    <t>Počítače náprav Vnitřní prvky PN ACS 2000 Sběrnicová jednotka ABP001-3 25TE GS02</t>
  </si>
  <si>
    <t>-1012080258</t>
  </si>
  <si>
    <t>40</t>
  </si>
  <si>
    <t>7594300078</t>
  </si>
  <si>
    <t>Počítače náprav Vnitřní prvky PN ACS 2000 Čítačová jednotka ACB119 GS04</t>
  </si>
  <si>
    <t>1264846668</t>
  </si>
  <si>
    <t>41</t>
  </si>
  <si>
    <t>7594300084</t>
  </si>
  <si>
    <t>Počítače náprav Vnitřní prvky PN ACS 2000 Vyhodnocovací jednotka IMC003 GS01</t>
  </si>
  <si>
    <t>-1548057400</t>
  </si>
  <si>
    <t>42</t>
  </si>
  <si>
    <t>7594300254</t>
  </si>
  <si>
    <t>Počítače náprav Vnitřní prvky PN Frauscher Krycí plech 3HE 4TE</t>
  </si>
  <si>
    <t>1962405909</t>
  </si>
  <si>
    <t>43</t>
  </si>
  <si>
    <t>7594300266</t>
  </si>
  <si>
    <t>Počítače náprav Vnitřní prvky PN Frauscher Krycí plech 3HE 21TE</t>
  </si>
  <si>
    <t>1245831387</t>
  </si>
  <si>
    <t>44</t>
  </si>
  <si>
    <t>7594300643</t>
  </si>
  <si>
    <t>Počítače náprav Vnitřní prvky PN ACS2000 Propojovací kabel VIDEK, červený, délka 1,5 m</t>
  </si>
  <si>
    <t>2064844540</t>
  </si>
  <si>
    <t>45</t>
  </si>
  <si>
    <t>7594300018</t>
  </si>
  <si>
    <t>Počítače náprav Vnitřní prvky PN AZF Přepěťová ochrana vyhodnocovací jednotky BSI002 (BSI003, BSI004)</t>
  </si>
  <si>
    <t>-16223079</t>
  </si>
  <si>
    <t>46</t>
  </si>
  <si>
    <t>7594305010</t>
  </si>
  <si>
    <t>Montáž součástí počítače náprav vyhodnocovací části</t>
  </si>
  <si>
    <t>1529497114</t>
  </si>
  <si>
    <t>47</t>
  </si>
  <si>
    <t>7594305020</t>
  </si>
  <si>
    <t>Montáž součástí počítače náprav bleskojistkové svorkovnice</t>
  </si>
  <si>
    <t>-98903436</t>
  </si>
  <si>
    <t>48</t>
  </si>
  <si>
    <t>7594305025</t>
  </si>
  <si>
    <t>Montáž součástí počítače náprav přepěťové ochrany napájení</t>
  </si>
  <si>
    <t>1169373985</t>
  </si>
  <si>
    <t>49</t>
  </si>
  <si>
    <t>7592010184</t>
  </si>
  <si>
    <t>Kolové senzory a snímače počítačů náprav Přepěťová ochrana napájení POKO94</t>
  </si>
  <si>
    <t>-654361400</t>
  </si>
  <si>
    <t>50</t>
  </si>
  <si>
    <t>7592090010</t>
  </si>
  <si>
    <t>Ostatní Servisní kufřík pro počítače náprav; obsah: 1/2“ hlavice 12hranná prodl. 17mm, 1/2" hlavice 19mm, 1/2“ hlavice zástrčná 8mm (d. 55mm), kleště radiové 160mm, klíč momentový NORBAR 8-50Nm, klíč očkoploochý 36mm DIN 3113,</t>
  </si>
  <si>
    <t>-1049126383</t>
  </si>
  <si>
    <t>51</t>
  </si>
  <si>
    <t>7595600800R</t>
  </si>
  <si>
    <t>Oddělovač galvanický pro ethernet s izolační pevností 4 kV</t>
  </si>
  <si>
    <t>124481627</t>
  </si>
  <si>
    <t>52</t>
  </si>
  <si>
    <t>7592500325</t>
  </si>
  <si>
    <t>Diagnostická zařízení Předepsaná sestava PC s funkcí místního DLA počítače systému LDS (CV805415230)</t>
  </si>
  <si>
    <t>491851020</t>
  </si>
  <si>
    <t>53</t>
  </si>
  <si>
    <t>7592500420</t>
  </si>
  <si>
    <t>Diagnostická zařízení SW systémový pro diagnostiku DLA jádro</t>
  </si>
  <si>
    <t>1880853878</t>
  </si>
  <si>
    <t>54</t>
  </si>
  <si>
    <t>7592500435</t>
  </si>
  <si>
    <t>Diagnostická zařízení SW adresný diagnostický LDS jádro - základní konfigurace</t>
  </si>
  <si>
    <t>-920556445</t>
  </si>
  <si>
    <t>55</t>
  </si>
  <si>
    <t>7592605010</t>
  </si>
  <si>
    <t>Instalace SW do PC</t>
  </si>
  <si>
    <t>-331267872</t>
  </si>
  <si>
    <t>56</t>
  </si>
  <si>
    <t>7592605020</t>
  </si>
  <si>
    <t>Konfigurace SW v PC</t>
  </si>
  <si>
    <t>698686292</t>
  </si>
  <si>
    <t>57</t>
  </si>
  <si>
    <t>7592500430</t>
  </si>
  <si>
    <t>Diagnostická zařízení SW adresný pro DXC, BRIDGE, MODEMY</t>
  </si>
  <si>
    <t>-1374552944</t>
  </si>
  <si>
    <t>58</t>
  </si>
  <si>
    <t>7592500305</t>
  </si>
  <si>
    <t>Diagnostická zařízení Server DLS - předepsaná sestava PC v rack skříni pro průmyslové použití s funcí místního serveru systému LDS (CV805415127)</t>
  </si>
  <si>
    <t>1483773505</t>
  </si>
  <si>
    <t>59</t>
  </si>
  <si>
    <t>7592500306</t>
  </si>
  <si>
    <t>Diagnostická zařízení Příbal pro DLS/RI1203H k použití s počítačem DLS CV805415027 v lokálním diagnostickém systému LDS (CV805415028)</t>
  </si>
  <si>
    <t>-1867795598</t>
  </si>
  <si>
    <t>60</t>
  </si>
  <si>
    <t>7592500405</t>
  </si>
  <si>
    <t>Diagnostická zařízení SW systémový pro diagnostiku DLS jádro</t>
  </si>
  <si>
    <t>1721853136</t>
  </si>
  <si>
    <t>61</t>
  </si>
  <si>
    <t>7592500350</t>
  </si>
  <si>
    <t>Diagnostická zařízení Teploměr pro připojení na RS485, do vnitřních prostor, rozsah měřených teplot -25 až +70 °C, komunikační protokol LDS (HM0404219991716)</t>
  </si>
  <si>
    <t>162981662</t>
  </si>
  <si>
    <t>62</t>
  </si>
  <si>
    <t>7593325120</t>
  </si>
  <si>
    <t>Montáž tepelného čidla včetně připojení</t>
  </si>
  <si>
    <t>1468258114</t>
  </si>
  <si>
    <t>63</t>
  </si>
  <si>
    <t>7592500120</t>
  </si>
  <si>
    <t>Diagnostická zařízení Desky zdroje 5,5 A ST00 221</t>
  </si>
  <si>
    <t>-295156759</t>
  </si>
  <si>
    <t>7592500150</t>
  </si>
  <si>
    <t>Diagnostická zařízení Deska měření AC a DC napětí ST00 223</t>
  </si>
  <si>
    <t>-1054063714</t>
  </si>
  <si>
    <t>65</t>
  </si>
  <si>
    <t>7592500149</t>
  </si>
  <si>
    <t xml:space="preserve">Diagnostická zařízení Propojovací deska  PRO-MR.8/8 měřící ústředny DISTA</t>
  </si>
  <si>
    <t>-771996783</t>
  </si>
  <si>
    <t>66</t>
  </si>
  <si>
    <t>7592500142</t>
  </si>
  <si>
    <t>Diagnostická zařízení DISTA - deska MISP (HM0374215999030)</t>
  </si>
  <si>
    <t>2015991395</t>
  </si>
  <si>
    <t>67</t>
  </si>
  <si>
    <t>7592500130</t>
  </si>
  <si>
    <t>Diagnostická zařízení Deska procesorové jednotky ST00 222</t>
  </si>
  <si>
    <t>-13305772</t>
  </si>
  <si>
    <t>68</t>
  </si>
  <si>
    <t>7592500144</t>
  </si>
  <si>
    <t>Diagnostická zařízení DISTA - deska RIS (HM0374215999017)</t>
  </si>
  <si>
    <t>-967237089</t>
  </si>
  <si>
    <t>69</t>
  </si>
  <si>
    <t>7592500205</t>
  </si>
  <si>
    <t>Diagnostická zařízení Vodící lišty pro zasunutí desek systému DISTA do skříně (VODITKO 64560-078) (HM0374995000399)</t>
  </si>
  <si>
    <t>-113912525</t>
  </si>
  <si>
    <t>70</t>
  </si>
  <si>
    <t>7592500190</t>
  </si>
  <si>
    <t>Diagnostická zařízení Deska měř.izol.odporů přepínací ST00 227</t>
  </si>
  <si>
    <t>-1500493406</t>
  </si>
  <si>
    <t>71</t>
  </si>
  <si>
    <t>7592505010</t>
  </si>
  <si>
    <t>Montáž vybavení servisního a diagnostického pracoviště</t>
  </si>
  <si>
    <t>-128831922</t>
  </si>
  <si>
    <t>72</t>
  </si>
  <si>
    <t>7592505120</t>
  </si>
  <si>
    <t>Zhotovení pracoviště DLA diagnostiky</t>
  </si>
  <si>
    <t>1152059902</t>
  </si>
  <si>
    <t>73</t>
  </si>
  <si>
    <t>7590575030</t>
  </si>
  <si>
    <t>Zhotovení datového rozvodu pro DLS včetně konektorování za 1 měřící bod</t>
  </si>
  <si>
    <t>477572677</t>
  </si>
  <si>
    <t>74</t>
  </si>
  <si>
    <t>7593315388</t>
  </si>
  <si>
    <t>Montáž panelu diagnostiky PZZ</t>
  </si>
  <si>
    <t>2056792302</t>
  </si>
  <si>
    <t>Poznámka k položce:_x000d_
Montáž MONKO</t>
  </si>
  <si>
    <t>75</t>
  </si>
  <si>
    <t>7593315410</t>
  </si>
  <si>
    <t>Montáž propojovacího kabelu mezi deskami - včetně zapojení a označení</t>
  </si>
  <si>
    <t>175302910</t>
  </si>
  <si>
    <t>76</t>
  </si>
  <si>
    <t>7595605155</t>
  </si>
  <si>
    <t>Montáž modemu, převodníku, repeatru instalace a konfigurace modemu</t>
  </si>
  <si>
    <t>-1240922984</t>
  </si>
  <si>
    <t>77</t>
  </si>
  <si>
    <t>7595605185</t>
  </si>
  <si>
    <t>Montáž routeru (směrovače), switche (přepínače) a huby (rozbočovače) instalace a konfigurace switche L2 upevněného - expertní</t>
  </si>
  <si>
    <t>1229253834</t>
  </si>
  <si>
    <t>78</t>
  </si>
  <si>
    <t>7592600105</t>
  </si>
  <si>
    <t xml:space="preserve">Počítače, SW Total commander   software</t>
  </si>
  <si>
    <t>1516645945</t>
  </si>
  <si>
    <t>79</t>
  </si>
  <si>
    <t>7592600210</t>
  </si>
  <si>
    <t>Počítače, SW Klávesnice pro ovládání počítače, USB.</t>
  </si>
  <si>
    <t>785934725</t>
  </si>
  <si>
    <t>80</t>
  </si>
  <si>
    <t>7592600211</t>
  </si>
  <si>
    <t>Počítače, SW Myš pro ovládání počítače, bezdrátová.</t>
  </si>
  <si>
    <t>1577661774</t>
  </si>
  <si>
    <t>81</t>
  </si>
  <si>
    <t>7592600221</t>
  </si>
  <si>
    <t>Počítače, SW Kabel USB 2.0 A/B 1,8 m (HM0403299993333)</t>
  </si>
  <si>
    <t>1010492583</t>
  </si>
  <si>
    <t>82</t>
  </si>
  <si>
    <t>7496700520</t>
  </si>
  <si>
    <t>DŘT, SKŘ, Elektrodispečink, DDTS DŘT a SKŘ skříně pro automatizaci Periférie LCD monitor s full HD rozlišením 1920x1080, vstupem HDMI, DVI, IPS panel s LED podsvícením, 24"</t>
  </si>
  <si>
    <t>2112406987</t>
  </si>
  <si>
    <t>83</t>
  </si>
  <si>
    <t>7596545015</t>
  </si>
  <si>
    <t>Montáž obrazovky (plazmové, LCD, LED) úhlopříčky přes 22" do 46"</t>
  </si>
  <si>
    <t>1895118592</t>
  </si>
  <si>
    <t>84</t>
  </si>
  <si>
    <t>7593000280</t>
  </si>
  <si>
    <t>Dobíječe, usměrňovače, napáječe Usměrňovač D400 G24/125, stacionární oceloplechová skříň 1500x600x600, rozšířená stavová indikace opticky i bezpotenciálově, autoamtické testování baterie, programovatelná nabíjecí automatika.</t>
  </si>
  <si>
    <t>2042094228</t>
  </si>
  <si>
    <t>85</t>
  </si>
  <si>
    <t>7593005022</t>
  </si>
  <si>
    <t>Montáž dobíječe, usměrňovače, napáječe skříňového vysokého - včetně připojení vodičů elektrické sítě ss rozvodu a uzemnění, přezkoušení funkce</t>
  </si>
  <si>
    <t>1852408842</t>
  </si>
  <si>
    <t>86</t>
  </si>
  <si>
    <t>7592010146</t>
  </si>
  <si>
    <t>Kolové senzory a snímače počítačů náprav Neoprénová ochr. hadice 9,8 m</t>
  </si>
  <si>
    <t>-431031412</t>
  </si>
  <si>
    <t>87</t>
  </si>
  <si>
    <t>7592010152</t>
  </si>
  <si>
    <t>Kolové senzory a snímače počítačů náprav Montážní sada neoprénové ochr.hadice</t>
  </si>
  <si>
    <t>-1333226993</t>
  </si>
  <si>
    <t>88</t>
  </si>
  <si>
    <t>7594305015</t>
  </si>
  <si>
    <t>Montáž součástí počítače náprav neoprénové ochranné hadice se soupravou pro upevnění k pražci</t>
  </si>
  <si>
    <t>2112448403</t>
  </si>
  <si>
    <t>89</t>
  </si>
  <si>
    <t>7592010166</t>
  </si>
  <si>
    <t>Kolové senzory a snímače počítačů náprav Upevňovací souprava SK140</t>
  </si>
  <si>
    <t>721704245</t>
  </si>
  <si>
    <t>90</t>
  </si>
  <si>
    <t>7594305040</t>
  </si>
  <si>
    <t>Montáž součástí počítače náprav upevňovací kolejnicové čelisti SK 140</t>
  </si>
  <si>
    <t>-1864359518</t>
  </si>
  <si>
    <t>91</t>
  </si>
  <si>
    <t>7592010172</t>
  </si>
  <si>
    <t>Kolové senzory a snímače počítačů náprav Připevňovací čep BBK pro upevňovací soupravu SK140</t>
  </si>
  <si>
    <t>-1796609028</t>
  </si>
  <si>
    <t>92</t>
  </si>
  <si>
    <t>7592010176</t>
  </si>
  <si>
    <t>Kolové senzory a snímače počítačů náprav Matice samojistná FS M10</t>
  </si>
  <si>
    <t>1331071299</t>
  </si>
  <si>
    <t>93</t>
  </si>
  <si>
    <t>7592010178</t>
  </si>
  <si>
    <t>Kolové senzory a snímače počítačů náprav Matice samojistná FS M12</t>
  </si>
  <si>
    <t>-1225697622</t>
  </si>
  <si>
    <t>94</t>
  </si>
  <si>
    <t>7592010270</t>
  </si>
  <si>
    <t>Kolové senzory a snímače počítačů náprav Zkušební přípravek PB200</t>
  </si>
  <si>
    <t>119438616</t>
  </si>
  <si>
    <t>95</t>
  </si>
  <si>
    <t>7592010102</t>
  </si>
  <si>
    <t>Kolové senzory a snímače počítačů náprav Snímač průjezdu kola RSR 180 (5 m kabel)</t>
  </si>
  <si>
    <t>1782084035</t>
  </si>
  <si>
    <t>96</t>
  </si>
  <si>
    <t>7592010104</t>
  </si>
  <si>
    <t>Kolové senzory a snímače počítačů náprav Snímač průjezdu kola RSR 180 (10 m kabel)</t>
  </si>
  <si>
    <t>-289423100</t>
  </si>
  <si>
    <t>97</t>
  </si>
  <si>
    <t>7592005050</t>
  </si>
  <si>
    <t>Montáž počítacího bodu (senzoru) RSR 180 - uložení a připevnění na určené místo, seřízení polohy, přezkoušení</t>
  </si>
  <si>
    <t>519792088</t>
  </si>
  <si>
    <t>98</t>
  </si>
  <si>
    <t>7590140180</t>
  </si>
  <si>
    <t>Závěry Závěr kabelový UPMP-WM VII. (CV736709007)</t>
  </si>
  <si>
    <t>1641460978</t>
  </si>
  <si>
    <t>99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</si>
  <si>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</si>
  <si>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</si>
  <si>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1458010208</t>
  </si>
  <si>
    <t>100</t>
  </si>
  <si>
    <t>7592010190</t>
  </si>
  <si>
    <t xml:space="preserve">Kolové senzory a snímače počítačů náprav Ochrana přepěťová poč.náprav-W  (CV736605026)</t>
  </si>
  <si>
    <t>1270340462</t>
  </si>
  <si>
    <t>101</t>
  </si>
  <si>
    <t>7596200004</t>
  </si>
  <si>
    <t>Indikátory horkoběžnosti Vybavení domku - stůl, židle apod.</t>
  </si>
  <si>
    <t>sada</t>
  </si>
  <si>
    <t>-1302278</t>
  </si>
  <si>
    <t>102</t>
  </si>
  <si>
    <t>7491600250</t>
  </si>
  <si>
    <t>Uzemnění Vnější Tyč ZT 1.5k K- kříž zemnící</t>
  </si>
  <si>
    <t>-1183437272</t>
  </si>
  <si>
    <t>103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</si>
  <si>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</si>
  <si>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</si>
  <si>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-102936380</t>
  </si>
  <si>
    <t>104</t>
  </si>
  <si>
    <t>7594200080</t>
  </si>
  <si>
    <t>Výstroj konců kolejových obvodů a kódovacích smyček Transformátor stykový DT 075 E (CV371019005)</t>
  </si>
  <si>
    <t>-104864406</t>
  </si>
  <si>
    <t>105</t>
  </si>
  <si>
    <t>7594207014</t>
  </si>
  <si>
    <t>Demontáž stykového transformátoru DT bez oleje</t>
  </si>
  <si>
    <t>1502970023</t>
  </si>
  <si>
    <t>106</t>
  </si>
  <si>
    <t>7594205014</t>
  </si>
  <si>
    <t>Montáž stykového transformátoru jednoho DT bez oleje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</si>
  <si>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-563526625</t>
  </si>
  <si>
    <t>107</t>
  </si>
  <si>
    <t>7593311150</t>
  </si>
  <si>
    <t xml:space="preserve">Konstrukční díly Trubka ochranná  (CV725015008)</t>
  </si>
  <si>
    <t>-1180842196</t>
  </si>
  <si>
    <t>108</t>
  </si>
  <si>
    <t>7594170800</t>
  </si>
  <si>
    <t>Propojovací příslušenství Úhelník propojek universální norma 70345A (CV703459001)</t>
  </si>
  <si>
    <t>-285760837</t>
  </si>
  <si>
    <t>109</t>
  </si>
  <si>
    <t>7594180790</t>
  </si>
  <si>
    <t>Souprava stykového bodu Souprava stykového bodu v žst. vně kol. STŘ14 norma 256659002 (HM0404223991332)</t>
  </si>
  <si>
    <t>-329484386</t>
  </si>
  <si>
    <t>110</t>
  </si>
  <si>
    <t>7594105040</t>
  </si>
  <si>
    <t>Montáž lanového propojení tlumivek na dřevěné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</si>
  <si>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1249369373</t>
  </si>
  <si>
    <t>111</t>
  </si>
  <si>
    <t>7594105042</t>
  </si>
  <si>
    <t>Montáž lanového propojení tlumivek na dřevěné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</si>
  <si>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164959772</t>
  </si>
  <si>
    <t>112</t>
  </si>
  <si>
    <t>7597111251</t>
  </si>
  <si>
    <t>EZS Modul SA-CTE - čtečka bezkontaktních karet ( 2 vstupy čidla a 1 výstup akční člen)</t>
  </si>
  <si>
    <t>2062747592</t>
  </si>
  <si>
    <t>113</t>
  </si>
  <si>
    <t>7597111252</t>
  </si>
  <si>
    <t>EZS Modul SA-KON - modul rozšíření vstupů ( 4 vstupy čidel a 2 výstupy akční člen)</t>
  </si>
  <si>
    <t>495678957</t>
  </si>
  <si>
    <t>114</t>
  </si>
  <si>
    <t>7593310470</t>
  </si>
  <si>
    <t xml:space="preserve">Konstrukční díly Plech krycí  (CV725010004)</t>
  </si>
  <si>
    <t>-1978684069</t>
  </si>
  <si>
    <t>115</t>
  </si>
  <si>
    <t>7593310800</t>
  </si>
  <si>
    <t xml:space="preserve">Konstrukční díly Sloupek odstupný  (CV724800002M)</t>
  </si>
  <si>
    <t>275046632</t>
  </si>
  <si>
    <t>116</t>
  </si>
  <si>
    <t>7597111256</t>
  </si>
  <si>
    <t>EZS Dveřní kontakt pro montáž z vnitřní strany dveří, na svorkách při zavření dveří odpor blízký nule a při otevření dveří odpor blízký nekonečnu</t>
  </si>
  <si>
    <t>334800224</t>
  </si>
  <si>
    <t>117</t>
  </si>
  <si>
    <t>7597111258</t>
  </si>
  <si>
    <t>EZS Instalační materiál pro instalaci EZS ústředny s integrací do diagnostické ústředny</t>
  </si>
  <si>
    <t>434204332</t>
  </si>
  <si>
    <t>118</t>
  </si>
  <si>
    <t>7597111255</t>
  </si>
  <si>
    <t>EZS Kombinovaný detektor kouře a teplot s drátovým připojením</t>
  </si>
  <si>
    <t>1222942825</t>
  </si>
  <si>
    <t>119</t>
  </si>
  <si>
    <t>7597110893</t>
  </si>
  <si>
    <t>EZS PIR detektor s půlkulovou čočkou a dosahem 15m</t>
  </si>
  <si>
    <t>-1564107752</t>
  </si>
  <si>
    <t>120</t>
  </si>
  <si>
    <t>7596730308</t>
  </si>
  <si>
    <t>Kamerové systémy CCTV Kamera fixní AXIS M1054 - IP mini kamera, barevná, HD720p, 1MP, f=2.9mm, PIR, LED, Audio, PoE</t>
  </si>
  <si>
    <t>ÚOŽI 2019 01</t>
  </si>
  <si>
    <t>-503578347</t>
  </si>
  <si>
    <t>121</t>
  </si>
  <si>
    <t>7597110000</t>
  </si>
  <si>
    <t>EZS Ústředna integrovaná jako softwarový modul do ústředny diagnostiky s BAT a LAN komunikátorem</t>
  </si>
  <si>
    <t>-1616933631</t>
  </si>
  <si>
    <t>122</t>
  </si>
  <si>
    <t>7597125010</t>
  </si>
  <si>
    <t>Montáž příšlušenství pro EZS klávesnice (tabla) - včetně připojení, seřízení a přezkoušení funkce</t>
  </si>
  <si>
    <t>13231620</t>
  </si>
  <si>
    <t>123</t>
  </si>
  <si>
    <t>7597125015</t>
  </si>
  <si>
    <t>Montáž příšlušenství pro EZS rozvodné krabice - kontaktní - včetně připojení, seřízení a přezkoušení funkce</t>
  </si>
  <si>
    <t>-1075013625</t>
  </si>
  <si>
    <t>124</t>
  </si>
  <si>
    <t>7597125035</t>
  </si>
  <si>
    <t>Montáž příšlušenství pro EZS oživení a nastavení systému EZS - včetně připojení, seřízení a přezkoušení funkce</t>
  </si>
  <si>
    <t>-373511680</t>
  </si>
  <si>
    <t>125</t>
  </si>
  <si>
    <t>7597125040</t>
  </si>
  <si>
    <t>Montáž příšlušenství pro EZS naprogramování ústředny EZS - včetně připojení, seřízení a přezkoušení funkce</t>
  </si>
  <si>
    <t>-2096758957</t>
  </si>
  <si>
    <t>126</t>
  </si>
  <si>
    <t>7597125045</t>
  </si>
  <si>
    <t>Montáž příšlušenství pro EZS vizualizace na PC pro dálkovou správu dat EZS za 1 žst. - včetně připojení, seřízení a přezkoušení funkce</t>
  </si>
  <si>
    <t>-922582828</t>
  </si>
  <si>
    <t>127</t>
  </si>
  <si>
    <t>7597135010</t>
  </si>
  <si>
    <t>Montáž prvku pro EZS (čidlo, snímač, siréna)</t>
  </si>
  <si>
    <t>-932997543</t>
  </si>
  <si>
    <t>7590521734</t>
  </si>
  <si>
    <t>Venkovní vedení kabelová - metalické sítě Neplněné s ochr. vodičem, stíněné TCEKFY 6 P 1,0 D</t>
  </si>
  <si>
    <t>-2073264412</t>
  </si>
  <si>
    <t>129</t>
  </si>
  <si>
    <t>7590555090</t>
  </si>
  <si>
    <t>Montáž formy pro kabel TCEKY, TCEKE pro vnitřní část RZZ na kabelu 6 P 1,0 a 7 P 1,0 - odstranění pláště na jednom konci kabelu, odstranění izolace z konců žil na svorkovnici, zformování a konečná úprava kabelu, kontrolní a závěrečné měření na kabelu, zapojení po měření, montáž příchytky a štítku kabelové formy</t>
  </si>
  <si>
    <t>-1288517297</t>
  </si>
  <si>
    <t>130</t>
  </si>
  <si>
    <t>7492500880</t>
  </si>
  <si>
    <t>Kabely, vodiče, šňůry Cu - nn Vodič jednožílový Cu, plastová izolace H07V-K 16 žz (CYA)</t>
  </si>
  <si>
    <t>1072810708</t>
  </si>
  <si>
    <t>131</t>
  </si>
  <si>
    <t>7492500090</t>
  </si>
  <si>
    <t>Kabely, vodiče, šňůry Cu - nn Vodič jednožílový Cu, plastová izolace H05V-U 1 černý (CY)</t>
  </si>
  <si>
    <t>2116813614</t>
  </si>
  <si>
    <t>132</t>
  </si>
  <si>
    <t>7492500110</t>
  </si>
  <si>
    <t>Kabely, vodiče, šňůry Cu - nn Vodič jednožílový Cu, plastová izolace H05V-U 1 rudý (CY)</t>
  </si>
  <si>
    <t>1986299668</t>
  </si>
  <si>
    <t>133</t>
  </si>
  <si>
    <t>7492500130</t>
  </si>
  <si>
    <t>Kabely, vodiče, šňůry Cu - nn Vodič jednožílový Cu, plastová izolace H05V-U 1 tm.modrý (CY)</t>
  </si>
  <si>
    <t>-1206442225</t>
  </si>
  <si>
    <t>134</t>
  </si>
  <si>
    <t>7492500030</t>
  </si>
  <si>
    <t>Kabely, vodiče, šňůry Cu - nn Vodič jednožílový Cu, plastová izolace H05V-U 0,5 černý (CY)</t>
  </si>
  <si>
    <t>570639475</t>
  </si>
  <si>
    <t>135</t>
  </si>
  <si>
    <t>7492500690</t>
  </si>
  <si>
    <t>Kabely, vodiče, šňůry Cu - nn Vodič jednožílový Cu, plastová izolace H05V-K 1 černý (CYA)</t>
  </si>
  <si>
    <t>325548728</t>
  </si>
  <si>
    <t>136</t>
  </si>
  <si>
    <t>7492501250</t>
  </si>
  <si>
    <t>Kabely, vodiče, šňůry Cu - nn Vodič jednožílový Cu, plastová izolace H07V-K 6 černý (CYA)</t>
  </si>
  <si>
    <t>-254213684</t>
  </si>
  <si>
    <t>137</t>
  </si>
  <si>
    <t>7492500850</t>
  </si>
  <si>
    <t>Kabely, vodiče, šňůry Cu - nn Vodič jednožílový Cu, plastová izolace H07V-K 16 černý (CYA)</t>
  </si>
  <si>
    <t>1163160378</t>
  </si>
  <si>
    <t>138</t>
  </si>
  <si>
    <t>7492501000</t>
  </si>
  <si>
    <t>Kabely, vodiče, šňůry Cu - nn Vodič jednožílový Cu, plastová izolace H07V-K 25 černý (CYA)</t>
  </si>
  <si>
    <t>-974081829</t>
  </si>
  <si>
    <t>139</t>
  </si>
  <si>
    <t>7492501230</t>
  </si>
  <si>
    <t>Kabely, vodiče, šňůry Cu - nn Vodič jednožílový Cu, plastová izolace H07V-K 50 černý (CYA)</t>
  </si>
  <si>
    <t>-1650507835</t>
  </si>
  <si>
    <t>140</t>
  </si>
  <si>
    <t>7492700230</t>
  </si>
  <si>
    <t>Ukončení vodičů a kabelů Nn Lisovací oka izolované 0,5-1/6mm, sada 100 ks</t>
  </si>
  <si>
    <t>-1052342457</t>
  </si>
  <si>
    <t>141</t>
  </si>
  <si>
    <t>7590540534</t>
  </si>
  <si>
    <t xml:space="preserve">Slaboproudé rozvody, kabely pro přívod a vnitřní instalaci UTP/FTP kategorie 5e 100Mhz  1 Gbps FTP Stíněný plášť, vnitřní, drát, nehořlavý, bezhalogenní, nízkodýmavý</t>
  </si>
  <si>
    <t>1028196736</t>
  </si>
  <si>
    <t>142</t>
  </si>
  <si>
    <t>7494003312</t>
  </si>
  <si>
    <t>Modulární přístroje Jističe do 80 A; 10 kA 2-pólové In 0,5 A, Ue AC 230/400 V / DC 144 V, charakteristika C, 2pól, Icn 10 kA</t>
  </si>
  <si>
    <t>1458595646</t>
  </si>
  <si>
    <t>143</t>
  </si>
  <si>
    <t>7494003314</t>
  </si>
  <si>
    <t>Modulární přístroje Jističe do 80 A; 10 kA 2-pólové In 1 A, Ue AC 230/400 V / DC 144 V, charakteristika C, 2pól, Icn 10 kA</t>
  </si>
  <si>
    <t>2126914143</t>
  </si>
  <si>
    <t>144</t>
  </si>
  <si>
    <t>7494003318</t>
  </si>
  <si>
    <t>Modulární přístroje Jističe do 80 A; 10 kA 2-pólové In 2 A, Ue AC 230/400 V / DC 144 V, charakteristika C, 2pól, Icn 10 kA</t>
  </si>
  <si>
    <t>-1042513468</t>
  </si>
  <si>
    <t>145</t>
  </si>
  <si>
    <t>7494003326</t>
  </si>
  <si>
    <t>Modulární přístroje Jističe do 80 A; 10 kA 2-pólové In 10 A, Ue AC 230/400 V / DC 144 V, charakteristika C, 2pól, Icn 10 kA</t>
  </si>
  <si>
    <t>-1247310385</t>
  </si>
  <si>
    <t>146</t>
  </si>
  <si>
    <t>7494351020</t>
  </si>
  <si>
    <t>Montáž jističů (do 10 kA) dvoupólových nebo 1+N pólových do 20 A</t>
  </si>
  <si>
    <t>-1488945453</t>
  </si>
  <si>
    <t>147</t>
  </si>
  <si>
    <t>7496700270</t>
  </si>
  <si>
    <t>DŘT, SKŘ, Elektrodispečink, DDTS DŘT a SKŘ skříně pro automatizaci Základní switche, switche s podporou POE, konfigurovatelné switche, průmyslové switche do RACKu, vysokorychlostní modemy Datový switch 8x ethernet 10/100Base T (průmyslové provedení)</t>
  </si>
  <si>
    <t>1020645179</t>
  </si>
  <si>
    <t>148</t>
  </si>
  <si>
    <t>7496700320</t>
  </si>
  <si>
    <t>DŘT, SKŘ, Elektrodispečink, DDTS DŘT a SKŘ skříně pro automatizaci Převodníky komunikace Vysokorychlostní modem na metalické vedení pro dvě nezávislé linky , do 2MBit/s každá. Rozhraní a protokol dle specifikace, napájení 24V DC</t>
  </si>
  <si>
    <t>330757505</t>
  </si>
  <si>
    <t>149</t>
  </si>
  <si>
    <t>7593321501</t>
  </si>
  <si>
    <t xml:space="preserve">Prvky Konektor  231-209/031-00</t>
  </si>
  <si>
    <t>1798037432</t>
  </si>
  <si>
    <t>Poznámka k položce:_x000d_
WAGO</t>
  </si>
  <si>
    <t>150</t>
  </si>
  <si>
    <t>7590610180</t>
  </si>
  <si>
    <t>Indikační a kolejové desky a ovládací pulty Tlačítko dvoupolohové vratné (CV720769001)</t>
  </si>
  <si>
    <t>863757785</t>
  </si>
  <si>
    <t>151</t>
  </si>
  <si>
    <t>7590610451R</t>
  </si>
  <si>
    <t>Indikační a kolejové desky a ovládací pulty Počítadlo panelové Hengstler</t>
  </si>
  <si>
    <t>1048574946</t>
  </si>
  <si>
    <t>152</t>
  </si>
  <si>
    <t>7590615070</t>
  </si>
  <si>
    <t>Montáž označovacího štítku do kolejové desky nebo pultu za provozu - rozměření a vyznačení místa montáže, vyvrtání a začištění otvoru, montáž prvku, zapojení a vyzkoušení včetně vyvázání vodičů do formy</t>
  </si>
  <si>
    <t>759013688</t>
  </si>
  <si>
    <t>153</t>
  </si>
  <si>
    <t>7590615040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</si>
  <si>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</si>
  <si>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-492154410</t>
  </si>
  <si>
    <t>154</t>
  </si>
  <si>
    <t>7590615060</t>
  </si>
  <si>
    <t>Vygravírování 1 znaku v označovacím štítku - vygravírování 1 znaku v označovacím štítku</t>
  </si>
  <si>
    <t>1641618772</t>
  </si>
  <si>
    <t>155</t>
  </si>
  <si>
    <t>7590545142</t>
  </si>
  <si>
    <t>Příprava kabelu na rošt do 30 žil</t>
  </si>
  <si>
    <t>-471515263</t>
  </si>
  <si>
    <t>156</t>
  </si>
  <si>
    <t>7590615080</t>
  </si>
  <si>
    <t>Montáž rozvodného žlábku do ovládacího pultu - uříznutí žlábku PVC na míru, připevnění do řídicího stolu, manipulátoru nebo kabelové skříně.</t>
  </si>
  <si>
    <t>-766337101</t>
  </si>
  <si>
    <t>157</t>
  </si>
  <si>
    <t>7590615130</t>
  </si>
  <si>
    <t>Úpravy kolejové desky - upevnění jednotlivých prvků na místo určení, včetně zapojení</t>
  </si>
  <si>
    <t>1853642326</t>
  </si>
  <si>
    <t>OST</t>
  </si>
  <si>
    <t>Ostatní</t>
  </si>
  <si>
    <t>158</t>
  </si>
  <si>
    <t>7492756030</t>
  </si>
  <si>
    <t>Pomocné práce pro montáž kabelů vyhledání stávajících kabelů ( měření, sonda )</t>
  </si>
  <si>
    <t>1153879955</t>
  </si>
  <si>
    <t>159</t>
  </si>
  <si>
    <t>7498256050</t>
  </si>
  <si>
    <t>Zkoušky a prohlídky elektrických přístrojů - ostatní profylaktická kontrola staničních baterií 24 V</t>
  </si>
  <si>
    <t>235267338</t>
  </si>
  <si>
    <t>160</t>
  </si>
  <si>
    <t>7498256070</t>
  </si>
  <si>
    <t>Zkoušky a prohlídky elektrických přístrojů - ostatní kapacitní zkouška staničních baterií 24 V</t>
  </si>
  <si>
    <t>-34403387</t>
  </si>
  <si>
    <t>161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</si>
  <si>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</si>
  <si>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</si>
  <si>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1565052198</t>
  </si>
  <si>
    <t>162</t>
  </si>
  <si>
    <t>7499151030</t>
  </si>
  <si>
    <t>Dokončovací práce zkušební provoz - včetně prokázání technických a kvalitativních parametrů zařízení</t>
  </si>
  <si>
    <t>-1815346270</t>
  </si>
  <si>
    <t>163</t>
  </si>
  <si>
    <t>7499151040</t>
  </si>
  <si>
    <t>Dokončovací práce zaškolení obsluhy - seznámení obsluhy s funkcemi zařízení včetně odevzdání dokumentace skutečného provedení</t>
  </si>
  <si>
    <t>-145555487</t>
  </si>
  <si>
    <t>164</t>
  </si>
  <si>
    <t>1926072694</t>
  </si>
  <si>
    <t>165</t>
  </si>
  <si>
    <t>7590545052</t>
  </si>
  <si>
    <t>Uložení kabelu CYKY do žlabového rozvodu zabezpečovací ústředny nad 4 x 10 mm - odvinutí, naměření a položení šňůry na lávku nebo do žlabového rozvodu včetně uchycení v ohybech, zakrytí žlabu a zaizolování konců kabelu, prozvonění a označení</t>
  </si>
  <si>
    <t>-2003123673</t>
  </si>
  <si>
    <t>166</t>
  </si>
  <si>
    <t>7590545080</t>
  </si>
  <si>
    <t>Ukončení vodičů a lan do D 16 mm2 - včetně odizolování, montáže kabelových ok, odmontování krytu svorkovnice, zapojení na svorku, označení a vyzkoušení</t>
  </si>
  <si>
    <t>úsek</t>
  </si>
  <si>
    <t>-1295062077</t>
  </si>
  <si>
    <t>167</t>
  </si>
  <si>
    <t>7592907022</t>
  </si>
  <si>
    <t>Demontáž bloku baterie niklokadmiové kapacity přes 200 Ah</t>
  </si>
  <si>
    <t>-63457856</t>
  </si>
  <si>
    <t>168</t>
  </si>
  <si>
    <t>7593007012</t>
  </si>
  <si>
    <t>Demontáž dobíječe, usměrňovače, napáječe nástěnného</t>
  </si>
  <si>
    <t>2095984811</t>
  </si>
  <si>
    <t>169</t>
  </si>
  <si>
    <t>7593007022</t>
  </si>
  <si>
    <t>Demontáž dobíječe, usměrňovače, napáječe skříňového vysokého</t>
  </si>
  <si>
    <t>249245926</t>
  </si>
  <si>
    <t>170</t>
  </si>
  <si>
    <t>7593317360</t>
  </si>
  <si>
    <t>Demontáž stojanu P 67 ze stojanové řady</t>
  </si>
  <si>
    <t>-2037744028</t>
  </si>
  <si>
    <t>171</t>
  </si>
  <si>
    <t>7593317380</t>
  </si>
  <si>
    <t>Demontáž panelu reléového</t>
  </si>
  <si>
    <t>502892789</t>
  </si>
  <si>
    <t>172</t>
  </si>
  <si>
    <t>7593317382</t>
  </si>
  <si>
    <t>Demontáž panelu se svorkovnicemi</t>
  </si>
  <si>
    <t>-1867332311</t>
  </si>
  <si>
    <t>173</t>
  </si>
  <si>
    <t>7593325130</t>
  </si>
  <si>
    <t>Osazení desky do MÚ</t>
  </si>
  <si>
    <t>-2064424781</t>
  </si>
  <si>
    <t>174</t>
  </si>
  <si>
    <t>7593327080</t>
  </si>
  <si>
    <t>Demontáž stavěcího odporu nebo kondenzátoru</t>
  </si>
  <si>
    <t>838881007</t>
  </si>
  <si>
    <t>175</t>
  </si>
  <si>
    <t>7593327100</t>
  </si>
  <si>
    <t>Demontáž pojistky zástrčkové pro zabezpečovací zařízení</t>
  </si>
  <si>
    <t>1180018794</t>
  </si>
  <si>
    <t>176</t>
  </si>
  <si>
    <t>7593327110</t>
  </si>
  <si>
    <t>Demontáž pásku zdířkového pojistkového</t>
  </si>
  <si>
    <t>-610463440</t>
  </si>
  <si>
    <t>177</t>
  </si>
  <si>
    <t>7593337040</t>
  </si>
  <si>
    <t>Demontáž malorozměrného relé</t>
  </si>
  <si>
    <t>211272964</t>
  </si>
  <si>
    <t>178</t>
  </si>
  <si>
    <t>-2131126023</t>
  </si>
  <si>
    <t>Poznámka k položce:_x000d_
Demontáž relé DSR</t>
  </si>
  <si>
    <t>179</t>
  </si>
  <si>
    <t>7593337140</t>
  </si>
  <si>
    <t>Demontáž napájecí jednotky</t>
  </si>
  <si>
    <t>2054497199</t>
  </si>
  <si>
    <t>180</t>
  </si>
  <si>
    <t>7593337150</t>
  </si>
  <si>
    <t>Demontáž reléové jednotky</t>
  </si>
  <si>
    <t>854016690</t>
  </si>
  <si>
    <t>181</t>
  </si>
  <si>
    <t>7594107070</t>
  </si>
  <si>
    <t>Demontáž lanového propojení tlumivek z betonových pražců</t>
  </si>
  <si>
    <t>774624603</t>
  </si>
  <si>
    <t>182</t>
  </si>
  <si>
    <t>7594207080</t>
  </si>
  <si>
    <t>Demontáž kolejové skříně TJA, TJAP</t>
  </si>
  <si>
    <t>985250819</t>
  </si>
  <si>
    <t>183</t>
  </si>
  <si>
    <t>7598035206</t>
  </si>
  <si>
    <t>Nastavení a konfigurace přenosové a datové sítě, např. firewall, switchů, routerů, modemů</t>
  </si>
  <si>
    <t>511961353</t>
  </si>
  <si>
    <t>184</t>
  </si>
  <si>
    <t>7598045015</t>
  </si>
  <si>
    <t>Zařízení EZS odzkoušení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</si>
  <si>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1200154436</t>
  </si>
  <si>
    <t>185</t>
  </si>
  <si>
    <t>7598045020</t>
  </si>
  <si>
    <t>Zařízení EZS revize zařízení v rozsahu 1 ústředny - přezkoušení funkce poplachových a ochranných smyček, jejich dovážení, přezkoušení vnější a dálkové signalizace, kontrola stavu a činnosti náhradního zdroje, silového přívodu a jeho jističů, uzemnění, vystavení protokolu a odevzdání do provozu</t>
  </si>
  <si>
    <t>1252817582</t>
  </si>
  <si>
    <t>186</t>
  </si>
  <si>
    <t>7598045035</t>
  </si>
  <si>
    <t>Zařízení EZS zaškolení obsluhy</t>
  </si>
  <si>
    <t>-1468093656</t>
  </si>
  <si>
    <t>187</t>
  </si>
  <si>
    <t>7598045040</t>
  </si>
  <si>
    <t>Zařízení EZS vyhotovení protokolu o funkční zkoušce</t>
  </si>
  <si>
    <t>-1003904075</t>
  </si>
  <si>
    <t>188</t>
  </si>
  <si>
    <t>7598095080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</si>
  <si>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</si>
  <si>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190402827</t>
  </si>
  <si>
    <t>189</t>
  </si>
  <si>
    <t>7598095085</t>
  </si>
  <si>
    <t>Přezkoušení a regulace senzoru počítacího bodu - kontrola (nastavení) mechanických parametrů polohy, regulace napájení, kalibrace, kontrola funkce a započítávání, kontrola indikace</t>
  </si>
  <si>
    <t>-1540664586</t>
  </si>
  <si>
    <t>190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</si>
  <si>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</si>
  <si>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</si>
  <si>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542113805</t>
  </si>
  <si>
    <t>191</t>
  </si>
  <si>
    <t>7598095100</t>
  </si>
  <si>
    <t>Přezkoušení a regulace kódování LVZ za 1 kolejový obvod - kontrola zapojení, provedení příslušných měření, nastavení parametrů, přezkoušení funkce</t>
  </si>
  <si>
    <t>-82851455</t>
  </si>
  <si>
    <t>192</t>
  </si>
  <si>
    <t>7598095115</t>
  </si>
  <si>
    <t>Přezkoušení a regulace měniče frekvence - přezkoušení funkce měniče a odpovídající části rozvaděče (zařízení)</t>
  </si>
  <si>
    <t>-1997454442</t>
  </si>
  <si>
    <t>193</t>
  </si>
  <si>
    <t>7598095125</t>
  </si>
  <si>
    <t>Přezkoušení a regulace diagnostiky - kontrola zapojení včetně příslušného zkoušení hodnot zařízení</t>
  </si>
  <si>
    <t>-2089926969</t>
  </si>
  <si>
    <t>194</t>
  </si>
  <si>
    <t>7598095210</t>
  </si>
  <si>
    <t>Měření zabezpečovacího relé před uvedením do provozu - kontrola zapojení, provedení příslušných měření, přezkoušení funkce</t>
  </si>
  <si>
    <t>-1012290897</t>
  </si>
  <si>
    <t>195</t>
  </si>
  <si>
    <t>7598095260</t>
  </si>
  <si>
    <t>Pronájem lokomotivy nezávislé trakce s funkčním VZ na 1 den</t>
  </si>
  <si>
    <t>-38621717</t>
  </si>
  <si>
    <t>196</t>
  </si>
  <si>
    <t>7598095280</t>
  </si>
  <si>
    <t>Aktivace LDS konfigurace systému - aktivace a konfigurace systému podle příslušné dokumentace</t>
  </si>
  <si>
    <t>143960119</t>
  </si>
  <si>
    <t>197</t>
  </si>
  <si>
    <t>7598095345</t>
  </si>
  <si>
    <t>Aktivace MÚ DISTA</t>
  </si>
  <si>
    <t>-1510937828</t>
  </si>
  <si>
    <t>198</t>
  </si>
  <si>
    <t>7598095395</t>
  </si>
  <si>
    <t>Příprava ke komplexním zkouškám za 1 jízdní cestu do 50 výhybek - oživení, seřízení a nastavení zařízení s ohledem na postup jeho uvádění do provozu</t>
  </si>
  <si>
    <t>-57808615</t>
  </si>
  <si>
    <t>199</t>
  </si>
  <si>
    <t>7598095465</t>
  </si>
  <si>
    <t>Komplexní zkouška za 1 jízdní cestu do 50 výhybek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</si>
  <si>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712940565</t>
  </si>
  <si>
    <t>200</t>
  </si>
  <si>
    <t>7598095500</t>
  </si>
  <si>
    <t>Komplexní zkouška statických měničů za 1 napájecí systém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</si>
  <si>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-1423686721</t>
  </si>
  <si>
    <t>201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</si>
  <si>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</si>
  <si>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</si>
  <si>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1725565642</t>
  </si>
  <si>
    <t>202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</si>
  <si>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</si>
  <si>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</si>
  <si>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969633063</t>
  </si>
  <si>
    <t>203</t>
  </si>
  <si>
    <t>7598095622</t>
  </si>
  <si>
    <t>Vyhotovení revizní správy SZZ reléové do 30 přestavníků - vykonání prohlídky a zkoušky pro napájení elektrického zařízení včetně vyhotovení revizní zprávy podle vyhl. 100/1995 Sb. a norem ČSN</t>
  </si>
  <si>
    <t>-1296147729</t>
  </si>
  <si>
    <t>PS 02 - ŽST Tišnov</t>
  </si>
  <si>
    <t>02.1 - Stavební část - URS</t>
  </si>
  <si>
    <t>1 - Zemní práce</t>
  </si>
  <si>
    <t xml:space="preserve">    HSV2 - KS - R34</t>
  </si>
  <si>
    <t xml:space="preserve">    HSV3 - KS - R31</t>
  </si>
  <si>
    <t xml:space="preserve">    HSV4 - KS - R23</t>
  </si>
  <si>
    <t xml:space="preserve">    HSV5 - KS - R19</t>
  </si>
  <si>
    <t xml:space="preserve">    HSV6 - KS - R17</t>
  </si>
  <si>
    <t xml:space="preserve">    HSV7 - KS - R15</t>
  </si>
  <si>
    <t xml:space="preserve">    HSV8 - KS - R3</t>
  </si>
  <si>
    <t xml:space="preserve">    HSV9 - KS - R1</t>
  </si>
  <si>
    <t>Zemní práce</t>
  </si>
  <si>
    <t>1760305990</t>
  </si>
  <si>
    <t>-2010416480</t>
  </si>
  <si>
    <t>-2087184852</t>
  </si>
  <si>
    <t>559429609</t>
  </si>
  <si>
    <t>1715622794</t>
  </si>
  <si>
    <t>-1470814669</t>
  </si>
  <si>
    <t>447151023</t>
  </si>
  <si>
    <t>391654209</t>
  </si>
  <si>
    <t>-929898457</t>
  </si>
  <si>
    <t>-759187813</t>
  </si>
  <si>
    <t>-1693796766</t>
  </si>
  <si>
    <t>-1741182391</t>
  </si>
  <si>
    <t>-2139975804</t>
  </si>
  <si>
    <t>1654*0,35*0,9</t>
  </si>
  <si>
    <t>-1152410103</t>
  </si>
  <si>
    <t>-587704946</t>
  </si>
  <si>
    <t>-986063698</t>
  </si>
  <si>
    <t>407370952</t>
  </si>
  <si>
    <t>HSV2</t>
  </si>
  <si>
    <t>KS - R34</t>
  </si>
  <si>
    <t>460070754</t>
  </si>
  <si>
    <t>Hloubení nezapažených jam ručně pro ostatní konstrukce s přemístěním výkopku do vzdálenosti 3 m od okraje jámy nebo naložením na dopravní prostředek, včetně zásypu, zhutnění a urovnání povrchu ostatních konstrukcí, v hornině třídy 4</t>
  </si>
  <si>
    <t>1244008803</t>
  </si>
  <si>
    <t xml:space="preserve">Poznámka k souboru cen:_x000d_
1. Ceny hloubení jam ručně v hornině třídy 6 a 7 jsou stanoveny za použití pneumatického kladiva._x000d_
</t>
  </si>
  <si>
    <t>174111101</t>
  </si>
  <si>
    <t>Zásyp sypaninou z jakékoliv horniny ručně s uložením výkopku ve vrstvách se zhutněním jam, šachet, rýh nebo kolem objektů v těchto vykopávkách</t>
  </si>
  <si>
    <t>-1020186975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</si>
  <si>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</t>
  </si>
  <si>
    <t>460150134</t>
  </si>
  <si>
    <t>Hloubení zapažených i nezapažených kabelových rýh ručně včetně urovnání dna s přemístěním výkopku do vzdálenosti 3 m od okraje jámy nebo naložením na dopravní prostředek šířky 35 cm, hloubky 50 cm, v hornině třídy 4</t>
  </si>
  <si>
    <t>1053788491</t>
  </si>
  <si>
    <t xml:space="preserve">Poznámka k souboru cen:_x000d_
1. Ceny hloubení rýh v hornině třídy 6 a 7 se oceňují cenami souboru cen 460 20- . Hloubení nezapažených kabelových rýh strojně._x000d_
</t>
  </si>
  <si>
    <t>460560134</t>
  </si>
  <si>
    <t>Zásyp kabelových rýh ručně s uložením výkopku ve vrstvách včetně zhutnění a urovnání povrchu šířky 35 cm hloubky 50 cm, v hornině třídy 4</t>
  </si>
  <si>
    <t>514520929</t>
  </si>
  <si>
    <t>HSV3</t>
  </si>
  <si>
    <t>KS - R31</t>
  </si>
  <si>
    <t>1968717854</t>
  </si>
  <si>
    <t>-581016122</t>
  </si>
  <si>
    <t>-488180702</t>
  </si>
  <si>
    <t>1262830389</t>
  </si>
  <si>
    <t>HSV4</t>
  </si>
  <si>
    <t>KS - R23</t>
  </si>
  <si>
    <t>1159679074</t>
  </si>
  <si>
    <t>887639940</t>
  </si>
  <si>
    <t>-95552128</t>
  </si>
  <si>
    <t>-813728473</t>
  </si>
  <si>
    <t>HSV5</t>
  </si>
  <si>
    <t>KS - R19</t>
  </si>
  <si>
    <t>-655703209</t>
  </si>
  <si>
    <t>1924168881</t>
  </si>
  <si>
    <t>1060872577</t>
  </si>
  <si>
    <t>-617516634</t>
  </si>
  <si>
    <t>HSV6</t>
  </si>
  <si>
    <t>KS - R17</t>
  </si>
  <si>
    <t>-2012833830</t>
  </si>
  <si>
    <t>-1769631297</t>
  </si>
  <si>
    <t>1925868842</t>
  </si>
  <si>
    <t>-434266546</t>
  </si>
  <si>
    <t>HSV7</t>
  </si>
  <si>
    <t>KS - R15</t>
  </si>
  <si>
    <t>51993007</t>
  </si>
  <si>
    <t>1353481834</t>
  </si>
  <si>
    <t>1712814050</t>
  </si>
  <si>
    <t>-38825919</t>
  </si>
  <si>
    <t>HSV8</t>
  </si>
  <si>
    <t>KS - R3</t>
  </si>
  <si>
    <t>510825508</t>
  </si>
  <si>
    <t>-2105805848</t>
  </si>
  <si>
    <t>-632909700</t>
  </si>
  <si>
    <t>1291772693</t>
  </si>
  <si>
    <t>HSV9</t>
  </si>
  <si>
    <t>KS - R1</t>
  </si>
  <si>
    <t>-1762799140</t>
  </si>
  <si>
    <t>-350468617</t>
  </si>
  <si>
    <t>2026250682</t>
  </si>
  <si>
    <t>2018852116</t>
  </si>
  <si>
    <t>-517753796</t>
  </si>
  <si>
    <t>2012344874</t>
  </si>
  <si>
    <t>1264702977</t>
  </si>
  <si>
    <t>1902981616</t>
  </si>
  <si>
    <t>-195830588</t>
  </si>
  <si>
    <t>02.2 - Stavební část - Sborník</t>
  </si>
  <si>
    <t>HSV2 - KS - R34</t>
  </si>
  <si>
    <t>HSV3 - KS - R31</t>
  </si>
  <si>
    <t>7590521454</t>
  </si>
  <si>
    <t>Venkovní vedení kabelová - metalické sítě Plněné, párované s ochr. vodičem TCEKPFLE 3 P 1,0 D</t>
  </si>
  <si>
    <t>-1156337357</t>
  </si>
  <si>
    <t>800536257</t>
  </si>
  <si>
    <t>-1354310602</t>
  </si>
  <si>
    <t>1915978354</t>
  </si>
  <si>
    <t>853052475</t>
  </si>
  <si>
    <t>-409559295</t>
  </si>
  <si>
    <t>789158354</t>
  </si>
  <si>
    <t>7590521619</t>
  </si>
  <si>
    <t>Venkovní vedení kabelová - metalické sítě Plněné, párované s ochr. vodičem, armované Al dráty TCEKPFLEZE 24 P 1,0 D</t>
  </si>
  <si>
    <t>-428497640</t>
  </si>
  <si>
    <t>7590521624</t>
  </si>
  <si>
    <t>Venkovní vedení kabelová - metalické sítě Plněné, párované s ochr. vodičem, armované Al dráty TCEKPFLEZE 30 P 1,0 D</t>
  </si>
  <si>
    <t>1625513253</t>
  </si>
  <si>
    <t>1277013109</t>
  </si>
  <si>
    <t>309987195</t>
  </si>
  <si>
    <t>572126827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</si>
  <si>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</si>
  <si>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</si>
  <si>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1597548574</t>
  </si>
  <si>
    <t>979905214</t>
  </si>
  <si>
    <t>-1191849789</t>
  </si>
  <si>
    <t>-130381683</t>
  </si>
  <si>
    <t>-1129803384</t>
  </si>
  <si>
    <t>1738728805</t>
  </si>
  <si>
    <t>7590555172</t>
  </si>
  <si>
    <t>Montáž forma pro kabely TCEKE, TCEKFY,TCEKY, TCEKEZE, TCEKEY na svorkovnici WAGO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</si>
  <si>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-611205542</t>
  </si>
  <si>
    <t>7590555174</t>
  </si>
  <si>
    <t>Montáž forma pro kabely TCEKE, TCEKFY,TCEKY, TCEKEZE, TCEKEY na svorkovnici WAGO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</si>
  <si>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-1933147351</t>
  </si>
  <si>
    <t>12355051</t>
  </si>
  <si>
    <t>203158285</t>
  </si>
  <si>
    <t>-1645684713</t>
  </si>
  <si>
    <t>-2068062569</t>
  </si>
  <si>
    <t>7491100350</t>
  </si>
  <si>
    <t>Trubková vedení Pevné elektroinstalační trubky 06040 pr.40 750N HDPE tmš B</t>
  </si>
  <si>
    <t>1188515028</t>
  </si>
  <si>
    <t>7590520929</t>
  </si>
  <si>
    <t>Venkovní vedení kabelová - metalické sítě Plněné, armované Al dráty, ochranný obal z PE 4x0,8 TCEPKPFLEZE 10 x 4 x 0,8</t>
  </si>
  <si>
    <t>1094290573</t>
  </si>
  <si>
    <t>7492104620</t>
  </si>
  <si>
    <t>Spojovací vedení, podpěrné izolátory Spojky, ukončení pasu, ostatní Spojka HDPE 05040 pr.40</t>
  </si>
  <si>
    <t>-1827840859</t>
  </si>
  <si>
    <t>7590525220</t>
  </si>
  <si>
    <t>Montáž kabelu návěstního s jádry 0,4 a 0,6 mm Cu TCEKEZE do 25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</si>
  <si>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80531540</t>
  </si>
  <si>
    <t>7593505200</t>
  </si>
  <si>
    <t>Uložení HDPE trubky pro optický kabel do kabelového žlabu</t>
  </si>
  <si>
    <t>1821618396</t>
  </si>
  <si>
    <t>7593505220</t>
  </si>
  <si>
    <t>Montáž spojky Plasson na HDPE trubce rovné nebo redukční</t>
  </si>
  <si>
    <t>1159739490</t>
  </si>
  <si>
    <t>7598035190</t>
  </si>
  <si>
    <t>Kontrola průchodnosti trubky pro optický kabel</t>
  </si>
  <si>
    <t>1526650511</t>
  </si>
  <si>
    <t>7598035170</t>
  </si>
  <si>
    <t>Kontrola tlakutěsnosti HDPE trubky v úseku do 2 000 m</t>
  </si>
  <si>
    <t>-2075460579</t>
  </si>
  <si>
    <t>7598035175</t>
  </si>
  <si>
    <t>Kontrola tlakutěsnosti HDPE trubky za každý metr přes 2 000 m</t>
  </si>
  <si>
    <t>-1894507274</t>
  </si>
  <si>
    <t>7590120090</t>
  </si>
  <si>
    <t>Skříně Skříň kabelová pomocná SKP 76 svorkovnice WAGO (CV490449013)</t>
  </si>
  <si>
    <t>-1902816993</t>
  </si>
  <si>
    <t>7593311070</t>
  </si>
  <si>
    <t>Konstrukční díly Svorkovnice WAGO 24-dílná (CV721225084)</t>
  </si>
  <si>
    <t>-913214550</t>
  </si>
  <si>
    <t>-420212119</t>
  </si>
  <si>
    <t>-838200233</t>
  </si>
  <si>
    <t>7590541484</t>
  </si>
  <si>
    <t>Slaboproudé rozvody, kabely pro přívod a vnitřní instalaci Spojky metalických kabelů a příslušenství Teplem smrštitelná zesílená spojka pro netlakované kabely XAGA 500-75/15-400/EZE</t>
  </si>
  <si>
    <t>-16977517</t>
  </si>
  <si>
    <t>7590125045</t>
  </si>
  <si>
    <t>Montáž skříně KS I - úplná montáž skříně, upevnění na stěnu pomocí hmoždinek, vystrojení skříně vnitřním vybavením, připojení uzemnění. Bez montáže kabelových závěrů, rozvodných pásků</t>
  </si>
  <si>
    <t>473907170</t>
  </si>
  <si>
    <t>7590127025</t>
  </si>
  <si>
    <t>Demontáž skříně ŠM, PSK, SKP, SPP, KS - včetně odpojení zařízení od kabelových rozvodů</t>
  </si>
  <si>
    <t>659163946</t>
  </si>
  <si>
    <t>-99600128</t>
  </si>
  <si>
    <t>940066204</t>
  </si>
  <si>
    <t>7590525430</t>
  </si>
  <si>
    <t>Montáž spojky rovné pro plastové kabely párové rovné o průměru 1,0 mm PE plášť s pancířem S 1 do 6 žil - přistavení elektrického agregátu, změření izolačního odporu, vlastní montáž spojky, sestavení montážního stojanu, upnutí kabelu do stojanu, spojení žil, svaření spojky, uvolnění kabelu, uložení spojky v jámě</t>
  </si>
  <si>
    <t>-1780448484</t>
  </si>
  <si>
    <t>7590525433</t>
  </si>
  <si>
    <t>Montáž spojky rovné pro plastové kabely párové rovné o průměru 1,0 mm PE plášť s pancířem S 1 do 24 žil - přistavení elektrického agregátu, změření izolačního odporu, vlastní montáž spojky, sestavení montážního stojanu, upnutí kabelu do stojanu, spojení žil, svaření spojky, uvolnění kabelu, uložení spojky v jámě</t>
  </si>
  <si>
    <t>786093591</t>
  </si>
  <si>
    <t>-368455149</t>
  </si>
  <si>
    <t>-219404855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</si>
  <si>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</si>
  <si>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</si>
  <si>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262144</t>
  </si>
  <si>
    <t>-436788695</t>
  </si>
  <si>
    <t>7491600200</t>
  </si>
  <si>
    <t>Uzemnění Vnější Pásek pozink. FeZn 30x4</t>
  </si>
  <si>
    <t>kg</t>
  </si>
  <si>
    <t>-1326178770</t>
  </si>
  <si>
    <t>2144260085</t>
  </si>
  <si>
    <t>872040357</t>
  </si>
  <si>
    <t>-1395841261</t>
  </si>
  <si>
    <t>7590521459</t>
  </si>
  <si>
    <t>Venkovní vedení kabelová - metalické sítě Plněné, párované s ochr. vodičem TCEKPFLE 4 P 1,0 D</t>
  </si>
  <si>
    <t>1655903679</t>
  </si>
  <si>
    <t>7590541439</t>
  </si>
  <si>
    <t>Slaboproudé rozvody, kabely pro přívod a vnitřní instalaci Spojky metalických kabelů a příslušenství Teplem smrštitelná zesílená spojka pro netlakované kabely XAGA 500-43/8-300/EY</t>
  </si>
  <si>
    <t>-1610834285</t>
  </si>
  <si>
    <t>1625386037</t>
  </si>
  <si>
    <t>-2116876443</t>
  </si>
  <si>
    <t>328829068</t>
  </si>
  <si>
    <t>7590525410</t>
  </si>
  <si>
    <t>Montáž spojky rovné pro plastové kabely párové rovné o průměru 1,0 mm PE plášť bez pancíře S 1 do 6 žil - přistavení elektrického agregátu, změření izolačního odporu, vlastní montáž spojky, sestavení montážního stojanu, upnutí kabelu do stojanu, spojení žil, svaření spojky, uvolnění kabelu, uložení spojky v jámě</t>
  </si>
  <si>
    <t>-984582955</t>
  </si>
  <si>
    <t>7590525411</t>
  </si>
  <si>
    <t>Montáž spojky rovné pro plastové kabely párové rovné o průměru 1,0 mm PE plášť bez pancíře S 1 do 8 žil - přistavení elektrického agregátu, změření izolačního odporu, vlastní montáž spojky, sestavení montážního stojanu, upnutí kabelu do stojanu, spojení žil, svaření spojky, uvolnění kabelu, uložení spojky v jámě</t>
  </si>
  <si>
    <t>554536534</t>
  </si>
  <si>
    <t>558687295</t>
  </si>
  <si>
    <t>7590555164</t>
  </si>
  <si>
    <t>Montáž forma pro kabely TCEKE, TCEKFY,TCEKY, TCEKEZE, TCEKEY na svorkovnici WAGO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</si>
  <si>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-1363276999</t>
  </si>
  <si>
    <t>-1290018015</t>
  </si>
  <si>
    <t>520208583</t>
  </si>
  <si>
    <t>1764152742</t>
  </si>
  <si>
    <t>-1124805174</t>
  </si>
  <si>
    <t>-1793963283</t>
  </si>
  <si>
    <t>-1360075001</t>
  </si>
  <si>
    <t>1878189920</t>
  </si>
  <si>
    <t>470833590</t>
  </si>
  <si>
    <t>1272009572</t>
  </si>
  <si>
    <t>-634766836</t>
  </si>
  <si>
    <t>413665458</t>
  </si>
  <si>
    <t>7590525432</t>
  </si>
  <si>
    <t>Montáž spojky rovné pro plastové kabely párové rovné o průměru 1,0 mm PE plášť s pancířem S 1 do 14 žil - přistavení elektrického agregátu, změření izolačního odporu, vlastní montáž spojky, sestavení montážního stojanu, upnutí kabelu do stojanu, spojení žil, svaření spojky, uvolnění kabelu, uložení spojky v jámě</t>
  </si>
  <si>
    <t>-1306218687</t>
  </si>
  <si>
    <t>-761389680</t>
  </si>
  <si>
    <t>-1158290299</t>
  </si>
  <si>
    <t>-1044561278</t>
  </si>
  <si>
    <t>412077696</t>
  </si>
  <si>
    <t>1774024790</t>
  </si>
  <si>
    <t>1850142742</t>
  </si>
  <si>
    <t>1654852366</t>
  </si>
  <si>
    <t>7590521469</t>
  </si>
  <si>
    <t>Venkovní vedení kabelová - metalické sítě Plněné, párované s ochr. vodičem TCEKPFLE 7 P 1,0 D</t>
  </si>
  <si>
    <t>-556809566</t>
  </si>
  <si>
    <t>7590541442</t>
  </si>
  <si>
    <t>Slaboproudé rozvody, kabely pro přívod a vnitřní instalaci Spojky metalických kabelů a příslušenství Teplem smrštitelná zesílená spojka pro netlakované kabely XAGA 500-43/8-300/EZE</t>
  </si>
  <si>
    <t>-1705420173</t>
  </si>
  <si>
    <t>-332703816</t>
  </si>
  <si>
    <t>345717417</t>
  </si>
  <si>
    <t>800150128</t>
  </si>
  <si>
    <t>205945169</t>
  </si>
  <si>
    <t>-1172681749</t>
  </si>
  <si>
    <t>1801573403</t>
  </si>
  <si>
    <t>1958034471</t>
  </si>
  <si>
    <t>1602914048</t>
  </si>
  <si>
    <t>1358734284</t>
  </si>
  <si>
    <t>83757716</t>
  </si>
  <si>
    <t>-1890670516</t>
  </si>
  <si>
    <t>-740592458</t>
  </si>
  <si>
    <t>748681575</t>
  </si>
  <si>
    <t>1491790700</t>
  </si>
  <si>
    <t>1541885951</t>
  </si>
  <si>
    <t>-932565099</t>
  </si>
  <si>
    <t>1370107205</t>
  </si>
  <si>
    <t>-272859092</t>
  </si>
  <si>
    <t>-1142764568</t>
  </si>
  <si>
    <t>-386479601</t>
  </si>
  <si>
    <t>-332006113</t>
  </si>
  <si>
    <t>169557103</t>
  </si>
  <si>
    <t>-1018943731</t>
  </si>
  <si>
    <t>-1762837117</t>
  </si>
  <si>
    <t>-753335479</t>
  </si>
  <si>
    <t>-654387682</t>
  </si>
  <si>
    <t>1323833843</t>
  </si>
  <si>
    <t>-1696194038</t>
  </si>
  <si>
    <t>-1885377260</t>
  </si>
  <si>
    <t>39712150</t>
  </si>
  <si>
    <t>1596585659</t>
  </si>
  <si>
    <t>1915063357</t>
  </si>
  <si>
    <t>-1073187749</t>
  </si>
  <si>
    <t>-697848183</t>
  </si>
  <si>
    <t>1526174224</t>
  </si>
  <si>
    <t>1603029904</t>
  </si>
  <si>
    <t>1264211477</t>
  </si>
  <si>
    <t>2055986366</t>
  </si>
  <si>
    <t>-666687250</t>
  </si>
  <si>
    <t>-2048901450</t>
  </si>
  <si>
    <t>552645839</t>
  </si>
  <si>
    <t>-30972605</t>
  </si>
  <si>
    <t>-138766285</t>
  </si>
  <si>
    <t>-1252774439</t>
  </si>
  <si>
    <t>-1090879372</t>
  </si>
  <si>
    <t>-773468172</t>
  </si>
  <si>
    <t>-1848880242</t>
  </si>
  <si>
    <t>-1686534020</t>
  </si>
  <si>
    <t>1405617391</t>
  </si>
  <si>
    <t>740828920</t>
  </si>
  <si>
    <t>-1800942807</t>
  </si>
  <si>
    <t>1991881606</t>
  </si>
  <si>
    <t>-1877365748</t>
  </si>
  <si>
    <t>-687409562</t>
  </si>
  <si>
    <t>1315581581</t>
  </si>
  <si>
    <t>41209656</t>
  </si>
  <si>
    <t>-396238631</t>
  </si>
  <si>
    <t>1898948008</t>
  </si>
  <si>
    <t>02.3 - Technologická část</t>
  </si>
  <si>
    <t>1771957756</t>
  </si>
  <si>
    <t>-1944881777</t>
  </si>
  <si>
    <t>1577051935</t>
  </si>
  <si>
    <t>-1441596667</t>
  </si>
  <si>
    <t>-363420045</t>
  </si>
  <si>
    <t>1028785873</t>
  </si>
  <si>
    <t>615105364</t>
  </si>
  <si>
    <t>1464686133</t>
  </si>
  <si>
    <t>-1512590759</t>
  </si>
  <si>
    <t>1555989848</t>
  </si>
  <si>
    <t>-676165540</t>
  </si>
  <si>
    <t>1666026190</t>
  </si>
  <si>
    <t>-1457435660</t>
  </si>
  <si>
    <t>-176545532</t>
  </si>
  <si>
    <t>-1622108132</t>
  </si>
  <si>
    <t>-1336326072</t>
  </si>
  <si>
    <t>230696981</t>
  </si>
  <si>
    <t>117593715</t>
  </si>
  <si>
    <t>49490074</t>
  </si>
  <si>
    <t>880811177</t>
  </si>
  <si>
    <t>1438384962</t>
  </si>
  <si>
    <t>292581872</t>
  </si>
  <si>
    <t>1532008877</t>
  </si>
  <si>
    <t>-1006049809</t>
  </si>
  <si>
    <t>-3874615</t>
  </si>
  <si>
    <t>593390913</t>
  </si>
  <si>
    <t>707047020</t>
  </si>
  <si>
    <t>10381808</t>
  </si>
  <si>
    <t>1502319908</t>
  </si>
  <si>
    <t>-187770748</t>
  </si>
  <si>
    <t>1428802941</t>
  </si>
  <si>
    <t>1837489165</t>
  </si>
  <si>
    <t>1913988926</t>
  </si>
  <si>
    <t>-1508912521</t>
  </si>
  <si>
    <t>2029254681</t>
  </si>
  <si>
    <t>-1314375720</t>
  </si>
  <si>
    <t>405708663</t>
  </si>
  <si>
    <t>1471181420</t>
  </si>
  <si>
    <t>-41454548</t>
  </si>
  <si>
    <t>-1530494530</t>
  </si>
  <si>
    <t>-1028822863</t>
  </si>
  <si>
    <t>1175374401</t>
  </si>
  <si>
    <t>1680823532</t>
  </si>
  <si>
    <t>1319093368</t>
  </si>
  <si>
    <t>-1930293361</t>
  </si>
  <si>
    <t>594929411</t>
  </si>
  <si>
    <t>-783122781</t>
  </si>
  <si>
    <t>-1751111116</t>
  </si>
  <si>
    <t>-1195790443</t>
  </si>
  <si>
    <t>345258233</t>
  </si>
  <si>
    <t>-1752627040</t>
  </si>
  <si>
    <t>841972292</t>
  </si>
  <si>
    <t>336341876</t>
  </si>
  <si>
    <t>1473387988</t>
  </si>
  <si>
    <t>901846215</t>
  </si>
  <si>
    <t>-1331833050</t>
  </si>
  <si>
    <t>806416015</t>
  </si>
  <si>
    <t>-242374602</t>
  </si>
  <si>
    <t>910542965</t>
  </si>
  <si>
    <t>2102934753</t>
  </si>
  <si>
    <t>1961787341</t>
  </si>
  <si>
    <t>1100292435</t>
  </si>
  <si>
    <t>-164939564</t>
  </si>
  <si>
    <t>-615875107</t>
  </si>
  <si>
    <t>1476826475</t>
  </si>
  <si>
    <t>280237716</t>
  </si>
  <si>
    <t>2070459080</t>
  </si>
  <si>
    <t>-1098985633</t>
  </si>
  <si>
    <t>1055159929</t>
  </si>
  <si>
    <t>1149446350</t>
  </si>
  <si>
    <t>1254193825</t>
  </si>
  <si>
    <t>-1073585834</t>
  </si>
  <si>
    <t>-767845000</t>
  </si>
  <si>
    <t>1805167402</t>
  </si>
  <si>
    <t>-2076705585</t>
  </si>
  <si>
    <t>-955865788</t>
  </si>
  <si>
    <t>739476776</t>
  </si>
  <si>
    <t>-1376032413</t>
  </si>
  <si>
    <t>1375468811</t>
  </si>
  <si>
    <t>1814536281</t>
  </si>
  <si>
    <t>11945217</t>
  </si>
  <si>
    <t>-1646840673</t>
  </si>
  <si>
    <t>-2024009210</t>
  </si>
  <si>
    <t>955974594</t>
  </si>
  <si>
    <t>-807728233</t>
  </si>
  <si>
    <t>-1164820588</t>
  </si>
  <si>
    <t>-1026167257</t>
  </si>
  <si>
    <t>-343630172</t>
  </si>
  <si>
    <t>-1787899205</t>
  </si>
  <si>
    <t>1726352733</t>
  </si>
  <si>
    <t>-1163736698</t>
  </si>
  <si>
    <t>-1450253541</t>
  </si>
  <si>
    <t>-1745295253</t>
  </si>
  <si>
    <t>-1882820351</t>
  </si>
  <si>
    <t>1940795056</t>
  </si>
  <si>
    <t>-1938024170</t>
  </si>
  <si>
    <t>-701182982</t>
  </si>
  <si>
    <t>-1213262185</t>
  </si>
  <si>
    <t>-768109637</t>
  </si>
  <si>
    <t>908613242</t>
  </si>
  <si>
    <t>1310788696</t>
  </si>
  <si>
    <t>1079217883</t>
  </si>
  <si>
    <t>1596094255</t>
  </si>
  <si>
    <t>-1149872003</t>
  </si>
  <si>
    <t>-1852714701</t>
  </si>
  <si>
    <t>-341809672</t>
  </si>
  <si>
    <t>-1146661373</t>
  </si>
  <si>
    <t>-168261472</t>
  </si>
  <si>
    <t>-355586586</t>
  </si>
  <si>
    <t>-771547306</t>
  </si>
  <si>
    <t>-1368478788</t>
  </si>
  <si>
    <t>-1785918843</t>
  </si>
  <si>
    <t>-1257124363</t>
  </si>
  <si>
    <t>1410712415</t>
  </si>
  <si>
    <t>-81528021</t>
  </si>
  <si>
    <t>-799035417</t>
  </si>
  <si>
    <t>1588976690</t>
  </si>
  <si>
    <t>884697371</t>
  </si>
  <si>
    <t>-859112569</t>
  </si>
  <si>
    <t>-869378877</t>
  </si>
  <si>
    <t>-1487103041</t>
  </si>
  <si>
    <t>890949579</t>
  </si>
  <si>
    <t>326833816</t>
  </si>
  <si>
    <t>1705162915</t>
  </si>
  <si>
    <t>-1356386720</t>
  </si>
  <si>
    <t>-1228083514</t>
  </si>
  <si>
    <t>-2026666402</t>
  </si>
  <si>
    <t>-514968038</t>
  </si>
  <si>
    <t>-1240677694</t>
  </si>
  <si>
    <t>-18421851</t>
  </si>
  <si>
    <t>-559239636</t>
  </si>
  <si>
    <t>-977060438</t>
  </si>
  <si>
    <t>-1947651736</t>
  </si>
  <si>
    <t>-2013955238</t>
  </si>
  <si>
    <t>-1500243002</t>
  </si>
  <si>
    <t>7592010142</t>
  </si>
  <si>
    <t>Kolové senzory a snímače počítačů náprav Neoprénová ochr. hadice 4,8 m</t>
  </si>
  <si>
    <t>-1661656032</t>
  </si>
  <si>
    <t>-209811035</t>
  </si>
  <si>
    <t>1016273418</t>
  </si>
  <si>
    <t>-499655238</t>
  </si>
  <si>
    <t>-1797102571</t>
  </si>
  <si>
    <t>1594015121</t>
  </si>
  <si>
    <t>1891485595</t>
  </si>
  <si>
    <t>-776176487</t>
  </si>
  <si>
    <t>-1066807510</t>
  </si>
  <si>
    <t>-927519272</t>
  </si>
  <si>
    <t>-672669124</t>
  </si>
  <si>
    <t>-913248761</t>
  </si>
  <si>
    <t>539789320</t>
  </si>
  <si>
    <t>1749979014</t>
  </si>
  <si>
    <t>-1276313960</t>
  </si>
  <si>
    <t>-74588763</t>
  </si>
  <si>
    <t>1026859771</t>
  </si>
  <si>
    <t>-1543503390</t>
  </si>
  <si>
    <t>1183533813</t>
  </si>
  <si>
    <t>1007809852</t>
  </si>
  <si>
    <t>-1249369856</t>
  </si>
  <si>
    <t>803559289</t>
  </si>
  <si>
    <t>2093673988</t>
  </si>
  <si>
    <t>-314909590</t>
  </si>
  <si>
    <t>-448903345</t>
  </si>
  <si>
    <t>1623812555</t>
  </si>
  <si>
    <t>2060628765</t>
  </si>
  <si>
    <t>-995998629</t>
  </si>
  <si>
    <t>1444759271</t>
  </si>
  <si>
    <t>906879823</t>
  </si>
  <si>
    <t>307234756</t>
  </si>
  <si>
    <t>-1098902131</t>
  </si>
  <si>
    <t>-564495645</t>
  </si>
  <si>
    <t>1739262409</t>
  </si>
  <si>
    <t>1433203211</t>
  </si>
  <si>
    <t>619738408</t>
  </si>
  <si>
    <t>-1703431166</t>
  </si>
  <si>
    <t>-1168257661</t>
  </si>
  <si>
    <t>-1579253426</t>
  </si>
  <si>
    <t>137378939</t>
  </si>
  <si>
    <t>623670652</t>
  </si>
  <si>
    <t>709374893</t>
  </si>
  <si>
    <t>-877129536</t>
  </si>
  <si>
    <t>-1839583242</t>
  </si>
  <si>
    <t>-187749682</t>
  </si>
  <si>
    <t>-10111854</t>
  </si>
  <si>
    <t>-411981696</t>
  </si>
  <si>
    <t>254194045</t>
  </si>
  <si>
    <t>475137797</t>
  </si>
  <si>
    <t>-2070301072</t>
  </si>
  <si>
    <t>1964132512</t>
  </si>
  <si>
    <t>-882503868</t>
  </si>
  <si>
    <t>-926074692</t>
  </si>
  <si>
    <t>1190939545</t>
  </si>
  <si>
    <t>-2067416455</t>
  </si>
  <si>
    <t>1044273031</t>
  </si>
  <si>
    <t>-983997178</t>
  </si>
  <si>
    <t>-1327491343</t>
  </si>
  <si>
    <t>1484451879</t>
  </si>
  <si>
    <t>-2126626720</t>
  </si>
  <si>
    <t>PS 03 - ŽST Vlkov u Tišnova</t>
  </si>
  <si>
    <t>03.1 - Stavební část - URS</t>
  </si>
  <si>
    <t>1 - ÚRS</t>
  </si>
  <si>
    <t>ÚRS</t>
  </si>
  <si>
    <t>-197862805</t>
  </si>
  <si>
    <t>2000516254</t>
  </si>
  <si>
    <t>2120098726</t>
  </si>
  <si>
    <t>601834161</t>
  </si>
  <si>
    <t>-625096072</t>
  </si>
  <si>
    <t>-1776246727</t>
  </si>
  <si>
    <t>1967871681</t>
  </si>
  <si>
    <t>1817906614</t>
  </si>
  <si>
    <t>594953985</t>
  </si>
  <si>
    <t>989788152</t>
  </si>
  <si>
    <t>-1973762004</t>
  </si>
  <si>
    <t>1685196933</t>
  </si>
  <si>
    <t>1331021224</t>
  </si>
  <si>
    <t>-364816299</t>
  </si>
  <si>
    <t>1670*0,35*0,9</t>
  </si>
  <si>
    <t>328959971</t>
  </si>
  <si>
    <t>839517420</t>
  </si>
  <si>
    <t>146870438</t>
  </si>
  <si>
    <t>-1142402568</t>
  </si>
  <si>
    <t>-1700163570</t>
  </si>
  <si>
    <t>-1447595863</t>
  </si>
  <si>
    <t>-1819029457</t>
  </si>
  <si>
    <t>52798291</t>
  </si>
  <si>
    <t>1538821066</t>
  </si>
  <si>
    <t>03.2 - Stavební část - Sborník</t>
  </si>
  <si>
    <t>1520276671</t>
  </si>
  <si>
    <t>1543977861</t>
  </si>
  <si>
    <t>1271835490</t>
  </si>
  <si>
    <t>7590521594</t>
  </si>
  <si>
    <t>Venkovní vedení kabelová - metalické sítě Plněné, párované s ochr. vodičem, armované Al dráty TCEKPFLEZE 4 P 1,0 D</t>
  </si>
  <si>
    <t>-15752905</t>
  </si>
  <si>
    <t>-181142847</t>
  </si>
  <si>
    <t>651599279</t>
  </si>
  <si>
    <t>557869420</t>
  </si>
  <si>
    <t>7590150050</t>
  </si>
  <si>
    <t>Uzemnění, ukolejnění Uzemňovací souprava kolejnic (zemnící tyč T 2m (4 ks), drát FeZn (8mm x 2m + 10mm x 8m), zkušební svorka ES 463010 (2 ks), protikorozní páska (5 m), trámec s drážkou (1 ks), svorka (držák trámce - 2 páry)</t>
  </si>
  <si>
    <t>-1016885205</t>
  </si>
  <si>
    <t>Poznámka k položce:_x000d_
smrštitelná samozhášivá trubice žl</t>
  </si>
  <si>
    <t>1397181688</t>
  </si>
  <si>
    <t>-1972841178</t>
  </si>
  <si>
    <t>-451691988</t>
  </si>
  <si>
    <t>1375742939</t>
  </si>
  <si>
    <t>177629680</t>
  </si>
  <si>
    <t>1611629237</t>
  </si>
  <si>
    <t>896450996</t>
  </si>
  <si>
    <t>1326282916</t>
  </si>
  <si>
    <t>-780981655</t>
  </si>
  <si>
    <t>329819366</t>
  </si>
  <si>
    <t>-406567374</t>
  </si>
  <si>
    <t>-1366724196</t>
  </si>
  <si>
    <t>1865009354</t>
  </si>
  <si>
    <t>-1953600793</t>
  </si>
  <si>
    <t>287496945</t>
  </si>
  <si>
    <t>03.3 - Technologická část</t>
  </si>
  <si>
    <t>-391065521</t>
  </si>
  <si>
    <t>1865199019</t>
  </si>
  <si>
    <t>7593321200</t>
  </si>
  <si>
    <t>Prvky Zdroj kmit.signálů bezpeč. BZKS 20-1.3S (HM0404229990272)</t>
  </si>
  <si>
    <t>1831952167</t>
  </si>
  <si>
    <t>7593321254</t>
  </si>
  <si>
    <t>Prvky Zdroj kmit.signálů bezpeč. BZKS 20 - 3.1S (HM0404228990300)</t>
  </si>
  <si>
    <t>-1067505031</t>
  </si>
  <si>
    <t>7593100330</t>
  </si>
  <si>
    <t>Měniče Zdroj BZS1-275/R96/sest. 4x1,75kVa zal (HM0404229990517)</t>
  </si>
  <si>
    <t>-930079229</t>
  </si>
  <si>
    <t>1523864674</t>
  </si>
  <si>
    <t>-1212548342</t>
  </si>
  <si>
    <t>1289023786</t>
  </si>
  <si>
    <t>8264511</t>
  </si>
  <si>
    <t>593877978</t>
  </si>
  <si>
    <t>1366292045</t>
  </si>
  <si>
    <t>-1261513145</t>
  </si>
  <si>
    <t>-15998883</t>
  </si>
  <si>
    <t>-41213550</t>
  </si>
  <si>
    <t>-141110713</t>
  </si>
  <si>
    <t>171644366</t>
  </si>
  <si>
    <t>-807599817</t>
  </si>
  <si>
    <t>775453350</t>
  </si>
  <si>
    <t>-330590818</t>
  </si>
  <si>
    <t>1053651103</t>
  </si>
  <si>
    <t>-54439035</t>
  </si>
  <si>
    <t>-345120856</t>
  </si>
  <si>
    <t>-997215415</t>
  </si>
  <si>
    <t>1924848802</t>
  </si>
  <si>
    <t>355160952</t>
  </si>
  <si>
    <t>-413258357</t>
  </si>
  <si>
    <t>516872835</t>
  </si>
  <si>
    <t>-1465485812</t>
  </si>
  <si>
    <t>396980154</t>
  </si>
  <si>
    <t>1075427890</t>
  </si>
  <si>
    <t>1077985491</t>
  </si>
  <si>
    <t>1434642737</t>
  </si>
  <si>
    <t>65637383</t>
  </si>
  <si>
    <t>-500755300</t>
  </si>
  <si>
    <t>511278342</t>
  </si>
  <si>
    <t>-2106368299</t>
  </si>
  <si>
    <t>-1048484375</t>
  </si>
  <si>
    <t>-87853452</t>
  </si>
  <si>
    <t>-1082514351</t>
  </si>
  <si>
    <t>-2136852924</t>
  </si>
  <si>
    <t>2144374637</t>
  </si>
  <si>
    <t>-880857591</t>
  </si>
  <si>
    <t>-1218116324</t>
  </si>
  <si>
    <t>-1300732832</t>
  </si>
  <si>
    <t>7594300678</t>
  </si>
  <si>
    <t xml:space="preserve">Počítače náprav Vnitřní prvky PN PNS-03 Kazeta počítacích bodů   ST00 239</t>
  </si>
  <si>
    <t>-168830745</t>
  </si>
  <si>
    <t>7594300686</t>
  </si>
  <si>
    <t xml:space="preserve">Počítače náprav Vnitřní prvky PN PNS-03 Údržbářský počítač  ST00 245</t>
  </si>
  <si>
    <t>-860166376</t>
  </si>
  <si>
    <t>7594300684</t>
  </si>
  <si>
    <t>Počítače náprav Vnitřní prvky PN PNS-03 Vana Schroff dlouhá  9 ST00 241</t>
  </si>
  <si>
    <t>-1324076585</t>
  </si>
  <si>
    <t>7594300674</t>
  </si>
  <si>
    <t xml:space="preserve">Počítače náprav Vnitřní prvky PN PNS-03 Kazeta zdroje 25V   ST00 237</t>
  </si>
  <si>
    <t>-250407923</t>
  </si>
  <si>
    <t>7594300676</t>
  </si>
  <si>
    <t xml:space="preserve">Počítače náprav Vnitřní prvky PN PNS-03 Kazeta zdroje 60V   ST00 238</t>
  </si>
  <si>
    <t>1597506411</t>
  </si>
  <si>
    <t>7594300668</t>
  </si>
  <si>
    <t xml:space="preserve">Počítače náprav Vnitřní prvky PN PNS-03 Kazeta vstupů   ST00 235</t>
  </si>
  <si>
    <t>-2046730749</t>
  </si>
  <si>
    <t>7594300672</t>
  </si>
  <si>
    <t xml:space="preserve">Počítače náprav Vnitřní prvky PN PNS-03 Kazeta výstupů   ST00 236</t>
  </si>
  <si>
    <t>-1989757626</t>
  </si>
  <si>
    <t>7594300700R</t>
  </si>
  <si>
    <t>Počítače náprav Vnitřní prvky PN PNS-03 Konektor CANo24-K</t>
  </si>
  <si>
    <t>-723982670</t>
  </si>
  <si>
    <t>7594300679R</t>
  </si>
  <si>
    <t>Počítače náprav Vnitřní prvky PN PNS-03 Kazeta CPU-K</t>
  </si>
  <si>
    <t>1296010411</t>
  </si>
  <si>
    <t>7594300675R</t>
  </si>
  <si>
    <t xml:space="preserve">Počítače náprav Vnitřní prvky PN PNS-03 Kazeta zdroje 25V-K   </t>
  </si>
  <si>
    <t>-579720145</t>
  </si>
  <si>
    <t>7592010506R</t>
  </si>
  <si>
    <t>Kolové senzory a snímače počítačů náprav Převodník signálů  PNS-03 Mega PN -modul linky</t>
  </si>
  <si>
    <t>1192122711</t>
  </si>
  <si>
    <t>7594300720R</t>
  </si>
  <si>
    <t>Počítače náprav Vnitřní prvky PN PNS-03 SW systémový-základní konfigurace</t>
  </si>
  <si>
    <t>-462006935</t>
  </si>
  <si>
    <t>7594300725R</t>
  </si>
  <si>
    <t>Počítače náprav Vnitřní prvky PN PNS-03 SW systémový-Konfigurace CPU a LPU za každý kolejový úsek.</t>
  </si>
  <si>
    <t>2111578337</t>
  </si>
  <si>
    <t>7594300702R</t>
  </si>
  <si>
    <t>Počítače náprav Vnitřní prvky PN PNS-03 Konektor zdroje 60V-K </t>
  </si>
  <si>
    <t>145496250</t>
  </si>
  <si>
    <t>7594300669R</t>
  </si>
  <si>
    <t xml:space="preserve">Počítače náprav Vnitřní prvky PN PNS-03 Kazeta vstupů CANi30-K </t>
  </si>
  <si>
    <t>-353404965</t>
  </si>
  <si>
    <t>7594300705R</t>
  </si>
  <si>
    <t>Počítače náprav Vnitřní prvky PN PNS-03 Konektor CANPN10-K</t>
  </si>
  <si>
    <t>1781609737</t>
  </si>
  <si>
    <t>7592600190</t>
  </si>
  <si>
    <t>Počítače, SW Technologické PC</t>
  </si>
  <si>
    <t>-280870285</t>
  </si>
  <si>
    <t>Poznámka k položce:_x000d_
PC počítače náprav</t>
  </si>
  <si>
    <t>-1444516499</t>
  </si>
  <si>
    <t>1013204613</t>
  </si>
  <si>
    <t>-231512343</t>
  </si>
  <si>
    <t>-363304650</t>
  </si>
  <si>
    <t>-439723766</t>
  </si>
  <si>
    <t>1292031152</t>
  </si>
  <si>
    <t>1380604608</t>
  </si>
  <si>
    <t>1501891009</t>
  </si>
  <si>
    <t>989188783</t>
  </si>
  <si>
    <t>491651083</t>
  </si>
  <si>
    <t>-45726056</t>
  </si>
  <si>
    <t>453978802</t>
  </si>
  <si>
    <t>-788894521</t>
  </si>
  <si>
    <t>-1148731873</t>
  </si>
  <si>
    <t>-314950665</t>
  </si>
  <si>
    <t>1439182156</t>
  </si>
  <si>
    <t>-347537454</t>
  </si>
  <si>
    <t>1882288131</t>
  </si>
  <si>
    <t>-105894173</t>
  </si>
  <si>
    <t>-1298277289</t>
  </si>
  <si>
    <t>-961049897</t>
  </si>
  <si>
    <t>-1779591832</t>
  </si>
  <si>
    <t>1306023935</t>
  </si>
  <si>
    <t>-1871143778</t>
  </si>
  <si>
    <t>1334125197</t>
  </si>
  <si>
    <t>-883346142</t>
  </si>
  <si>
    <t>644636023</t>
  </si>
  <si>
    <t>166108783</t>
  </si>
  <si>
    <t>1657667471</t>
  </si>
  <si>
    <t>943638150</t>
  </si>
  <si>
    <t>183922732</t>
  </si>
  <si>
    <t>108781536</t>
  </si>
  <si>
    <t>-1898779813</t>
  </si>
  <si>
    <t>1297060489</t>
  </si>
  <si>
    <t>1079103488</t>
  </si>
  <si>
    <t>-924059389</t>
  </si>
  <si>
    <t>-1238613180</t>
  </si>
  <si>
    <t>-1408467472</t>
  </si>
  <si>
    <t>574585397</t>
  </si>
  <si>
    <t>1870516178</t>
  </si>
  <si>
    <t>-837344617</t>
  </si>
  <si>
    <t>69233475</t>
  </si>
  <si>
    <t>-630339319</t>
  </si>
  <si>
    <t>-1615626696</t>
  </si>
  <si>
    <t>-68275557</t>
  </si>
  <si>
    <t>-72899572</t>
  </si>
  <si>
    <t>-1661693377</t>
  </si>
  <si>
    <t>_x000d_
Oddělovač galvanický pro ethernet s izolační pevností 4 kV</t>
  </si>
  <si>
    <t>783068708</t>
  </si>
  <si>
    <t>60429038</t>
  </si>
  <si>
    <t>-432362461</t>
  </si>
  <si>
    <t>401033848</t>
  </si>
  <si>
    <t>1884234300</t>
  </si>
  <si>
    <t>-1105493281</t>
  </si>
  <si>
    <t>-1876967746</t>
  </si>
  <si>
    <t>1483216379</t>
  </si>
  <si>
    <t>-374751976</t>
  </si>
  <si>
    <t>-1308529939</t>
  </si>
  <si>
    <t>-857965719</t>
  </si>
  <si>
    <t>-3786962</t>
  </si>
  <si>
    <t>-1070709672</t>
  </si>
  <si>
    <t>1596389392</t>
  </si>
  <si>
    <t>-14021149</t>
  </si>
  <si>
    <t>685660822</t>
  </si>
  <si>
    <t>-215328017</t>
  </si>
  <si>
    <t>-353242756</t>
  </si>
  <si>
    <t>-1656322340</t>
  </si>
  <si>
    <t>1613226324</t>
  </si>
  <si>
    <t>-1892878198</t>
  </si>
  <si>
    <t>294035650</t>
  </si>
  <si>
    <t>-648592226</t>
  </si>
  <si>
    <t>-1111665130</t>
  </si>
  <si>
    <t>761092884</t>
  </si>
  <si>
    <t>-1080309146</t>
  </si>
  <si>
    <t>-227225289</t>
  </si>
  <si>
    <t>-1280823538</t>
  </si>
  <si>
    <t>-702738734</t>
  </si>
  <si>
    <t>-1702772170</t>
  </si>
  <si>
    <t>1793589744</t>
  </si>
  <si>
    <t>-1610575417</t>
  </si>
  <si>
    <t>858603168</t>
  </si>
  <si>
    <t>27702073</t>
  </si>
  <si>
    <t>1666264363</t>
  </si>
  <si>
    <t>-536153481</t>
  </si>
  <si>
    <t>-574892350</t>
  </si>
  <si>
    <t>1680883154</t>
  </si>
  <si>
    <t>562640349</t>
  </si>
  <si>
    <t>704793615</t>
  </si>
  <si>
    <t>-1725099598</t>
  </si>
  <si>
    <t>-1417180597</t>
  </si>
  <si>
    <t>936813874</t>
  </si>
  <si>
    <t>1240199028</t>
  </si>
  <si>
    <t>-1120285844</t>
  </si>
  <si>
    <t>1127294812</t>
  </si>
  <si>
    <t>-1904593335</t>
  </si>
  <si>
    <t>1346503229</t>
  </si>
  <si>
    <t>1387275266</t>
  </si>
  <si>
    <t>-1815251864</t>
  </si>
  <si>
    <t>1799424563</t>
  </si>
  <si>
    <t>1290265825</t>
  </si>
  <si>
    <t>-843462366</t>
  </si>
  <si>
    <t>1916472394</t>
  </si>
  <si>
    <t>702798171</t>
  </si>
  <si>
    <t>174368405</t>
  </si>
  <si>
    <t>-842322917</t>
  </si>
  <si>
    <t>-1597952410</t>
  </si>
  <si>
    <t>-845478879</t>
  </si>
  <si>
    <t>1790431596</t>
  </si>
  <si>
    <t>710857511</t>
  </si>
  <si>
    <t>-480863604</t>
  </si>
  <si>
    <t>-1037585957</t>
  </si>
  <si>
    <t>2045848585</t>
  </si>
  <si>
    <t>-340481270</t>
  </si>
  <si>
    <t>-276677759</t>
  </si>
  <si>
    <t>7593335110</t>
  </si>
  <si>
    <t>Montáž zdroje kmitavých signálů - včetně zapojení a označení</t>
  </si>
  <si>
    <t>1777935323</t>
  </si>
  <si>
    <t>941693372</t>
  </si>
  <si>
    <t>7593337080</t>
  </si>
  <si>
    <t>Demontáž kmitače</t>
  </si>
  <si>
    <t>1455129391</t>
  </si>
  <si>
    <t>-875421497</t>
  </si>
  <si>
    <t>-2084730160</t>
  </si>
  <si>
    <t>1196148718</t>
  </si>
  <si>
    <t>1304439236</t>
  </si>
  <si>
    <t>1905964356</t>
  </si>
  <si>
    <t>-47671038</t>
  </si>
  <si>
    <t>1398942228</t>
  </si>
  <si>
    <t>546556628</t>
  </si>
  <si>
    <t>-1115362042</t>
  </si>
  <si>
    <t>-1031557854</t>
  </si>
  <si>
    <t>-943548745</t>
  </si>
  <si>
    <t>1261458443</t>
  </si>
  <si>
    <t>1885238047</t>
  </si>
  <si>
    <t>-1491159879</t>
  </si>
  <si>
    <t>-1526742240</t>
  </si>
  <si>
    <t>181974376</t>
  </si>
  <si>
    <t>-792990306</t>
  </si>
  <si>
    <t>-1798322909</t>
  </si>
  <si>
    <t>-188436859</t>
  </si>
  <si>
    <t>-556932845</t>
  </si>
  <si>
    <t>-1456898307</t>
  </si>
  <si>
    <t>-1357323080</t>
  </si>
  <si>
    <t>-817321333</t>
  </si>
  <si>
    <t>1444065026</t>
  </si>
  <si>
    <t>712707112</t>
  </si>
  <si>
    <t>-1217307862</t>
  </si>
  <si>
    <t>PS 01-03 - VON</t>
  </si>
  <si>
    <t>VRN - Vedlejší rozpočtové náklady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</si>
  <si>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</si>
  <si>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</si>
  <si>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%</t>
  </si>
  <si>
    <t>-1128333280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</si>
  <si>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</si>
  <si>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022101021</t>
  </si>
  <si>
    <t>Geodetické práce Geodetické práce po ukončení opravy</t>
  </si>
  <si>
    <t>2108010864</t>
  </si>
  <si>
    <t>Poznámka k položce:_x000d_
Zahrnuje spolupráci s geodety SŽDC a předání geodetické dokumentace v požadovaném formátu v digitální formě.</t>
  </si>
  <si>
    <t>032103001</t>
  </si>
  <si>
    <t>Územní vlivy ztížené dopravní podmínky</t>
  </si>
  <si>
    <t>-1105586417</t>
  </si>
  <si>
    <t>032104001.1</t>
  </si>
  <si>
    <t>Územní vlivy práce na těžce přístupných místech</t>
  </si>
  <si>
    <t>-1571866493</t>
  </si>
  <si>
    <t>033121001</t>
  </si>
  <si>
    <t>Provozní vlivy Rušení prací železničním provozem širá trať nebo dopravny s kolejovým rozvětvením s počtem vlaků za směnu 8,5 hod. do 25</t>
  </si>
  <si>
    <t>-103246322</t>
  </si>
  <si>
    <t>065002000R</t>
  </si>
  <si>
    <t>Mimostaveništní doprava materiálů</t>
  </si>
  <si>
    <t>ks</t>
  </si>
  <si>
    <t>1024</t>
  </si>
  <si>
    <t>800331794</t>
  </si>
  <si>
    <t>081002000R</t>
  </si>
  <si>
    <t>Doprava zaměstnanců</t>
  </si>
  <si>
    <t>958048423</t>
  </si>
  <si>
    <t>9901000900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</si>
  <si>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</si>
  <si>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2113619700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</si>
  <si>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</si>
  <si>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9903100200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</si>
  <si>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</si>
  <si>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1465410090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</si>
  <si>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</si>
  <si>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VRN</t>
  </si>
  <si>
    <t>Vedlejší rozpočtové náklady</t>
  </si>
  <si>
    <t>023101031</t>
  </si>
  <si>
    <t>Projektové práce Projektové práce v rozsahu ZRN (vyjma dále jmenované práce) přes 5 do 20 mil. Kč</t>
  </si>
  <si>
    <t>531367494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</si>
  <si>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</si>
  <si>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</si>
  <si>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1188778002</t>
  </si>
  <si>
    <t>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</t>
  </si>
  <si>
    <t>013203000R</t>
  </si>
  <si>
    <t>Dokumentace stavby bez rozlišení</t>
  </si>
  <si>
    <t>kpl</t>
  </si>
  <si>
    <t>-1570242840</t>
  </si>
  <si>
    <t>Poznámka k položce:_x000d_
Certifikát ověření souladu se směrnicí 2008/57/ES v rozsahu tohoto PS</t>
  </si>
  <si>
    <t>-2143027999</t>
  </si>
  <si>
    <t>-359983709</t>
  </si>
  <si>
    <t>1916773476</t>
  </si>
  <si>
    <t>1442980968</t>
  </si>
  <si>
    <t>-1218949960</t>
  </si>
  <si>
    <t>935101012</t>
  </si>
  <si>
    <t>823042908</t>
  </si>
  <si>
    <t>673121834</t>
  </si>
  <si>
    <t>-498196693</t>
  </si>
  <si>
    <t>-347399101</t>
  </si>
  <si>
    <t>696930863</t>
  </si>
  <si>
    <t>-303816120</t>
  </si>
  <si>
    <t>418356180</t>
  </si>
  <si>
    <t>1257720918</t>
  </si>
  <si>
    <t>-313663464</t>
  </si>
  <si>
    <t>1406218074</t>
  </si>
  <si>
    <t>1895780300</t>
  </si>
  <si>
    <t>-161714661</t>
  </si>
  <si>
    <t>1741199499</t>
  </si>
  <si>
    <t>1384950405</t>
  </si>
  <si>
    <t>-796343085</t>
  </si>
  <si>
    <t>-367957198</t>
  </si>
  <si>
    <t>-1482911194</t>
  </si>
  <si>
    <t>-1779320427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</si>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</sst>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10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/>
    <xf numFmtId="0" fontId="9" fillId="0" borderId="0" xfId="0" applyFont="1" applyAlignment="1" applyProtection="1"/>
    <xf numFmtId="0" fontId="9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9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9" fillId="0" borderId="4" xfId="0" applyFont="1" applyBorder="1" applyAlignment="1"/>
    <xf numFmtId="0" fontId="9" fillId="0" borderId="15" xfId="0" applyFont="1" applyBorder="1" applyAlignment="1" applyProtection="1"/>
    <xf numFmtId="0" fontId="9" fillId="0" borderId="0" xfId="0" applyFont="1" applyBorder="1" applyAlignment="1" applyProtection="1"/>
    <xf numFmtId="166" fontId="9" fillId="0" borderId="0" xfId="0" applyNumberFormat="1" applyFont="1" applyBorder="1" applyAlignment="1" applyProtection="1"/>
    <xf numFmtId="166" fontId="9" fillId="0" borderId="16" xfId="0" applyNumberFormat="1" applyFont="1" applyBorder="1" applyAlignment="1" applyProtection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34" fillId="2" borderId="20" xfId="0" applyFont="1" applyFill="1" applyBorder="1" applyAlignment="1" applyProtection="1">
      <alignment horizontal="left" vertical="center"/>
      <protection locked="0"/>
    </xf>
    <xf numFmtId="0" fontId="34" fillId="0" borderId="21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  <protection locked="0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22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31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48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2020/05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Oprava přijímačů kolejových obvodů - II. Etapa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30. 4. 2020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30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49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28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32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50</v>
      </c>
      <c r="D52" s="87"/>
      <c r="E52" s="87"/>
      <c r="F52" s="87"/>
      <c r="G52" s="87"/>
      <c r="H52" s="88"/>
      <c r="I52" s="89" t="s">
        <v>51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52</v>
      </c>
      <c r="AH52" s="87"/>
      <c r="AI52" s="87"/>
      <c r="AJ52" s="87"/>
      <c r="AK52" s="87"/>
      <c r="AL52" s="87"/>
      <c r="AM52" s="87"/>
      <c r="AN52" s="89" t="s">
        <v>53</v>
      </c>
      <c r="AO52" s="87"/>
      <c r="AP52" s="87"/>
      <c r="AQ52" s="91" t="s">
        <v>54</v>
      </c>
      <c r="AR52" s="44"/>
      <c r="AS52" s="92" t="s">
        <v>55</v>
      </c>
      <c r="AT52" s="93" t="s">
        <v>56</v>
      </c>
      <c r="AU52" s="93" t="s">
        <v>57</v>
      </c>
      <c r="AV52" s="93" t="s">
        <v>58</v>
      </c>
      <c r="AW52" s="93" t="s">
        <v>59</v>
      </c>
      <c r="AX52" s="93" t="s">
        <v>60</v>
      </c>
      <c r="AY52" s="93" t="s">
        <v>61</v>
      </c>
      <c r="AZ52" s="93" t="s">
        <v>62</v>
      </c>
      <c r="BA52" s="93" t="s">
        <v>63</v>
      </c>
      <c r="BB52" s="93" t="s">
        <v>64</v>
      </c>
      <c r="BC52" s="93" t="s">
        <v>65</v>
      </c>
      <c r="BD52" s="94" t="s">
        <v>66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67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ROUND(AG55+AG59+AG63+AG67,2)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ROUND(AS55+AS59+AS63+AS67,2)</f>
        <v>0</v>
      </c>
      <c r="AT54" s="106">
        <f>ROUND(SUM(AV54:AW54),2)</f>
        <v>0</v>
      </c>
      <c r="AU54" s="107">
        <f>ROUND(AU55+AU59+AU63+AU67,5)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ROUND(AZ55+AZ59+AZ63+AZ67,2)</f>
        <v>0</v>
      </c>
      <c r="BA54" s="106">
        <f>ROUND(BA55+BA59+BA63+BA67,2)</f>
        <v>0</v>
      </c>
      <c r="BB54" s="106">
        <f>ROUND(BB55+BB59+BB63+BB67,2)</f>
        <v>0</v>
      </c>
      <c r="BC54" s="106">
        <f>ROUND(BC55+BC59+BC63+BC67,2)</f>
        <v>0</v>
      </c>
      <c r="BD54" s="108">
        <f>ROUND(BD55+BD59+BD63+BD67,2)</f>
        <v>0</v>
      </c>
      <c r="BE54" s="6"/>
      <c r="BS54" s="109" t="s">
        <v>68</v>
      </c>
      <c r="BT54" s="109" t="s">
        <v>69</v>
      </c>
      <c r="BU54" s="110" t="s">
        <v>70</v>
      </c>
      <c r="BV54" s="109" t="s">
        <v>71</v>
      </c>
      <c r="BW54" s="109" t="s">
        <v>5</v>
      </c>
      <c r="BX54" s="109" t="s">
        <v>72</v>
      </c>
      <c r="CL54" s="109" t="s">
        <v>19</v>
      </c>
    </row>
    <row r="55" s="7" customFormat="1" ht="16.5" customHeight="1">
      <c r="A55" s="7"/>
      <c r="B55" s="111"/>
      <c r="C55" s="112"/>
      <c r="D55" s="113" t="s">
        <v>73</v>
      </c>
      <c r="E55" s="113"/>
      <c r="F55" s="113"/>
      <c r="G55" s="113"/>
      <c r="H55" s="113"/>
      <c r="I55" s="114"/>
      <c r="J55" s="113" t="s">
        <v>74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ROUND(SUM(AG56:AG58),2)</f>
        <v>0</v>
      </c>
      <c r="AH55" s="114"/>
      <c r="AI55" s="114"/>
      <c r="AJ55" s="114"/>
      <c r="AK55" s="114"/>
      <c r="AL55" s="114"/>
      <c r="AM55" s="114"/>
      <c r="AN55" s="116">
        <f>SUM(AG55,AT55)</f>
        <v>0</v>
      </c>
      <c r="AO55" s="114"/>
      <c r="AP55" s="114"/>
      <c r="AQ55" s="117" t="s">
        <v>75</v>
      </c>
      <c r="AR55" s="118"/>
      <c r="AS55" s="119">
        <f>ROUND(SUM(AS56:AS58),2)</f>
        <v>0</v>
      </c>
      <c r="AT55" s="120">
        <f>ROUND(SUM(AV55:AW55),2)</f>
        <v>0</v>
      </c>
      <c r="AU55" s="121">
        <f>ROUND(SUM(AU56:AU58),5)</f>
        <v>0</v>
      </c>
      <c r="AV55" s="120">
        <f>ROUND(AZ55*L29,2)</f>
        <v>0</v>
      </c>
      <c r="AW55" s="120">
        <f>ROUND(BA55*L30,2)</f>
        <v>0</v>
      </c>
      <c r="AX55" s="120">
        <f>ROUND(BB55*L29,2)</f>
        <v>0</v>
      </c>
      <c r="AY55" s="120">
        <f>ROUND(BC55*L30,2)</f>
        <v>0</v>
      </c>
      <c r="AZ55" s="120">
        <f>ROUND(SUM(AZ56:AZ58),2)</f>
        <v>0</v>
      </c>
      <c r="BA55" s="120">
        <f>ROUND(SUM(BA56:BA58),2)</f>
        <v>0</v>
      </c>
      <c r="BB55" s="120">
        <f>ROUND(SUM(BB56:BB58),2)</f>
        <v>0</v>
      </c>
      <c r="BC55" s="120">
        <f>ROUND(SUM(BC56:BC58),2)</f>
        <v>0</v>
      </c>
      <c r="BD55" s="122">
        <f>ROUND(SUM(BD56:BD58),2)</f>
        <v>0</v>
      </c>
      <c r="BE55" s="7"/>
      <c r="BS55" s="123" t="s">
        <v>68</v>
      </c>
      <c r="BT55" s="123" t="s">
        <v>76</v>
      </c>
      <c r="BU55" s="123" t="s">
        <v>70</v>
      </c>
      <c r="BV55" s="123" t="s">
        <v>71</v>
      </c>
      <c r="BW55" s="123" t="s">
        <v>77</v>
      </c>
      <c r="BX55" s="123" t="s">
        <v>5</v>
      </c>
      <c r="CL55" s="123" t="s">
        <v>19</v>
      </c>
      <c r="CM55" s="123" t="s">
        <v>78</v>
      </c>
    </row>
    <row r="56" s="4" customFormat="1" ht="16.5" customHeight="1">
      <c r="A56" s="124" t="s">
        <v>79</v>
      </c>
      <c r="B56" s="63"/>
      <c r="C56" s="125"/>
      <c r="D56" s="125"/>
      <c r="E56" s="126" t="s">
        <v>80</v>
      </c>
      <c r="F56" s="126"/>
      <c r="G56" s="126"/>
      <c r="H56" s="126"/>
      <c r="I56" s="126"/>
      <c r="J56" s="125"/>
      <c r="K56" s="126" t="s">
        <v>81</v>
      </c>
      <c r="L56" s="126"/>
      <c r="M56" s="126"/>
      <c r="N56" s="126"/>
      <c r="O56" s="126"/>
      <c r="P56" s="126"/>
      <c r="Q56" s="126"/>
      <c r="R56" s="126"/>
      <c r="S56" s="126"/>
      <c r="T56" s="126"/>
      <c r="U56" s="126"/>
      <c r="V56" s="126"/>
      <c r="W56" s="126"/>
      <c r="X56" s="126"/>
      <c r="Y56" s="126"/>
      <c r="Z56" s="126"/>
      <c r="AA56" s="126"/>
      <c r="AB56" s="126"/>
      <c r="AC56" s="126"/>
      <c r="AD56" s="126"/>
      <c r="AE56" s="126"/>
      <c r="AF56" s="126"/>
      <c r="AG56" s="127">
        <f>'01.1 - Stavební část- URS'!J32</f>
        <v>0</v>
      </c>
      <c r="AH56" s="125"/>
      <c r="AI56" s="125"/>
      <c r="AJ56" s="125"/>
      <c r="AK56" s="125"/>
      <c r="AL56" s="125"/>
      <c r="AM56" s="125"/>
      <c r="AN56" s="127">
        <f>SUM(AG56,AT56)</f>
        <v>0</v>
      </c>
      <c r="AO56" s="125"/>
      <c r="AP56" s="125"/>
      <c r="AQ56" s="128" t="s">
        <v>82</v>
      </c>
      <c r="AR56" s="65"/>
      <c r="AS56" s="129">
        <v>0</v>
      </c>
      <c r="AT56" s="130">
        <f>ROUND(SUM(AV56:AW56),2)</f>
        <v>0</v>
      </c>
      <c r="AU56" s="131">
        <f>'01.1 - Stavební část- URS'!P86</f>
        <v>0</v>
      </c>
      <c r="AV56" s="130">
        <f>'01.1 - Stavební část- URS'!J35</f>
        <v>0</v>
      </c>
      <c r="AW56" s="130">
        <f>'01.1 - Stavební část- URS'!J36</f>
        <v>0</v>
      </c>
      <c r="AX56" s="130">
        <f>'01.1 - Stavební část- URS'!J37</f>
        <v>0</v>
      </c>
      <c r="AY56" s="130">
        <f>'01.1 - Stavební část- URS'!J38</f>
        <v>0</v>
      </c>
      <c r="AZ56" s="130">
        <f>'01.1 - Stavební část- URS'!F35</f>
        <v>0</v>
      </c>
      <c r="BA56" s="130">
        <f>'01.1 - Stavební část- URS'!F36</f>
        <v>0</v>
      </c>
      <c r="BB56" s="130">
        <f>'01.1 - Stavební část- URS'!F37</f>
        <v>0</v>
      </c>
      <c r="BC56" s="130">
        <f>'01.1 - Stavební část- URS'!F38</f>
        <v>0</v>
      </c>
      <c r="BD56" s="132">
        <f>'01.1 - Stavební část- URS'!F39</f>
        <v>0</v>
      </c>
      <c r="BE56" s="4"/>
      <c r="BT56" s="133" t="s">
        <v>78</v>
      </c>
      <c r="BV56" s="133" t="s">
        <v>71</v>
      </c>
      <c r="BW56" s="133" t="s">
        <v>83</v>
      </c>
      <c r="BX56" s="133" t="s">
        <v>77</v>
      </c>
      <c r="CL56" s="133" t="s">
        <v>19</v>
      </c>
    </row>
    <row r="57" s="4" customFormat="1" ht="16.5" customHeight="1">
      <c r="A57" s="124" t="s">
        <v>79</v>
      </c>
      <c r="B57" s="63"/>
      <c r="C57" s="125"/>
      <c r="D57" s="125"/>
      <c r="E57" s="126" t="s">
        <v>84</v>
      </c>
      <c r="F57" s="126"/>
      <c r="G57" s="126"/>
      <c r="H57" s="126"/>
      <c r="I57" s="126"/>
      <c r="J57" s="125"/>
      <c r="K57" s="126" t="s">
        <v>85</v>
      </c>
      <c r="L57" s="126"/>
      <c r="M57" s="126"/>
      <c r="N57" s="126"/>
      <c r="O57" s="126"/>
      <c r="P57" s="126"/>
      <c r="Q57" s="126"/>
      <c r="R57" s="126"/>
      <c r="S57" s="126"/>
      <c r="T57" s="126"/>
      <c r="U57" s="126"/>
      <c r="V57" s="126"/>
      <c r="W57" s="126"/>
      <c r="X57" s="126"/>
      <c r="Y57" s="126"/>
      <c r="Z57" s="126"/>
      <c r="AA57" s="126"/>
      <c r="AB57" s="126"/>
      <c r="AC57" s="126"/>
      <c r="AD57" s="126"/>
      <c r="AE57" s="126"/>
      <c r="AF57" s="126"/>
      <c r="AG57" s="127">
        <f>'01.2 - Stavební část - Sb...'!J32</f>
        <v>0</v>
      </c>
      <c r="AH57" s="125"/>
      <c r="AI57" s="125"/>
      <c r="AJ57" s="125"/>
      <c r="AK57" s="125"/>
      <c r="AL57" s="125"/>
      <c r="AM57" s="125"/>
      <c r="AN57" s="127">
        <f>SUM(AG57,AT57)</f>
        <v>0</v>
      </c>
      <c r="AO57" s="125"/>
      <c r="AP57" s="125"/>
      <c r="AQ57" s="128" t="s">
        <v>82</v>
      </c>
      <c r="AR57" s="65"/>
      <c r="AS57" s="129">
        <v>0</v>
      </c>
      <c r="AT57" s="130">
        <f>ROUND(SUM(AV57:AW57),2)</f>
        <v>0</v>
      </c>
      <c r="AU57" s="131">
        <f>'01.2 - Stavební část - Sb...'!P85</f>
        <v>0</v>
      </c>
      <c r="AV57" s="130">
        <f>'01.2 - Stavební část - Sb...'!J35</f>
        <v>0</v>
      </c>
      <c r="AW57" s="130">
        <f>'01.2 - Stavební část - Sb...'!J36</f>
        <v>0</v>
      </c>
      <c r="AX57" s="130">
        <f>'01.2 - Stavební část - Sb...'!J37</f>
        <v>0</v>
      </c>
      <c r="AY57" s="130">
        <f>'01.2 - Stavební část - Sb...'!J38</f>
        <v>0</v>
      </c>
      <c r="AZ57" s="130">
        <f>'01.2 - Stavební část - Sb...'!F35</f>
        <v>0</v>
      </c>
      <c r="BA57" s="130">
        <f>'01.2 - Stavební část - Sb...'!F36</f>
        <v>0</v>
      </c>
      <c r="BB57" s="130">
        <f>'01.2 - Stavební část - Sb...'!F37</f>
        <v>0</v>
      </c>
      <c r="BC57" s="130">
        <f>'01.2 - Stavební část - Sb...'!F38</f>
        <v>0</v>
      </c>
      <c r="BD57" s="132">
        <f>'01.2 - Stavební část - Sb...'!F39</f>
        <v>0</v>
      </c>
      <c r="BE57" s="4"/>
      <c r="BT57" s="133" t="s">
        <v>78</v>
      </c>
      <c r="BV57" s="133" t="s">
        <v>71</v>
      </c>
      <c r="BW57" s="133" t="s">
        <v>86</v>
      </c>
      <c r="BX57" s="133" t="s">
        <v>77</v>
      </c>
      <c r="CL57" s="133" t="s">
        <v>19</v>
      </c>
    </row>
    <row r="58" s="4" customFormat="1" ht="16.5" customHeight="1">
      <c r="A58" s="124" t="s">
        <v>79</v>
      </c>
      <c r="B58" s="63"/>
      <c r="C58" s="125"/>
      <c r="D58" s="125"/>
      <c r="E58" s="126" t="s">
        <v>87</v>
      </c>
      <c r="F58" s="126"/>
      <c r="G58" s="126"/>
      <c r="H58" s="126"/>
      <c r="I58" s="126"/>
      <c r="J58" s="125"/>
      <c r="K58" s="126" t="s">
        <v>88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'01.3 - Technologická část'!J32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82</v>
      </c>
      <c r="AR58" s="65"/>
      <c r="AS58" s="129">
        <v>0</v>
      </c>
      <c r="AT58" s="130">
        <f>ROUND(SUM(AV58:AW58),2)</f>
        <v>0</v>
      </c>
      <c r="AU58" s="131">
        <f>'01.3 - Technologická část'!P86</f>
        <v>0</v>
      </c>
      <c r="AV58" s="130">
        <f>'01.3 - Technologická část'!J35</f>
        <v>0</v>
      </c>
      <c r="AW58" s="130">
        <f>'01.3 - Technologická část'!J36</f>
        <v>0</v>
      </c>
      <c r="AX58" s="130">
        <f>'01.3 - Technologická část'!J37</f>
        <v>0</v>
      </c>
      <c r="AY58" s="130">
        <f>'01.3 - Technologická část'!J38</f>
        <v>0</v>
      </c>
      <c r="AZ58" s="130">
        <f>'01.3 - Technologická část'!F35</f>
        <v>0</v>
      </c>
      <c r="BA58" s="130">
        <f>'01.3 - Technologická část'!F36</f>
        <v>0</v>
      </c>
      <c r="BB58" s="130">
        <f>'01.3 - Technologická část'!F37</f>
        <v>0</v>
      </c>
      <c r="BC58" s="130">
        <f>'01.3 - Technologická část'!F38</f>
        <v>0</v>
      </c>
      <c r="BD58" s="132">
        <f>'01.3 - Technologická část'!F39</f>
        <v>0</v>
      </c>
      <c r="BE58" s="4"/>
      <c r="BT58" s="133" t="s">
        <v>78</v>
      </c>
      <c r="BV58" s="133" t="s">
        <v>71</v>
      </c>
      <c r="BW58" s="133" t="s">
        <v>89</v>
      </c>
      <c r="BX58" s="133" t="s">
        <v>77</v>
      </c>
      <c r="CL58" s="133" t="s">
        <v>19</v>
      </c>
    </row>
    <row r="59" s="7" customFormat="1" ht="16.5" customHeight="1">
      <c r="A59" s="7"/>
      <c r="B59" s="111"/>
      <c r="C59" s="112"/>
      <c r="D59" s="113" t="s">
        <v>90</v>
      </c>
      <c r="E59" s="113"/>
      <c r="F59" s="113"/>
      <c r="G59" s="113"/>
      <c r="H59" s="113"/>
      <c r="I59" s="114"/>
      <c r="J59" s="113" t="s">
        <v>91</v>
      </c>
      <c r="K59" s="113"/>
      <c r="L59" s="113"/>
      <c r="M59" s="113"/>
      <c r="N59" s="113"/>
      <c r="O59" s="113"/>
      <c r="P59" s="113"/>
      <c r="Q59" s="113"/>
      <c r="R59" s="113"/>
      <c r="S59" s="113"/>
      <c r="T59" s="113"/>
      <c r="U59" s="113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  <c r="AF59" s="113"/>
      <c r="AG59" s="115">
        <f>ROUND(SUM(AG60:AG62),2)</f>
        <v>0</v>
      </c>
      <c r="AH59" s="114"/>
      <c r="AI59" s="114"/>
      <c r="AJ59" s="114"/>
      <c r="AK59" s="114"/>
      <c r="AL59" s="114"/>
      <c r="AM59" s="114"/>
      <c r="AN59" s="116">
        <f>SUM(AG59,AT59)</f>
        <v>0</v>
      </c>
      <c r="AO59" s="114"/>
      <c r="AP59" s="114"/>
      <c r="AQ59" s="117" t="s">
        <v>75</v>
      </c>
      <c r="AR59" s="118"/>
      <c r="AS59" s="119">
        <f>ROUND(SUM(AS60:AS62),2)</f>
        <v>0</v>
      </c>
      <c r="AT59" s="120">
        <f>ROUND(SUM(AV59:AW59),2)</f>
        <v>0</v>
      </c>
      <c r="AU59" s="121">
        <f>ROUND(SUM(AU60:AU62),5)</f>
        <v>0</v>
      </c>
      <c r="AV59" s="120">
        <f>ROUND(AZ59*L29,2)</f>
        <v>0</v>
      </c>
      <c r="AW59" s="120">
        <f>ROUND(BA59*L30,2)</f>
        <v>0</v>
      </c>
      <c r="AX59" s="120">
        <f>ROUND(BB59*L29,2)</f>
        <v>0</v>
      </c>
      <c r="AY59" s="120">
        <f>ROUND(BC59*L30,2)</f>
        <v>0</v>
      </c>
      <c r="AZ59" s="120">
        <f>ROUND(SUM(AZ60:AZ62),2)</f>
        <v>0</v>
      </c>
      <c r="BA59" s="120">
        <f>ROUND(SUM(BA60:BA62),2)</f>
        <v>0</v>
      </c>
      <c r="BB59" s="120">
        <f>ROUND(SUM(BB60:BB62),2)</f>
        <v>0</v>
      </c>
      <c r="BC59" s="120">
        <f>ROUND(SUM(BC60:BC62),2)</f>
        <v>0</v>
      </c>
      <c r="BD59" s="122">
        <f>ROUND(SUM(BD60:BD62),2)</f>
        <v>0</v>
      </c>
      <c r="BE59" s="7"/>
      <c r="BS59" s="123" t="s">
        <v>68</v>
      </c>
      <c r="BT59" s="123" t="s">
        <v>76</v>
      </c>
      <c r="BU59" s="123" t="s">
        <v>70</v>
      </c>
      <c r="BV59" s="123" t="s">
        <v>71</v>
      </c>
      <c r="BW59" s="123" t="s">
        <v>92</v>
      </c>
      <c r="BX59" s="123" t="s">
        <v>5</v>
      </c>
      <c r="CL59" s="123" t="s">
        <v>19</v>
      </c>
      <c r="CM59" s="123" t="s">
        <v>78</v>
      </c>
    </row>
    <row r="60" s="4" customFormat="1" ht="16.5" customHeight="1">
      <c r="A60" s="124" t="s">
        <v>79</v>
      </c>
      <c r="B60" s="63"/>
      <c r="C60" s="125"/>
      <c r="D60" s="125"/>
      <c r="E60" s="126" t="s">
        <v>93</v>
      </c>
      <c r="F60" s="126"/>
      <c r="G60" s="126"/>
      <c r="H60" s="126"/>
      <c r="I60" s="126"/>
      <c r="J60" s="125"/>
      <c r="K60" s="126" t="s">
        <v>94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'02.1 - Stavební část - URS'!J32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82</v>
      </c>
      <c r="AR60" s="65"/>
      <c r="AS60" s="129">
        <v>0</v>
      </c>
      <c r="AT60" s="130">
        <f>ROUND(SUM(AV60:AW60),2)</f>
        <v>0</v>
      </c>
      <c r="AU60" s="131">
        <f>'02.1 - Stavební část - URS'!P95</f>
        <v>0</v>
      </c>
      <c r="AV60" s="130">
        <f>'02.1 - Stavební část - URS'!J35</f>
        <v>0</v>
      </c>
      <c r="AW60" s="130">
        <f>'02.1 - Stavební část - URS'!J36</f>
        <v>0</v>
      </c>
      <c r="AX60" s="130">
        <f>'02.1 - Stavební část - URS'!J37</f>
        <v>0</v>
      </c>
      <c r="AY60" s="130">
        <f>'02.1 - Stavební část - URS'!J38</f>
        <v>0</v>
      </c>
      <c r="AZ60" s="130">
        <f>'02.1 - Stavební část - URS'!F35</f>
        <v>0</v>
      </c>
      <c r="BA60" s="130">
        <f>'02.1 - Stavební část - URS'!F36</f>
        <v>0</v>
      </c>
      <c r="BB60" s="130">
        <f>'02.1 - Stavební část - URS'!F37</f>
        <v>0</v>
      </c>
      <c r="BC60" s="130">
        <f>'02.1 - Stavební část - URS'!F38</f>
        <v>0</v>
      </c>
      <c r="BD60" s="132">
        <f>'02.1 - Stavební část - URS'!F39</f>
        <v>0</v>
      </c>
      <c r="BE60" s="4"/>
      <c r="BT60" s="133" t="s">
        <v>78</v>
      </c>
      <c r="BV60" s="133" t="s">
        <v>71</v>
      </c>
      <c r="BW60" s="133" t="s">
        <v>95</v>
      </c>
      <c r="BX60" s="133" t="s">
        <v>92</v>
      </c>
      <c r="CL60" s="133" t="s">
        <v>19</v>
      </c>
    </row>
    <row r="61" s="4" customFormat="1" ht="16.5" customHeight="1">
      <c r="A61" s="124" t="s">
        <v>79</v>
      </c>
      <c r="B61" s="63"/>
      <c r="C61" s="125"/>
      <c r="D61" s="125"/>
      <c r="E61" s="126" t="s">
        <v>96</v>
      </c>
      <c r="F61" s="126"/>
      <c r="G61" s="126"/>
      <c r="H61" s="126"/>
      <c r="I61" s="126"/>
      <c r="J61" s="125"/>
      <c r="K61" s="126" t="s">
        <v>85</v>
      </c>
      <c r="L61" s="126"/>
      <c r="M61" s="126"/>
      <c r="N61" s="126"/>
      <c r="O61" s="126"/>
      <c r="P61" s="126"/>
      <c r="Q61" s="126"/>
      <c r="R61" s="126"/>
      <c r="S61" s="126"/>
      <c r="T61" s="126"/>
      <c r="U61" s="126"/>
      <c r="V61" s="126"/>
      <c r="W61" s="126"/>
      <c r="X61" s="126"/>
      <c r="Y61" s="126"/>
      <c r="Z61" s="126"/>
      <c r="AA61" s="126"/>
      <c r="AB61" s="126"/>
      <c r="AC61" s="126"/>
      <c r="AD61" s="126"/>
      <c r="AE61" s="126"/>
      <c r="AF61" s="126"/>
      <c r="AG61" s="127">
        <f>'02.2 - Stavební část - Sb...'!J32</f>
        <v>0</v>
      </c>
      <c r="AH61" s="125"/>
      <c r="AI61" s="125"/>
      <c r="AJ61" s="125"/>
      <c r="AK61" s="125"/>
      <c r="AL61" s="125"/>
      <c r="AM61" s="125"/>
      <c r="AN61" s="127">
        <f>SUM(AG61,AT61)</f>
        <v>0</v>
      </c>
      <c r="AO61" s="125"/>
      <c r="AP61" s="125"/>
      <c r="AQ61" s="128" t="s">
        <v>82</v>
      </c>
      <c r="AR61" s="65"/>
      <c r="AS61" s="129">
        <v>0</v>
      </c>
      <c r="AT61" s="130">
        <f>ROUND(SUM(AV61:AW61),2)</f>
        <v>0</v>
      </c>
      <c r="AU61" s="131">
        <f>'02.2 - Stavební část - Sb...'!P93</f>
        <v>0</v>
      </c>
      <c r="AV61" s="130">
        <f>'02.2 - Stavební část - Sb...'!J35</f>
        <v>0</v>
      </c>
      <c r="AW61" s="130">
        <f>'02.2 - Stavební část - Sb...'!J36</f>
        <v>0</v>
      </c>
      <c r="AX61" s="130">
        <f>'02.2 - Stavební část - Sb...'!J37</f>
        <v>0</v>
      </c>
      <c r="AY61" s="130">
        <f>'02.2 - Stavební část - Sb...'!J38</f>
        <v>0</v>
      </c>
      <c r="AZ61" s="130">
        <f>'02.2 - Stavební část - Sb...'!F35</f>
        <v>0</v>
      </c>
      <c r="BA61" s="130">
        <f>'02.2 - Stavební část - Sb...'!F36</f>
        <v>0</v>
      </c>
      <c r="BB61" s="130">
        <f>'02.2 - Stavební část - Sb...'!F37</f>
        <v>0</v>
      </c>
      <c r="BC61" s="130">
        <f>'02.2 - Stavební část - Sb...'!F38</f>
        <v>0</v>
      </c>
      <c r="BD61" s="132">
        <f>'02.2 - Stavební část - Sb...'!F39</f>
        <v>0</v>
      </c>
      <c r="BE61" s="4"/>
      <c r="BT61" s="133" t="s">
        <v>78</v>
      </c>
      <c r="BV61" s="133" t="s">
        <v>71</v>
      </c>
      <c r="BW61" s="133" t="s">
        <v>97</v>
      </c>
      <c r="BX61" s="133" t="s">
        <v>92</v>
      </c>
      <c r="CL61" s="133" t="s">
        <v>19</v>
      </c>
    </row>
    <row r="62" s="4" customFormat="1" ht="16.5" customHeight="1">
      <c r="A62" s="124" t="s">
        <v>79</v>
      </c>
      <c r="B62" s="63"/>
      <c r="C62" s="125"/>
      <c r="D62" s="125"/>
      <c r="E62" s="126" t="s">
        <v>98</v>
      </c>
      <c r="F62" s="126"/>
      <c r="G62" s="126"/>
      <c r="H62" s="126"/>
      <c r="I62" s="126"/>
      <c r="J62" s="125"/>
      <c r="K62" s="126" t="s">
        <v>88</v>
      </c>
      <c r="L62" s="126"/>
      <c r="M62" s="126"/>
      <c r="N62" s="126"/>
      <c r="O62" s="126"/>
      <c r="P62" s="126"/>
      <c r="Q62" s="126"/>
      <c r="R62" s="126"/>
      <c r="S62" s="126"/>
      <c r="T62" s="126"/>
      <c r="U62" s="126"/>
      <c r="V62" s="126"/>
      <c r="W62" s="126"/>
      <c r="X62" s="126"/>
      <c r="Y62" s="126"/>
      <c r="Z62" s="126"/>
      <c r="AA62" s="126"/>
      <c r="AB62" s="126"/>
      <c r="AC62" s="126"/>
      <c r="AD62" s="126"/>
      <c r="AE62" s="126"/>
      <c r="AF62" s="126"/>
      <c r="AG62" s="127">
        <f>'02.3 - Technologická část'!J32</f>
        <v>0</v>
      </c>
      <c r="AH62" s="125"/>
      <c r="AI62" s="125"/>
      <c r="AJ62" s="125"/>
      <c r="AK62" s="125"/>
      <c r="AL62" s="125"/>
      <c r="AM62" s="125"/>
      <c r="AN62" s="127">
        <f>SUM(AG62,AT62)</f>
        <v>0</v>
      </c>
      <c r="AO62" s="125"/>
      <c r="AP62" s="125"/>
      <c r="AQ62" s="128" t="s">
        <v>82</v>
      </c>
      <c r="AR62" s="65"/>
      <c r="AS62" s="129">
        <v>0</v>
      </c>
      <c r="AT62" s="130">
        <f>ROUND(SUM(AV62:AW62),2)</f>
        <v>0</v>
      </c>
      <c r="AU62" s="131">
        <f>'02.3 - Technologická část'!P86</f>
        <v>0</v>
      </c>
      <c r="AV62" s="130">
        <f>'02.3 - Technologická část'!J35</f>
        <v>0</v>
      </c>
      <c r="AW62" s="130">
        <f>'02.3 - Technologická část'!J36</f>
        <v>0</v>
      </c>
      <c r="AX62" s="130">
        <f>'02.3 - Technologická část'!J37</f>
        <v>0</v>
      </c>
      <c r="AY62" s="130">
        <f>'02.3 - Technologická část'!J38</f>
        <v>0</v>
      </c>
      <c r="AZ62" s="130">
        <f>'02.3 - Technologická část'!F35</f>
        <v>0</v>
      </c>
      <c r="BA62" s="130">
        <f>'02.3 - Technologická část'!F36</f>
        <v>0</v>
      </c>
      <c r="BB62" s="130">
        <f>'02.3 - Technologická část'!F37</f>
        <v>0</v>
      </c>
      <c r="BC62" s="130">
        <f>'02.3 - Technologická část'!F38</f>
        <v>0</v>
      </c>
      <c r="BD62" s="132">
        <f>'02.3 - Technologická část'!F39</f>
        <v>0</v>
      </c>
      <c r="BE62" s="4"/>
      <c r="BT62" s="133" t="s">
        <v>78</v>
      </c>
      <c r="BV62" s="133" t="s">
        <v>71</v>
      </c>
      <c r="BW62" s="133" t="s">
        <v>99</v>
      </c>
      <c r="BX62" s="133" t="s">
        <v>92</v>
      </c>
      <c r="CL62" s="133" t="s">
        <v>19</v>
      </c>
    </row>
    <row r="63" s="7" customFormat="1" ht="16.5" customHeight="1">
      <c r="A63" s="7"/>
      <c r="B63" s="111"/>
      <c r="C63" s="112"/>
      <c r="D63" s="113" t="s">
        <v>100</v>
      </c>
      <c r="E63" s="113"/>
      <c r="F63" s="113"/>
      <c r="G63" s="113"/>
      <c r="H63" s="113"/>
      <c r="I63" s="114"/>
      <c r="J63" s="113" t="s">
        <v>101</v>
      </c>
      <c r="K63" s="113"/>
      <c r="L63" s="113"/>
      <c r="M63" s="113"/>
      <c r="N63" s="113"/>
      <c r="O63" s="113"/>
      <c r="P63" s="113"/>
      <c r="Q63" s="113"/>
      <c r="R63" s="113"/>
      <c r="S63" s="113"/>
      <c r="T63" s="113"/>
      <c r="U63" s="113"/>
      <c r="V63" s="113"/>
      <c r="W63" s="113"/>
      <c r="X63" s="113"/>
      <c r="Y63" s="113"/>
      <c r="Z63" s="113"/>
      <c r="AA63" s="113"/>
      <c r="AB63" s="113"/>
      <c r="AC63" s="113"/>
      <c r="AD63" s="113"/>
      <c r="AE63" s="113"/>
      <c r="AF63" s="113"/>
      <c r="AG63" s="115">
        <f>ROUND(SUM(AG64:AG66),2)</f>
        <v>0</v>
      </c>
      <c r="AH63" s="114"/>
      <c r="AI63" s="114"/>
      <c r="AJ63" s="114"/>
      <c r="AK63" s="114"/>
      <c r="AL63" s="114"/>
      <c r="AM63" s="114"/>
      <c r="AN63" s="116">
        <f>SUM(AG63,AT63)</f>
        <v>0</v>
      </c>
      <c r="AO63" s="114"/>
      <c r="AP63" s="114"/>
      <c r="AQ63" s="117" t="s">
        <v>75</v>
      </c>
      <c r="AR63" s="118"/>
      <c r="AS63" s="119">
        <f>ROUND(SUM(AS64:AS66),2)</f>
        <v>0</v>
      </c>
      <c r="AT63" s="120">
        <f>ROUND(SUM(AV63:AW63),2)</f>
        <v>0</v>
      </c>
      <c r="AU63" s="121">
        <f>ROUND(SUM(AU64:AU66),5)</f>
        <v>0</v>
      </c>
      <c r="AV63" s="120">
        <f>ROUND(AZ63*L29,2)</f>
        <v>0</v>
      </c>
      <c r="AW63" s="120">
        <f>ROUND(BA63*L30,2)</f>
        <v>0</v>
      </c>
      <c r="AX63" s="120">
        <f>ROUND(BB63*L29,2)</f>
        <v>0</v>
      </c>
      <c r="AY63" s="120">
        <f>ROUND(BC63*L30,2)</f>
        <v>0</v>
      </c>
      <c r="AZ63" s="120">
        <f>ROUND(SUM(AZ64:AZ66),2)</f>
        <v>0</v>
      </c>
      <c r="BA63" s="120">
        <f>ROUND(SUM(BA64:BA66),2)</f>
        <v>0</v>
      </c>
      <c r="BB63" s="120">
        <f>ROUND(SUM(BB64:BB66),2)</f>
        <v>0</v>
      </c>
      <c r="BC63" s="120">
        <f>ROUND(SUM(BC64:BC66),2)</f>
        <v>0</v>
      </c>
      <c r="BD63" s="122">
        <f>ROUND(SUM(BD64:BD66),2)</f>
        <v>0</v>
      </c>
      <c r="BE63" s="7"/>
      <c r="BS63" s="123" t="s">
        <v>68</v>
      </c>
      <c r="BT63" s="123" t="s">
        <v>76</v>
      </c>
      <c r="BU63" s="123" t="s">
        <v>70</v>
      </c>
      <c r="BV63" s="123" t="s">
        <v>71</v>
      </c>
      <c r="BW63" s="123" t="s">
        <v>102</v>
      </c>
      <c r="BX63" s="123" t="s">
        <v>5</v>
      </c>
      <c r="CL63" s="123" t="s">
        <v>19</v>
      </c>
      <c r="CM63" s="123" t="s">
        <v>78</v>
      </c>
    </row>
    <row r="64" s="4" customFormat="1" ht="16.5" customHeight="1">
      <c r="A64" s="124" t="s">
        <v>79</v>
      </c>
      <c r="B64" s="63"/>
      <c r="C64" s="125"/>
      <c r="D64" s="125"/>
      <c r="E64" s="126" t="s">
        <v>103</v>
      </c>
      <c r="F64" s="126"/>
      <c r="G64" s="126"/>
      <c r="H64" s="126"/>
      <c r="I64" s="126"/>
      <c r="J64" s="125"/>
      <c r="K64" s="126" t="s">
        <v>94</v>
      </c>
      <c r="L64" s="126"/>
      <c r="M64" s="126"/>
      <c r="N64" s="126"/>
      <c r="O64" s="126"/>
      <c r="P64" s="126"/>
      <c r="Q64" s="126"/>
      <c r="R64" s="126"/>
      <c r="S64" s="126"/>
      <c r="T64" s="126"/>
      <c r="U64" s="126"/>
      <c r="V64" s="126"/>
      <c r="W64" s="126"/>
      <c r="X64" s="126"/>
      <c r="Y64" s="126"/>
      <c r="Z64" s="126"/>
      <c r="AA64" s="126"/>
      <c r="AB64" s="126"/>
      <c r="AC64" s="126"/>
      <c r="AD64" s="126"/>
      <c r="AE64" s="126"/>
      <c r="AF64" s="126"/>
      <c r="AG64" s="127">
        <f>'03.1 - Stavební část - URS'!J32</f>
        <v>0</v>
      </c>
      <c r="AH64" s="125"/>
      <c r="AI64" s="125"/>
      <c r="AJ64" s="125"/>
      <c r="AK64" s="125"/>
      <c r="AL64" s="125"/>
      <c r="AM64" s="125"/>
      <c r="AN64" s="127">
        <f>SUM(AG64,AT64)</f>
        <v>0</v>
      </c>
      <c r="AO64" s="125"/>
      <c r="AP64" s="125"/>
      <c r="AQ64" s="128" t="s">
        <v>82</v>
      </c>
      <c r="AR64" s="65"/>
      <c r="AS64" s="129">
        <v>0</v>
      </c>
      <c r="AT64" s="130">
        <f>ROUND(SUM(AV64:AW64),2)</f>
        <v>0</v>
      </c>
      <c r="AU64" s="131">
        <f>'03.1 - Stavební část - URS'!P87</f>
        <v>0</v>
      </c>
      <c r="AV64" s="130">
        <f>'03.1 - Stavební část - URS'!J35</f>
        <v>0</v>
      </c>
      <c r="AW64" s="130">
        <f>'03.1 - Stavební část - URS'!J36</f>
        <v>0</v>
      </c>
      <c r="AX64" s="130">
        <f>'03.1 - Stavební část - URS'!J37</f>
        <v>0</v>
      </c>
      <c r="AY64" s="130">
        <f>'03.1 - Stavební část - URS'!J38</f>
        <v>0</v>
      </c>
      <c r="AZ64" s="130">
        <f>'03.1 - Stavební část - URS'!F35</f>
        <v>0</v>
      </c>
      <c r="BA64" s="130">
        <f>'03.1 - Stavební část - URS'!F36</f>
        <v>0</v>
      </c>
      <c r="BB64" s="130">
        <f>'03.1 - Stavební část - URS'!F37</f>
        <v>0</v>
      </c>
      <c r="BC64" s="130">
        <f>'03.1 - Stavební část - URS'!F38</f>
        <v>0</v>
      </c>
      <c r="BD64" s="132">
        <f>'03.1 - Stavební část - URS'!F39</f>
        <v>0</v>
      </c>
      <c r="BE64" s="4"/>
      <c r="BT64" s="133" t="s">
        <v>78</v>
      </c>
      <c r="BV64" s="133" t="s">
        <v>71</v>
      </c>
      <c r="BW64" s="133" t="s">
        <v>104</v>
      </c>
      <c r="BX64" s="133" t="s">
        <v>102</v>
      </c>
      <c r="CL64" s="133" t="s">
        <v>19</v>
      </c>
    </row>
    <row r="65" s="4" customFormat="1" ht="16.5" customHeight="1">
      <c r="A65" s="124" t="s">
        <v>79</v>
      </c>
      <c r="B65" s="63"/>
      <c r="C65" s="125"/>
      <c r="D65" s="125"/>
      <c r="E65" s="126" t="s">
        <v>105</v>
      </c>
      <c r="F65" s="126"/>
      <c r="G65" s="126"/>
      <c r="H65" s="126"/>
      <c r="I65" s="126"/>
      <c r="J65" s="125"/>
      <c r="K65" s="126" t="s">
        <v>85</v>
      </c>
      <c r="L65" s="126"/>
      <c r="M65" s="126"/>
      <c r="N65" s="126"/>
      <c r="O65" s="126"/>
      <c r="P65" s="126"/>
      <c r="Q65" s="126"/>
      <c r="R65" s="126"/>
      <c r="S65" s="126"/>
      <c r="T65" s="126"/>
      <c r="U65" s="126"/>
      <c r="V65" s="126"/>
      <c r="W65" s="126"/>
      <c r="X65" s="126"/>
      <c r="Y65" s="126"/>
      <c r="Z65" s="126"/>
      <c r="AA65" s="126"/>
      <c r="AB65" s="126"/>
      <c r="AC65" s="126"/>
      <c r="AD65" s="126"/>
      <c r="AE65" s="126"/>
      <c r="AF65" s="126"/>
      <c r="AG65" s="127">
        <f>'03.2 - Stavební část - Sb...'!J32</f>
        <v>0</v>
      </c>
      <c r="AH65" s="125"/>
      <c r="AI65" s="125"/>
      <c r="AJ65" s="125"/>
      <c r="AK65" s="125"/>
      <c r="AL65" s="125"/>
      <c r="AM65" s="125"/>
      <c r="AN65" s="127">
        <f>SUM(AG65,AT65)</f>
        <v>0</v>
      </c>
      <c r="AO65" s="125"/>
      <c r="AP65" s="125"/>
      <c r="AQ65" s="128" t="s">
        <v>82</v>
      </c>
      <c r="AR65" s="65"/>
      <c r="AS65" s="129">
        <v>0</v>
      </c>
      <c r="AT65" s="130">
        <f>ROUND(SUM(AV65:AW65),2)</f>
        <v>0</v>
      </c>
      <c r="AU65" s="131">
        <f>'03.2 - Stavební část - Sb...'!P85</f>
        <v>0</v>
      </c>
      <c r="AV65" s="130">
        <f>'03.2 - Stavební část - Sb...'!J35</f>
        <v>0</v>
      </c>
      <c r="AW65" s="130">
        <f>'03.2 - Stavební část - Sb...'!J36</f>
        <v>0</v>
      </c>
      <c r="AX65" s="130">
        <f>'03.2 - Stavební část - Sb...'!J37</f>
        <v>0</v>
      </c>
      <c r="AY65" s="130">
        <f>'03.2 - Stavební část - Sb...'!J38</f>
        <v>0</v>
      </c>
      <c r="AZ65" s="130">
        <f>'03.2 - Stavební část - Sb...'!F35</f>
        <v>0</v>
      </c>
      <c r="BA65" s="130">
        <f>'03.2 - Stavební část - Sb...'!F36</f>
        <v>0</v>
      </c>
      <c r="BB65" s="130">
        <f>'03.2 - Stavební část - Sb...'!F37</f>
        <v>0</v>
      </c>
      <c r="BC65" s="130">
        <f>'03.2 - Stavební část - Sb...'!F38</f>
        <v>0</v>
      </c>
      <c r="BD65" s="132">
        <f>'03.2 - Stavební část - Sb...'!F39</f>
        <v>0</v>
      </c>
      <c r="BE65" s="4"/>
      <c r="BT65" s="133" t="s">
        <v>78</v>
      </c>
      <c r="BV65" s="133" t="s">
        <v>71</v>
      </c>
      <c r="BW65" s="133" t="s">
        <v>106</v>
      </c>
      <c r="BX65" s="133" t="s">
        <v>102</v>
      </c>
      <c r="CL65" s="133" t="s">
        <v>19</v>
      </c>
    </row>
    <row r="66" s="4" customFormat="1" ht="16.5" customHeight="1">
      <c r="A66" s="124" t="s">
        <v>79</v>
      </c>
      <c r="B66" s="63"/>
      <c r="C66" s="125"/>
      <c r="D66" s="125"/>
      <c r="E66" s="126" t="s">
        <v>107</v>
      </c>
      <c r="F66" s="126"/>
      <c r="G66" s="126"/>
      <c r="H66" s="126"/>
      <c r="I66" s="126"/>
      <c r="J66" s="125"/>
      <c r="K66" s="126" t="s">
        <v>88</v>
      </c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7">
        <f>'03.3 - Technologická část'!J32</f>
        <v>0</v>
      </c>
      <c r="AH66" s="125"/>
      <c r="AI66" s="125"/>
      <c r="AJ66" s="125"/>
      <c r="AK66" s="125"/>
      <c r="AL66" s="125"/>
      <c r="AM66" s="125"/>
      <c r="AN66" s="127">
        <f>SUM(AG66,AT66)</f>
        <v>0</v>
      </c>
      <c r="AO66" s="125"/>
      <c r="AP66" s="125"/>
      <c r="AQ66" s="128" t="s">
        <v>82</v>
      </c>
      <c r="AR66" s="65"/>
      <c r="AS66" s="129">
        <v>0</v>
      </c>
      <c r="AT66" s="130">
        <f>ROUND(SUM(AV66:AW66),2)</f>
        <v>0</v>
      </c>
      <c r="AU66" s="131">
        <f>'03.3 - Technologická část'!P86</f>
        <v>0</v>
      </c>
      <c r="AV66" s="130">
        <f>'03.3 - Technologická část'!J35</f>
        <v>0</v>
      </c>
      <c r="AW66" s="130">
        <f>'03.3 - Technologická část'!J36</f>
        <v>0</v>
      </c>
      <c r="AX66" s="130">
        <f>'03.3 - Technologická část'!J37</f>
        <v>0</v>
      </c>
      <c r="AY66" s="130">
        <f>'03.3 - Technologická část'!J38</f>
        <v>0</v>
      </c>
      <c r="AZ66" s="130">
        <f>'03.3 - Technologická část'!F35</f>
        <v>0</v>
      </c>
      <c r="BA66" s="130">
        <f>'03.3 - Technologická část'!F36</f>
        <v>0</v>
      </c>
      <c r="BB66" s="130">
        <f>'03.3 - Technologická část'!F37</f>
        <v>0</v>
      </c>
      <c r="BC66" s="130">
        <f>'03.3 - Technologická část'!F38</f>
        <v>0</v>
      </c>
      <c r="BD66" s="132">
        <f>'03.3 - Technologická část'!F39</f>
        <v>0</v>
      </c>
      <c r="BE66" s="4"/>
      <c r="BT66" s="133" t="s">
        <v>78</v>
      </c>
      <c r="BV66" s="133" t="s">
        <v>71</v>
      </c>
      <c r="BW66" s="133" t="s">
        <v>108</v>
      </c>
      <c r="BX66" s="133" t="s">
        <v>102</v>
      </c>
      <c r="CL66" s="133" t="s">
        <v>19</v>
      </c>
    </row>
    <row r="67" s="7" customFormat="1" ht="24.75" customHeight="1">
      <c r="A67" s="7"/>
      <c r="B67" s="111"/>
      <c r="C67" s="112"/>
      <c r="D67" s="113" t="s">
        <v>109</v>
      </c>
      <c r="E67" s="113"/>
      <c r="F67" s="113"/>
      <c r="G67" s="113"/>
      <c r="H67" s="113"/>
      <c r="I67" s="114"/>
      <c r="J67" s="113" t="s">
        <v>110</v>
      </c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  <c r="AE67" s="113"/>
      <c r="AF67" s="113"/>
      <c r="AG67" s="115">
        <f>ROUND(SUM(AG68:AG70),2)</f>
        <v>0</v>
      </c>
      <c r="AH67" s="114"/>
      <c r="AI67" s="114"/>
      <c r="AJ67" s="114"/>
      <c r="AK67" s="114"/>
      <c r="AL67" s="114"/>
      <c r="AM67" s="114"/>
      <c r="AN67" s="116">
        <f>SUM(AG67,AT67)</f>
        <v>0</v>
      </c>
      <c r="AO67" s="114"/>
      <c r="AP67" s="114"/>
      <c r="AQ67" s="117" t="s">
        <v>110</v>
      </c>
      <c r="AR67" s="118"/>
      <c r="AS67" s="119">
        <f>ROUND(SUM(AS68:AS70),2)</f>
        <v>0</v>
      </c>
      <c r="AT67" s="120">
        <f>ROUND(SUM(AV67:AW67),2)</f>
        <v>0</v>
      </c>
      <c r="AU67" s="121">
        <f>ROUND(SUM(AU68:AU70),5)</f>
        <v>0</v>
      </c>
      <c r="AV67" s="120">
        <f>ROUND(AZ67*L29,2)</f>
        <v>0</v>
      </c>
      <c r="AW67" s="120">
        <f>ROUND(BA67*L30,2)</f>
        <v>0</v>
      </c>
      <c r="AX67" s="120">
        <f>ROUND(BB67*L29,2)</f>
        <v>0</v>
      </c>
      <c r="AY67" s="120">
        <f>ROUND(BC67*L30,2)</f>
        <v>0</v>
      </c>
      <c r="AZ67" s="120">
        <f>ROUND(SUM(AZ68:AZ70),2)</f>
        <v>0</v>
      </c>
      <c r="BA67" s="120">
        <f>ROUND(SUM(BA68:BA70),2)</f>
        <v>0</v>
      </c>
      <c r="BB67" s="120">
        <f>ROUND(SUM(BB68:BB70),2)</f>
        <v>0</v>
      </c>
      <c r="BC67" s="120">
        <f>ROUND(SUM(BC68:BC70),2)</f>
        <v>0</v>
      </c>
      <c r="BD67" s="122">
        <f>ROUND(SUM(BD68:BD70),2)</f>
        <v>0</v>
      </c>
      <c r="BE67" s="7"/>
      <c r="BS67" s="123" t="s">
        <v>68</v>
      </c>
      <c r="BT67" s="123" t="s">
        <v>76</v>
      </c>
      <c r="BU67" s="123" t="s">
        <v>70</v>
      </c>
      <c r="BV67" s="123" t="s">
        <v>71</v>
      </c>
      <c r="BW67" s="123" t="s">
        <v>111</v>
      </c>
      <c r="BX67" s="123" t="s">
        <v>5</v>
      </c>
      <c r="CL67" s="123" t="s">
        <v>19</v>
      </c>
      <c r="CM67" s="123" t="s">
        <v>78</v>
      </c>
    </row>
    <row r="68" s="4" customFormat="1" ht="16.5" customHeight="1">
      <c r="A68" s="124" t="s">
        <v>79</v>
      </c>
      <c r="B68" s="63"/>
      <c r="C68" s="125"/>
      <c r="D68" s="125"/>
      <c r="E68" s="126" t="s">
        <v>73</v>
      </c>
      <c r="F68" s="126"/>
      <c r="G68" s="126"/>
      <c r="H68" s="126"/>
      <c r="I68" s="126"/>
      <c r="J68" s="125"/>
      <c r="K68" s="126" t="s">
        <v>74</v>
      </c>
      <c r="L68" s="126"/>
      <c r="M68" s="126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7">
        <f>'PS 01 - ŽST Brno-Královo ...'!J32</f>
        <v>0</v>
      </c>
      <c r="AH68" s="125"/>
      <c r="AI68" s="125"/>
      <c r="AJ68" s="125"/>
      <c r="AK68" s="125"/>
      <c r="AL68" s="125"/>
      <c r="AM68" s="125"/>
      <c r="AN68" s="127">
        <f>SUM(AG68,AT68)</f>
        <v>0</v>
      </c>
      <c r="AO68" s="125"/>
      <c r="AP68" s="125"/>
      <c r="AQ68" s="128" t="s">
        <v>82</v>
      </c>
      <c r="AR68" s="65"/>
      <c r="AS68" s="129">
        <v>0</v>
      </c>
      <c r="AT68" s="130">
        <f>ROUND(SUM(AV68:AW68),2)</f>
        <v>0</v>
      </c>
      <c r="AU68" s="131">
        <f>'PS 01 - ŽST Brno-Královo ...'!P86</f>
        <v>0</v>
      </c>
      <c r="AV68" s="130">
        <f>'PS 01 - ŽST Brno-Královo ...'!J35</f>
        <v>0</v>
      </c>
      <c r="AW68" s="130">
        <f>'PS 01 - ŽST Brno-Královo ...'!J36</f>
        <v>0</v>
      </c>
      <c r="AX68" s="130">
        <f>'PS 01 - ŽST Brno-Královo ...'!J37</f>
        <v>0</v>
      </c>
      <c r="AY68" s="130">
        <f>'PS 01 - ŽST Brno-Královo ...'!J38</f>
        <v>0</v>
      </c>
      <c r="AZ68" s="130">
        <f>'PS 01 - ŽST Brno-Královo ...'!F35</f>
        <v>0</v>
      </c>
      <c r="BA68" s="130">
        <f>'PS 01 - ŽST Brno-Královo ...'!F36</f>
        <v>0</v>
      </c>
      <c r="BB68" s="130">
        <f>'PS 01 - ŽST Brno-Královo ...'!F37</f>
        <v>0</v>
      </c>
      <c r="BC68" s="130">
        <f>'PS 01 - ŽST Brno-Královo ...'!F38</f>
        <v>0</v>
      </c>
      <c r="BD68" s="132">
        <f>'PS 01 - ŽST Brno-Královo ...'!F39</f>
        <v>0</v>
      </c>
      <c r="BE68" s="4"/>
      <c r="BT68" s="133" t="s">
        <v>78</v>
      </c>
      <c r="BV68" s="133" t="s">
        <v>71</v>
      </c>
      <c r="BW68" s="133" t="s">
        <v>112</v>
      </c>
      <c r="BX68" s="133" t="s">
        <v>111</v>
      </c>
      <c r="CL68" s="133" t="s">
        <v>19</v>
      </c>
    </row>
    <row r="69" s="4" customFormat="1" ht="16.5" customHeight="1">
      <c r="A69" s="124" t="s">
        <v>79</v>
      </c>
      <c r="B69" s="63"/>
      <c r="C69" s="125"/>
      <c r="D69" s="125"/>
      <c r="E69" s="126" t="s">
        <v>90</v>
      </c>
      <c r="F69" s="126"/>
      <c r="G69" s="126"/>
      <c r="H69" s="126"/>
      <c r="I69" s="126"/>
      <c r="J69" s="125"/>
      <c r="K69" s="126" t="s">
        <v>91</v>
      </c>
      <c r="L69" s="126"/>
      <c r="M69" s="126"/>
      <c r="N69" s="126"/>
      <c r="O69" s="126"/>
      <c r="P69" s="126"/>
      <c r="Q69" s="126"/>
      <c r="R69" s="126"/>
      <c r="S69" s="126"/>
      <c r="T69" s="126"/>
      <c r="U69" s="126"/>
      <c r="V69" s="126"/>
      <c r="W69" s="126"/>
      <c r="X69" s="126"/>
      <c r="Y69" s="126"/>
      <c r="Z69" s="126"/>
      <c r="AA69" s="126"/>
      <c r="AB69" s="126"/>
      <c r="AC69" s="126"/>
      <c r="AD69" s="126"/>
      <c r="AE69" s="126"/>
      <c r="AF69" s="126"/>
      <c r="AG69" s="127">
        <f>'PS 02 - ŽST Tišnov'!J32</f>
        <v>0</v>
      </c>
      <c r="AH69" s="125"/>
      <c r="AI69" s="125"/>
      <c r="AJ69" s="125"/>
      <c r="AK69" s="125"/>
      <c r="AL69" s="125"/>
      <c r="AM69" s="125"/>
      <c r="AN69" s="127">
        <f>SUM(AG69,AT69)</f>
        <v>0</v>
      </c>
      <c r="AO69" s="125"/>
      <c r="AP69" s="125"/>
      <c r="AQ69" s="128" t="s">
        <v>82</v>
      </c>
      <c r="AR69" s="65"/>
      <c r="AS69" s="129">
        <v>0</v>
      </c>
      <c r="AT69" s="130">
        <f>ROUND(SUM(AV69:AW69),2)</f>
        <v>0</v>
      </c>
      <c r="AU69" s="131">
        <f>'PS 02 - ŽST Tišnov'!P86</f>
        <v>0</v>
      </c>
      <c r="AV69" s="130">
        <f>'PS 02 - ŽST Tišnov'!J35</f>
        <v>0</v>
      </c>
      <c r="AW69" s="130">
        <f>'PS 02 - ŽST Tišnov'!J36</f>
        <v>0</v>
      </c>
      <c r="AX69" s="130">
        <f>'PS 02 - ŽST Tišnov'!J37</f>
        <v>0</v>
      </c>
      <c r="AY69" s="130">
        <f>'PS 02 - ŽST Tišnov'!J38</f>
        <v>0</v>
      </c>
      <c r="AZ69" s="130">
        <f>'PS 02 - ŽST Tišnov'!F35</f>
        <v>0</v>
      </c>
      <c r="BA69" s="130">
        <f>'PS 02 - ŽST Tišnov'!F36</f>
        <v>0</v>
      </c>
      <c r="BB69" s="130">
        <f>'PS 02 - ŽST Tišnov'!F37</f>
        <v>0</v>
      </c>
      <c r="BC69" s="130">
        <f>'PS 02 - ŽST Tišnov'!F38</f>
        <v>0</v>
      </c>
      <c r="BD69" s="132">
        <f>'PS 02 - ŽST Tišnov'!F39</f>
        <v>0</v>
      </c>
      <c r="BE69" s="4"/>
      <c r="BT69" s="133" t="s">
        <v>78</v>
      </c>
      <c r="BV69" s="133" t="s">
        <v>71</v>
      </c>
      <c r="BW69" s="133" t="s">
        <v>113</v>
      </c>
      <c r="BX69" s="133" t="s">
        <v>111</v>
      </c>
      <c r="CL69" s="133" t="s">
        <v>19</v>
      </c>
    </row>
    <row r="70" s="4" customFormat="1" ht="16.5" customHeight="1">
      <c r="A70" s="124" t="s">
        <v>79</v>
      </c>
      <c r="B70" s="63"/>
      <c r="C70" s="125"/>
      <c r="D70" s="125"/>
      <c r="E70" s="126" t="s">
        <v>100</v>
      </c>
      <c r="F70" s="126"/>
      <c r="G70" s="126"/>
      <c r="H70" s="126"/>
      <c r="I70" s="126"/>
      <c r="J70" s="125"/>
      <c r="K70" s="126" t="s">
        <v>101</v>
      </c>
      <c r="L70" s="126"/>
      <c r="M70" s="126"/>
      <c r="N70" s="126"/>
      <c r="O70" s="126"/>
      <c r="P70" s="126"/>
      <c r="Q70" s="126"/>
      <c r="R70" s="126"/>
      <c r="S70" s="126"/>
      <c r="T70" s="126"/>
      <c r="U70" s="126"/>
      <c r="V70" s="126"/>
      <c r="W70" s="126"/>
      <c r="X70" s="126"/>
      <c r="Y70" s="126"/>
      <c r="Z70" s="126"/>
      <c r="AA70" s="126"/>
      <c r="AB70" s="126"/>
      <c r="AC70" s="126"/>
      <c r="AD70" s="126"/>
      <c r="AE70" s="126"/>
      <c r="AF70" s="126"/>
      <c r="AG70" s="127">
        <f>'PS 03 - ŽST Vlkov u Tišnova'!J32</f>
        <v>0</v>
      </c>
      <c r="AH70" s="125"/>
      <c r="AI70" s="125"/>
      <c r="AJ70" s="125"/>
      <c r="AK70" s="125"/>
      <c r="AL70" s="125"/>
      <c r="AM70" s="125"/>
      <c r="AN70" s="127">
        <f>SUM(AG70,AT70)</f>
        <v>0</v>
      </c>
      <c r="AO70" s="125"/>
      <c r="AP70" s="125"/>
      <c r="AQ70" s="128" t="s">
        <v>82</v>
      </c>
      <c r="AR70" s="65"/>
      <c r="AS70" s="134">
        <v>0</v>
      </c>
      <c r="AT70" s="135">
        <f>ROUND(SUM(AV70:AW70),2)</f>
        <v>0</v>
      </c>
      <c r="AU70" s="136">
        <f>'PS 03 - ŽST Vlkov u Tišnova'!P86</f>
        <v>0</v>
      </c>
      <c r="AV70" s="135">
        <f>'PS 03 - ŽST Vlkov u Tišnova'!J35</f>
        <v>0</v>
      </c>
      <c r="AW70" s="135">
        <f>'PS 03 - ŽST Vlkov u Tišnova'!J36</f>
        <v>0</v>
      </c>
      <c r="AX70" s="135">
        <f>'PS 03 - ŽST Vlkov u Tišnova'!J37</f>
        <v>0</v>
      </c>
      <c r="AY70" s="135">
        <f>'PS 03 - ŽST Vlkov u Tišnova'!J38</f>
        <v>0</v>
      </c>
      <c r="AZ70" s="135">
        <f>'PS 03 - ŽST Vlkov u Tišnova'!F35</f>
        <v>0</v>
      </c>
      <c r="BA70" s="135">
        <f>'PS 03 - ŽST Vlkov u Tišnova'!F36</f>
        <v>0</v>
      </c>
      <c r="BB70" s="135">
        <f>'PS 03 - ŽST Vlkov u Tišnova'!F37</f>
        <v>0</v>
      </c>
      <c r="BC70" s="135">
        <f>'PS 03 - ŽST Vlkov u Tišnova'!F38</f>
        <v>0</v>
      </c>
      <c r="BD70" s="137">
        <f>'PS 03 - ŽST Vlkov u Tišnova'!F39</f>
        <v>0</v>
      </c>
      <c r="BE70" s="4"/>
      <c r="BT70" s="133" t="s">
        <v>78</v>
      </c>
      <c r="BV70" s="133" t="s">
        <v>71</v>
      </c>
      <c r="BW70" s="133" t="s">
        <v>114</v>
      </c>
      <c r="BX70" s="133" t="s">
        <v>111</v>
      </c>
      <c r="CL70" s="133" t="s">
        <v>19</v>
      </c>
    </row>
    <row r="71" s="2" customFormat="1" ht="30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4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</row>
    <row r="72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44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</row>
  </sheetData>
  <sheetProtection sheet="1" formatColumns="0" formatRows="0" objects="1" scenarios="1" spinCount="100000" saltValue="PpM6t9zj8uQzLi8FhzjBP/MpH4NmBb8bLv3f+3cDIoLBOGXvYakSlCAPNtEIQ5UQrDONxLUGphowtyH/wyYvhw==" hashValue="hqboDs3OR7QH/v0IXjy2oKMNz6CjeKWMtLeQ41VsnRbM2AEvufKNddNNz6mQ4S82pFAAb3IAIB+eb89IEj/lyQ==" algorithmName="SHA-512" password="CC35"/>
  <mergeCells count="102">
    <mergeCell ref="C52:G52"/>
    <mergeCell ref="D63:H63"/>
    <mergeCell ref="D55:H55"/>
    <mergeCell ref="D59:H59"/>
    <mergeCell ref="E61:I61"/>
    <mergeCell ref="E64:I64"/>
    <mergeCell ref="E57:I57"/>
    <mergeCell ref="E56:I56"/>
    <mergeCell ref="E62:I62"/>
    <mergeCell ref="E58:I58"/>
    <mergeCell ref="E60:I60"/>
    <mergeCell ref="I52:AF52"/>
    <mergeCell ref="J55:AF55"/>
    <mergeCell ref="J63:AF63"/>
    <mergeCell ref="J59:AF59"/>
    <mergeCell ref="K60:AF60"/>
    <mergeCell ref="K56:AF56"/>
    <mergeCell ref="K61:AF61"/>
    <mergeCell ref="K58:AF58"/>
    <mergeCell ref="K64:AF64"/>
    <mergeCell ref="K62:AF62"/>
    <mergeCell ref="K57:AF57"/>
    <mergeCell ref="L45:AO45"/>
    <mergeCell ref="E65:I65"/>
    <mergeCell ref="K65:AF65"/>
    <mergeCell ref="E66:I66"/>
    <mergeCell ref="K66:AF66"/>
    <mergeCell ref="D67:H67"/>
    <mergeCell ref="J67:AF67"/>
    <mergeCell ref="E68:I68"/>
    <mergeCell ref="K68:AF68"/>
    <mergeCell ref="E69:I69"/>
    <mergeCell ref="K69:AF69"/>
    <mergeCell ref="E70:I70"/>
    <mergeCell ref="K70:AF70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55:AP55"/>
    <mergeCell ref="AN61:AP61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70:AP70"/>
    <mergeCell ref="AG70:AM70"/>
    <mergeCell ref="AN54:AP54"/>
  </mergeCells>
  <hyperlinks>
    <hyperlink ref="A56" location="'01.1 - Stavební část- URS'!C2" display="/"/>
    <hyperlink ref="A57" location="'01.2 - Stavební část - Sb...'!C2" display="/"/>
    <hyperlink ref="A58" location="'01.3 - Technologická část'!C2" display="/"/>
    <hyperlink ref="A60" location="'02.1 - Stavební část - URS'!C2" display="/"/>
    <hyperlink ref="A61" location="'02.2 - Stavební část - Sb...'!C2" display="/"/>
    <hyperlink ref="A62" location="'02.3 - Technologická část'!C2" display="/"/>
    <hyperlink ref="A64" location="'03.1 - Stavební část - URS'!C2" display="/"/>
    <hyperlink ref="A65" location="'03.2 - Stavební část - Sb...'!C2" display="/"/>
    <hyperlink ref="A66" location="'03.3 - Technologická část'!C2" display="/"/>
    <hyperlink ref="A68" location="'PS 01 - ŽST Brno-Královo ...'!C2" display="/"/>
    <hyperlink ref="A69" location="'PS 02 - ŽST Tišnov'!C2" display="/"/>
    <hyperlink ref="A70" location="'PS 03 - ŽST Vlkov u Tišnova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108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115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stavby'!K6</f>
        <v>Oprava přijímačů kolejových obvodů - II. Etapa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116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1620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118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1677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30. 4. 2020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27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27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27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stavby'!AN19="","",'Rekapitulace stavby'!AN19)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9" t="s">
        <v>27</v>
      </c>
      <c r="J26" s="133" t="str">
        <f>IF('Rekapitulace stavby'!AN20="","",'Rekapitulace stavby'!AN20)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ROUND(J86,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ROUND((SUM(BE86:BE294)),  2)</f>
        <v>0</v>
      </c>
      <c r="G35" s="38"/>
      <c r="H35" s="38"/>
      <c r="I35" s="164">
        <v>0.20999999999999999</v>
      </c>
      <c r="J35" s="163">
        <f>ROUND(((SUM(BE86:BE294))*I35),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ROUND((SUM(BF86:BF294)),  2)</f>
        <v>0</v>
      </c>
      <c r="G36" s="38"/>
      <c r="H36" s="38"/>
      <c r="I36" s="164">
        <v>0.14999999999999999</v>
      </c>
      <c r="J36" s="163">
        <f>ROUND(((SUM(BF86:BF294))*I36),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ROUND((SUM(BG86:BG294)),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ROUND((SUM(BH86:BH294)),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ROUND((SUM(BI86:BI294)),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přijímačů kolejových obvodů - II. Etapa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1620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03.3 - Technologická část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30. 4. 2020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121</v>
      </c>
      <c r="D61" s="181"/>
      <c r="E61" s="181"/>
      <c r="F61" s="181"/>
      <c r="G61" s="181"/>
      <c r="H61" s="181"/>
      <c r="I61" s="182"/>
      <c r="J61" s="183" t="s">
        <v>122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85"/>
      <c r="C64" s="186"/>
      <c r="D64" s="187" t="s">
        <v>323</v>
      </c>
      <c r="E64" s="188"/>
      <c r="F64" s="188"/>
      <c r="G64" s="188"/>
      <c r="H64" s="188"/>
      <c r="I64" s="189"/>
      <c r="J64" s="190">
        <f>J247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175"/>
      <c r="J66" s="60"/>
      <c r="K66" s="6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125</v>
      </c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9" t="str">
        <f>E7</f>
        <v>Oprava přijímačů kolejových obvodů - II. Etapa</v>
      </c>
      <c r="F74" s="32"/>
      <c r="G74" s="32"/>
      <c r="H74" s="32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116</v>
      </c>
      <c r="D75" s="22"/>
      <c r="E75" s="22"/>
      <c r="F75" s="22"/>
      <c r="G75" s="22"/>
      <c r="H75" s="22"/>
      <c r="I75" s="138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79" t="s">
        <v>1620</v>
      </c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118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03.3 - Technologická část</v>
      </c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149" t="s">
        <v>23</v>
      </c>
      <c r="J80" s="72" t="str">
        <f>IF(J14="","",J14)</f>
        <v>30. 4. 2020</v>
      </c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149" t="s">
        <v>30</v>
      </c>
      <c r="J82" s="36" t="str">
        <f>E23</f>
        <v xml:space="preserve"> 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149" t="s">
        <v>32</v>
      </c>
      <c r="J83" s="36" t="str">
        <f>E26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92"/>
      <c r="B85" s="193"/>
      <c r="C85" s="194" t="s">
        <v>126</v>
      </c>
      <c r="D85" s="195" t="s">
        <v>54</v>
      </c>
      <c r="E85" s="195" t="s">
        <v>50</v>
      </c>
      <c r="F85" s="195" t="s">
        <v>51</v>
      </c>
      <c r="G85" s="195" t="s">
        <v>127</v>
      </c>
      <c r="H85" s="195" t="s">
        <v>128</v>
      </c>
      <c r="I85" s="196" t="s">
        <v>129</v>
      </c>
      <c r="J85" s="195" t="s">
        <v>122</v>
      </c>
      <c r="K85" s="197" t="s">
        <v>130</v>
      </c>
      <c r="L85" s="198"/>
      <c r="M85" s="92" t="s">
        <v>19</v>
      </c>
      <c r="N85" s="93" t="s">
        <v>39</v>
      </c>
      <c r="O85" s="93" t="s">
        <v>131</v>
      </c>
      <c r="P85" s="93" t="s">
        <v>132</v>
      </c>
      <c r="Q85" s="93" t="s">
        <v>133</v>
      </c>
      <c r="R85" s="93" t="s">
        <v>134</v>
      </c>
      <c r="S85" s="93" t="s">
        <v>135</v>
      </c>
      <c r="T85" s="94" t="s">
        <v>136</v>
      </c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</row>
    <row r="86" s="2" customFormat="1" ht="22.8" customHeight="1">
      <c r="A86" s="38"/>
      <c r="B86" s="39"/>
      <c r="C86" s="99" t="s">
        <v>137</v>
      </c>
      <c r="D86" s="40"/>
      <c r="E86" s="40"/>
      <c r="F86" s="40"/>
      <c r="G86" s="40"/>
      <c r="H86" s="40"/>
      <c r="I86" s="146"/>
      <c r="J86" s="199">
        <f>BK86</f>
        <v>0</v>
      </c>
      <c r="K86" s="40"/>
      <c r="L86" s="44"/>
      <c r="M86" s="95"/>
      <c r="N86" s="200"/>
      <c r="O86" s="96"/>
      <c r="P86" s="201">
        <f>P87+SUM(P88:P247)</f>
        <v>0</v>
      </c>
      <c r="Q86" s="96"/>
      <c r="R86" s="201">
        <f>R87+SUM(R88:R247)</f>
        <v>0</v>
      </c>
      <c r="S86" s="96"/>
      <c r="T86" s="202">
        <f>T87+SUM(T88:T247)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123</v>
      </c>
      <c r="BK86" s="203">
        <f>BK87+SUM(BK88:BK247)</f>
        <v>0</v>
      </c>
    </row>
    <row r="87" s="2" customFormat="1" ht="16.5" customHeight="1">
      <c r="A87" s="38"/>
      <c r="B87" s="39"/>
      <c r="C87" s="204" t="s">
        <v>76</v>
      </c>
      <c r="D87" s="204" t="s">
        <v>138</v>
      </c>
      <c r="E87" s="205" t="s">
        <v>324</v>
      </c>
      <c r="F87" s="206" t="s">
        <v>325</v>
      </c>
      <c r="G87" s="207" t="s">
        <v>159</v>
      </c>
      <c r="H87" s="208">
        <v>23</v>
      </c>
      <c r="I87" s="209"/>
      <c r="J87" s="210">
        <f>ROUND(I87*H87,2)</f>
        <v>0</v>
      </c>
      <c r="K87" s="206" t="s">
        <v>326</v>
      </c>
      <c r="L87" s="211"/>
      <c r="M87" s="212" t="s">
        <v>19</v>
      </c>
      <c r="N87" s="213" t="s">
        <v>40</v>
      </c>
      <c r="O87" s="84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6" t="s">
        <v>143</v>
      </c>
      <c r="AT87" s="216" t="s">
        <v>138</v>
      </c>
      <c r="AU87" s="216" t="s">
        <v>69</v>
      </c>
      <c r="AY87" s="17" t="s">
        <v>144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7" t="s">
        <v>76</v>
      </c>
      <c r="BK87" s="217">
        <f>ROUND(I87*H87,2)</f>
        <v>0</v>
      </c>
      <c r="BL87" s="17" t="s">
        <v>145</v>
      </c>
      <c r="BM87" s="216" t="s">
        <v>1678</v>
      </c>
    </row>
    <row r="88" s="2" customFormat="1" ht="16.5" customHeight="1">
      <c r="A88" s="38"/>
      <c r="B88" s="39"/>
      <c r="C88" s="204" t="s">
        <v>78</v>
      </c>
      <c r="D88" s="204" t="s">
        <v>138</v>
      </c>
      <c r="E88" s="205" t="s">
        <v>392</v>
      </c>
      <c r="F88" s="206" t="s">
        <v>393</v>
      </c>
      <c r="G88" s="207" t="s">
        <v>159</v>
      </c>
      <c r="H88" s="208">
        <v>1</v>
      </c>
      <c r="I88" s="209"/>
      <c r="J88" s="210">
        <f>ROUND(I88*H88,2)</f>
        <v>0</v>
      </c>
      <c r="K88" s="206" t="s">
        <v>326</v>
      </c>
      <c r="L88" s="211"/>
      <c r="M88" s="212" t="s">
        <v>19</v>
      </c>
      <c r="N88" s="213" t="s">
        <v>40</v>
      </c>
      <c r="O88" s="84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78</v>
      </c>
      <c r="AT88" s="216" t="s">
        <v>138</v>
      </c>
      <c r="AU88" s="216" t="s">
        <v>69</v>
      </c>
      <c r="AY88" s="17" t="s">
        <v>144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76</v>
      </c>
      <c r="BK88" s="217">
        <f>ROUND(I88*H88,2)</f>
        <v>0</v>
      </c>
      <c r="BL88" s="17" t="s">
        <v>76</v>
      </c>
      <c r="BM88" s="216" t="s">
        <v>1679</v>
      </c>
    </row>
    <row r="89" s="2" customFormat="1" ht="16.5" customHeight="1">
      <c r="A89" s="38"/>
      <c r="B89" s="39"/>
      <c r="C89" s="204" t="s">
        <v>153</v>
      </c>
      <c r="D89" s="204" t="s">
        <v>138</v>
      </c>
      <c r="E89" s="205" t="s">
        <v>1680</v>
      </c>
      <c r="F89" s="206" t="s">
        <v>1681</v>
      </c>
      <c r="G89" s="207" t="s">
        <v>159</v>
      </c>
      <c r="H89" s="208">
        <v>1</v>
      </c>
      <c r="I89" s="209"/>
      <c r="J89" s="210">
        <f>ROUND(I89*H89,2)</f>
        <v>0</v>
      </c>
      <c r="K89" s="206" t="s">
        <v>326</v>
      </c>
      <c r="L89" s="211"/>
      <c r="M89" s="212" t="s">
        <v>19</v>
      </c>
      <c r="N89" s="213" t="s">
        <v>40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78</v>
      </c>
      <c r="AT89" s="216" t="s">
        <v>138</v>
      </c>
      <c r="AU89" s="216" t="s">
        <v>69</v>
      </c>
      <c r="AY89" s="17" t="s">
        <v>144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76</v>
      </c>
      <c r="BK89" s="217">
        <f>ROUND(I89*H89,2)</f>
        <v>0</v>
      </c>
      <c r="BL89" s="17" t="s">
        <v>76</v>
      </c>
      <c r="BM89" s="216" t="s">
        <v>1682</v>
      </c>
    </row>
    <row r="90" s="2" customFormat="1" ht="16.5" customHeight="1">
      <c r="A90" s="38"/>
      <c r="B90" s="39"/>
      <c r="C90" s="204" t="s">
        <v>145</v>
      </c>
      <c r="D90" s="204" t="s">
        <v>138</v>
      </c>
      <c r="E90" s="205" t="s">
        <v>1683</v>
      </c>
      <c r="F90" s="206" t="s">
        <v>1684</v>
      </c>
      <c r="G90" s="207" t="s">
        <v>159</v>
      </c>
      <c r="H90" s="208">
        <v>1</v>
      </c>
      <c r="I90" s="209"/>
      <c r="J90" s="210">
        <f>ROUND(I90*H90,2)</f>
        <v>0</v>
      </c>
      <c r="K90" s="206" t="s">
        <v>326</v>
      </c>
      <c r="L90" s="211"/>
      <c r="M90" s="212" t="s">
        <v>19</v>
      </c>
      <c r="N90" s="213" t="s">
        <v>40</v>
      </c>
      <c r="O90" s="84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78</v>
      </c>
      <c r="AT90" s="216" t="s">
        <v>138</v>
      </c>
      <c r="AU90" s="216" t="s">
        <v>69</v>
      </c>
      <c r="AY90" s="17" t="s">
        <v>144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76</v>
      </c>
      <c r="BK90" s="217">
        <f>ROUND(I90*H90,2)</f>
        <v>0</v>
      </c>
      <c r="BL90" s="17" t="s">
        <v>76</v>
      </c>
      <c r="BM90" s="216" t="s">
        <v>1685</v>
      </c>
    </row>
    <row r="91" s="2" customFormat="1" ht="16.5" customHeight="1">
      <c r="A91" s="38"/>
      <c r="B91" s="39"/>
      <c r="C91" s="204" t="s">
        <v>161</v>
      </c>
      <c r="D91" s="204" t="s">
        <v>138</v>
      </c>
      <c r="E91" s="205" t="s">
        <v>1686</v>
      </c>
      <c r="F91" s="206" t="s">
        <v>1687</v>
      </c>
      <c r="G91" s="207" t="s">
        <v>159</v>
      </c>
      <c r="H91" s="208">
        <v>1</v>
      </c>
      <c r="I91" s="209"/>
      <c r="J91" s="210">
        <f>ROUND(I91*H91,2)</f>
        <v>0</v>
      </c>
      <c r="K91" s="206" t="s">
        <v>326</v>
      </c>
      <c r="L91" s="211"/>
      <c r="M91" s="212" t="s">
        <v>19</v>
      </c>
      <c r="N91" s="213" t="s">
        <v>40</v>
      </c>
      <c r="O91" s="84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261</v>
      </c>
      <c r="AT91" s="216" t="s">
        <v>138</v>
      </c>
      <c r="AU91" s="216" t="s">
        <v>69</v>
      </c>
      <c r="AY91" s="17" t="s">
        <v>144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76</v>
      </c>
      <c r="BK91" s="217">
        <f>ROUND(I91*H91,2)</f>
        <v>0</v>
      </c>
      <c r="BL91" s="17" t="s">
        <v>261</v>
      </c>
      <c r="BM91" s="216" t="s">
        <v>1688</v>
      </c>
    </row>
    <row r="92" s="2" customFormat="1" ht="16.5" customHeight="1">
      <c r="A92" s="38"/>
      <c r="B92" s="39"/>
      <c r="C92" s="204" t="s">
        <v>166</v>
      </c>
      <c r="D92" s="204" t="s">
        <v>138</v>
      </c>
      <c r="E92" s="205" t="s">
        <v>328</v>
      </c>
      <c r="F92" s="206" t="s">
        <v>329</v>
      </c>
      <c r="G92" s="207" t="s">
        <v>159</v>
      </c>
      <c r="H92" s="208">
        <v>5</v>
      </c>
      <c r="I92" s="209"/>
      <c r="J92" s="210">
        <f>ROUND(I92*H92,2)</f>
        <v>0</v>
      </c>
      <c r="K92" s="206" t="s">
        <v>326</v>
      </c>
      <c r="L92" s="211"/>
      <c r="M92" s="212" t="s">
        <v>19</v>
      </c>
      <c r="N92" s="213" t="s">
        <v>40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143</v>
      </c>
      <c r="AT92" s="216" t="s">
        <v>138</v>
      </c>
      <c r="AU92" s="216" t="s">
        <v>69</v>
      </c>
      <c r="AY92" s="17" t="s">
        <v>144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76</v>
      </c>
      <c r="BK92" s="217">
        <f>ROUND(I92*H92,2)</f>
        <v>0</v>
      </c>
      <c r="BL92" s="17" t="s">
        <v>145</v>
      </c>
      <c r="BM92" s="216" t="s">
        <v>1689</v>
      </c>
    </row>
    <row r="93" s="2" customFormat="1" ht="16.5" customHeight="1">
      <c r="A93" s="38"/>
      <c r="B93" s="39"/>
      <c r="C93" s="204" t="s">
        <v>170</v>
      </c>
      <c r="D93" s="204" t="s">
        <v>138</v>
      </c>
      <c r="E93" s="205" t="s">
        <v>331</v>
      </c>
      <c r="F93" s="206" t="s">
        <v>332</v>
      </c>
      <c r="G93" s="207" t="s">
        <v>159</v>
      </c>
      <c r="H93" s="208">
        <v>16</v>
      </c>
      <c r="I93" s="209"/>
      <c r="J93" s="210">
        <f>ROUND(I93*H93,2)</f>
        <v>0</v>
      </c>
      <c r="K93" s="206" t="s">
        <v>326</v>
      </c>
      <c r="L93" s="211"/>
      <c r="M93" s="212" t="s">
        <v>19</v>
      </c>
      <c r="N93" s="213" t="s">
        <v>40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143</v>
      </c>
      <c r="AT93" s="216" t="s">
        <v>138</v>
      </c>
      <c r="AU93" s="216" t="s">
        <v>69</v>
      </c>
      <c r="AY93" s="17" t="s">
        <v>144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76</v>
      </c>
      <c r="BK93" s="217">
        <f>ROUND(I93*H93,2)</f>
        <v>0</v>
      </c>
      <c r="BL93" s="17" t="s">
        <v>145</v>
      </c>
      <c r="BM93" s="216" t="s">
        <v>1690</v>
      </c>
    </row>
    <row r="94" s="2" customFormat="1" ht="16.5" customHeight="1">
      <c r="A94" s="38"/>
      <c r="B94" s="39"/>
      <c r="C94" s="204" t="s">
        <v>143</v>
      </c>
      <c r="D94" s="204" t="s">
        <v>138</v>
      </c>
      <c r="E94" s="205" t="s">
        <v>334</v>
      </c>
      <c r="F94" s="206" t="s">
        <v>335</v>
      </c>
      <c r="G94" s="207" t="s">
        <v>159</v>
      </c>
      <c r="H94" s="208">
        <v>5</v>
      </c>
      <c r="I94" s="209"/>
      <c r="J94" s="210">
        <f>ROUND(I94*H94,2)</f>
        <v>0</v>
      </c>
      <c r="K94" s="206" t="s">
        <v>326</v>
      </c>
      <c r="L94" s="211"/>
      <c r="M94" s="212" t="s">
        <v>19</v>
      </c>
      <c r="N94" s="213" t="s">
        <v>40</v>
      </c>
      <c r="O94" s="84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143</v>
      </c>
      <c r="AT94" s="216" t="s">
        <v>138</v>
      </c>
      <c r="AU94" s="216" t="s">
        <v>69</v>
      </c>
      <c r="AY94" s="17" t="s">
        <v>144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76</v>
      </c>
      <c r="BK94" s="217">
        <f>ROUND(I94*H94,2)</f>
        <v>0</v>
      </c>
      <c r="BL94" s="17" t="s">
        <v>145</v>
      </c>
      <c r="BM94" s="216" t="s">
        <v>1691</v>
      </c>
    </row>
    <row r="95" s="2" customFormat="1" ht="16.5" customHeight="1">
      <c r="A95" s="38"/>
      <c r="B95" s="39"/>
      <c r="C95" s="204" t="s">
        <v>179</v>
      </c>
      <c r="D95" s="204" t="s">
        <v>138</v>
      </c>
      <c r="E95" s="205" t="s">
        <v>337</v>
      </c>
      <c r="F95" s="206" t="s">
        <v>338</v>
      </c>
      <c r="G95" s="207" t="s">
        <v>159</v>
      </c>
      <c r="H95" s="208">
        <v>16</v>
      </c>
      <c r="I95" s="209"/>
      <c r="J95" s="210">
        <f>ROUND(I95*H95,2)</f>
        <v>0</v>
      </c>
      <c r="K95" s="206" t="s">
        <v>326</v>
      </c>
      <c r="L95" s="211"/>
      <c r="M95" s="212" t="s">
        <v>19</v>
      </c>
      <c r="N95" s="213" t="s">
        <v>40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143</v>
      </c>
      <c r="AT95" s="216" t="s">
        <v>138</v>
      </c>
      <c r="AU95" s="216" t="s">
        <v>69</v>
      </c>
      <c r="AY95" s="17" t="s">
        <v>144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76</v>
      </c>
      <c r="BK95" s="217">
        <f>ROUND(I95*H95,2)</f>
        <v>0</v>
      </c>
      <c r="BL95" s="17" t="s">
        <v>145</v>
      </c>
      <c r="BM95" s="216" t="s">
        <v>1692</v>
      </c>
    </row>
    <row r="96" s="2" customFormat="1" ht="21.75" customHeight="1">
      <c r="A96" s="38"/>
      <c r="B96" s="39"/>
      <c r="C96" s="218" t="s">
        <v>184</v>
      </c>
      <c r="D96" s="218" t="s">
        <v>147</v>
      </c>
      <c r="E96" s="219" t="s">
        <v>716</v>
      </c>
      <c r="F96" s="220" t="s">
        <v>717</v>
      </c>
      <c r="G96" s="221" t="s">
        <v>159</v>
      </c>
      <c r="H96" s="222">
        <v>2</v>
      </c>
      <c r="I96" s="223"/>
      <c r="J96" s="224">
        <f>ROUND(I96*H96,2)</f>
        <v>0</v>
      </c>
      <c r="K96" s="220" t="s">
        <v>326</v>
      </c>
      <c r="L96" s="44"/>
      <c r="M96" s="225" t="s">
        <v>19</v>
      </c>
      <c r="N96" s="226" t="s">
        <v>40</v>
      </c>
      <c r="O96" s="84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237</v>
      </c>
      <c r="AT96" s="216" t="s">
        <v>147</v>
      </c>
      <c r="AU96" s="216" t="s">
        <v>69</v>
      </c>
      <c r="AY96" s="17" t="s">
        <v>144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76</v>
      </c>
      <c r="BK96" s="217">
        <f>ROUND(I96*H96,2)</f>
        <v>0</v>
      </c>
      <c r="BL96" s="17" t="s">
        <v>237</v>
      </c>
      <c r="BM96" s="216" t="s">
        <v>1693</v>
      </c>
    </row>
    <row r="97" s="2" customFormat="1" ht="16.5" customHeight="1">
      <c r="A97" s="38"/>
      <c r="B97" s="39"/>
      <c r="C97" s="204" t="s">
        <v>190</v>
      </c>
      <c r="D97" s="204" t="s">
        <v>138</v>
      </c>
      <c r="E97" s="205" t="s">
        <v>720</v>
      </c>
      <c r="F97" s="206" t="s">
        <v>721</v>
      </c>
      <c r="G97" s="207" t="s">
        <v>159</v>
      </c>
      <c r="H97" s="208">
        <v>20</v>
      </c>
      <c r="I97" s="209"/>
      <c r="J97" s="210">
        <f>ROUND(I97*H97,2)</f>
        <v>0</v>
      </c>
      <c r="K97" s="206" t="s">
        <v>326</v>
      </c>
      <c r="L97" s="211"/>
      <c r="M97" s="212" t="s">
        <v>19</v>
      </c>
      <c r="N97" s="213" t="s">
        <v>40</v>
      </c>
      <c r="O97" s="84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237</v>
      </c>
      <c r="AT97" s="216" t="s">
        <v>138</v>
      </c>
      <c r="AU97" s="216" t="s">
        <v>69</v>
      </c>
      <c r="AY97" s="17" t="s">
        <v>144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76</v>
      </c>
      <c r="BK97" s="217">
        <f>ROUND(I97*H97,2)</f>
        <v>0</v>
      </c>
      <c r="BL97" s="17" t="s">
        <v>237</v>
      </c>
      <c r="BM97" s="216" t="s">
        <v>1694</v>
      </c>
    </row>
    <row r="98" s="2" customFormat="1" ht="16.5" customHeight="1">
      <c r="A98" s="38"/>
      <c r="B98" s="39"/>
      <c r="C98" s="218" t="s">
        <v>198</v>
      </c>
      <c r="D98" s="218" t="s">
        <v>147</v>
      </c>
      <c r="E98" s="219" t="s">
        <v>888</v>
      </c>
      <c r="F98" s="220" t="s">
        <v>889</v>
      </c>
      <c r="G98" s="221" t="s">
        <v>159</v>
      </c>
      <c r="H98" s="222">
        <v>33</v>
      </c>
      <c r="I98" s="223"/>
      <c r="J98" s="224">
        <f>ROUND(I98*H98,2)</f>
        <v>0</v>
      </c>
      <c r="K98" s="220" t="s">
        <v>326</v>
      </c>
      <c r="L98" s="44"/>
      <c r="M98" s="225" t="s">
        <v>19</v>
      </c>
      <c r="N98" s="226" t="s">
        <v>40</v>
      </c>
      <c r="O98" s="84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237</v>
      </c>
      <c r="AT98" s="216" t="s">
        <v>147</v>
      </c>
      <c r="AU98" s="216" t="s">
        <v>69</v>
      </c>
      <c r="AY98" s="17" t="s">
        <v>144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76</v>
      </c>
      <c r="BK98" s="217">
        <f>ROUND(I98*H98,2)</f>
        <v>0</v>
      </c>
      <c r="BL98" s="17" t="s">
        <v>237</v>
      </c>
      <c r="BM98" s="216" t="s">
        <v>1695</v>
      </c>
    </row>
    <row r="99" s="2" customFormat="1" ht="33" customHeight="1">
      <c r="A99" s="38"/>
      <c r="B99" s="39"/>
      <c r="C99" s="204" t="s">
        <v>204</v>
      </c>
      <c r="D99" s="204" t="s">
        <v>138</v>
      </c>
      <c r="E99" s="205" t="s">
        <v>892</v>
      </c>
      <c r="F99" s="206" t="s">
        <v>893</v>
      </c>
      <c r="G99" s="207" t="s">
        <v>159</v>
      </c>
      <c r="H99" s="208">
        <v>4</v>
      </c>
      <c r="I99" s="209"/>
      <c r="J99" s="210">
        <f>ROUND(I99*H99,2)</f>
        <v>0</v>
      </c>
      <c r="K99" s="206" t="s">
        <v>326</v>
      </c>
      <c r="L99" s="211"/>
      <c r="M99" s="212" t="s">
        <v>19</v>
      </c>
      <c r="N99" s="213" t="s">
        <v>40</v>
      </c>
      <c r="O99" s="84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261</v>
      </c>
      <c r="AT99" s="216" t="s">
        <v>138</v>
      </c>
      <c r="AU99" s="216" t="s">
        <v>69</v>
      </c>
      <c r="AY99" s="17" t="s">
        <v>144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76</v>
      </c>
      <c r="BK99" s="217">
        <f>ROUND(I99*H99,2)</f>
        <v>0</v>
      </c>
      <c r="BL99" s="17" t="s">
        <v>261</v>
      </c>
      <c r="BM99" s="216" t="s">
        <v>1696</v>
      </c>
    </row>
    <row r="100" s="2" customFormat="1" ht="33" customHeight="1">
      <c r="A100" s="38"/>
      <c r="B100" s="39"/>
      <c r="C100" s="204" t="s">
        <v>213</v>
      </c>
      <c r="D100" s="204" t="s">
        <v>138</v>
      </c>
      <c r="E100" s="205" t="s">
        <v>896</v>
      </c>
      <c r="F100" s="206" t="s">
        <v>897</v>
      </c>
      <c r="G100" s="207" t="s">
        <v>159</v>
      </c>
      <c r="H100" s="208">
        <v>2</v>
      </c>
      <c r="I100" s="209"/>
      <c r="J100" s="210">
        <f>ROUND(I100*H100,2)</f>
        <v>0</v>
      </c>
      <c r="K100" s="206" t="s">
        <v>326</v>
      </c>
      <c r="L100" s="211"/>
      <c r="M100" s="212" t="s">
        <v>19</v>
      </c>
      <c r="N100" s="213" t="s">
        <v>40</v>
      </c>
      <c r="O100" s="84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6" t="s">
        <v>261</v>
      </c>
      <c r="AT100" s="216" t="s">
        <v>138</v>
      </c>
      <c r="AU100" s="216" t="s">
        <v>69</v>
      </c>
      <c r="AY100" s="17" t="s">
        <v>144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7" t="s">
        <v>76</v>
      </c>
      <c r="BK100" s="217">
        <f>ROUND(I100*H100,2)</f>
        <v>0</v>
      </c>
      <c r="BL100" s="17" t="s">
        <v>261</v>
      </c>
      <c r="BM100" s="216" t="s">
        <v>1697</v>
      </c>
    </row>
    <row r="101" s="2" customFormat="1" ht="21.75" customHeight="1">
      <c r="A101" s="38"/>
      <c r="B101" s="39"/>
      <c r="C101" s="204" t="s">
        <v>8</v>
      </c>
      <c r="D101" s="204" t="s">
        <v>138</v>
      </c>
      <c r="E101" s="205" t="s">
        <v>900</v>
      </c>
      <c r="F101" s="206" t="s">
        <v>901</v>
      </c>
      <c r="G101" s="207" t="s">
        <v>159</v>
      </c>
      <c r="H101" s="208">
        <v>36</v>
      </c>
      <c r="I101" s="209"/>
      <c r="J101" s="210">
        <f>ROUND(I101*H101,2)</f>
        <v>0</v>
      </c>
      <c r="K101" s="206" t="s">
        <v>257</v>
      </c>
      <c r="L101" s="211"/>
      <c r="M101" s="212" t="s">
        <v>19</v>
      </c>
      <c r="N101" s="213" t="s">
        <v>40</v>
      </c>
      <c r="O101" s="84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261</v>
      </c>
      <c r="AT101" s="216" t="s">
        <v>138</v>
      </c>
      <c r="AU101" s="216" t="s">
        <v>69</v>
      </c>
      <c r="AY101" s="17" t="s">
        <v>144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76</v>
      </c>
      <c r="BK101" s="217">
        <f>ROUND(I101*H101,2)</f>
        <v>0</v>
      </c>
      <c r="BL101" s="17" t="s">
        <v>261</v>
      </c>
      <c r="BM101" s="216" t="s">
        <v>1698</v>
      </c>
    </row>
    <row r="102" s="2" customFormat="1">
      <c r="A102" s="38"/>
      <c r="B102" s="39"/>
      <c r="C102" s="40"/>
      <c r="D102" s="227" t="s">
        <v>196</v>
      </c>
      <c r="E102" s="40"/>
      <c r="F102" s="228" t="s">
        <v>903</v>
      </c>
      <c r="G102" s="40"/>
      <c r="H102" s="40"/>
      <c r="I102" s="146"/>
      <c r="J102" s="40"/>
      <c r="K102" s="40"/>
      <c r="L102" s="44"/>
      <c r="M102" s="229"/>
      <c r="N102" s="230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196</v>
      </c>
      <c r="AU102" s="17" t="s">
        <v>69</v>
      </c>
    </row>
    <row r="103" s="2" customFormat="1" ht="16.5" customHeight="1">
      <c r="A103" s="38"/>
      <c r="B103" s="39"/>
      <c r="C103" s="204" t="s">
        <v>221</v>
      </c>
      <c r="D103" s="204" t="s">
        <v>138</v>
      </c>
      <c r="E103" s="205" t="s">
        <v>905</v>
      </c>
      <c r="F103" s="206" t="s">
        <v>906</v>
      </c>
      <c r="G103" s="207" t="s">
        <v>159</v>
      </c>
      <c r="H103" s="208">
        <v>4</v>
      </c>
      <c r="I103" s="209"/>
      <c r="J103" s="210">
        <f>ROUND(I103*H103,2)</f>
        <v>0</v>
      </c>
      <c r="K103" s="206" t="s">
        <v>326</v>
      </c>
      <c r="L103" s="211"/>
      <c r="M103" s="212" t="s">
        <v>19</v>
      </c>
      <c r="N103" s="213" t="s">
        <v>40</v>
      </c>
      <c r="O103" s="84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261</v>
      </c>
      <c r="AT103" s="216" t="s">
        <v>138</v>
      </c>
      <c r="AU103" s="216" t="s">
        <v>69</v>
      </c>
      <c r="AY103" s="17" t="s">
        <v>144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76</v>
      </c>
      <c r="BK103" s="217">
        <f>ROUND(I103*H103,2)</f>
        <v>0</v>
      </c>
      <c r="BL103" s="17" t="s">
        <v>261</v>
      </c>
      <c r="BM103" s="216" t="s">
        <v>1699</v>
      </c>
    </row>
    <row r="104" s="2" customFormat="1" ht="16.5" customHeight="1">
      <c r="A104" s="38"/>
      <c r="B104" s="39"/>
      <c r="C104" s="204" t="s">
        <v>225</v>
      </c>
      <c r="D104" s="204" t="s">
        <v>138</v>
      </c>
      <c r="E104" s="205" t="s">
        <v>909</v>
      </c>
      <c r="F104" s="206" t="s">
        <v>910</v>
      </c>
      <c r="G104" s="207" t="s">
        <v>159</v>
      </c>
      <c r="H104" s="208">
        <v>4</v>
      </c>
      <c r="I104" s="209"/>
      <c r="J104" s="210">
        <f>ROUND(I104*H104,2)</f>
        <v>0</v>
      </c>
      <c r="K104" s="206" t="s">
        <v>19</v>
      </c>
      <c r="L104" s="211"/>
      <c r="M104" s="212" t="s">
        <v>19</v>
      </c>
      <c r="N104" s="213" t="s">
        <v>40</v>
      </c>
      <c r="O104" s="84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261</v>
      </c>
      <c r="AT104" s="216" t="s">
        <v>138</v>
      </c>
      <c r="AU104" s="216" t="s">
        <v>69</v>
      </c>
      <c r="AY104" s="17" t="s">
        <v>144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76</v>
      </c>
      <c r="BK104" s="217">
        <f>ROUND(I104*H104,2)</f>
        <v>0</v>
      </c>
      <c r="BL104" s="17" t="s">
        <v>261</v>
      </c>
      <c r="BM104" s="216" t="s">
        <v>1700</v>
      </c>
    </row>
    <row r="105" s="2" customFormat="1" ht="16.5" customHeight="1">
      <c r="A105" s="38"/>
      <c r="B105" s="39"/>
      <c r="C105" s="204" t="s">
        <v>233</v>
      </c>
      <c r="D105" s="204" t="s">
        <v>138</v>
      </c>
      <c r="E105" s="205" t="s">
        <v>707</v>
      </c>
      <c r="F105" s="206" t="s">
        <v>708</v>
      </c>
      <c r="G105" s="207" t="s">
        <v>709</v>
      </c>
      <c r="H105" s="208">
        <v>1</v>
      </c>
      <c r="I105" s="209"/>
      <c r="J105" s="210">
        <f>ROUND(I105*H105,2)</f>
        <v>0</v>
      </c>
      <c r="K105" s="206" t="s">
        <v>326</v>
      </c>
      <c r="L105" s="211"/>
      <c r="M105" s="212" t="s">
        <v>19</v>
      </c>
      <c r="N105" s="213" t="s">
        <v>40</v>
      </c>
      <c r="O105" s="84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6" t="s">
        <v>261</v>
      </c>
      <c r="AT105" s="216" t="s">
        <v>138</v>
      </c>
      <c r="AU105" s="216" t="s">
        <v>69</v>
      </c>
      <c r="AY105" s="17" t="s">
        <v>144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7" t="s">
        <v>76</v>
      </c>
      <c r="BK105" s="217">
        <f>ROUND(I105*H105,2)</f>
        <v>0</v>
      </c>
      <c r="BL105" s="17" t="s">
        <v>261</v>
      </c>
      <c r="BM105" s="216" t="s">
        <v>1701</v>
      </c>
    </row>
    <row r="106" s="2" customFormat="1" ht="16.5" customHeight="1">
      <c r="A106" s="38"/>
      <c r="B106" s="39"/>
      <c r="C106" s="204" t="s">
        <v>239</v>
      </c>
      <c r="D106" s="204" t="s">
        <v>138</v>
      </c>
      <c r="E106" s="205" t="s">
        <v>712</v>
      </c>
      <c r="F106" s="206" t="s">
        <v>713</v>
      </c>
      <c r="G106" s="207" t="s">
        <v>159</v>
      </c>
      <c r="H106" s="208">
        <v>2</v>
      </c>
      <c r="I106" s="209"/>
      <c r="J106" s="210">
        <f>ROUND(I106*H106,2)</f>
        <v>0</v>
      </c>
      <c r="K106" s="206" t="s">
        <v>326</v>
      </c>
      <c r="L106" s="211"/>
      <c r="M106" s="212" t="s">
        <v>19</v>
      </c>
      <c r="N106" s="213" t="s">
        <v>40</v>
      </c>
      <c r="O106" s="84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6" t="s">
        <v>261</v>
      </c>
      <c r="AT106" s="216" t="s">
        <v>138</v>
      </c>
      <c r="AU106" s="216" t="s">
        <v>69</v>
      </c>
      <c r="AY106" s="17" t="s">
        <v>144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7" t="s">
        <v>76</v>
      </c>
      <c r="BK106" s="217">
        <f>ROUND(I106*H106,2)</f>
        <v>0</v>
      </c>
      <c r="BL106" s="17" t="s">
        <v>261</v>
      </c>
      <c r="BM106" s="216" t="s">
        <v>1702</v>
      </c>
    </row>
    <row r="107" s="2" customFormat="1" ht="16.5" customHeight="1">
      <c r="A107" s="38"/>
      <c r="B107" s="39"/>
      <c r="C107" s="218" t="s">
        <v>243</v>
      </c>
      <c r="D107" s="218" t="s">
        <v>147</v>
      </c>
      <c r="E107" s="219" t="s">
        <v>925</v>
      </c>
      <c r="F107" s="220" t="s">
        <v>926</v>
      </c>
      <c r="G107" s="221" t="s">
        <v>159</v>
      </c>
      <c r="H107" s="222">
        <v>14</v>
      </c>
      <c r="I107" s="223"/>
      <c r="J107" s="224">
        <f>ROUND(I107*H107,2)</f>
        <v>0</v>
      </c>
      <c r="K107" s="220" t="s">
        <v>326</v>
      </c>
      <c r="L107" s="44"/>
      <c r="M107" s="225" t="s">
        <v>19</v>
      </c>
      <c r="N107" s="226" t="s">
        <v>40</v>
      </c>
      <c r="O107" s="84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6" t="s">
        <v>237</v>
      </c>
      <c r="AT107" s="216" t="s">
        <v>147</v>
      </c>
      <c r="AU107" s="216" t="s">
        <v>69</v>
      </c>
      <c r="AY107" s="17" t="s">
        <v>144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7" t="s">
        <v>76</v>
      </c>
      <c r="BK107" s="217">
        <f>ROUND(I107*H107,2)</f>
        <v>0</v>
      </c>
      <c r="BL107" s="17" t="s">
        <v>237</v>
      </c>
      <c r="BM107" s="216" t="s">
        <v>1703</v>
      </c>
    </row>
    <row r="108" s="2" customFormat="1" ht="33" customHeight="1">
      <c r="A108" s="38"/>
      <c r="B108" s="39"/>
      <c r="C108" s="218" t="s">
        <v>7</v>
      </c>
      <c r="D108" s="218" t="s">
        <v>147</v>
      </c>
      <c r="E108" s="219" t="s">
        <v>820</v>
      </c>
      <c r="F108" s="220" t="s">
        <v>821</v>
      </c>
      <c r="G108" s="221" t="s">
        <v>159</v>
      </c>
      <c r="H108" s="222">
        <v>145</v>
      </c>
      <c r="I108" s="223"/>
      <c r="J108" s="224">
        <f>ROUND(I108*H108,2)</f>
        <v>0</v>
      </c>
      <c r="K108" s="220" t="s">
        <v>326</v>
      </c>
      <c r="L108" s="44"/>
      <c r="M108" s="225" t="s">
        <v>19</v>
      </c>
      <c r="N108" s="226" t="s">
        <v>40</v>
      </c>
      <c r="O108" s="84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6" t="s">
        <v>237</v>
      </c>
      <c r="AT108" s="216" t="s">
        <v>147</v>
      </c>
      <c r="AU108" s="216" t="s">
        <v>69</v>
      </c>
      <c r="AY108" s="17" t="s">
        <v>144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7" t="s">
        <v>76</v>
      </c>
      <c r="BK108" s="217">
        <f>ROUND(I108*H108,2)</f>
        <v>0</v>
      </c>
      <c r="BL108" s="17" t="s">
        <v>237</v>
      </c>
      <c r="BM108" s="216" t="s">
        <v>1704</v>
      </c>
    </row>
    <row r="109" s="2" customFormat="1" ht="16.5" customHeight="1">
      <c r="A109" s="38"/>
      <c r="B109" s="39"/>
      <c r="C109" s="204" t="s">
        <v>250</v>
      </c>
      <c r="D109" s="204" t="s">
        <v>138</v>
      </c>
      <c r="E109" s="205" t="s">
        <v>824</v>
      </c>
      <c r="F109" s="206" t="s">
        <v>825</v>
      </c>
      <c r="G109" s="207" t="s">
        <v>141</v>
      </c>
      <c r="H109" s="208">
        <v>60</v>
      </c>
      <c r="I109" s="209"/>
      <c r="J109" s="210">
        <f>ROUND(I109*H109,2)</f>
        <v>0</v>
      </c>
      <c r="K109" s="206" t="s">
        <v>326</v>
      </c>
      <c r="L109" s="211"/>
      <c r="M109" s="212" t="s">
        <v>19</v>
      </c>
      <c r="N109" s="213" t="s">
        <v>40</v>
      </c>
      <c r="O109" s="84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6" t="s">
        <v>261</v>
      </c>
      <c r="AT109" s="216" t="s">
        <v>138</v>
      </c>
      <c r="AU109" s="216" t="s">
        <v>69</v>
      </c>
      <c r="AY109" s="17" t="s">
        <v>144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7" t="s">
        <v>76</v>
      </c>
      <c r="BK109" s="217">
        <f>ROUND(I109*H109,2)</f>
        <v>0</v>
      </c>
      <c r="BL109" s="17" t="s">
        <v>261</v>
      </c>
      <c r="BM109" s="216" t="s">
        <v>1705</v>
      </c>
    </row>
    <row r="110" s="2" customFormat="1" ht="16.5" customHeight="1">
      <c r="A110" s="38"/>
      <c r="B110" s="39"/>
      <c r="C110" s="204" t="s">
        <v>391</v>
      </c>
      <c r="D110" s="204" t="s">
        <v>138</v>
      </c>
      <c r="E110" s="205" t="s">
        <v>828</v>
      </c>
      <c r="F110" s="206" t="s">
        <v>829</v>
      </c>
      <c r="G110" s="207" t="s">
        <v>141</v>
      </c>
      <c r="H110" s="208">
        <v>800</v>
      </c>
      <c r="I110" s="209"/>
      <c r="J110" s="210">
        <f>ROUND(I110*H110,2)</f>
        <v>0</v>
      </c>
      <c r="K110" s="206" t="s">
        <v>326</v>
      </c>
      <c r="L110" s="211"/>
      <c r="M110" s="212" t="s">
        <v>19</v>
      </c>
      <c r="N110" s="213" t="s">
        <v>40</v>
      </c>
      <c r="O110" s="84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6" t="s">
        <v>261</v>
      </c>
      <c r="AT110" s="216" t="s">
        <v>138</v>
      </c>
      <c r="AU110" s="216" t="s">
        <v>69</v>
      </c>
      <c r="AY110" s="17" t="s">
        <v>144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7" t="s">
        <v>76</v>
      </c>
      <c r="BK110" s="217">
        <f>ROUND(I110*H110,2)</f>
        <v>0</v>
      </c>
      <c r="BL110" s="17" t="s">
        <v>261</v>
      </c>
      <c r="BM110" s="216" t="s">
        <v>1706</v>
      </c>
    </row>
    <row r="111" s="2" customFormat="1" ht="16.5" customHeight="1">
      <c r="A111" s="38"/>
      <c r="B111" s="39"/>
      <c r="C111" s="204" t="s">
        <v>395</v>
      </c>
      <c r="D111" s="204" t="s">
        <v>138</v>
      </c>
      <c r="E111" s="205" t="s">
        <v>832</v>
      </c>
      <c r="F111" s="206" t="s">
        <v>833</v>
      </c>
      <c r="G111" s="207" t="s">
        <v>141</v>
      </c>
      <c r="H111" s="208">
        <v>150</v>
      </c>
      <c r="I111" s="209"/>
      <c r="J111" s="210">
        <f>ROUND(I111*H111,2)</f>
        <v>0</v>
      </c>
      <c r="K111" s="206" t="s">
        <v>326</v>
      </c>
      <c r="L111" s="211"/>
      <c r="M111" s="212" t="s">
        <v>19</v>
      </c>
      <c r="N111" s="213" t="s">
        <v>40</v>
      </c>
      <c r="O111" s="84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6" t="s">
        <v>261</v>
      </c>
      <c r="AT111" s="216" t="s">
        <v>138</v>
      </c>
      <c r="AU111" s="216" t="s">
        <v>69</v>
      </c>
      <c r="AY111" s="17" t="s">
        <v>144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7" t="s">
        <v>76</v>
      </c>
      <c r="BK111" s="217">
        <f>ROUND(I111*H111,2)</f>
        <v>0</v>
      </c>
      <c r="BL111" s="17" t="s">
        <v>261</v>
      </c>
      <c r="BM111" s="216" t="s">
        <v>1707</v>
      </c>
    </row>
    <row r="112" s="2" customFormat="1" ht="16.5" customHeight="1">
      <c r="A112" s="38"/>
      <c r="B112" s="39"/>
      <c r="C112" s="204" t="s">
        <v>400</v>
      </c>
      <c r="D112" s="204" t="s">
        <v>138</v>
      </c>
      <c r="E112" s="205" t="s">
        <v>836</v>
      </c>
      <c r="F112" s="206" t="s">
        <v>837</v>
      </c>
      <c r="G112" s="207" t="s">
        <v>141</v>
      </c>
      <c r="H112" s="208">
        <v>150</v>
      </c>
      <c r="I112" s="209"/>
      <c r="J112" s="210">
        <f>ROUND(I112*H112,2)</f>
        <v>0</v>
      </c>
      <c r="K112" s="206" t="s">
        <v>326</v>
      </c>
      <c r="L112" s="211"/>
      <c r="M112" s="212" t="s">
        <v>19</v>
      </c>
      <c r="N112" s="213" t="s">
        <v>40</v>
      </c>
      <c r="O112" s="84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6" t="s">
        <v>261</v>
      </c>
      <c r="AT112" s="216" t="s">
        <v>138</v>
      </c>
      <c r="AU112" s="216" t="s">
        <v>69</v>
      </c>
      <c r="AY112" s="17" t="s">
        <v>144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7" t="s">
        <v>76</v>
      </c>
      <c r="BK112" s="217">
        <f>ROUND(I112*H112,2)</f>
        <v>0</v>
      </c>
      <c r="BL112" s="17" t="s">
        <v>261</v>
      </c>
      <c r="BM112" s="216" t="s">
        <v>1708</v>
      </c>
    </row>
    <row r="113" s="2" customFormat="1" ht="16.5" customHeight="1">
      <c r="A113" s="38"/>
      <c r="B113" s="39"/>
      <c r="C113" s="204" t="s">
        <v>404</v>
      </c>
      <c r="D113" s="204" t="s">
        <v>138</v>
      </c>
      <c r="E113" s="205" t="s">
        <v>840</v>
      </c>
      <c r="F113" s="206" t="s">
        <v>841</v>
      </c>
      <c r="G113" s="207" t="s">
        <v>141</v>
      </c>
      <c r="H113" s="208">
        <v>400</v>
      </c>
      <c r="I113" s="209"/>
      <c r="J113" s="210">
        <f>ROUND(I113*H113,2)</f>
        <v>0</v>
      </c>
      <c r="K113" s="206" t="s">
        <v>326</v>
      </c>
      <c r="L113" s="211"/>
      <c r="M113" s="212" t="s">
        <v>19</v>
      </c>
      <c r="N113" s="213" t="s">
        <v>40</v>
      </c>
      <c r="O113" s="84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6" t="s">
        <v>261</v>
      </c>
      <c r="AT113" s="216" t="s">
        <v>138</v>
      </c>
      <c r="AU113" s="216" t="s">
        <v>69</v>
      </c>
      <c r="AY113" s="17" t="s">
        <v>144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7" t="s">
        <v>76</v>
      </c>
      <c r="BK113" s="217">
        <f>ROUND(I113*H113,2)</f>
        <v>0</v>
      </c>
      <c r="BL113" s="17" t="s">
        <v>261</v>
      </c>
      <c r="BM113" s="216" t="s">
        <v>1709</v>
      </c>
    </row>
    <row r="114" s="2" customFormat="1" ht="16.5" customHeight="1">
      <c r="A114" s="38"/>
      <c r="B114" s="39"/>
      <c r="C114" s="204" t="s">
        <v>408</v>
      </c>
      <c r="D114" s="204" t="s">
        <v>138</v>
      </c>
      <c r="E114" s="205" t="s">
        <v>844</v>
      </c>
      <c r="F114" s="206" t="s">
        <v>845</v>
      </c>
      <c r="G114" s="207" t="s">
        <v>141</v>
      </c>
      <c r="H114" s="208">
        <v>1900</v>
      </c>
      <c r="I114" s="209"/>
      <c r="J114" s="210">
        <f>ROUND(I114*H114,2)</f>
        <v>0</v>
      </c>
      <c r="K114" s="206" t="s">
        <v>326</v>
      </c>
      <c r="L114" s="211"/>
      <c r="M114" s="212" t="s">
        <v>19</v>
      </c>
      <c r="N114" s="213" t="s">
        <v>40</v>
      </c>
      <c r="O114" s="84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6" t="s">
        <v>261</v>
      </c>
      <c r="AT114" s="216" t="s">
        <v>138</v>
      </c>
      <c r="AU114" s="216" t="s">
        <v>69</v>
      </c>
      <c r="AY114" s="17" t="s">
        <v>144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7" t="s">
        <v>76</v>
      </c>
      <c r="BK114" s="217">
        <f>ROUND(I114*H114,2)</f>
        <v>0</v>
      </c>
      <c r="BL114" s="17" t="s">
        <v>261</v>
      </c>
      <c r="BM114" s="216" t="s">
        <v>1710</v>
      </c>
    </row>
    <row r="115" s="2" customFormat="1" ht="16.5" customHeight="1">
      <c r="A115" s="38"/>
      <c r="B115" s="39"/>
      <c r="C115" s="204" t="s">
        <v>412</v>
      </c>
      <c r="D115" s="204" t="s">
        <v>138</v>
      </c>
      <c r="E115" s="205" t="s">
        <v>848</v>
      </c>
      <c r="F115" s="206" t="s">
        <v>849</v>
      </c>
      <c r="G115" s="207" t="s">
        <v>141</v>
      </c>
      <c r="H115" s="208">
        <v>70</v>
      </c>
      <c r="I115" s="209"/>
      <c r="J115" s="210">
        <f>ROUND(I115*H115,2)</f>
        <v>0</v>
      </c>
      <c r="K115" s="206" t="s">
        <v>326</v>
      </c>
      <c r="L115" s="211"/>
      <c r="M115" s="212" t="s">
        <v>19</v>
      </c>
      <c r="N115" s="213" t="s">
        <v>40</v>
      </c>
      <c r="O115" s="84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6" t="s">
        <v>261</v>
      </c>
      <c r="AT115" s="216" t="s">
        <v>138</v>
      </c>
      <c r="AU115" s="216" t="s">
        <v>69</v>
      </c>
      <c r="AY115" s="17" t="s">
        <v>144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7" t="s">
        <v>76</v>
      </c>
      <c r="BK115" s="217">
        <f>ROUND(I115*H115,2)</f>
        <v>0</v>
      </c>
      <c r="BL115" s="17" t="s">
        <v>261</v>
      </c>
      <c r="BM115" s="216" t="s">
        <v>1711</v>
      </c>
    </row>
    <row r="116" s="2" customFormat="1" ht="16.5" customHeight="1">
      <c r="A116" s="38"/>
      <c r="B116" s="39"/>
      <c r="C116" s="204" t="s">
        <v>416</v>
      </c>
      <c r="D116" s="204" t="s">
        <v>138</v>
      </c>
      <c r="E116" s="205" t="s">
        <v>852</v>
      </c>
      <c r="F116" s="206" t="s">
        <v>853</v>
      </c>
      <c r="G116" s="207" t="s">
        <v>141</v>
      </c>
      <c r="H116" s="208">
        <v>40</v>
      </c>
      <c r="I116" s="209"/>
      <c r="J116" s="210">
        <f>ROUND(I116*H116,2)</f>
        <v>0</v>
      </c>
      <c r="K116" s="206" t="s">
        <v>326</v>
      </c>
      <c r="L116" s="211"/>
      <c r="M116" s="212" t="s">
        <v>19</v>
      </c>
      <c r="N116" s="213" t="s">
        <v>40</v>
      </c>
      <c r="O116" s="84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6" t="s">
        <v>261</v>
      </c>
      <c r="AT116" s="216" t="s">
        <v>138</v>
      </c>
      <c r="AU116" s="216" t="s">
        <v>69</v>
      </c>
      <c r="AY116" s="17" t="s">
        <v>144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7" t="s">
        <v>76</v>
      </c>
      <c r="BK116" s="217">
        <f>ROUND(I116*H116,2)</f>
        <v>0</v>
      </c>
      <c r="BL116" s="17" t="s">
        <v>261</v>
      </c>
      <c r="BM116" s="216" t="s">
        <v>1712</v>
      </c>
    </row>
    <row r="117" s="2" customFormat="1" ht="16.5" customHeight="1">
      <c r="A117" s="38"/>
      <c r="B117" s="39"/>
      <c r="C117" s="204" t="s">
        <v>420</v>
      </c>
      <c r="D117" s="204" t="s">
        <v>138</v>
      </c>
      <c r="E117" s="205" t="s">
        <v>856</v>
      </c>
      <c r="F117" s="206" t="s">
        <v>857</v>
      </c>
      <c r="G117" s="207" t="s">
        <v>141</v>
      </c>
      <c r="H117" s="208">
        <v>20</v>
      </c>
      <c r="I117" s="209"/>
      <c r="J117" s="210">
        <f>ROUND(I117*H117,2)</f>
        <v>0</v>
      </c>
      <c r="K117" s="206" t="s">
        <v>326</v>
      </c>
      <c r="L117" s="211"/>
      <c r="M117" s="212" t="s">
        <v>19</v>
      </c>
      <c r="N117" s="213" t="s">
        <v>40</v>
      </c>
      <c r="O117" s="84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6" t="s">
        <v>261</v>
      </c>
      <c r="AT117" s="216" t="s">
        <v>138</v>
      </c>
      <c r="AU117" s="216" t="s">
        <v>69</v>
      </c>
      <c r="AY117" s="17" t="s">
        <v>144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7" t="s">
        <v>76</v>
      </c>
      <c r="BK117" s="217">
        <f>ROUND(I117*H117,2)</f>
        <v>0</v>
      </c>
      <c r="BL117" s="17" t="s">
        <v>261</v>
      </c>
      <c r="BM117" s="216" t="s">
        <v>1713</v>
      </c>
    </row>
    <row r="118" s="2" customFormat="1" ht="16.5" customHeight="1">
      <c r="A118" s="38"/>
      <c r="B118" s="39"/>
      <c r="C118" s="204" t="s">
        <v>426</v>
      </c>
      <c r="D118" s="204" t="s">
        <v>138</v>
      </c>
      <c r="E118" s="205" t="s">
        <v>860</v>
      </c>
      <c r="F118" s="206" t="s">
        <v>861</v>
      </c>
      <c r="G118" s="207" t="s">
        <v>141</v>
      </c>
      <c r="H118" s="208">
        <v>16</v>
      </c>
      <c r="I118" s="209"/>
      <c r="J118" s="210">
        <f>ROUND(I118*H118,2)</f>
        <v>0</v>
      </c>
      <c r="K118" s="206" t="s">
        <v>326</v>
      </c>
      <c r="L118" s="211"/>
      <c r="M118" s="212" t="s">
        <v>19</v>
      </c>
      <c r="N118" s="213" t="s">
        <v>40</v>
      </c>
      <c r="O118" s="84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6" t="s">
        <v>261</v>
      </c>
      <c r="AT118" s="216" t="s">
        <v>138</v>
      </c>
      <c r="AU118" s="216" t="s">
        <v>69</v>
      </c>
      <c r="AY118" s="17" t="s">
        <v>144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7" t="s">
        <v>76</v>
      </c>
      <c r="BK118" s="217">
        <f>ROUND(I118*H118,2)</f>
        <v>0</v>
      </c>
      <c r="BL118" s="17" t="s">
        <v>261</v>
      </c>
      <c r="BM118" s="216" t="s">
        <v>1714</v>
      </c>
    </row>
    <row r="119" s="2" customFormat="1" ht="16.5" customHeight="1">
      <c r="A119" s="38"/>
      <c r="B119" s="39"/>
      <c r="C119" s="204" t="s">
        <v>430</v>
      </c>
      <c r="D119" s="204" t="s">
        <v>138</v>
      </c>
      <c r="E119" s="205" t="s">
        <v>864</v>
      </c>
      <c r="F119" s="206" t="s">
        <v>865</v>
      </c>
      <c r="G119" s="207" t="s">
        <v>159</v>
      </c>
      <c r="H119" s="208">
        <v>7</v>
      </c>
      <c r="I119" s="209"/>
      <c r="J119" s="210">
        <f>ROUND(I119*H119,2)</f>
        <v>0</v>
      </c>
      <c r="K119" s="206" t="s">
        <v>326</v>
      </c>
      <c r="L119" s="211"/>
      <c r="M119" s="212" t="s">
        <v>19</v>
      </c>
      <c r="N119" s="213" t="s">
        <v>40</v>
      </c>
      <c r="O119" s="84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6" t="s">
        <v>261</v>
      </c>
      <c r="AT119" s="216" t="s">
        <v>138</v>
      </c>
      <c r="AU119" s="216" t="s">
        <v>69</v>
      </c>
      <c r="AY119" s="17" t="s">
        <v>144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7" t="s">
        <v>76</v>
      </c>
      <c r="BK119" s="217">
        <f>ROUND(I119*H119,2)</f>
        <v>0</v>
      </c>
      <c r="BL119" s="17" t="s">
        <v>261</v>
      </c>
      <c r="BM119" s="216" t="s">
        <v>1715</v>
      </c>
    </row>
    <row r="120" s="2" customFormat="1" ht="21.75" customHeight="1">
      <c r="A120" s="38"/>
      <c r="B120" s="39"/>
      <c r="C120" s="204" t="s">
        <v>434</v>
      </c>
      <c r="D120" s="204" t="s">
        <v>138</v>
      </c>
      <c r="E120" s="205" t="s">
        <v>868</v>
      </c>
      <c r="F120" s="206" t="s">
        <v>869</v>
      </c>
      <c r="G120" s="207" t="s">
        <v>141</v>
      </c>
      <c r="H120" s="208">
        <v>450</v>
      </c>
      <c r="I120" s="209"/>
      <c r="J120" s="210">
        <f>ROUND(I120*H120,2)</f>
        <v>0</v>
      </c>
      <c r="K120" s="206" t="s">
        <v>326</v>
      </c>
      <c r="L120" s="211"/>
      <c r="M120" s="212" t="s">
        <v>19</v>
      </c>
      <c r="N120" s="213" t="s">
        <v>40</v>
      </c>
      <c r="O120" s="84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6" t="s">
        <v>261</v>
      </c>
      <c r="AT120" s="216" t="s">
        <v>138</v>
      </c>
      <c r="AU120" s="216" t="s">
        <v>69</v>
      </c>
      <c r="AY120" s="17" t="s">
        <v>144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7" t="s">
        <v>76</v>
      </c>
      <c r="BK120" s="217">
        <f>ROUND(I120*H120,2)</f>
        <v>0</v>
      </c>
      <c r="BL120" s="17" t="s">
        <v>261</v>
      </c>
      <c r="BM120" s="216" t="s">
        <v>1716</v>
      </c>
    </row>
    <row r="121" s="2" customFormat="1" ht="21.75" customHeight="1">
      <c r="A121" s="38"/>
      <c r="B121" s="39"/>
      <c r="C121" s="204" t="s">
        <v>438</v>
      </c>
      <c r="D121" s="204" t="s">
        <v>138</v>
      </c>
      <c r="E121" s="205" t="s">
        <v>872</v>
      </c>
      <c r="F121" s="206" t="s">
        <v>873</v>
      </c>
      <c r="G121" s="207" t="s">
        <v>159</v>
      </c>
      <c r="H121" s="208">
        <v>6</v>
      </c>
      <c r="I121" s="209"/>
      <c r="J121" s="210">
        <f>ROUND(I121*H121,2)</f>
        <v>0</v>
      </c>
      <c r="K121" s="206" t="s">
        <v>326</v>
      </c>
      <c r="L121" s="211"/>
      <c r="M121" s="212" t="s">
        <v>19</v>
      </c>
      <c r="N121" s="213" t="s">
        <v>40</v>
      </c>
      <c r="O121" s="84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6" t="s">
        <v>261</v>
      </c>
      <c r="AT121" s="216" t="s">
        <v>138</v>
      </c>
      <c r="AU121" s="216" t="s">
        <v>69</v>
      </c>
      <c r="AY121" s="17" t="s">
        <v>144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7" t="s">
        <v>76</v>
      </c>
      <c r="BK121" s="217">
        <f>ROUND(I121*H121,2)</f>
        <v>0</v>
      </c>
      <c r="BL121" s="17" t="s">
        <v>261</v>
      </c>
      <c r="BM121" s="216" t="s">
        <v>1717</v>
      </c>
    </row>
    <row r="122" s="2" customFormat="1" ht="21.75" customHeight="1">
      <c r="A122" s="38"/>
      <c r="B122" s="39"/>
      <c r="C122" s="204" t="s">
        <v>442</v>
      </c>
      <c r="D122" s="204" t="s">
        <v>138</v>
      </c>
      <c r="E122" s="205" t="s">
        <v>876</v>
      </c>
      <c r="F122" s="206" t="s">
        <v>877</v>
      </c>
      <c r="G122" s="207" t="s">
        <v>159</v>
      </c>
      <c r="H122" s="208">
        <v>17</v>
      </c>
      <c r="I122" s="209"/>
      <c r="J122" s="210">
        <f>ROUND(I122*H122,2)</f>
        <v>0</v>
      </c>
      <c r="K122" s="206" t="s">
        <v>326</v>
      </c>
      <c r="L122" s="211"/>
      <c r="M122" s="212" t="s">
        <v>19</v>
      </c>
      <c r="N122" s="213" t="s">
        <v>40</v>
      </c>
      <c r="O122" s="84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6" t="s">
        <v>261</v>
      </c>
      <c r="AT122" s="216" t="s">
        <v>138</v>
      </c>
      <c r="AU122" s="216" t="s">
        <v>69</v>
      </c>
      <c r="AY122" s="17" t="s">
        <v>144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7" t="s">
        <v>76</v>
      </c>
      <c r="BK122" s="217">
        <f>ROUND(I122*H122,2)</f>
        <v>0</v>
      </c>
      <c r="BL122" s="17" t="s">
        <v>261</v>
      </c>
      <c r="BM122" s="216" t="s">
        <v>1718</v>
      </c>
    </row>
    <row r="123" s="2" customFormat="1" ht="21.75" customHeight="1">
      <c r="A123" s="38"/>
      <c r="B123" s="39"/>
      <c r="C123" s="204" t="s">
        <v>446</v>
      </c>
      <c r="D123" s="204" t="s">
        <v>138</v>
      </c>
      <c r="E123" s="205" t="s">
        <v>880</v>
      </c>
      <c r="F123" s="206" t="s">
        <v>881</v>
      </c>
      <c r="G123" s="207" t="s">
        <v>159</v>
      </c>
      <c r="H123" s="208">
        <v>6</v>
      </c>
      <c r="I123" s="209"/>
      <c r="J123" s="210">
        <f>ROUND(I123*H123,2)</f>
        <v>0</v>
      </c>
      <c r="K123" s="206" t="s">
        <v>326</v>
      </c>
      <c r="L123" s="211"/>
      <c r="M123" s="212" t="s">
        <v>19</v>
      </c>
      <c r="N123" s="213" t="s">
        <v>40</v>
      </c>
      <c r="O123" s="84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6" t="s">
        <v>261</v>
      </c>
      <c r="AT123" s="216" t="s">
        <v>138</v>
      </c>
      <c r="AU123" s="216" t="s">
        <v>69</v>
      </c>
      <c r="AY123" s="17" t="s">
        <v>144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7" t="s">
        <v>76</v>
      </c>
      <c r="BK123" s="217">
        <f>ROUND(I123*H123,2)</f>
        <v>0</v>
      </c>
      <c r="BL123" s="17" t="s">
        <v>261</v>
      </c>
      <c r="BM123" s="216" t="s">
        <v>1719</v>
      </c>
    </row>
    <row r="124" s="2" customFormat="1" ht="21.75" customHeight="1">
      <c r="A124" s="38"/>
      <c r="B124" s="39"/>
      <c r="C124" s="204" t="s">
        <v>450</v>
      </c>
      <c r="D124" s="204" t="s">
        <v>138</v>
      </c>
      <c r="E124" s="205" t="s">
        <v>884</v>
      </c>
      <c r="F124" s="206" t="s">
        <v>885</v>
      </c>
      <c r="G124" s="207" t="s">
        <v>159</v>
      </c>
      <c r="H124" s="208">
        <v>4</v>
      </c>
      <c r="I124" s="209"/>
      <c r="J124" s="210">
        <f>ROUND(I124*H124,2)</f>
        <v>0</v>
      </c>
      <c r="K124" s="206" t="s">
        <v>326</v>
      </c>
      <c r="L124" s="211"/>
      <c r="M124" s="212" t="s">
        <v>19</v>
      </c>
      <c r="N124" s="213" t="s">
        <v>40</v>
      </c>
      <c r="O124" s="84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6" t="s">
        <v>261</v>
      </c>
      <c r="AT124" s="216" t="s">
        <v>138</v>
      </c>
      <c r="AU124" s="216" t="s">
        <v>69</v>
      </c>
      <c r="AY124" s="17" t="s">
        <v>144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76</v>
      </c>
      <c r="BK124" s="217">
        <f>ROUND(I124*H124,2)</f>
        <v>0</v>
      </c>
      <c r="BL124" s="17" t="s">
        <v>261</v>
      </c>
      <c r="BM124" s="216" t="s">
        <v>1720</v>
      </c>
    </row>
    <row r="125" s="2" customFormat="1" ht="16.5" customHeight="1">
      <c r="A125" s="38"/>
      <c r="B125" s="39"/>
      <c r="C125" s="218" t="s">
        <v>454</v>
      </c>
      <c r="D125" s="218" t="s">
        <v>147</v>
      </c>
      <c r="E125" s="219" t="s">
        <v>594</v>
      </c>
      <c r="F125" s="220" t="s">
        <v>595</v>
      </c>
      <c r="G125" s="221" t="s">
        <v>159</v>
      </c>
      <c r="H125" s="222">
        <v>6</v>
      </c>
      <c r="I125" s="223"/>
      <c r="J125" s="224">
        <f>ROUND(I125*H125,2)</f>
        <v>0</v>
      </c>
      <c r="K125" s="220" t="s">
        <v>326</v>
      </c>
      <c r="L125" s="44"/>
      <c r="M125" s="225" t="s">
        <v>19</v>
      </c>
      <c r="N125" s="226" t="s">
        <v>40</v>
      </c>
      <c r="O125" s="84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6" t="s">
        <v>237</v>
      </c>
      <c r="AT125" s="216" t="s">
        <v>147</v>
      </c>
      <c r="AU125" s="216" t="s">
        <v>69</v>
      </c>
      <c r="AY125" s="17" t="s">
        <v>144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7" t="s">
        <v>76</v>
      </c>
      <c r="BK125" s="217">
        <f>ROUND(I125*H125,2)</f>
        <v>0</v>
      </c>
      <c r="BL125" s="17" t="s">
        <v>237</v>
      </c>
      <c r="BM125" s="216" t="s">
        <v>1721</v>
      </c>
    </row>
    <row r="126" s="2" customFormat="1" ht="33" customHeight="1">
      <c r="A126" s="38"/>
      <c r="B126" s="39"/>
      <c r="C126" s="218" t="s">
        <v>458</v>
      </c>
      <c r="D126" s="218" t="s">
        <v>147</v>
      </c>
      <c r="E126" s="219" t="s">
        <v>917</v>
      </c>
      <c r="F126" s="220" t="s">
        <v>918</v>
      </c>
      <c r="G126" s="221" t="s">
        <v>159</v>
      </c>
      <c r="H126" s="222">
        <v>4</v>
      </c>
      <c r="I126" s="223"/>
      <c r="J126" s="224">
        <f>ROUND(I126*H126,2)</f>
        <v>0</v>
      </c>
      <c r="K126" s="220" t="s">
        <v>326</v>
      </c>
      <c r="L126" s="44"/>
      <c r="M126" s="225" t="s">
        <v>19</v>
      </c>
      <c r="N126" s="226" t="s">
        <v>40</v>
      </c>
      <c r="O126" s="84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6" t="s">
        <v>237</v>
      </c>
      <c r="AT126" s="216" t="s">
        <v>147</v>
      </c>
      <c r="AU126" s="216" t="s">
        <v>69</v>
      </c>
      <c r="AY126" s="17" t="s">
        <v>144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7" t="s">
        <v>76</v>
      </c>
      <c r="BK126" s="217">
        <f>ROUND(I126*H126,2)</f>
        <v>0</v>
      </c>
      <c r="BL126" s="17" t="s">
        <v>237</v>
      </c>
      <c r="BM126" s="216" t="s">
        <v>1722</v>
      </c>
    </row>
    <row r="127" s="2" customFormat="1" ht="16.5" customHeight="1">
      <c r="A127" s="38"/>
      <c r="B127" s="39"/>
      <c r="C127" s="218" t="s">
        <v>462</v>
      </c>
      <c r="D127" s="218" t="s">
        <v>147</v>
      </c>
      <c r="E127" s="219" t="s">
        <v>921</v>
      </c>
      <c r="F127" s="220" t="s">
        <v>922</v>
      </c>
      <c r="G127" s="221" t="s">
        <v>159</v>
      </c>
      <c r="H127" s="222">
        <v>36</v>
      </c>
      <c r="I127" s="223"/>
      <c r="J127" s="224">
        <f>ROUND(I127*H127,2)</f>
        <v>0</v>
      </c>
      <c r="K127" s="220" t="s">
        <v>326</v>
      </c>
      <c r="L127" s="44"/>
      <c r="M127" s="225" t="s">
        <v>19</v>
      </c>
      <c r="N127" s="226" t="s">
        <v>40</v>
      </c>
      <c r="O127" s="84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6" t="s">
        <v>237</v>
      </c>
      <c r="AT127" s="216" t="s">
        <v>147</v>
      </c>
      <c r="AU127" s="216" t="s">
        <v>69</v>
      </c>
      <c r="AY127" s="17" t="s">
        <v>144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7" t="s">
        <v>76</v>
      </c>
      <c r="BK127" s="217">
        <f>ROUND(I127*H127,2)</f>
        <v>0</v>
      </c>
      <c r="BL127" s="17" t="s">
        <v>237</v>
      </c>
      <c r="BM127" s="216" t="s">
        <v>1723</v>
      </c>
    </row>
    <row r="128" s="2" customFormat="1" ht="21.75" customHeight="1">
      <c r="A128" s="38"/>
      <c r="B128" s="39"/>
      <c r="C128" s="218" t="s">
        <v>466</v>
      </c>
      <c r="D128" s="218" t="s">
        <v>147</v>
      </c>
      <c r="E128" s="219" t="s">
        <v>913</v>
      </c>
      <c r="F128" s="220" t="s">
        <v>914</v>
      </c>
      <c r="G128" s="221" t="s">
        <v>159</v>
      </c>
      <c r="H128" s="222">
        <v>4</v>
      </c>
      <c r="I128" s="223"/>
      <c r="J128" s="224">
        <f>ROUND(I128*H128,2)</f>
        <v>0</v>
      </c>
      <c r="K128" s="220" t="s">
        <v>326</v>
      </c>
      <c r="L128" s="44"/>
      <c r="M128" s="225" t="s">
        <v>19</v>
      </c>
      <c r="N128" s="226" t="s">
        <v>40</v>
      </c>
      <c r="O128" s="84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6" t="s">
        <v>237</v>
      </c>
      <c r="AT128" s="216" t="s">
        <v>147</v>
      </c>
      <c r="AU128" s="216" t="s">
        <v>69</v>
      </c>
      <c r="AY128" s="17" t="s">
        <v>144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7" t="s">
        <v>76</v>
      </c>
      <c r="BK128" s="217">
        <f>ROUND(I128*H128,2)</f>
        <v>0</v>
      </c>
      <c r="BL128" s="17" t="s">
        <v>237</v>
      </c>
      <c r="BM128" s="216" t="s">
        <v>1724</v>
      </c>
    </row>
    <row r="129" s="2" customFormat="1" ht="21.75" customHeight="1">
      <c r="A129" s="38"/>
      <c r="B129" s="39"/>
      <c r="C129" s="218" t="s">
        <v>470</v>
      </c>
      <c r="D129" s="218" t="s">
        <v>147</v>
      </c>
      <c r="E129" s="219" t="s">
        <v>929</v>
      </c>
      <c r="F129" s="220" t="s">
        <v>930</v>
      </c>
      <c r="G129" s="221" t="s">
        <v>159</v>
      </c>
      <c r="H129" s="222">
        <v>2</v>
      </c>
      <c r="I129" s="223"/>
      <c r="J129" s="224">
        <f>ROUND(I129*H129,2)</f>
        <v>0</v>
      </c>
      <c r="K129" s="220" t="s">
        <v>326</v>
      </c>
      <c r="L129" s="44"/>
      <c r="M129" s="225" t="s">
        <v>19</v>
      </c>
      <c r="N129" s="226" t="s">
        <v>40</v>
      </c>
      <c r="O129" s="84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6" t="s">
        <v>237</v>
      </c>
      <c r="AT129" s="216" t="s">
        <v>147</v>
      </c>
      <c r="AU129" s="216" t="s">
        <v>69</v>
      </c>
      <c r="AY129" s="17" t="s">
        <v>144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7" t="s">
        <v>76</v>
      </c>
      <c r="BK129" s="217">
        <f>ROUND(I129*H129,2)</f>
        <v>0</v>
      </c>
      <c r="BL129" s="17" t="s">
        <v>237</v>
      </c>
      <c r="BM129" s="216" t="s">
        <v>1725</v>
      </c>
    </row>
    <row r="130" s="2" customFormat="1" ht="16.5" customHeight="1">
      <c r="A130" s="38"/>
      <c r="B130" s="39"/>
      <c r="C130" s="218" t="s">
        <v>474</v>
      </c>
      <c r="D130" s="218" t="s">
        <v>147</v>
      </c>
      <c r="E130" s="219" t="s">
        <v>933</v>
      </c>
      <c r="F130" s="220" t="s">
        <v>934</v>
      </c>
      <c r="G130" s="221" t="s">
        <v>159</v>
      </c>
      <c r="H130" s="222">
        <v>16</v>
      </c>
      <c r="I130" s="223"/>
      <c r="J130" s="224">
        <f>ROUND(I130*H130,2)</f>
        <v>0</v>
      </c>
      <c r="K130" s="220" t="s">
        <v>326</v>
      </c>
      <c r="L130" s="44"/>
      <c r="M130" s="225" t="s">
        <v>19</v>
      </c>
      <c r="N130" s="226" t="s">
        <v>40</v>
      </c>
      <c r="O130" s="84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6" t="s">
        <v>237</v>
      </c>
      <c r="AT130" s="216" t="s">
        <v>147</v>
      </c>
      <c r="AU130" s="216" t="s">
        <v>69</v>
      </c>
      <c r="AY130" s="17" t="s">
        <v>144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7" t="s">
        <v>76</v>
      </c>
      <c r="BK130" s="217">
        <f>ROUND(I130*H130,2)</f>
        <v>0</v>
      </c>
      <c r="BL130" s="17" t="s">
        <v>237</v>
      </c>
      <c r="BM130" s="216" t="s">
        <v>1726</v>
      </c>
    </row>
    <row r="131" s="2" customFormat="1" ht="21.75" customHeight="1">
      <c r="A131" s="38"/>
      <c r="B131" s="39"/>
      <c r="C131" s="218" t="s">
        <v>478</v>
      </c>
      <c r="D131" s="218" t="s">
        <v>147</v>
      </c>
      <c r="E131" s="219" t="s">
        <v>691</v>
      </c>
      <c r="F131" s="220" t="s">
        <v>692</v>
      </c>
      <c r="G131" s="221" t="s">
        <v>159</v>
      </c>
      <c r="H131" s="222">
        <v>12</v>
      </c>
      <c r="I131" s="223"/>
      <c r="J131" s="224">
        <f>ROUND(I131*H131,2)</f>
        <v>0</v>
      </c>
      <c r="K131" s="220" t="s">
        <v>326</v>
      </c>
      <c r="L131" s="44"/>
      <c r="M131" s="225" t="s">
        <v>19</v>
      </c>
      <c r="N131" s="226" t="s">
        <v>40</v>
      </c>
      <c r="O131" s="84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6" t="s">
        <v>237</v>
      </c>
      <c r="AT131" s="216" t="s">
        <v>147</v>
      </c>
      <c r="AU131" s="216" t="s">
        <v>69</v>
      </c>
      <c r="AY131" s="17" t="s">
        <v>144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7" t="s">
        <v>76</v>
      </c>
      <c r="BK131" s="217">
        <f>ROUND(I131*H131,2)</f>
        <v>0</v>
      </c>
      <c r="BL131" s="17" t="s">
        <v>237</v>
      </c>
      <c r="BM131" s="216" t="s">
        <v>1727</v>
      </c>
    </row>
    <row r="132" s="2" customFormat="1" ht="16.5" customHeight="1">
      <c r="A132" s="38"/>
      <c r="B132" s="39"/>
      <c r="C132" s="204" t="s">
        <v>482</v>
      </c>
      <c r="D132" s="204" t="s">
        <v>138</v>
      </c>
      <c r="E132" s="205" t="s">
        <v>1728</v>
      </c>
      <c r="F132" s="206" t="s">
        <v>1729</v>
      </c>
      <c r="G132" s="207" t="s">
        <v>159</v>
      </c>
      <c r="H132" s="208">
        <v>4</v>
      </c>
      <c r="I132" s="209"/>
      <c r="J132" s="210">
        <f>ROUND(I132*H132,2)</f>
        <v>0</v>
      </c>
      <c r="K132" s="206" t="s">
        <v>326</v>
      </c>
      <c r="L132" s="211"/>
      <c r="M132" s="212" t="s">
        <v>19</v>
      </c>
      <c r="N132" s="213" t="s">
        <v>40</v>
      </c>
      <c r="O132" s="84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6" t="s">
        <v>237</v>
      </c>
      <c r="AT132" s="216" t="s">
        <v>138</v>
      </c>
      <c r="AU132" s="216" t="s">
        <v>69</v>
      </c>
      <c r="AY132" s="17" t="s">
        <v>144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7" t="s">
        <v>76</v>
      </c>
      <c r="BK132" s="217">
        <f>ROUND(I132*H132,2)</f>
        <v>0</v>
      </c>
      <c r="BL132" s="17" t="s">
        <v>237</v>
      </c>
      <c r="BM132" s="216" t="s">
        <v>1730</v>
      </c>
    </row>
    <row r="133" s="2" customFormat="1" ht="16.5" customHeight="1">
      <c r="A133" s="38"/>
      <c r="B133" s="39"/>
      <c r="C133" s="204" t="s">
        <v>486</v>
      </c>
      <c r="D133" s="204" t="s">
        <v>138</v>
      </c>
      <c r="E133" s="205" t="s">
        <v>1731</v>
      </c>
      <c r="F133" s="206" t="s">
        <v>1732</v>
      </c>
      <c r="G133" s="207" t="s">
        <v>159</v>
      </c>
      <c r="H133" s="208">
        <v>1</v>
      </c>
      <c r="I133" s="209"/>
      <c r="J133" s="210">
        <f>ROUND(I133*H133,2)</f>
        <v>0</v>
      </c>
      <c r="K133" s="206" t="s">
        <v>326</v>
      </c>
      <c r="L133" s="211"/>
      <c r="M133" s="212" t="s">
        <v>19</v>
      </c>
      <c r="N133" s="213" t="s">
        <v>40</v>
      </c>
      <c r="O133" s="84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6" t="s">
        <v>237</v>
      </c>
      <c r="AT133" s="216" t="s">
        <v>138</v>
      </c>
      <c r="AU133" s="216" t="s">
        <v>69</v>
      </c>
      <c r="AY133" s="17" t="s">
        <v>144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7" t="s">
        <v>76</v>
      </c>
      <c r="BK133" s="217">
        <f>ROUND(I133*H133,2)</f>
        <v>0</v>
      </c>
      <c r="BL133" s="17" t="s">
        <v>237</v>
      </c>
      <c r="BM133" s="216" t="s">
        <v>1733</v>
      </c>
    </row>
    <row r="134" s="2" customFormat="1" ht="16.5" customHeight="1">
      <c r="A134" s="38"/>
      <c r="B134" s="39"/>
      <c r="C134" s="204" t="s">
        <v>490</v>
      </c>
      <c r="D134" s="204" t="s">
        <v>138</v>
      </c>
      <c r="E134" s="205" t="s">
        <v>1734</v>
      </c>
      <c r="F134" s="206" t="s">
        <v>1735</v>
      </c>
      <c r="G134" s="207" t="s">
        <v>159</v>
      </c>
      <c r="H134" s="208">
        <v>1</v>
      </c>
      <c r="I134" s="209"/>
      <c r="J134" s="210">
        <f>ROUND(I134*H134,2)</f>
        <v>0</v>
      </c>
      <c r="K134" s="206" t="s">
        <v>326</v>
      </c>
      <c r="L134" s="211"/>
      <c r="M134" s="212" t="s">
        <v>19</v>
      </c>
      <c r="N134" s="213" t="s">
        <v>40</v>
      </c>
      <c r="O134" s="84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6" t="s">
        <v>237</v>
      </c>
      <c r="AT134" s="216" t="s">
        <v>138</v>
      </c>
      <c r="AU134" s="216" t="s">
        <v>69</v>
      </c>
      <c r="AY134" s="17" t="s">
        <v>144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7" t="s">
        <v>76</v>
      </c>
      <c r="BK134" s="217">
        <f>ROUND(I134*H134,2)</f>
        <v>0</v>
      </c>
      <c r="BL134" s="17" t="s">
        <v>237</v>
      </c>
      <c r="BM134" s="216" t="s">
        <v>1736</v>
      </c>
    </row>
    <row r="135" s="2" customFormat="1" ht="16.5" customHeight="1">
      <c r="A135" s="38"/>
      <c r="B135" s="39"/>
      <c r="C135" s="204" t="s">
        <v>494</v>
      </c>
      <c r="D135" s="204" t="s">
        <v>138</v>
      </c>
      <c r="E135" s="205" t="s">
        <v>1737</v>
      </c>
      <c r="F135" s="206" t="s">
        <v>1738</v>
      </c>
      <c r="G135" s="207" t="s">
        <v>159</v>
      </c>
      <c r="H135" s="208">
        <v>2</v>
      </c>
      <c r="I135" s="209"/>
      <c r="J135" s="210">
        <f>ROUND(I135*H135,2)</f>
        <v>0</v>
      </c>
      <c r="K135" s="206" t="s">
        <v>326</v>
      </c>
      <c r="L135" s="211"/>
      <c r="M135" s="212" t="s">
        <v>19</v>
      </c>
      <c r="N135" s="213" t="s">
        <v>40</v>
      </c>
      <c r="O135" s="84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6" t="s">
        <v>78</v>
      </c>
      <c r="AT135" s="216" t="s">
        <v>138</v>
      </c>
      <c r="AU135" s="216" t="s">
        <v>69</v>
      </c>
      <c r="AY135" s="17" t="s">
        <v>144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7" t="s">
        <v>76</v>
      </c>
      <c r="BK135" s="217">
        <f>ROUND(I135*H135,2)</f>
        <v>0</v>
      </c>
      <c r="BL135" s="17" t="s">
        <v>76</v>
      </c>
      <c r="BM135" s="216" t="s">
        <v>1739</v>
      </c>
    </row>
    <row r="136" s="2" customFormat="1" ht="16.5" customHeight="1">
      <c r="A136" s="38"/>
      <c r="B136" s="39"/>
      <c r="C136" s="204" t="s">
        <v>498</v>
      </c>
      <c r="D136" s="204" t="s">
        <v>138</v>
      </c>
      <c r="E136" s="205" t="s">
        <v>1740</v>
      </c>
      <c r="F136" s="206" t="s">
        <v>1741</v>
      </c>
      <c r="G136" s="207" t="s">
        <v>159</v>
      </c>
      <c r="H136" s="208">
        <v>4</v>
      </c>
      <c r="I136" s="209"/>
      <c r="J136" s="210">
        <f>ROUND(I136*H136,2)</f>
        <v>0</v>
      </c>
      <c r="K136" s="206" t="s">
        <v>326</v>
      </c>
      <c r="L136" s="211"/>
      <c r="M136" s="212" t="s">
        <v>19</v>
      </c>
      <c r="N136" s="213" t="s">
        <v>40</v>
      </c>
      <c r="O136" s="84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6" t="s">
        <v>78</v>
      </c>
      <c r="AT136" s="216" t="s">
        <v>138</v>
      </c>
      <c r="AU136" s="216" t="s">
        <v>69</v>
      </c>
      <c r="AY136" s="17" t="s">
        <v>144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7" t="s">
        <v>76</v>
      </c>
      <c r="BK136" s="217">
        <f>ROUND(I136*H136,2)</f>
        <v>0</v>
      </c>
      <c r="BL136" s="17" t="s">
        <v>76</v>
      </c>
      <c r="BM136" s="216" t="s">
        <v>1742</v>
      </c>
    </row>
    <row r="137" s="2" customFormat="1" ht="16.5" customHeight="1">
      <c r="A137" s="38"/>
      <c r="B137" s="39"/>
      <c r="C137" s="204" t="s">
        <v>502</v>
      </c>
      <c r="D137" s="204" t="s">
        <v>138</v>
      </c>
      <c r="E137" s="205" t="s">
        <v>1743</v>
      </c>
      <c r="F137" s="206" t="s">
        <v>1744</v>
      </c>
      <c r="G137" s="207" t="s">
        <v>159</v>
      </c>
      <c r="H137" s="208">
        <v>2</v>
      </c>
      <c r="I137" s="209"/>
      <c r="J137" s="210">
        <f>ROUND(I137*H137,2)</f>
        <v>0</v>
      </c>
      <c r="K137" s="206" t="s">
        <v>326</v>
      </c>
      <c r="L137" s="211"/>
      <c r="M137" s="212" t="s">
        <v>19</v>
      </c>
      <c r="N137" s="213" t="s">
        <v>40</v>
      </c>
      <c r="O137" s="84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6" t="s">
        <v>78</v>
      </c>
      <c r="AT137" s="216" t="s">
        <v>138</v>
      </c>
      <c r="AU137" s="216" t="s">
        <v>69</v>
      </c>
      <c r="AY137" s="17" t="s">
        <v>144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7" t="s">
        <v>76</v>
      </c>
      <c r="BK137" s="217">
        <f>ROUND(I137*H137,2)</f>
        <v>0</v>
      </c>
      <c r="BL137" s="17" t="s">
        <v>76</v>
      </c>
      <c r="BM137" s="216" t="s">
        <v>1745</v>
      </c>
    </row>
    <row r="138" s="2" customFormat="1" ht="16.5" customHeight="1">
      <c r="A138" s="38"/>
      <c r="B138" s="39"/>
      <c r="C138" s="204" t="s">
        <v>506</v>
      </c>
      <c r="D138" s="204" t="s">
        <v>138</v>
      </c>
      <c r="E138" s="205" t="s">
        <v>1746</v>
      </c>
      <c r="F138" s="206" t="s">
        <v>1747</v>
      </c>
      <c r="G138" s="207" t="s">
        <v>159</v>
      </c>
      <c r="H138" s="208">
        <v>2</v>
      </c>
      <c r="I138" s="209"/>
      <c r="J138" s="210">
        <f>ROUND(I138*H138,2)</f>
        <v>0</v>
      </c>
      <c r="K138" s="206" t="s">
        <v>326</v>
      </c>
      <c r="L138" s="211"/>
      <c r="M138" s="212" t="s">
        <v>19</v>
      </c>
      <c r="N138" s="213" t="s">
        <v>40</v>
      </c>
      <c r="O138" s="84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6" t="s">
        <v>78</v>
      </c>
      <c r="AT138" s="216" t="s">
        <v>138</v>
      </c>
      <c r="AU138" s="216" t="s">
        <v>69</v>
      </c>
      <c r="AY138" s="17" t="s">
        <v>144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7" t="s">
        <v>76</v>
      </c>
      <c r="BK138" s="217">
        <f>ROUND(I138*H138,2)</f>
        <v>0</v>
      </c>
      <c r="BL138" s="17" t="s">
        <v>76</v>
      </c>
      <c r="BM138" s="216" t="s">
        <v>1748</v>
      </c>
    </row>
    <row r="139" s="2" customFormat="1" ht="16.5" customHeight="1">
      <c r="A139" s="38"/>
      <c r="B139" s="39"/>
      <c r="C139" s="204" t="s">
        <v>510</v>
      </c>
      <c r="D139" s="204" t="s">
        <v>138</v>
      </c>
      <c r="E139" s="205" t="s">
        <v>1749</v>
      </c>
      <c r="F139" s="206" t="s">
        <v>1750</v>
      </c>
      <c r="G139" s="207" t="s">
        <v>159</v>
      </c>
      <c r="H139" s="208">
        <v>2</v>
      </c>
      <c r="I139" s="209"/>
      <c r="J139" s="210">
        <f>ROUND(I139*H139,2)</f>
        <v>0</v>
      </c>
      <c r="K139" s="206" t="s">
        <v>19</v>
      </c>
      <c r="L139" s="211"/>
      <c r="M139" s="212" t="s">
        <v>19</v>
      </c>
      <c r="N139" s="213" t="s">
        <v>40</v>
      </c>
      <c r="O139" s="84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6" t="s">
        <v>143</v>
      </c>
      <c r="AT139" s="216" t="s">
        <v>138</v>
      </c>
      <c r="AU139" s="216" t="s">
        <v>69</v>
      </c>
      <c r="AY139" s="17" t="s">
        <v>144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7" t="s">
        <v>76</v>
      </c>
      <c r="BK139" s="217">
        <f>ROUND(I139*H139,2)</f>
        <v>0</v>
      </c>
      <c r="BL139" s="17" t="s">
        <v>145</v>
      </c>
      <c r="BM139" s="216" t="s">
        <v>1751</v>
      </c>
    </row>
    <row r="140" s="2" customFormat="1" ht="16.5" customHeight="1">
      <c r="A140" s="38"/>
      <c r="B140" s="39"/>
      <c r="C140" s="204" t="s">
        <v>514</v>
      </c>
      <c r="D140" s="204" t="s">
        <v>138</v>
      </c>
      <c r="E140" s="205" t="s">
        <v>1752</v>
      </c>
      <c r="F140" s="206" t="s">
        <v>1753</v>
      </c>
      <c r="G140" s="207" t="s">
        <v>159</v>
      </c>
      <c r="H140" s="208">
        <v>2</v>
      </c>
      <c r="I140" s="209"/>
      <c r="J140" s="210">
        <f>ROUND(I140*H140,2)</f>
        <v>0</v>
      </c>
      <c r="K140" s="206" t="s">
        <v>19</v>
      </c>
      <c r="L140" s="211"/>
      <c r="M140" s="212" t="s">
        <v>19</v>
      </c>
      <c r="N140" s="213" t="s">
        <v>40</v>
      </c>
      <c r="O140" s="84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6" t="s">
        <v>143</v>
      </c>
      <c r="AT140" s="216" t="s">
        <v>138</v>
      </c>
      <c r="AU140" s="216" t="s">
        <v>69</v>
      </c>
      <c r="AY140" s="17" t="s">
        <v>144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7" t="s">
        <v>76</v>
      </c>
      <c r="BK140" s="217">
        <f>ROUND(I140*H140,2)</f>
        <v>0</v>
      </c>
      <c r="BL140" s="17" t="s">
        <v>145</v>
      </c>
      <c r="BM140" s="216" t="s">
        <v>1754</v>
      </c>
    </row>
    <row r="141" s="2" customFormat="1" ht="16.5" customHeight="1">
      <c r="A141" s="38"/>
      <c r="B141" s="39"/>
      <c r="C141" s="204" t="s">
        <v>518</v>
      </c>
      <c r="D141" s="204" t="s">
        <v>138</v>
      </c>
      <c r="E141" s="205" t="s">
        <v>1755</v>
      </c>
      <c r="F141" s="206" t="s">
        <v>1756</v>
      </c>
      <c r="G141" s="207" t="s">
        <v>159</v>
      </c>
      <c r="H141" s="208">
        <v>2</v>
      </c>
      <c r="I141" s="209"/>
      <c r="J141" s="210">
        <f>ROUND(I141*H141,2)</f>
        <v>0</v>
      </c>
      <c r="K141" s="206" t="s">
        <v>19</v>
      </c>
      <c r="L141" s="211"/>
      <c r="M141" s="212" t="s">
        <v>19</v>
      </c>
      <c r="N141" s="213" t="s">
        <v>40</v>
      </c>
      <c r="O141" s="84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6" t="s">
        <v>143</v>
      </c>
      <c r="AT141" s="216" t="s">
        <v>138</v>
      </c>
      <c r="AU141" s="216" t="s">
        <v>69</v>
      </c>
      <c r="AY141" s="17" t="s">
        <v>144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7" t="s">
        <v>76</v>
      </c>
      <c r="BK141" s="217">
        <f>ROUND(I141*H141,2)</f>
        <v>0</v>
      </c>
      <c r="BL141" s="17" t="s">
        <v>145</v>
      </c>
      <c r="BM141" s="216" t="s">
        <v>1757</v>
      </c>
    </row>
    <row r="142" s="2" customFormat="1" ht="16.5" customHeight="1">
      <c r="A142" s="38"/>
      <c r="B142" s="39"/>
      <c r="C142" s="204" t="s">
        <v>522</v>
      </c>
      <c r="D142" s="204" t="s">
        <v>138</v>
      </c>
      <c r="E142" s="205" t="s">
        <v>1758</v>
      </c>
      <c r="F142" s="206" t="s">
        <v>1759</v>
      </c>
      <c r="G142" s="207" t="s">
        <v>159</v>
      </c>
      <c r="H142" s="208">
        <v>12</v>
      </c>
      <c r="I142" s="209"/>
      <c r="J142" s="210">
        <f>ROUND(I142*H142,2)</f>
        <v>0</v>
      </c>
      <c r="K142" s="206" t="s">
        <v>19</v>
      </c>
      <c r="L142" s="211"/>
      <c r="M142" s="212" t="s">
        <v>19</v>
      </c>
      <c r="N142" s="213" t="s">
        <v>40</v>
      </c>
      <c r="O142" s="84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6" t="s">
        <v>143</v>
      </c>
      <c r="AT142" s="216" t="s">
        <v>138</v>
      </c>
      <c r="AU142" s="216" t="s">
        <v>69</v>
      </c>
      <c r="AY142" s="17" t="s">
        <v>144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7" t="s">
        <v>76</v>
      </c>
      <c r="BK142" s="217">
        <f>ROUND(I142*H142,2)</f>
        <v>0</v>
      </c>
      <c r="BL142" s="17" t="s">
        <v>145</v>
      </c>
      <c r="BM142" s="216" t="s">
        <v>1760</v>
      </c>
    </row>
    <row r="143" s="2" customFormat="1" ht="16.5" customHeight="1">
      <c r="A143" s="38"/>
      <c r="B143" s="39"/>
      <c r="C143" s="204" t="s">
        <v>526</v>
      </c>
      <c r="D143" s="204" t="s">
        <v>138</v>
      </c>
      <c r="E143" s="205" t="s">
        <v>1761</v>
      </c>
      <c r="F143" s="206" t="s">
        <v>1762</v>
      </c>
      <c r="G143" s="207" t="s">
        <v>159</v>
      </c>
      <c r="H143" s="208">
        <v>1</v>
      </c>
      <c r="I143" s="209"/>
      <c r="J143" s="210">
        <f>ROUND(I143*H143,2)</f>
        <v>0</v>
      </c>
      <c r="K143" s="206" t="s">
        <v>19</v>
      </c>
      <c r="L143" s="211"/>
      <c r="M143" s="212" t="s">
        <v>19</v>
      </c>
      <c r="N143" s="213" t="s">
        <v>40</v>
      </c>
      <c r="O143" s="84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6" t="s">
        <v>143</v>
      </c>
      <c r="AT143" s="216" t="s">
        <v>138</v>
      </c>
      <c r="AU143" s="216" t="s">
        <v>69</v>
      </c>
      <c r="AY143" s="17" t="s">
        <v>144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7" t="s">
        <v>76</v>
      </c>
      <c r="BK143" s="217">
        <f>ROUND(I143*H143,2)</f>
        <v>0</v>
      </c>
      <c r="BL143" s="17" t="s">
        <v>145</v>
      </c>
      <c r="BM143" s="216" t="s">
        <v>1763</v>
      </c>
    </row>
    <row r="144" s="2" customFormat="1" ht="16.5" customHeight="1">
      <c r="A144" s="38"/>
      <c r="B144" s="39"/>
      <c r="C144" s="204" t="s">
        <v>530</v>
      </c>
      <c r="D144" s="204" t="s">
        <v>138</v>
      </c>
      <c r="E144" s="205" t="s">
        <v>1764</v>
      </c>
      <c r="F144" s="206" t="s">
        <v>1765</v>
      </c>
      <c r="G144" s="207" t="s">
        <v>159</v>
      </c>
      <c r="H144" s="208">
        <v>4</v>
      </c>
      <c r="I144" s="209"/>
      <c r="J144" s="210">
        <f>ROUND(I144*H144,2)</f>
        <v>0</v>
      </c>
      <c r="K144" s="206" t="s">
        <v>19</v>
      </c>
      <c r="L144" s="211"/>
      <c r="M144" s="212" t="s">
        <v>19</v>
      </c>
      <c r="N144" s="213" t="s">
        <v>40</v>
      </c>
      <c r="O144" s="84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6" t="s">
        <v>143</v>
      </c>
      <c r="AT144" s="216" t="s">
        <v>138</v>
      </c>
      <c r="AU144" s="216" t="s">
        <v>69</v>
      </c>
      <c r="AY144" s="17" t="s">
        <v>144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7" t="s">
        <v>76</v>
      </c>
      <c r="BK144" s="217">
        <f>ROUND(I144*H144,2)</f>
        <v>0</v>
      </c>
      <c r="BL144" s="17" t="s">
        <v>145</v>
      </c>
      <c r="BM144" s="216" t="s">
        <v>1766</v>
      </c>
    </row>
    <row r="145" s="2" customFormat="1" ht="16.5" customHeight="1">
      <c r="A145" s="38"/>
      <c r="B145" s="39"/>
      <c r="C145" s="204" t="s">
        <v>534</v>
      </c>
      <c r="D145" s="204" t="s">
        <v>138</v>
      </c>
      <c r="E145" s="205" t="s">
        <v>1767</v>
      </c>
      <c r="F145" s="206" t="s">
        <v>1768</v>
      </c>
      <c r="G145" s="207" t="s">
        <v>159</v>
      </c>
      <c r="H145" s="208">
        <v>4</v>
      </c>
      <c r="I145" s="209"/>
      <c r="J145" s="210">
        <f>ROUND(I145*H145,2)</f>
        <v>0</v>
      </c>
      <c r="K145" s="206" t="s">
        <v>19</v>
      </c>
      <c r="L145" s="211"/>
      <c r="M145" s="212" t="s">
        <v>19</v>
      </c>
      <c r="N145" s="213" t="s">
        <v>40</v>
      </c>
      <c r="O145" s="84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6" t="s">
        <v>143</v>
      </c>
      <c r="AT145" s="216" t="s">
        <v>138</v>
      </c>
      <c r="AU145" s="216" t="s">
        <v>69</v>
      </c>
      <c r="AY145" s="17" t="s">
        <v>144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7" t="s">
        <v>76</v>
      </c>
      <c r="BK145" s="217">
        <f>ROUND(I145*H145,2)</f>
        <v>0</v>
      </c>
      <c r="BL145" s="17" t="s">
        <v>145</v>
      </c>
      <c r="BM145" s="216" t="s">
        <v>1769</v>
      </c>
    </row>
    <row r="146" s="2" customFormat="1" ht="16.5" customHeight="1">
      <c r="A146" s="38"/>
      <c r="B146" s="39"/>
      <c r="C146" s="204" t="s">
        <v>538</v>
      </c>
      <c r="D146" s="204" t="s">
        <v>138</v>
      </c>
      <c r="E146" s="205" t="s">
        <v>1770</v>
      </c>
      <c r="F146" s="206" t="s">
        <v>1771</v>
      </c>
      <c r="G146" s="207" t="s">
        <v>159</v>
      </c>
      <c r="H146" s="208">
        <v>2</v>
      </c>
      <c r="I146" s="209"/>
      <c r="J146" s="210">
        <f>ROUND(I146*H146,2)</f>
        <v>0</v>
      </c>
      <c r="K146" s="206" t="s">
        <v>19</v>
      </c>
      <c r="L146" s="211"/>
      <c r="M146" s="212" t="s">
        <v>19</v>
      </c>
      <c r="N146" s="213" t="s">
        <v>40</v>
      </c>
      <c r="O146" s="84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6" t="s">
        <v>143</v>
      </c>
      <c r="AT146" s="216" t="s">
        <v>138</v>
      </c>
      <c r="AU146" s="216" t="s">
        <v>69</v>
      </c>
      <c r="AY146" s="17" t="s">
        <v>144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7" t="s">
        <v>76</v>
      </c>
      <c r="BK146" s="217">
        <f>ROUND(I146*H146,2)</f>
        <v>0</v>
      </c>
      <c r="BL146" s="17" t="s">
        <v>145</v>
      </c>
      <c r="BM146" s="216" t="s">
        <v>1772</v>
      </c>
    </row>
    <row r="147" s="2" customFormat="1" ht="16.5" customHeight="1">
      <c r="A147" s="38"/>
      <c r="B147" s="39"/>
      <c r="C147" s="204" t="s">
        <v>542</v>
      </c>
      <c r="D147" s="204" t="s">
        <v>138</v>
      </c>
      <c r="E147" s="205" t="s">
        <v>1773</v>
      </c>
      <c r="F147" s="206" t="s">
        <v>1774</v>
      </c>
      <c r="G147" s="207" t="s">
        <v>159</v>
      </c>
      <c r="H147" s="208">
        <v>4</v>
      </c>
      <c r="I147" s="209"/>
      <c r="J147" s="210">
        <f>ROUND(I147*H147,2)</f>
        <v>0</v>
      </c>
      <c r="K147" s="206" t="s">
        <v>19</v>
      </c>
      <c r="L147" s="211"/>
      <c r="M147" s="212" t="s">
        <v>19</v>
      </c>
      <c r="N147" s="213" t="s">
        <v>40</v>
      </c>
      <c r="O147" s="84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6" t="s">
        <v>143</v>
      </c>
      <c r="AT147" s="216" t="s">
        <v>138</v>
      </c>
      <c r="AU147" s="216" t="s">
        <v>69</v>
      </c>
      <c r="AY147" s="17" t="s">
        <v>144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7" t="s">
        <v>76</v>
      </c>
      <c r="BK147" s="217">
        <f>ROUND(I147*H147,2)</f>
        <v>0</v>
      </c>
      <c r="BL147" s="17" t="s">
        <v>145</v>
      </c>
      <c r="BM147" s="216" t="s">
        <v>1775</v>
      </c>
    </row>
    <row r="148" s="2" customFormat="1" ht="16.5" customHeight="1">
      <c r="A148" s="38"/>
      <c r="B148" s="39"/>
      <c r="C148" s="204" t="s">
        <v>546</v>
      </c>
      <c r="D148" s="204" t="s">
        <v>138</v>
      </c>
      <c r="E148" s="205" t="s">
        <v>1776</v>
      </c>
      <c r="F148" s="206" t="s">
        <v>1777</v>
      </c>
      <c r="G148" s="207" t="s">
        <v>159</v>
      </c>
      <c r="H148" s="208">
        <v>1</v>
      </c>
      <c r="I148" s="209"/>
      <c r="J148" s="210">
        <f>ROUND(I148*H148,2)</f>
        <v>0</v>
      </c>
      <c r="K148" s="206" t="s">
        <v>326</v>
      </c>
      <c r="L148" s="211"/>
      <c r="M148" s="212" t="s">
        <v>19</v>
      </c>
      <c r="N148" s="213" t="s">
        <v>40</v>
      </c>
      <c r="O148" s="84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6" t="s">
        <v>143</v>
      </c>
      <c r="AT148" s="216" t="s">
        <v>138</v>
      </c>
      <c r="AU148" s="216" t="s">
        <v>69</v>
      </c>
      <c r="AY148" s="17" t="s">
        <v>144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7" t="s">
        <v>76</v>
      </c>
      <c r="BK148" s="217">
        <f>ROUND(I148*H148,2)</f>
        <v>0</v>
      </c>
      <c r="BL148" s="17" t="s">
        <v>145</v>
      </c>
      <c r="BM148" s="216" t="s">
        <v>1778</v>
      </c>
    </row>
    <row r="149" s="2" customFormat="1">
      <c r="A149" s="38"/>
      <c r="B149" s="39"/>
      <c r="C149" s="40"/>
      <c r="D149" s="227" t="s">
        <v>196</v>
      </c>
      <c r="E149" s="40"/>
      <c r="F149" s="228" t="s">
        <v>1779</v>
      </c>
      <c r="G149" s="40"/>
      <c r="H149" s="40"/>
      <c r="I149" s="146"/>
      <c r="J149" s="40"/>
      <c r="K149" s="40"/>
      <c r="L149" s="44"/>
      <c r="M149" s="229"/>
      <c r="N149" s="230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196</v>
      </c>
      <c r="AU149" s="17" t="s">
        <v>69</v>
      </c>
    </row>
    <row r="150" s="2" customFormat="1" ht="16.5" customHeight="1">
      <c r="A150" s="38"/>
      <c r="B150" s="39"/>
      <c r="C150" s="218" t="s">
        <v>550</v>
      </c>
      <c r="D150" s="218" t="s">
        <v>147</v>
      </c>
      <c r="E150" s="219" t="s">
        <v>586</v>
      </c>
      <c r="F150" s="220" t="s">
        <v>587</v>
      </c>
      <c r="G150" s="221" t="s">
        <v>236</v>
      </c>
      <c r="H150" s="222">
        <v>20</v>
      </c>
      <c r="I150" s="223"/>
      <c r="J150" s="224">
        <f>ROUND(I150*H150,2)</f>
        <v>0</v>
      </c>
      <c r="K150" s="220" t="s">
        <v>326</v>
      </c>
      <c r="L150" s="44"/>
      <c r="M150" s="225" t="s">
        <v>19</v>
      </c>
      <c r="N150" s="226" t="s">
        <v>40</v>
      </c>
      <c r="O150" s="84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6" t="s">
        <v>237</v>
      </c>
      <c r="AT150" s="216" t="s">
        <v>147</v>
      </c>
      <c r="AU150" s="216" t="s">
        <v>69</v>
      </c>
      <c r="AY150" s="17" t="s">
        <v>144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7" t="s">
        <v>76</v>
      </c>
      <c r="BK150" s="217">
        <f>ROUND(I150*H150,2)</f>
        <v>0</v>
      </c>
      <c r="BL150" s="17" t="s">
        <v>237</v>
      </c>
      <c r="BM150" s="216" t="s">
        <v>1780</v>
      </c>
    </row>
    <row r="151" s="2" customFormat="1" ht="16.5" customHeight="1">
      <c r="A151" s="38"/>
      <c r="B151" s="39"/>
      <c r="C151" s="218" t="s">
        <v>554</v>
      </c>
      <c r="D151" s="218" t="s">
        <v>147</v>
      </c>
      <c r="E151" s="219" t="s">
        <v>590</v>
      </c>
      <c r="F151" s="220" t="s">
        <v>591</v>
      </c>
      <c r="G151" s="221" t="s">
        <v>159</v>
      </c>
      <c r="H151" s="222">
        <v>1</v>
      </c>
      <c r="I151" s="223"/>
      <c r="J151" s="224">
        <f>ROUND(I151*H151,2)</f>
        <v>0</v>
      </c>
      <c r="K151" s="220" t="s">
        <v>326</v>
      </c>
      <c r="L151" s="44"/>
      <c r="M151" s="225" t="s">
        <v>19</v>
      </c>
      <c r="N151" s="226" t="s">
        <v>40</v>
      </c>
      <c r="O151" s="84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6" t="s">
        <v>237</v>
      </c>
      <c r="AT151" s="216" t="s">
        <v>147</v>
      </c>
      <c r="AU151" s="216" t="s">
        <v>69</v>
      </c>
      <c r="AY151" s="17" t="s">
        <v>144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7" t="s">
        <v>76</v>
      </c>
      <c r="BK151" s="217">
        <f>ROUND(I151*H151,2)</f>
        <v>0</v>
      </c>
      <c r="BL151" s="17" t="s">
        <v>237</v>
      </c>
      <c r="BM151" s="216" t="s">
        <v>1781</v>
      </c>
    </row>
    <row r="152" s="2" customFormat="1" ht="16.5" customHeight="1">
      <c r="A152" s="38"/>
      <c r="B152" s="39"/>
      <c r="C152" s="218" t="s">
        <v>173</v>
      </c>
      <c r="D152" s="218" t="s">
        <v>147</v>
      </c>
      <c r="E152" s="219" t="s">
        <v>523</v>
      </c>
      <c r="F152" s="220" t="s">
        <v>524</v>
      </c>
      <c r="G152" s="221" t="s">
        <v>236</v>
      </c>
      <c r="H152" s="222">
        <v>30</v>
      </c>
      <c r="I152" s="223"/>
      <c r="J152" s="224">
        <f>ROUND(I152*H152,2)</f>
        <v>0</v>
      </c>
      <c r="K152" s="220" t="s">
        <v>326</v>
      </c>
      <c r="L152" s="44"/>
      <c r="M152" s="225" t="s">
        <v>19</v>
      </c>
      <c r="N152" s="226" t="s">
        <v>40</v>
      </c>
      <c r="O152" s="84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6" t="s">
        <v>237</v>
      </c>
      <c r="AT152" s="216" t="s">
        <v>147</v>
      </c>
      <c r="AU152" s="216" t="s">
        <v>69</v>
      </c>
      <c r="AY152" s="17" t="s">
        <v>144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7" t="s">
        <v>76</v>
      </c>
      <c r="BK152" s="217">
        <f>ROUND(I152*H152,2)</f>
        <v>0</v>
      </c>
      <c r="BL152" s="17" t="s">
        <v>237</v>
      </c>
      <c r="BM152" s="216" t="s">
        <v>1782</v>
      </c>
    </row>
    <row r="153" s="2" customFormat="1" ht="16.5" customHeight="1">
      <c r="A153" s="38"/>
      <c r="B153" s="39"/>
      <c r="C153" s="218" t="s">
        <v>561</v>
      </c>
      <c r="D153" s="218" t="s">
        <v>147</v>
      </c>
      <c r="E153" s="219" t="s">
        <v>527</v>
      </c>
      <c r="F153" s="220" t="s">
        <v>528</v>
      </c>
      <c r="G153" s="221" t="s">
        <v>236</v>
      </c>
      <c r="H153" s="222">
        <v>30</v>
      </c>
      <c r="I153" s="223"/>
      <c r="J153" s="224">
        <f>ROUND(I153*H153,2)</f>
        <v>0</v>
      </c>
      <c r="K153" s="220" t="s">
        <v>326</v>
      </c>
      <c r="L153" s="44"/>
      <c r="M153" s="225" t="s">
        <v>19</v>
      </c>
      <c r="N153" s="226" t="s">
        <v>40</v>
      </c>
      <c r="O153" s="84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6" t="s">
        <v>237</v>
      </c>
      <c r="AT153" s="216" t="s">
        <v>147</v>
      </c>
      <c r="AU153" s="216" t="s">
        <v>69</v>
      </c>
      <c r="AY153" s="17" t="s">
        <v>144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7" t="s">
        <v>76</v>
      </c>
      <c r="BK153" s="217">
        <f>ROUND(I153*H153,2)</f>
        <v>0</v>
      </c>
      <c r="BL153" s="17" t="s">
        <v>237</v>
      </c>
      <c r="BM153" s="216" t="s">
        <v>1783</v>
      </c>
    </row>
    <row r="154" s="2" customFormat="1" ht="16.5" customHeight="1">
      <c r="A154" s="38"/>
      <c r="B154" s="39"/>
      <c r="C154" s="204" t="s">
        <v>565</v>
      </c>
      <c r="D154" s="204" t="s">
        <v>138</v>
      </c>
      <c r="E154" s="205" t="s">
        <v>531</v>
      </c>
      <c r="F154" s="206" t="s">
        <v>532</v>
      </c>
      <c r="G154" s="207" t="s">
        <v>159</v>
      </c>
      <c r="H154" s="208">
        <v>1</v>
      </c>
      <c r="I154" s="209"/>
      <c r="J154" s="210">
        <f>ROUND(I154*H154,2)</f>
        <v>0</v>
      </c>
      <c r="K154" s="206" t="s">
        <v>326</v>
      </c>
      <c r="L154" s="211"/>
      <c r="M154" s="212" t="s">
        <v>19</v>
      </c>
      <c r="N154" s="213" t="s">
        <v>40</v>
      </c>
      <c r="O154" s="84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6" t="s">
        <v>237</v>
      </c>
      <c r="AT154" s="216" t="s">
        <v>138</v>
      </c>
      <c r="AU154" s="216" t="s">
        <v>69</v>
      </c>
      <c r="AY154" s="17" t="s">
        <v>144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7" t="s">
        <v>76</v>
      </c>
      <c r="BK154" s="217">
        <f>ROUND(I154*H154,2)</f>
        <v>0</v>
      </c>
      <c r="BL154" s="17" t="s">
        <v>237</v>
      </c>
      <c r="BM154" s="216" t="s">
        <v>1784</v>
      </c>
    </row>
    <row r="155" s="2" customFormat="1" ht="21.75" customHeight="1">
      <c r="A155" s="38"/>
      <c r="B155" s="39"/>
      <c r="C155" s="204" t="s">
        <v>569</v>
      </c>
      <c r="D155" s="204" t="s">
        <v>138</v>
      </c>
      <c r="E155" s="205" t="s">
        <v>547</v>
      </c>
      <c r="F155" s="206" t="s">
        <v>548</v>
      </c>
      <c r="G155" s="207" t="s">
        <v>159</v>
      </c>
      <c r="H155" s="208">
        <v>1</v>
      </c>
      <c r="I155" s="209"/>
      <c r="J155" s="210">
        <f>ROUND(I155*H155,2)</f>
        <v>0</v>
      </c>
      <c r="K155" s="206" t="s">
        <v>326</v>
      </c>
      <c r="L155" s="211"/>
      <c r="M155" s="212" t="s">
        <v>19</v>
      </c>
      <c r="N155" s="213" t="s">
        <v>40</v>
      </c>
      <c r="O155" s="84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6" t="s">
        <v>143</v>
      </c>
      <c r="AT155" s="216" t="s">
        <v>138</v>
      </c>
      <c r="AU155" s="216" t="s">
        <v>69</v>
      </c>
      <c r="AY155" s="17" t="s">
        <v>144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7" t="s">
        <v>76</v>
      </c>
      <c r="BK155" s="217">
        <f>ROUND(I155*H155,2)</f>
        <v>0</v>
      </c>
      <c r="BL155" s="17" t="s">
        <v>145</v>
      </c>
      <c r="BM155" s="216" t="s">
        <v>1785</v>
      </c>
    </row>
    <row r="156" s="2" customFormat="1" ht="16.5" customHeight="1">
      <c r="A156" s="38"/>
      <c r="B156" s="39"/>
      <c r="C156" s="204" t="s">
        <v>573</v>
      </c>
      <c r="D156" s="204" t="s">
        <v>138</v>
      </c>
      <c r="E156" s="205" t="s">
        <v>647</v>
      </c>
      <c r="F156" s="206" t="s">
        <v>648</v>
      </c>
      <c r="G156" s="207" t="s">
        <v>159</v>
      </c>
      <c r="H156" s="208">
        <v>12</v>
      </c>
      <c r="I156" s="209"/>
      <c r="J156" s="210">
        <f>ROUND(I156*H156,2)</f>
        <v>0</v>
      </c>
      <c r="K156" s="206" t="s">
        <v>326</v>
      </c>
      <c r="L156" s="211"/>
      <c r="M156" s="212" t="s">
        <v>19</v>
      </c>
      <c r="N156" s="213" t="s">
        <v>40</v>
      </c>
      <c r="O156" s="84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6" t="s">
        <v>78</v>
      </c>
      <c r="AT156" s="216" t="s">
        <v>138</v>
      </c>
      <c r="AU156" s="216" t="s">
        <v>69</v>
      </c>
      <c r="AY156" s="17" t="s">
        <v>144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7" t="s">
        <v>76</v>
      </c>
      <c r="BK156" s="217">
        <f>ROUND(I156*H156,2)</f>
        <v>0</v>
      </c>
      <c r="BL156" s="17" t="s">
        <v>76</v>
      </c>
      <c r="BM156" s="216" t="s">
        <v>1786</v>
      </c>
    </row>
    <row r="157" s="2" customFormat="1" ht="16.5" customHeight="1">
      <c r="A157" s="38"/>
      <c r="B157" s="39"/>
      <c r="C157" s="204" t="s">
        <v>577</v>
      </c>
      <c r="D157" s="204" t="s">
        <v>138</v>
      </c>
      <c r="E157" s="205" t="s">
        <v>651</v>
      </c>
      <c r="F157" s="206" t="s">
        <v>652</v>
      </c>
      <c r="G157" s="207" t="s">
        <v>159</v>
      </c>
      <c r="H157" s="208">
        <v>12</v>
      </c>
      <c r="I157" s="209"/>
      <c r="J157" s="210">
        <f>ROUND(I157*H157,2)</f>
        <v>0</v>
      </c>
      <c r="K157" s="206" t="s">
        <v>326</v>
      </c>
      <c r="L157" s="211"/>
      <c r="M157" s="212" t="s">
        <v>19</v>
      </c>
      <c r="N157" s="213" t="s">
        <v>40</v>
      </c>
      <c r="O157" s="84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6" t="s">
        <v>78</v>
      </c>
      <c r="AT157" s="216" t="s">
        <v>138</v>
      </c>
      <c r="AU157" s="216" t="s">
        <v>69</v>
      </c>
      <c r="AY157" s="17" t="s">
        <v>144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7" t="s">
        <v>76</v>
      </c>
      <c r="BK157" s="217">
        <f>ROUND(I157*H157,2)</f>
        <v>0</v>
      </c>
      <c r="BL157" s="17" t="s">
        <v>76</v>
      </c>
      <c r="BM157" s="216" t="s">
        <v>1787</v>
      </c>
    </row>
    <row r="158" s="2" customFormat="1" ht="21.75" customHeight="1">
      <c r="A158" s="38"/>
      <c r="B158" s="39"/>
      <c r="C158" s="218" t="s">
        <v>581</v>
      </c>
      <c r="D158" s="218" t="s">
        <v>147</v>
      </c>
      <c r="E158" s="219" t="s">
        <v>427</v>
      </c>
      <c r="F158" s="220" t="s">
        <v>428</v>
      </c>
      <c r="G158" s="221" t="s">
        <v>159</v>
      </c>
      <c r="H158" s="222">
        <v>7</v>
      </c>
      <c r="I158" s="223"/>
      <c r="J158" s="224">
        <f>ROUND(I158*H158,2)</f>
        <v>0</v>
      </c>
      <c r="K158" s="220" t="s">
        <v>326</v>
      </c>
      <c r="L158" s="44"/>
      <c r="M158" s="225" t="s">
        <v>19</v>
      </c>
      <c r="N158" s="226" t="s">
        <v>40</v>
      </c>
      <c r="O158" s="84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6" t="s">
        <v>237</v>
      </c>
      <c r="AT158" s="216" t="s">
        <v>147</v>
      </c>
      <c r="AU158" s="216" t="s">
        <v>69</v>
      </c>
      <c r="AY158" s="17" t="s">
        <v>144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7" t="s">
        <v>76</v>
      </c>
      <c r="BK158" s="217">
        <f>ROUND(I158*H158,2)</f>
        <v>0</v>
      </c>
      <c r="BL158" s="17" t="s">
        <v>237</v>
      </c>
      <c r="BM158" s="216" t="s">
        <v>1788</v>
      </c>
    </row>
    <row r="159" s="2" customFormat="1" ht="16.5" customHeight="1">
      <c r="A159" s="38"/>
      <c r="B159" s="39"/>
      <c r="C159" s="218" t="s">
        <v>585</v>
      </c>
      <c r="D159" s="218" t="s">
        <v>147</v>
      </c>
      <c r="E159" s="219" t="s">
        <v>361</v>
      </c>
      <c r="F159" s="220" t="s">
        <v>362</v>
      </c>
      <c r="G159" s="221" t="s">
        <v>159</v>
      </c>
      <c r="H159" s="222">
        <v>7</v>
      </c>
      <c r="I159" s="223"/>
      <c r="J159" s="224">
        <f>ROUND(I159*H159,2)</f>
        <v>0</v>
      </c>
      <c r="K159" s="220" t="s">
        <v>326</v>
      </c>
      <c r="L159" s="44"/>
      <c r="M159" s="225" t="s">
        <v>19</v>
      </c>
      <c r="N159" s="226" t="s">
        <v>40</v>
      </c>
      <c r="O159" s="84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6" t="s">
        <v>237</v>
      </c>
      <c r="AT159" s="216" t="s">
        <v>147</v>
      </c>
      <c r="AU159" s="216" t="s">
        <v>69</v>
      </c>
      <c r="AY159" s="17" t="s">
        <v>144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7" t="s">
        <v>76</v>
      </c>
      <c r="BK159" s="217">
        <f>ROUND(I159*H159,2)</f>
        <v>0</v>
      </c>
      <c r="BL159" s="17" t="s">
        <v>237</v>
      </c>
      <c r="BM159" s="216" t="s">
        <v>1789</v>
      </c>
    </row>
    <row r="160" s="2" customFormat="1" ht="16.5" customHeight="1">
      <c r="A160" s="38"/>
      <c r="B160" s="39"/>
      <c r="C160" s="204" t="s">
        <v>589</v>
      </c>
      <c r="D160" s="204" t="s">
        <v>138</v>
      </c>
      <c r="E160" s="205" t="s">
        <v>364</v>
      </c>
      <c r="F160" s="206" t="s">
        <v>365</v>
      </c>
      <c r="G160" s="207" t="s">
        <v>159</v>
      </c>
      <c r="H160" s="208">
        <v>19</v>
      </c>
      <c r="I160" s="209"/>
      <c r="J160" s="210">
        <f>ROUND(I160*H160,2)</f>
        <v>0</v>
      </c>
      <c r="K160" s="206" t="s">
        <v>326</v>
      </c>
      <c r="L160" s="211"/>
      <c r="M160" s="212" t="s">
        <v>19</v>
      </c>
      <c r="N160" s="213" t="s">
        <v>40</v>
      </c>
      <c r="O160" s="84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6" t="s">
        <v>237</v>
      </c>
      <c r="AT160" s="216" t="s">
        <v>138</v>
      </c>
      <c r="AU160" s="216" t="s">
        <v>69</v>
      </c>
      <c r="AY160" s="17" t="s">
        <v>144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7" t="s">
        <v>76</v>
      </c>
      <c r="BK160" s="217">
        <f>ROUND(I160*H160,2)</f>
        <v>0</v>
      </c>
      <c r="BL160" s="17" t="s">
        <v>237</v>
      </c>
      <c r="BM160" s="216" t="s">
        <v>1790</v>
      </c>
    </row>
    <row r="161" s="2" customFormat="1" ht="16.5" customHeight="1">
      <c r="A161" s="38"/>
      <c r="B161" s="39"/>
      <c r="C161" s="218" t="s">
        <v>593</v>
      </c>
      <c r="D161" s="218" t="s">
        <v>147</v>
      </c>
      <c r="E161" s="219" t="s">
        <v>431</v>
      </c>
      <c r="F161" s="220" t="s">
        <v>432</v>
      </c>
      <c r="G161" s="221" t="s">
        <v>159</v>
      </c>
      <c r="H161" s="222">
        <v>7</v>
      </c>
      <c r="I161" s="223"/>
      <c r="J161" s="224">
        <f>ROUND(I161*H161,2)</f>
        <v>0</v>
      </c>
      <c r="K161" s="220" t="s">
        <v>326</v>
      </c>
      <c r="L161" s="44"/>
      <c r="M161" s="225" t="s">
        <v>19</v>
      </c>
      <c r="N161" s="226" t="s">
        <v>40</v>
      </c>
      <c r="O161" s="84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6" t="s">
        <v>237</v>
      </c>
      <c r="AT161" s="216" t="s">
        <v>147</v>
      </c>
      <c r="AU161" s="216" t="s">
        <v>69</v>
      </c>
      <c r="AY161" s="17" t="s">
        <v>144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7" t="s">
        <v>76</v>
      </c>
      <c r="BK161" s="217">
        <f>ROUND(I161*H161,2)</f>
        <v>0</v>
      </c>
      <c r="BL161" s="17" t="s">
        <v>237</v>
      </c>
      <c r="BM161" s="216" t="s">
        <v>1791</v>
      </c>
    </row>
    <row r="162" s="2" customFormat="1" ht="16.5" customHeight="1">
      <c r="A162" s="38"/>
      <c r="B162" s="39"/>
      <c r="C162" s="218" t="s">
        <v>597</v>
      </c>
      <c r="D162" s="218" t="s">
        <v>147</v>
      </c>
      <c r="E162" s="219" t="s">
        <v>352</v>
      </c>
      <c r="F162" s="220" t="s">
        <v>353</v>
      </c>
      <c r="G162" s="221" t="s">
        <v>159</v>
      </c>
      <c r="H162" s="222">
        <v>38</v>
      </c>
      <c r="I162" s="223"/>
      <c r="J162" s="224">
        <f>ROUND(I162*H162,2)</f>
        <v>0</v>
      </c>
      <c r="K162" s="220" t="s">
        <v>326</v>
      </c>
      <c r="L162" s="44"/>
      <c r="M162" s="225" t="s">
        <v>19</v>
      </c>
      <c r="N162" s="226" t="s">
        <v>40</v>
      </c>
      <c r="O162" s="84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6" t="s">
        <v>237</v>
      </c>
      <c r="AT162" s="216" t="s">
        <v>147</v>
      </c>
      <c r="AU162" s="216" t="s">
        <v>69</v>
      </c>
      <c r="AY162" s="17" t="s">
        <v>144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7" t="s">
        <v>76</v>
      </c>
      <c r="BK162" s="217">
        <f>ROUND(I162*H162,2)</f>
        <v>0</v>
      </c>
      <c r="BL162" s="17" t="s">
        <v>237</v>
      </c>
      <c r="BM162" s="216" t="s">
        <v>1792</v>
      </c>
    </row>
    <row r="163" s="2" customFormat="1" ht="16.5" customHeight="1">
      <c r="A163" s="38"/>
      <c r="B163" s="39"/>
      <c r="C163" s="204" t="s">
        <v>602</v>
      </c>
      <c r="D163" s="204" t="s">
        <v>138</v>
      </c>
      <c r="E163" s="205" t="s">
        <v>355</v>
      </c>
      <c r="F163" s="206" t="s">
        <v>356</v>
      </c>
      <c r="G163" s="207" t="s">
        <v>159</v>
      </c>
      <c r="H163" s="208">
        <v>9</v>
      </c>
      <c r="I163" s="209"/>
      <c r="J163" s="210">
        <f>ROUND(I163*H163,2)</f>
        <v>0</v>
      </c>
      <c r="K163" s="206" t="s">
        <v>326</v>
      </c>
      <c r="L163" s="211"/>
      <c r="M163" s="212" t="s">
        <v>19</v>
      </c>
      <c r="N163" s="213" t="s">
        <v>40</v>
      </c>
      <c r="O163" s="84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6" t="s">
        <v>237</v>
      </c>
      <c r="AT163" s="216" t="s">
        <v>138</v>
      </c>
      <c r="AU163" s="216" t="s">
        <v>69</v>
      </c>
      <c r="AY163" s="17" t="s">
        <v>144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7" t="s">
        <v>76</v>
      </c>
      <c r="BK163" s="217">
        <f>ROUND(I163*H163,2)</f>
        <v>0</v>
      </c>
      <c r="BL163" s="17" t="s">
        <v>237</v>
      </c>
      <c r="BM163" s="216" t="s">
        <v>1793</v>
      </c>
    </row>
    <row r="164" s="2" customFormat="1" ht="16.5" customHeight="1">
      <c r="A164" s="38"/>
      <c r="B164" s="39"/>
      <c r="C164" s="204" t="s">
        <v>606</v>
      </c>
      <c r="D164" s="204" t="s">
        <v>138</v>
      </c>
      <c r="E164" s="205" t="s">
        <v>358</v>
      </c>
      <c r="F164" s="206" t="s">
        <v>359</v>
      </c>
      <c r="G164" s="207" t="s">
        <v>159</v>
      </c>
      <c r="H164" s="208">
        <v>6</v>
      </c>
      <c r="I164" s="209"/>
      <c r="J164" s="210">
        <f>ROUND(I164*H164,2)</f>
        <v>0</v>
      </c>
      <c r="K164" s="206" t="s">
        <v>326</v>
      </c>
      <c r="L164" s="211"/>
      <c r="M164" s="212" t="s">
        <v>19</v>
      </c>
      <c r="N164" s="213" t="s">
        <v>40</v>
      </c>
      <c r="O164" s="84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6" t="s">
        <v>237</v>
      </c>
      <c r="AT164" s="216" t="s">
        <v>138</v>
      </c>
      <c r="AU164" s="216" t="s">
        <v>69</v>
      </c>
      <c r="AY164" s="17" t="s">
        <v>144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7" t="s">
        <v>76</v>
      </c>
      <c r="BK164" s="217">
        <f>ROUND(I164*H164,2)</f>
        <v>0</v>
      </c>
      <c r="BL164" s="17" t="s">
        <v>237</v>
      </c>
      <c r="BM164" s="216" t="s">
        <v>1794</v>
      </c>
    </row>
    <row r="165" s="2" customFormat="1" ht="16.5" customHeight="1">
      <c r="A165" s="38"/>
      <c r="B165" s="39"/>
      <c r="C165" s="218" t="s">
        <v>610</v>
      </c>
      <c r="D165" s="218" t="s">
        <v>147</v>
      </c>
      <c r="E165" s="219" t="s">
        <v>367</v>
      </c>
      <c r="F165" s="220" t="s">
        <v>368</v>
      </c>
      <c r="G165" s="221" t="s">
        <v>159</v>
      </c>
      <c r="H165" s="222">
        <v>19</v>
      </c>
      <c r="I165" s="223"/>
      <c r="J165" s="224">
        <f>ROUND(I165*H165,2)</f>
        <v>0</v>
      </c>
      <c r="K165" s="220" t="s">
        <v>326</v>
      </c>
      <c r="L165" s="44"/>
      <c r="M165" s="225" t="s">
        <v>19</v>
      </c>
      <c r="N165" s="226" t="s">
        <v>40</v>
      </c>
      <c r="O165" s="84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6" t="s">
        <v>237</v>
      </c>
      <c r="AT165" s="216" t="s">
        <v>147</v>
      </c>
      <c r="AU165" s="216" t="s">
        <v>69</v>
      </c>
      <c r="AY165" s="17" t="s">
        <v>144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7" t="s">
        <v>76</v>
      </c>
      <c r="BK165" s="217">
        <f>ROUND(I165*H165,2)</f>
        <v>0</v>
      </c>
      <c r="BL165" s="17" t="s">
        <v>237</v>
      </c>
      <c r="BM165" s="216" t="s">
        <v>1795</v>
      </c>
    </row>
    <row r="166" s="2" customFormat="1" ht="16.5" customHeight="1">
      <c r="A166" s="38"/>
      <c r="B166" s="39"/>
      <c r="C166" s="204" t="s">
        <v>614</v>
      </c>
      <c r="D166" s="204" t="s">
        <v>138</v>
      </c>
      <c r="E166" s="205" t="s">
        <v>370</v>
      </c>
      <c r="F166" s="206" t="s">
        <v>371</v>
      </c>
      <c r="G166" s="207" t="s">
        <v>159</v>
      </c>
      <c r="H166" s="208">
        <v>7</v>
      </c>
      <c r="I166" s="209"/>
      <c r="J166" s="210">
        <f>ROUND(I166*H166,2)</f>
        <v>0</v>
      </c>
      <c r="K166" s="206" t="s">
        <v>326</v>
      </c>
      <c r="L166" s="211"/>
      <c r="M166" s="212" t="s">
        <v>19</v>
      </c>
      <c r="N166" s="213" t="s">
        <v>40</v>
      </c>
      <c r="O166" s="84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6" t="s">
        <v>261</v>
      </c>
      <c r="AT166" s="216" t="s">
        <v>138</v>
      </c>
      <c r="AU166" s="216" t="s">
        <v>69</v>
      </c>
      <c r="AY166" s="17" t="s">
        <v>144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7" t="s">
        <v>76</v>
      </c>
      <c r="BK166" s="217">
        <f>ROUND(I166*H166,2)</f>
        <v>0</v>
      </c>
      <c r="BL166" s="17" t="s">
        <v>261</v>
      </c>
      <c r="BM166" s="216" t="s">
        <v>1796</v>
      </c>
    </row>
    <row r="167" s="2" customFormat="1" ht="16.5" customHeight="1">
      <c r="A167" s="38"/>
      <c r="B167" s="39"/>
      <c r="C167" s="204" t="s">
        <v>618</v>
      </c>
      <c r="D167" s="204" t="s">
        <v>138</v>
      </c>
      <c r="E167" s="205" t="s">
        <v>373</v>
      </c>
      <c r="F167" s="206" t="s">
        <v>374</v>
      </c>
      <c r="G167" s="207" t="s">
        <v>159</v>
      </c>
      <c r="H167" s="208">
        <v>155</v>
      </c>
      <c r="I167" s="209"/>
      <c r="J167" s="210">
        <f>ROUND(I167*H167,2)</f>
        <v>0</v>
      </c>
      <c r="K167" s="206" t="s">
        <v>326</v>
      </c>
      <c r="L167" s="211"/>
      <c r="M167" s="212" t="s">
        <v>19</v>
      </c>
      <c r="N167" s="213" t="s">
        <v>40</v>
      </c>
      <c r="O167" s="84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6" t="s">
        <v>143</v>
      </c>
      <c r="AT167" s="216" t="s">
        <v>138</v>
      </c>
      <c r="AU167" s="216" t="s">
        <v>69</v>
      </c>
      <c r="AY167" s="17" t="s">
        <v>144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7" t="s">
        <v>76</v>
      </c>
      <c r="BK167" s="217">
        <f>ROUND(I167*H167,2)</f>
        <v>0</v>
      </c>
      <c r="BL167" s="17" t="s">
        <v>145</v>
      </c>
      <c r="BM167" s="216" t="s">
        <v>1797</v>
      </c>
    </row>
    <row r="168" s="2" customFormat="1" ht="16.5" customHeight="1">
      <c r="A168" s="38"/>
      <c r="B168" s="39"/>
      <c r="C168" s="204" t="s">
        <v>622</v>
      </c>
      <c r="D168" s="204" t="s">
        <v>138</v>
      </c>
      <c r="E168" s="205" t="s">
        <v>376</v>
      </c>
      <c r="F168" s="206" t="s">
        <v>377</v>
      </c>
      <c r="G168" s="207" t="s">
        <v>159</v>
      </c>
      <c r="H168" s="208">
        <v>4</v>
      </c>
      <c r="I168" s="209"/>
      <c r="J168" s="210">
        <f>ROUND(I168*H168,2)</f>
        <v>0</v>
      </c>
      <c r="K168" s="206" t="s">
        <v>326</v>
      </c>
      <c r="L168" s="211"/>
      <c r="M168" s="212" t="s">
        <v>19</v>
      </c>
      <c r="N168" s="213" t="s">
        <v>40</v>
      </c>
      <c r="O168" s="84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6" t="s">
        <v>261</v>
      </c>
      <c r="AT168" s="216" t="s">
        <v>138</v>
      </c>
      <c r="AU168" s="216" t="s">
        <v>69</v>
      </c>
      <c r="AY168" s="17" t="s">
        <v>144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7" t="s">
        <v>76</v>
      </c>
      <c r="BK168" s="217">
        <f>ROUND(I168*H168,2)</f>
        <v>0</v>
      </c>
      <c r="BL168" s="17" t="s">
        <v>261</v>
      </c>
      <c r="BM168" s="216" t="s">
        <v>1798</v>
      </c>
    </row>
    <row r="169" s="2" customFormat="1" ht="16.5" customHeight="1">
      <c r="A169" s="38"/>
      <c r="B169" s="39"/>
      <c r="C169" s="204" t="s">
        <v>626</v>
      </c>
      <c r="D169" s="204" t="s">
        <v>138</v>
      </c>
      <c r="E169" s="205" t="s">
        <v>379</v>
      </c>
      <c r="F169" s="206" t="s">
        <v>380</v>
      </c>
      <c r="G169" s="207" t="s">
        <v>159</v>
      </c>
      <c r="H169" s="208">
        <v>7</v>
      </c>
      <c r="I169" s="209"/>
      <c r="J169" s="210">
        <f>ROUND(I169*H169,2)</f>
        <v>0</v>
      </c>
      <c r="K169" s="206" t="s">
        <v>326</v>
      </c>
      <c r="L169" s="211"/>
      <c r="M169" s="212" t="s">
        <v>19</v>
      </c>
      <c r="N169" s="213" t="s">
        <v>40</v>
      </c>
      <c r="O169" s="84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6" t="s">
        <v>261</v>
      </c>
      <c r="AT169" s="216" t="s">
        <v>138</v>
      </c>
      <c r="AU169" s="216" t="s">
        <v>69</v>
      </c>
      <c r="AY169" s="17" t="s">
        <v>144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7" t="s">
        <v>76</v>
      </c>
      <c r="BK169" s="217">
        <f>ROUND(I169*H169,2)</f>
        <v>0</v>
      </c>
      <c r="BL169" s="17" t="s">
        <v>261</v>
      </c>
      <c r="BM169" s="216" t="s">
        <v>1799</v>
      </c>
    </row>
    <row r="170" s="2" customFormat="1" ht="16.5" customHeight="1">
      <c r="A170" s="38"/>
      <c r="B170" s="39"/>
      <c r="C170" s="204" t="s">
        <v>630</v>
      </c>
      <c r="D170" s="204" t="s">
        <v>138</v>
      </c>
      <c r="E170" s="205" t="s">
        <v>382</v>
      </c>
      <c r="F170" s="206" t="s">
        <v>383</v>
      </c>
      <c r="G170" s="207" t="s">
        <v>159</v>
      </c>
      <c r="H170" s="208">
        <v>32</v>
      </c>
      <c r="I170" s="209"/>
      <c r="J170" s="210">
        <f>ROUND(I170*H170,2)</f>
        <v>0</v>
      </c>
      <c r="K170" s="206" t="s">
        <v>326</v>
      </c>
      <c r="L170" s="211"/>
      <c r="M170" s="212" t="s">
        <v>19</v>
      </c>
      <c r="N170" s="213" t="s">
        <v>40</v>
      </c>
      <c r="O170" s="84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6" t="s">
        <v>261</v>
      </c>
      <c r="AT170" s="216" t="s">
        <v>138</v>
      </c>
      <c r="AU170" s="216" t="s">
        <v>69</v>
      </c>
      <c r="AY170" s="17" t="s">
        <v>144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7" t="s">
        <v>76</v>
      </c>
      <c r="BK170" s="217">
        <f>ROUND(I170*H170,2)</f>
        <v>0</v>
      </c>
      <c r="BL170" s="17" t="s">
        <v>261</v>
      </c>
      <c r="BM170" s="216" t="s">
        <v>1800</v>
      </c>
    </row>
    <row r="171" s="2" customFormat="1" ht="16.5" customHeight="1">
      <c r="A171" s="38"/>
      <c r="B171" s="39"/>
      <c r="C171" s="218" t="s">
        <v>634</v>
      </c>
      <c r="D171" s="218" t="s">
        <v>147</v>
      </c>
      <c r="E171" s="219" t="s">
        <v>598</v>
      </c>
      <c r="F171" s="220" t="s">
        <v>599</v>
      </c>
      <c r="G171" s="221" t="s">
        <v>159</v>
      </c>
      <c r="H171" s="222">
        <v>15</v>
      </c>
      <c r="I171" s="223"/>
      <c r="J171" s="224">
        <f>ROUND(I171*H171,2)</f>
        <v>0</v>
      </c>
      <c r="K171" s="220" t="s">
        <v>326</v>
      </c>
      <c r="L171" s="44"/>
      <c r="M171" s="225" t="s">
        <v>19</v>
      </c>
      <c r="N171" s="226" t="s">
        <v>40</v>
      </c>
      <c r="O171" s="84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6" t="s">
        <v>237</v>
      </c>
      <c r="AT171" s="216" t="s">
        <v>147</v>
      </c>
      <c r="AU171" s="216" t="s">
        <v>69</v>
      </c>
      <c r="AY171" s="17" t="s">
        <v>144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7" t="s">
        <v>76</v>
      </c>
      <c r="BK171" s="217">
        <f>ROUND(I171*H171,2)</f>
        <v>0</v>
      </c>
      <c r="BL171" s="17" t="s">
        <v>237</v>
      </c>
      <c r="BM171" s="216" t="s">
        <v>1801</v>
      </c>
    </row>
    <row r="172" s="2" customFormat="1">
      <c r="A172" s="38"/>
      <c r="B172" s="39"/>
      <c r="C172" s="40"/>
      <c r="D172" s="227" t="s">
        <v>196</v>
      </c>
      <c r="E172" s="40"/>
      <c r="F172" s="228" t="s">
        <v>601</v>
      </c>
      <c r="G172" s="40"/>
      <c r="H172" s="40"/>
      <c r="I172" s="146"/>
      <c r="J172" s="40"/>
      <c r="K172" s="40"/>
      <c r="L172" s="44"/>
      <c r="M172" s="229"/>
      <c r="N172" s="230"/>
      <c r="O172" s="84"/>
      <c r="P172" s="84"/>
      <c r="Q172" s="84"/>
      <c r="R172" s="84"/>
      <c r="S172" s="84"/>
      <c r="T172" s="85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196</v>
      </c>
      <c r="AU172" s="17" t="s">
        <v>69</v>
      </c>
    </row>
    <row r="173" s="2" customFormat="1" ht="16.5" customHeight="1">
      <c r="A173" s="38"/>
      <c r="B173" s="39"/>
      <c r="C173" s="218" t="s">
        <v>638</v>
      </c>
      <c r="D173" s="218" t="s">
        <v>147</v>
      </c>
      <c r="E173" s="219" t="s">
        <v>603</v>
      </c>
      <c r="F173" s="220" t="s">
        <v>604</v>
      </c>
      <c r="G173" s="221" t="s">
        <v>159</v>
      </c>
      <c r="H173" s="222">
        <v>320</v>
      </c>
      <c r="I173" s="223"/>
      <c r="J173" s="224">
        <f>ROUND(I173*H173,2)</f>
        <v>0</v>
      </c>
      <c r="K173" s="220" t="s">
        <v>326</v>
      </c>
      <c r="L173" s="44"/>
      <c r="M173" s="225" t="s">
        <v>19</v>
      </c>
      <c r="N173" s="226" t="s">
        <v>40</v>
      </c>
      <c r="O173" s="84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6" t="s">
        <v>237</v>
      </c>
      <c r="AT173" s="216" t="s">
        <v>147</v>
      </c>
      <c r="AU173" s="216" t="s">
        <v>69</v>
      </c>
      <c r="AY173" s="17" t="s">
        <v>144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7" t="s">
        <v>76</v>
      </c>
      <c r="BK173" s="217">
        <f>ROUND(I173*H173,2)</f>
        <v>0</v>
      </c>
      <c r="BL173" s="17" t="s">
        <v>237</v>
      </c>
      <c r="BM173" s="216" t="s">
        <v>1802</v>
      </c>
    </row>
    <row r="174" s="2" customFormat="1" ht="16.5" customHeight="1">
      <c r="A174" s="38"/>
      <c r="B174" s="39"/>
      <c r="C174" s="218" t="s">
        <v>642</v>
      </c>
      <c r="D174" s="218" t="s">
        <v>147</v>
      </c>
      <c r="E174" s="219" t="s">
        <v>435</v>
      </c>
      <c r="F174" s="220" t="s">
        <v>436</v>
      </c>
      <c r="G174" s="221" t="s">
        <v>159</v>
      </c>
      <c r="H174" s="222">
        <v>2150</v>
      </c>
      <c r="I174" s="223"/>
      <c r="J174" s="224">
        <f>ROUND(I174*H174,2)</f>
        <v>0</v>
      </c>
      <c r="K174" s="220" t="s">
        <v>326</v>
      </c>
      <c r="L174" s="44"/>
      <c r="M174" s="225" t="s">
        <v>19</v>
      </c>
      <c r="N174" s="226" t="s">
        <v>40</v>
      </c>
      <c r="O174" s="84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6" t="s">
        <v>237</v>
      </c>
      <c r="AT174" s="216" t="s">
        <v>147</v>
      </c>
      <c r="AU174" s="216" t="s">
        <v>69</v>
      </c>
      <c r="AY174" s="17" t="s">
        <v>144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7" t="s">
        <v>76</v>
      </c>
      <c r="BK174" s="217">
        <f>ROUND(I174*H174,2)</f>
        <v>0</v>
      </c>
      <c r="BL174" s="17" t="s">
        <v>237</v>
      </c>
      <c r="BM174" s="216" t="s">
        <v>1803</v>
      </c>
    </row>
    <row r="175" s="2" customFormat="1" ht="16.5" customHeight="1">
      <c r="A175" s="38"/>
      <c r="B175" s="39"/>
      <c r="C175" s="218" t="s">
        <v>646</v>
      </c>
      <c r="D175" s="218" t="s">
        <v>147</v>
      </c>
      <c r="E175" s="219" t="s">
        <v>439</v>
      </c>
      <c r="F175" s="220" t="s">
        <v>440</v>
      </c>
      <c r="G175" s="221" t="s">
        <v>159</v>
      </c>
      <c r="H175" s="222">
        <v>520</v>
      </c>
      <c r="I175" s="223"/>
      <c r="J175" s="224">
        <f>ROUND(I175*H175,2)</f>
        <v>0</v>
      </c>
      <c r="K175" s="220" t="s">
        <v>326</v>
      </c>
      <c r="L175" s="44"/>
      <c r="M175" s="225" t="s">
        <v>19</v>
      </c>
      <c r="N175" s="226" t="s">
        <v>40</v>
      </c>
      <c r="O175" s="84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6" t="s">
        <v>237</v>
      </c>
      <c r="AT175" s="216" t="s">
        <v>147</v>
      </c>
      <c r="AU175" s="216" t="s">
        <v>69</v>
      </c>
      <c r="AY175" s="17" t="s">
        <v>144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7" t="s">
        <v>76</v>
      </c>
      <c r="BK175" s="217">
        <f>ROUND(I175*H175,2)</f>
        <v>0</v>
      </c>
      <c r="BL175" s="17" t="s">
        <v>237</v>
      </c>
      <c r="BM175" s="216" t="s">
        <v>1804</v>
      </c>
    </row>
    <row r="176" s="2" customFormat="1" ht="33" customHeight="1">
      <c r="A176" s="38"/>
      <c r="B176" s="39"/>
      <c r="C176" s="204" t="s">
        <v>650</v>
      </c>
      <c r="D176" s="204" t="s">
        <v>138</v>
      </c>
      <c r="E176" s="205" t="s">
        <v>443</v>
      </c>
      <c r="F176" s="206" t="s">
        <v>444</v>
      </c>
      <c r="G176" s="207" t="s">
        <v>159</v>
      </c>
      <c r="H176" s="208">
        <v>20</v>
      </c>
      <c r="I176" s="209"/>
      <c r="J176" s="210">
        <f>ROUND(I176*H176,2)</f>
        <v>0</v>
      </c>
      <c r="K176" s="206" t="s">
        <v>19</v>
      </c>
      <c r="L176" s="211"/>
      <c r="M176" s="212" t="s">
        <v>19</v>
      </c>
      <c r="N176" s="213" t="s">
        <v>40</v>
      </c>
      <c r="O176" s="84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6" t="s">
        <v>237</v>
      </c>
      <c r="AT176" s="216" t="s">
        <v>138</v>
      </c>
      <c r="AU176" s="216" t="s">
        <v>69</v>
      </c>
      <c r="AY176" s="17" t="s">
        <v>144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7" t="s">
        <v>76</v>
      </c>
      <c r="BK176" s="217">
        <f>ROUND(I176*H176,2)</f>
        <v>0</v>
      </c>
      <c r="BL176" s="17" t="s">
        <v>237</v>
      </c>
      <c r="BM176" s="216" t="s">
        <v>1805</v>
      </c>
    </row>
    <row r="177" s="2" customFormat="1" ht="16.5" customHeight="1">
      <c r="A177" s="38"/>
      <c r="B177" s="39"/>
      <c r="C177" s="218" t="s">
        <v>654</v>
      </c>
      <c r="D177" s="218" t="s">
        <v>147</v>
      </c>
      <c r="E177" s="219" t="s">
        <v>340</v>
      </c>
      <c r="F177" s="220" t="s">
        <v>341</v>
      </c>
      <c r="G177" s="221" t="s">
        <v>159</v>
      </c>
      <c r="H177" s="222">
        <v>21</v>
      </c>
      <c r="I177" s="223"/>
      <c r="J177" s="224">
        <f>ROUND(I177*H177,2)</f>
        <v>0</v>
      </c>
      <c r="K177" s="220" t="s">
        <v>326</v>
      </c>
      <c r="L177" s="44"/>
      <c r="M177" s="225" t="s">
        <v>19</v>
      </c>
      <c r="N177" s="226" t="s">
        <v>40</v>
      </c>
      <c r="O177" s="84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6" t="s">
        <v>237</v>
      </c>
      <c r="AT177" s="216" t="s">
        <v>147</v>
      </c>
      <c r="AU177" s="216" t="s">
        <v>69</v>
      </c>
      <c r="AY177" s="17" t="s">
        <v>144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7" t="s">
        <v>76</v>
      </c>
      <c r="BK177" s="217">
        <f>ROUND(I177*H177,2)</f>
        <v>0</v>
      </c>
      <c r="BL177" s="17" t="s">
        <v>237</v>
      </c>
      <c r="BM177" s="216" t="s">
        <v>1806</v>
      </c>
    </row>
    <row r="178" s="2" customFormat="1" ht="16.5" customHeight="1">
      <c r="A178" s="38"/>
      <c r="B178" s="39"/>
      <c r="C178" s="218" t="s">
        <v>658</v>
      </c>
      <c r="D178" s="218" t="s">
        <v>147</v>
      </c>
      <c r="E178" s="219" t="s">
        <v>343</v>
      </c>
      <c r="F178" s="220" t="s">
        <v>344</v>
      </c>
      <c r="G178" s="221" t="s">
        <v>159</v>
      </c>
      <c r="H178" s="222">
        <v>21</v>
      </c>
      <c r="I178" s="223"/>
      <c r="J178" s="224">
        <f>ROUND(I178*H178,2)</f>
        <v>0</v>
      </c>
      <c r="K178" s="220" t="s">
        <v>326</v>
      </c>
      <c r="L178" s="44"/>
      <c r="M178" s="225" t="s">
        <v>19</v>
      </c>
      <c r="N178" s="226" t="s">
        <v>40</v>
      </c>
      <c r="O178" s="84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6" t="s">
        <v>237</v>
      </c>
      <c r="AT178" s="216" t="s">
        <v>147</v>
      </c>
      <c r="AU178" s="216" t="s">
        <v>69</v>
      </c>
      <c r="AY178" s="17" t="s">
        <v>144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7" t="s">
        <v>76</v>
      </c>
      <c r="BK178" s="217">
        <f>ROUND(I178*H178,2)</f>
        <v>0</v>
      </c>
      <c r="BL178" s="17" t="s">
        <v>237</v>
      </c>
      <c r="BM178" s="216" t="s">
        <v>1807</v>
      </c>
    </row>
    <row r="179" s="2" customFormat="1" ht="16.5" customHeight="1">
      <c r="A179" s="38"/>
      <c r="B179" s="39"/>
      <c r="C179" s="204" t="s">
        <v>662</v>
      </c>
      <c r="D179" s="204" t="s">
        <v>138</v>
      </c>
      <c r="E179" s="205" t="s">
        <v>346</v>
      </c>
      <c r="F179" s="206" t="s">
        <v>347</v>
      </c>
      <c r="G179" s="207" t="s">
        <v>159</v>
      </c>
      <c r="H179" s="208">
        <v>23</v>
      </c>
      <c r="I179" s="209"/>
      <c r="J179" s="210">
        <f>ROUND(I179*H179,2)</f>
        <v>0</v>
      </c>
      <c r="K179" s="206" t="s">
        <v>326</v>
      </c>
      <c r="L179" s="211"/>
      <c r="M179" s="212" t="s">
        <v>19</v>
      </c>
      <c r="N179" s="213" t="s">
        <v>40</v>
      </c>
      <c r="O179" s="84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6" t="s">
        <v>261</v>
      </c>
      <c r="AT179" s="216" t="s">
        <v>138</v>
      </c>
      <c r="AU179" s="216" t="s">
        <v>69</v>
      </c>
      <c r="AY179" s="17" t="s">
        <v>144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7" t="s">
        <v>76</v>
      </c>
      <c r="BK179" s="217">
        <f>ROUND(I179*H179,2)</f>
        <v>0</v>
      </c>
      <c r="BL179" s="17" t="s">
        <v>261</v>
      </c>
      <c r="BM179" s="216" t="s">
        <v>1808</v>
      </c>
    </row>
    <row r="180" s="2" customFormat="1" ht="16.5" customHeight="1">
      <c r="A180" s="38"/>
      <c r="B180" s="39"/>
      <c r="C180" s="204" t="s">
        <v>666</v>
      </c>
      <c r="D180" s="204" t="s">
        <v>138</v>
      </c>
      <c r="E180" s="205" t="s">
        <v>349</v>
      </c>
      <c r="F180" s="206" t="s">
        <v>350</v>
      </c>
      <c r="G180" s="207" t="s">
        <v>159</v>
      </c>
      <c r="H180" s="208">
        <v>38</v>
      </c>
      <c r="I180" s="209"/>
      <c r="J180" s="210">
        <f>ROUND(I180*H180,2)</f>
        <v>0</v>
      </c>
      <c r="K180" s="206" t="s">
        <v>326</v>
      </c>
      <c r="L180" s="211"/>
      <c r="M180" s="212" t="s">
        <v>19</v>
      </c>
      <c r="N180" s="213" t="s">
        <v>40</v>
      </c>
      <c r="O180" s="84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6" t="s">
        <v>237</v>
      </c>
      <c r="AT180" s="216" t="s">
        <v>138</v>
      </c>
      <c r="AU180" s="216" t="s">
        <v>69</v>
      </c>
      <c r="AY180" s="17" t="s">
        <v>144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7" t="s">
        <v>76</v>
      </c>
      <c r="BK180" s="217">
        <f>ROUND(I180*H180,2)</f>
        <v>0</v>
      </c>
      <c r="BL180" s="17" t="s">
        <v>237</v>
      </c>
      <c r="BM180" s="216" t="s">
        <v>1809</v>
      </c>
    </row>
    <row r="181" s="2" customFormat="1" ht="16.5" customHeight="1">
      <c r="A181" s="38"/>
      <c r="B181" s="39"/>
      <c r="C181" s="218" t="s">
        <v>670</v>
      </c>
      <c r="D181" s="218" t="s">
        <v>147</v>
      </c>
      <c r="E181" s="219" t="s">
        <v>551</v>
      </c>
      <c r="F181" s="220" t="s">
        <v>552</v>
      </c>
      <c r="G181" s="221" t="s">
        <v>159</v>
      </c>
      <c r="H181" s="222">
        <v>1</v>
      </c>
      <c r="I181" s="223"/>
      <c r="J181" s="224">
        <f>ROUND(I181*H181,2)</f>
        <v>0</v>
      </c>
      <c r="K181" s="220" t="s">
        <v>326</v>
      </c>
      <c r="L181" s="44"/>
      <c r="M181" s="225" t="s">
        <v>19</v>
      </c>
      <c r="N181" s="226" t="s">
        <v>40</v>
      </c>
      <c r="O181" s="84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6" t="s">
        <v>237</v>
      </c>
      <c r="AT181" s="216" t="s">
        <v>147</v>
      </c>
      <c r="AU181" s="216" t="s">
        <v>69</v>
      </c>
      <c r="AY181" s="17" t="s">
        <v>144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7" t="s">
        <v>76</v>
      </c>
      <c r="BK181" s="217">
        <f>ROUND(I181*H181,2)</f>
        <v>0</v>
      </c>
      <c r="BL181" s="17" t="s">
        <v>237</v>
      </c>
      <c r="BM181" s="216" t="s">
        <v>1810</v>
      </c>
    </row>
    <row r="182" s="2" customFormat="1" ht="16.5" customHeight="1">
      <c r="A182" s="38"/>
      <c r="B182" s="39"/>
      <c r="C182" s="204" t="s">
        <v>674</v>
      </c>
      <c r="D182" s="204" t="s">
        <v>138</v>
      </c>
      <c r="E182" s="205" t="s">
        <v>555</v>
      </c>
      <c r="F182" s="206" t="s">
        <v>556</v>
      </c>
      <c r="G182" s="207" t="s">
        <v>159</v>
      </c>
      <c r="H182" s="208">
        <v>1</v>
      </c>
      <c r="I182" s="209"/>
      <c r="J182" s="210">
        <f>ROUND(I182*H182,2)</f>
        <v>0</v>
      </c>
      <c r="K182" s="206" t="s">
        <v>326</v>
      </c>
      <c r="L182" s="211"/>
      <c r="M182" s="212" t="s">
        <v>19</v>
      </c>
      <c r="N182" s="213" t="s">
        <v>40</v>
      </c>
      <c r="O182" s="84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6" t="s">
        <v>237</v>
      </c>
      <c r="AT182" s="216" t="s">
        <v>138</v>
      </c>
      <c r="AU182" s="216" t="s">
        <v>69</v>
      </c>
      <c r="AY182" s="17" t="s">
        <v>144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7" t="s">
        <v>76</v>
      </c>
      <c r="BK182" s="217">
        <f>ROUND(I182*H182,2)</f>
        <v>0</v>
      </c>
      <c r="BL182" s="17" t="s">
        <v>237</v>
      </c>
      <c r="BM182" s="216" t="s">
        <v>1811</v>
      </c>
    </row>
    <row r="183" s="2" customFormat="1" ht="16.5" customHeight="1">
      <c r="A183" s="38"/>
      <c r="B183" s="39"/>
      <c r="C183" s="204" t="s">
        <v>678</v>
      </c>
      <c r="D183" s="204" t="s">
        <v>138</v>
      </c>
      <c r="E183" s="205" t="s">
        <v>558</v>
      </c>
      <c r="F183" s="206" t="s">
        <v>559</v>
      </c>
      <c r="G183" s="207" t="s">
        <v>159</v>
      </c>
      <c r="H183" s="208">
        <v>11</v>
      </c>
      <c r="I183" s="209"/>
      <c r="J183" s="210">
        <f>ROUND(I183*H183,2)</f>
        <v>0</v>
      </c>
      <c r="K183" s="206" t="s">
        <v>326</v>
      </c>
      <c r="L183" s="211"/>
      <c r="M183" s="212" t="s">
        <v>19</v>
      </c>
      <c r="N183" s="213" t="s">
        <v>40</v>
      </c>
      <c r="O183" s="84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6" t="s">
        <v>237</v>
      </c>
      <c r="AT183" s="216" t="s">
        <v>138</v>
      </c>
      <c r="AU183" s="216" t="s">
        <v>69</v>
      </c>
      <c r="AY183" s="17" t="s">
        <v>144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7" t="s">
        <v>76</v>
      </c>
      <c r="BK183" s="217">
        <f>ROUND(I183*H183,2)</f>
        <v>0</v>
      </c>
      <c r="BL183" s="17" t="s">
        <v>237</v>
      </c>
      <c r="BM183" s="216" t="s">
        <v>1812</v>
      </c>
    </row>
    <row r="184" s="2" customFormat="1" ht="16.5" customHeight="1">
      <c r="A184" s="38"/>
      <c r="B184" s="39"/>
      <c r="C184" s="204" t="s">
        <v>682</v>
      </c>
      <c r="D184" s="204" t="s">
        <v>138</v>
      </c>
      <c r="E184" s="205" t="s">
        <v>562</v>
      </c>
      <c r="F184" s="206" t="s">
        <v>563</v>
      </c>
      <c r="G184" s="207" t="s">
        <v>159</v>
      </c>
      <c r="H184" s="208">
        <v>1</v>
      </c>
      <c r="I184" s="209"/>
      <c r="J184" s="210">
        <f>ROUND(I184*H184,2)</f>
        <v>0</v>
      </c>
      <c r="K184" s="206" t="s">
        <v>326</v>
      </c>
      <c r="L184" s="211"/>
      <c r="M184" s="212" t="s">
        <v>19</v>
      </c>
      <c r="N184" s="213" t="s">
        <v>40</v>
      </c>
      <c r="O184" s="84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6" t="s">
        <v>237</v>
      </c>
      <c r="AT184" s="216" t="s">
        <v>138</v>
      </c>
      <c r="AU184" s="216" t="s">
        <v>69</v>
      </c>
      <c r="AY184" s="17" t="s">
        <v>144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7" t="s">
        <v>76</v>
      </c>
      <c r="BK184" s="217">
        <f>ROUND(I184*H184,2)</f>
        <v>0</v>
      </c>
      <c r="BL184" s="17" t="s">
        <v>237</v>
      </c>
      <c r="BM184" s="216" t="s">
        <v>1813</v>
      </c>
    </row>
    <row r="185" s="2" customFormat="1" ht="16.5" customHeight="1">
      <c r="A185" s="38"/>
      <c r="B185" s="39"/>
      <c r="C185" s="204" t="s">
        <v>686</v>
      </c>
      <c r="D185" s="204" t="s">
        <v>138</v>
      </c>
      <c r="E185" s="205" t="s">
        <v>566</v>
      </c>
      <c r="F185" s="206" t="s">
        <v>567</v>
      </c>
      <c r="G185" s="207" t="s">
        <v>159</v>
      </c>
      <c r="H185" s="208">
        <v>6</v>
      </c>
      <c r="I185" s="209"/>
      <c r="J185" s="210">
        <f>ROUND(I185*H185,2)</f>
        <v>0</v>
      </c>
      <c r="K185" s="206" t="s">
        <v>326</v>
      </c>
      <c r="L185" s="211"/>
      <c r="M185" s="212" t="s">
        <v>19</v>
      </c>
      <c r="N185" s="213" t="s">
        <v>40</v>
      </c>
      <c r="O185" s="84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6" t="s">
        <v>237</v>
      </c>
      <c r="AT185" s="216" t="s">
        <v>138</v>
      </c>
      <c r="AU185" s="216" t="s">
        <v>69</v>
      </c>
      <c r="AY185" s="17" t="s">
        <v>144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7" t="s">
        <v>76</v>
      </c>
      <c r="BK185" s="217">
        <f>ROUND(I185*H185,2)</f>
        <v>0</v>
      </c>
      <c r="BL185" s="17" t="s">
        <v>237</v>
      </c>
      <c r="BM185" s="216" t="s">
        <v>1814</v>
      </c>
    </row>
    <row r="186" s="2" customFormat="1" ht="16.5" customHeight="1">
      <c r="A186" s="38"/>
      <c r="B186" s="39"/>
      <c r="C186" s="204" t="s">
        <v>690</v>
      </c>
      <c r="D186" s="204" t="s">
        <v>138</v>
      </c>
      <c r="E186" s="205" t="s">
        <v>570</v>
      </c>
      <c r="F186" s="206" t="s">
        <v>571</v>
      </c>
      <c r="G186" s="207" t="s">
        <v>159</v>
      </c>
      <c r="H186" s="208">
        <v>1</v>
      </c>
      <c r="I186" s="209"/>
      <c r="J186" s="210">
        <f>ROUND(I186*H186,2)</f>
        <v>0</v>
      </c>
      <c r="K186" s="206" t="s">
        <v>326</v>
      </c>
      <c r="L186" s="211"/>
      <c r="M186" s="212" t="s">
        <v>19</v>
      </c>
      <c r="N186" s="213" t="s">
        <v>40</v>
      </c>
      <c r="O186" s="84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6" t="s">
        <v>237</v>
      </c>
      <c r="AT186" s="216" t="s">
        <v>138</v>
      </c>
      <c r="AU186" s="216" t="s">
        <v>69</v>
      </c>
      <c r="AY186" s="17" t="s">
        <v>144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7" t="s">
        <v>76</v>
      </c>
      <c r="BK186" s="217">
        <f>ROUND(I186*H186,2)</f>
        <v>0</v>
      </c>
      <c r="BL186" s="17" t="s">
        <v>237</v>
      </c>
      <c r="BM186" s="216" t="s">
        <v>1815</v>
      </c>
    </row>
    <row r="187" s="2" customFormat="1" ht="16.5" customHeight="1">
      <c r="A187" s="38"/>
      <c r="B187" s="39"/>
      <c r="C187" s="204" t="s">
        <v>694</v>
      </c>
      <c r="D187" s="204" t="s">
        <v>138</v>
      </c>
      <c r="E187" s="205" t="s">
        <v>574</v>
      </c>
      <c r="F187" s="206" t="s">
        <v>575</v>
      </c>
      <c r="G187" s="207" t="s">
        <v>159</v>
      </c>
      <c r="H187" s="208">
        <v>6</v>
      </c>
      <c r="I187" s="209"/>
      <c r="J187" s="210">
        <f>ROUND(I187*H187,2)</f>
        <v>0</v>
      </c>
      <c r="K187" s="206" t="s">
        <v>326</v>
      </c>
      <c r="L187" s="211"/>
      <c r="M187" s="212" t="s">
        <v>19</v>
      </c>
      <c r="N187" s="213" t="s">
        <v>40</v>
      </c>
      <c r="O187" s="84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6" t="s">
        <v>237</v>
      </c>
      <c r="AT187" s="216" t="s">
        <v>138</v>
      </c>
      <c r="AU187" s="216" t="s">
        <v>69</v>
      </c>
      <c r="AY187" s="17" t="s">
        <v>144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7" t="s">
        <v>76</v>
      </c>
      <c r="BK187" s="217">
        <f>ROUND(I187*H187,2)</f>
        <v>0</v>
      </c>
      <c r="BL187" s="17" t="s">
        <v>237</v>
      </c>
      <c r="BM187" s="216" t="s">
        <v>1816</v>
      </c>
    </row>
    <row r="188" s="2" customFormat="1" ht="21.75" customHeight="1">
      <c r="A188" s="38"/>
      <c r="B188" s="39"/>
      <c r="C188" s="204" t="s">
        <v>698</v>
      </c>
      <c r="D188" s="204" t="s">
        <v>138</v>
      </c>
      <c r="E188" s="205" t="s">
        <v>578</v>
      </c>
      <c r="F188" s="206" t="s">
        <v>579</v>
      </c>
      <c r="G188" s="207" t="s">
        <v>159</v>
      </c>
      <c r="H188" s="208">
        <v>30</v>
      </c>
      <c r="I188" s="209"/>
      <c r="J188" s="210">
        <f>ROUND(I188*H188,2)</f>
        <v>0</v>
      </c>
      <c r="K188" s="206" t="s">
        <v>326</v>
      </c>
      <c r="L188" s="211"/>
      <c r="M188" s="212" t="s">
        <v>19</v>
      </c>
      <c r="N188" s="213" t="s">
        <v>40</v>
      </c>
      <c r="O188" s="84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6" t="s">
        <v>261</v>
      </c>
      <c r="AT188" s="216" t="s">
        <v>138</v>
      </c>
      <c r="AU188" s="216" t="s">
        <v>69</v>
      </c>
      <c r="AY188" s="17" t="s">
        <v>144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7" t="s">
        <v>76</v>
      </c>
      <c r="BK188" s="217">
        <f>ROUND(I188*H188,2)</f>
        <v>0</v>
      </c>
      <c r="BL188" s="17" t="s">
        <v>261</v>
      </c>
      <c r="BM188" s="216" t="s">
        <v>1817</v>
      </c>
    </row>
    <row r="189" s="2" customFormat="1" ht="16.5" customHeight="1">
      <c r="A189" s="38"/>
      <c r="B189" s="39"/>
      <c r="C189" s="204" t="s">
        <v>702</v>
      </c>
      <c r="D189" s="204" t="s">
        <v>138</v>
      </c>
      <c r="E189" s="205" t="s">
        <v>582</v>
      </c>
      <c r="F189" s="206" t="s">
        <v>583</v>
      </c>
      <c r="G189" s="207" t="s">
        <v>159</v>
      </c>
      <c r="H189" s="208">
        <v>8</v>
      </c>
      <c r="I189" s="209"/>
      <c r="J189" s="210">
        <f>ROUND(I189*H189,2)</f>
        <v>0</v>
      </c>
      <c r="K189" s="206" t="s">
        <v>326</v>
      </c>
      <c r="L189" s="211"/>
      <c r="M189" s="212" t="s">
        <v>19</v>
      </c>
      <c r="N189" s="213" t="s">
        <v>40</v>
      </c>
      <c r="O189" s="84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6" t="s">
        <v>261</v>
      </c>
      <c r="AT189" s="216" t="s">
        <v>138</v>
      </c>
      <c r="AU189" s="216" t="s">
        <v>69</v>
      </c>
      <c r="AY189" s="17" t="s">
        <v>144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7" t="s">
        <v>76</v>
      </c>
      <c r="BK189" s="217">
        <f>ROUND(I189*H189,2)</f>
        <v>0</v>
      </c>
      <c r="BL189" s="17" t="s">
        <v>261</v>
      </c>
      <c r="BM189" s="216" t="s">
        <v>1818</v>
      </c>
    </row>
    <row r="190" s="2" customFormat="1" ht="16.5" customHeight="1">
      <c r="A190" s="38"/>
      <c r="B190" s="39"/>
      <c r="C190" s="218" t="s">
        <v>706</v>
      </c>
      <c r="D190" s="218" t="s">
        <v>147</v>
      </c>
      <c r="E190" s="219" t="s">
        <v>385</v>
      </c>
      <c r="F190" s="220" t="s">
        <v>386</v>
      </c>
      <c r="G190" s="221" t="s">
        <v>159</v>
      </c>
      <c r="H190" s="222">
        <v>198</v>
      </c>
      <c r="I190" s="223"/>
      <c r="J190" s="224">
        <f>ROUND(I190*H190,2)</f>
        <v>0</v>
      </c>
      <c r="K190" s="220" t="s">
        <v>326</v>
      </c>
      <c r="L190" s="44"/>
      <c r="M190" s="225" t="s">
        <v>19</v>
      </c>
      <c r="N190" s="226" t="s">
        <v>40</v>
      </c>
      <c r="O190" s="84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6" t="s">
        <v>237</v>
      </c>
      <c r="AT190" s="216" t="s">
        <v>147</v>
      </c>
      <c r="AU190" s="216" t="s">
        <v>69</v>
      </c>
      <c r="AY190" s="17" t="s">
        <v>144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7" t="s">
        <v>76</v>
      </c>
      <c r="BK190" s="217">
        <f>ROUND(I190*H190,2)</f>
        <v>0</v>
      </c>
      <c r="BL190" s="17" t="s">
        <v>237</v>
      </c>
      <c r="BM190" s="216" t="s">
        <v>1819</v>
      </c>
    </row>
    <row r="191" s="2" customFormat="1" ht="16.5" customHeight="1">
      <c r="A191" s="38"/>
      <c r="B191" s="39"/>
      <c r="C191" s="204" t="s">
        <v>711</v>
      </c>
      <c r="D191" s="204" t="s">
        <v>138</v>
      </c>
      <c r="E191" s="205" t="s">
        <v>388</v>
      </c>
      <c r="F191" s="206" t="s">
        <v>389</v>
      </c>
      <c r="G191" s="207" t="s">
        <v>159</v>
      </c>
      <c r="H191" s="208">
        <v>6</v>
      </c>
      <c r="I191" s="209"/>
      <c r="J191" s="210">
        <f>ROUND(I191*H191,2)</f>
        <v>0</v>
      </c>
      <c r="K191" s="206" t="s">
        <v>326</v>
      </c>
      <c r="L191" s="211"/>
      <c r="M191" s="212" t="s">
        <v>19</v>
      </c>
      <c r="N191" s="213" t="s">
        <v>40</v>
      </c>
      <c r="O191" s="84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6" t="s">
        <v>261</v>
      </c>
      <c r="AT191" s="216" t="s">
        <v>138</v>
      </c>
      <c r="AU191" s="216" t="s">
        <v>69</v>
      </c>
      <c r="AY191" s="17" t="s">
        <v>144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7" t="s">
        <v>76</v>
      </c>
      <c r="BK191" s="217">
        <f>ROUND(I191*H191,2)</f>
        <v>0</v>
      </c>
      <c r="BL191" s="17" t="s">
        <v>261</v>
      </c>
      <c r="BM191" s="216" t="s">
        <v>1820</v>
      </c>
    </row>
    <row r="192" s="2" customFormat="1" ht="16.5" customHeight="1">
      <c r="A192" s="38"/>
      <c r="B192" s="39"/>
      <c r="C192" s="204" t="s">
        <v>715</v>
      </c>
      <c r="D192" s="204" t="s">
        <v>138</v>
      </c>
      <c r="E192" s="205" t="s">
        <v>401</v>
      </c>
      <c r="F192" s="206" t="s">
        <v>402</v>
      </c>
      <c r="G192" s="207" t="s">
        <v>159</v>
      </c>
      <c r="H192" s="208">
        <v>4</v>
      </c>
      <c r="I192" s="209"/>
      <c r="J192" s="210">
        <f>ROUND(I192*H192,2)</f>
        <v>0</v>
      </c>
      <c r="K192" s="206" t="s">
        <v>326</v>
      </c>
      <c r="L192" s="211"/>
      <c r="M192" s="212" t="s">
        <v>19</v>
      </c>
      <c r="N192" s="213" t="s">
        <v>40</v>
      </c>
      <c r="O192" s="84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6" t="s">
        <v>261</v>
      </c>
      <c r="AT192" s="216" t="s">
        <v>138</v>
      </c>
      <c r="AU192" s="216" t="s">
        <v>69</v>
      </c>
      <c r="AY192" s="17" t="s">
        <v>144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7" t="s">
        <v>76</v>
      </c>
      <c r="BK192" s="217">
        <f>ROUND(I192*H192,2)</f>
        <v>0</v>
      </c>
      <c r="BL192" s="17" t="s">
        <v>261</v>
      </c>
      <c r="BM192" s="216" t="s">
        <v>1821</v>
      </c>
    </row>
    <row r="193" s="2" customFormat="1" ht="16.5" customHeight="1">
      <c r="A193" s="38"/>
      <c r="B193" s="39"/>
      <c r="C193" s="204" t="s">
        <v>719</v>
      </c>
      <c r="D193" s="204" t="s">
        <v>138</v>
      </c>
      <c r="E193" s="205" t="s">
        <v>405</v>
      </c>
      <c r="F193" s="206" t="s">
        <v>406</v>
      </c>
      <c r="G193" s="207" t="s">
        <v>159</v>
      </c>
      <c r="H193" s="208">
        <v>2</v>
      </c>
      <c r="I193" s="209"/>
      <c r="J193" s="210">
        <f>ROUND(I193*H193,2)</f>
        <v>0</v>
      </c>
      <c r="K193" s="206" t="s">
        <v>326</v>
      </c>
      <c r="L193" s="211"/>
      <c r="M193" s="212" t="s">
        <v>19</v>
      </c>
      <c r="N193" s="213" t="s">
        <v>40</v>
      </c>
      <c r="O193" s="84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6" t="s">
        <v>237</v>
      </c>
      <c r="AT193" s="216" t="s">
        <v>138</v>
      </c>
      <c r="AU193" s="216" t="s">
        <v>69</v>
      </c>
      <c r="AY193" s="17" t="s">
        <v>144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7" t="s">
        <v>76</v>
      </c>
      <c r="BK193" s="217">
        <f>ROUND(I193*H193,2)</f>
        <v>0</v>
      </c>
      <c r="BL193" s="17" t="s">
        <v>237</v>
      </c>
      <c r="BM193" s="216" t="s">
        <v>1822</v>
      </c>
    </row>
    <row r="194" s="2" customFormat="1" ht="16.5" customHeight="1">
      <c r="A194" s="38"/>
      <c r="B194" s="39"/>
      <c r="C194" s="204" t="s">
        <v>723</v>
      </c>
      <c r="D194" s="204" t="s">
        <v>138</v>
      </c>
      <c r="E194" s="205" t="s">
        <v>409</v>
      </c>
      <c r="F194" s="206" t="s">
        <v>410</v>
      </c>
      <c r="G194" s="207" t="s">
        <v>159</v>
      </c>
      <c r="H194" s="208">
        <v>42</v>
      </c>
      <c r="I194" s="209"/>
      <c r="J194" s="210">
        <f>ROUND(I194*H194,2)</f>
        <v>0</v>
      </c>
      <c r="K194" s="206" t="s">
        <v>19</v>
      </c>
      <c r="L194" s="211"/>
      <c r="M194" s="212" t="s">
        <v>19</v>
      </c>
      <c r="N194" s="213" t="s">
        <v>40</v>
      </c>
      <c r="O194" s="84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6" t="s">
        <v>237</v>
      </c>
      <c r="AT194" s="216" t="s">
        <v>138</v>
      </c>
      <c r="AU194" s="216" t="s">
        <v>69</v>
      </c>
      <c r="AY194" s="17" t="s">
        <v>144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7" t="s">
        <v>76</v>
      </c>
      <c r="BK194" s="217">
        <f>ROUND(I194*H194,2)</f>
        <v>0</v>
      </c>
      <c r="BL194" s="17" t="s">
        <v>237</v>
      </c>
      <c r="BM194" s="216" t="s">
        <v>1823</v>
      </c>
    </row>
    <row r="195" s="2" customFormat="1" ht="16.5" customHeight="1">
      <c r="A195" s="38"/>
      <c r="B195" s="39"/>
      <c r="C195" s="218" t="s">
        <v>727</v>
      </c>
      <c r="D195" s="218" t="s">
        <v>147</v>
      </c>
      <c r="E195" s="219" t="s">
        <v>413</v>
      </c>
      <c r="F195" s="220" t="s">
        <v>414</v>
      </c>
      <c r="G195" s="221" t="s">
        <v>159</v>
      </c>
      <c r="H195" s="222">
        <v>42</v>
      </c>
      <c r="I195" s="223"/>
      <c r="J195" s="224">
        <f>ROUND(I195*H195,2)</f>
        <v>0</v>
      </c>
      <c r="K195" s="220" t="s">
        <v>19</v>
      </c>
      <c r="L195" s="44"/>
      <c r="M195" s="225" t="s">
        <v>19</v>
      </c>
      <c r="N195" s="226" t="s">
        <v>40</v>
      </c>
      <c r="O195" s="84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6" t="s">
        <v>237</v>
      </c>
      <c r="AT195" s="216" t="s">
        <v>147</v>
      </c>
      <c r="AU195" s="216" t="s">
        <v>69</v>
      </c>
      <c r="AY195" s="17" t="s">
        <v>144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7" t="s">
        <v>76</v>
      </c>
      <c r="BK195" s="217">
        <f>ROUND(I195*H195,2)</f>
        <v>0</v>
      </c>
      <c r="BL195" s="17" t="s">
        <v>237</v>
      </c>
      <c r="BM195" s="216" t="s">
        <v>1824</v>
      </c>
    </row>
    <row r="196" s="2" customFormat="1" ht="16.5" customHeight="1">
      <c r="A196" s="38"/>
      <c r="B196" s="39"/>
      <c r="C196" s="204" t="s">
        <v>731</v>
      </c>
      <c r="D196" s="204" t="s">
        <v>138</v>
      </c>
      <c r="E196" s="205" t="s">
        <v>421</v>
      </c>
      <c r="F196" s="206" t="s">
        <v>422</v>
      </c>
      <c r="G196" s="207" t="s">
        <v>423</v>
      </c>
      <c r="H196" s="208">
        <v>7</v>
      </c>
      <c r="I196" s="209"/>
      <c r="J196" s="210">
        <f>ROUND(I196*H196,2)</f>
        <v>0</v>
      </c>
      <c r="K196" s="206" t="s">
        <v>326</v>
      </c>
      <c r="L196" s="211"/>
      <c r="M196" s="212" t="s">
        <v>19</v>
      </c>
      <c r="N196" s="213" t="s">
        <v>40</v>
      </c>
      <c r="O196" s="84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6" t="s">
        <v>261</v>
      </c>
      <c r="AT196" s="216" t="s">
        <v>138</v>
      </c>
      <c r="AU196" s="216" t="s">
        <v>69</v>
      </c>
      <c r="AY196" s="17" t="s">
        <v>144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7" t="s">
        <v>76</v>
      </c>
      <c r="BK196" s="217">
        <f>ROUND(I196*H196,2)</f>
        <v>0</v>
      </c>
      <c r="BL196" s="17" t="s">
        <v>261</v>
      </c>
      <c r="BM196" s="216" t="s">
        <v>1825</v>
      </c>
    </row>
    <row r="197" s="2" customFormat="1" ht="33" customHeight="1">
      <c r="A197" s="38"/>
      <c r="B197" s="39"/>
      <c r="C197" s="204" t="s">
        <v>735</v>
      </c>
      <c r="D197" s="204" t="s">
        <v>138</v>
      </c>
      <c r="E197" s="205" t="s">
        <v>503</v>
      </c>
      <c r="F197" s="206" t="s">
        <v>504</v>
      </c>
      <c r="G197" s="207" t="s">
        <v>159</v>
      </c>
      <c r="H197" s="208">
        <v>1</v>
      </c>
      <c r="I197" s="209"/>
      <c r="J197" s="210">
        <f>ROUND(I197*H197,2)</f>
        <v>0</v>
      </c>
      <c r="K197" s="206" t="s">
        <v>257</v>
      </c>
      <c r="L197" s="211"/>
      <c r="M197" s="212" t="s">
        <v>19</v>
      </c>
      <c r="N197" s="213" t="s">
        <v>40</v>
      </c>
      <c r="O197" s="84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6" t="s">
        <v>261</v>
      </c>
      <c r="AT197" s="216" t="s">
        <v>138</v>
      </c>
      <c r="AU197" s="216" t="s">
        <v>69</v>
      </c>
      <c r="AY197" s="17" t="s">
        <v>144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7" t="s">
        <v>76</v>
      </c>
      <c r="BK197" s="217">
        <f>ROUND(I197*H197,2)</f>
        <v>0</v>
      </c>
      <c r="BL197" s="17" t="s">
        <v>261</v>
      </c>
      <c r="BM197" s="216" t="s">
        <v>1826</v>
      </c>
    </row>
    <row r="198" s="2" customFormat="1" ht="21.75" customHeight="1">
      <c r="A198" s="38"/>
      <c r="B198" s="39"/>
      <c r="C198" s="204" t="s">
        <v>739</v>
      </c>
      <c r="D198" s="204" t="s">
        <v>138</v>
      </c>
      <c r="E198" s="205" t="s">
        <v>507</v>
      </c>
      <c r="F198" s="206" t="s">
        <v>1827</v>
      </c>
      <c r="G198" s="207" t="s">
        <v>159</v>
      </c>
      <c r="H198" s="208">
        <v>1</v>
      </c>
      <c r="I198" s="209"/>
      <c r="J198" s="210">
        <f>ROUND(I198*H198,2)</f>
        <v>0</v>
      </c>
      <c r="K198" s="206" t="s">
        <v>19</v>
      </c>
      <c r="L198" s="211"/>
      <c r="M198" s="212" t="s">
        <v>19</v>
      </c>
      <c r="N198" s="213" t="s">
        <v>40</v>
      </c>
      <c r="O198" s="84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6" t="s">
        <v>237</v>
      </c>
      <c r="AT198" s="216" t="s">
        <v>138</v>
      </c>
      <c r="AU198" s="216" t="s">
        <v>69</v>
      </c>
      <c r="AY198" s="17" t="s">
        <v>144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7" t="s">
        <v>76</v>
      </c>
      <c r="BK198" s="217">
        <f>ROUND(I198*H198,2)</f>
        <v>0</v>
      </c>
      <c r="BL198" s="17" t="s">
        <v>237</v>
      </c>
      <c r="BM198" s="216" t="s">
        <v>1828</v>
      </c>
    </row>
    <row r="199" s="2" customFormat="1" ht="16.5" customHeight="1">
      <c r="A199" s="38"/>
      <c r="B199" s="39"/>
      <c r="C199" s="204" t="s">
        <v>743</v>
      </c>
      <c r="D199" s="204" t="s">
        <v>138</v>
      </c>
      <c r="E199" s="205" t="s">
        <v>511</v>
      </c>
      <c r="F199" s="206" t="s">
        <v>512</v>
      </c>
      <c r="G199" s="207" t="s">
        <v>159</v>
      </c>
      <c r="H199" s="208">
        <v>1</v>
      </c>
      <c r="I199" s="209"/>
      <c r="J199" s="210">
        <f>ROUND(I199*H199,2)</f>
        <v>0</v>
      </c>
      <c r="K199" s="206" t="s">
        <v>326</v>
      </c>
      <c r="L199" s="211"/>
      <c r="M199" s="212" t="s">
        <v>19</v>
      </c>
      <c r="N199" s="213" t="s">
        <v>40</v>
      </c>
      <c r="O199" s="84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6" t="s">
        <v>237</v>
      </c>
      <c r="AT199" s="216" t="s">
        <v>138</v>
      </c>
      <c r="AU199" s="216" t="s">
        <v>69</v>
      </c>
      <c r="AY199" s="17" t="s">
        <v>144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7" t="s">
        <v>76</v>
      </c>
      <c r="BK199" s="217">
        <f>ROUND(I199*H199,2)</f>
        <v>0</v>
      </c>
      <c r="BL199" s="17" t="s">
        <v>237</v>
      </c>
      <c r="BM199" s="216" t="s">
        <v>1829</v>
      </c>
    </row>
    <row r="200" s="2" customFormat="1" ht="16.5" customHeight="1">
      <c r="A200" s="38"/>
      <c r="B200" s="39"/>
      <c r="C200" s="204" t="s">
        <v>747</v>
      </c>
      <c r="D200" s="204" t="s">
        <v>138</v>
      </c>
      <c r="E200" s="205" t="s">
        <v>515</v>
      </c>
      <c r="F200" s="206" t="s">
        <v>516</v>
      </c>
      <c r="G200" s="207" t="s">
        <v>159</v>
      </c>
      <c r="H200" s="208">
        <v>1</v>
      </c>
      <c r="I200" s="209"/>
      <c r="J200" s="210">
        <f>ROUND(I200*H200,2)</f>
        <v>0</v>
      </c>
      <c r="K200" s="206" t="s">
        <v>326</v>
      </c>
      <c r="L200" s="211"/>
      <c r="M200" s="212" t="s">
        <v>19</v>
      </c>
      <c r="N200" s="213" t="s">
        <v>40</v>
      </c>
      <c r="O200" s="84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6" t="s">
        <v>237</v>
      </c>
      <c r="AT200" s="216" t="s">
        <v>138</v>
      </c>
      <c r="AU200" s="216" t="s">
        <v>69</v>
      </c>
      <c r="AY200" s="17" t="s">
        <v>144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7" t="s">
        <v>76</v>
      </c>
      <c r="BK200" s="217">
        <f>ROUND(I200*H200,2)</f>
        <v>0</v>
      </c>
      <c r="BL200" s="17" t="s">
        <v>237</v>
      </c>
      <c r="BM200" s="216" t="s">
        <v>1830</v>
      </c>
    </row>
    <row r="201" s="2" customFormat="1" ht="16.5" customHeight="1">
      <c r="A201" s="38"/>
      <c r="B201" s="39"/>
      <c r="C201" s="204" t="s">
        <v>751</v>
      </c>
      <c r="D201" s="204" t="s">
        <v>138</v>
      </c>
      <c r="E201" s="205" t="s">
        <v>519</v>
      </c>
      <c r="F201" s="206" t="s">
        <v>520</v>
      </c>
      <c r="G201" s="207" t="s">
        <v>159</v>
      </c>
      <c r="H201" s="208">
        <v>1</v>
      </c>
      <c r="I201" s="209"/>
      <c r="J201" s="210">
        <f>ROUND(I201*H201,2)</f>
        <v>0</v>
      </c>
      <c r="K201" s="206" t="s">
        <v>326</v>
      </c>
      <c r="L201" s="211"/>
      <c r="M201" s="212" t="s">
        <v>19</v>
      </c>
      <c r="N201" s="213" t="s">
        <v>40</v>
      </c>
      <c r="O201" s="84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6" t="s">
        <v>237</v>
      </c>
      <c r="AT201" s="216" t="s">
        <v>138</v>
      </c>
      <c r="AU201" s="216" t="s">
        <v>69</v>
      </c>
      <c r="AY201" s="17" t="s">
        <v>144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7" t="s">
        <v>76</v>
      </c>
      <c r="BK201" s="217">
        <f>ROUND(I201*H201,2)</f>
        <v>0</v>
      </c>
      <c r="BL201" s="17" t="s">
        <v>237</v>
      </c>
      <c r="BM201" s="216" t="s">
        <v>1831</v>
      </c>
    </row>
    <row r="202" s="2" customFormat="1" ht="33" customHeight="1">
      <c r="A202" s="38"/>
      <c r="B202" s="39"/>
      <c r="C202" s="218" t="s">
        <v>755</v>
      </c>
      <c r="D202" s="218" t="s">
        <v>147</v>
      </c>
      <c r="E202" s="219" t="s">
        <v>744</v>
      </c>
      <c r="F202" s="220" t="s">
        <v>745</v>
      </c>
      <c r="G202" s="221" t="s">
        <v>159</v>
      </c>
      <c r="H202" s="222">
        <v>20</v>
      </c>
      <c r="I202" s="223"/>
      <c r="J202" s="224">
        <f>ROUND(I202*H202,2)</f>
        <v>0</v>
      </c>
      <c r="K202" s="220" t="s">
        <v>326</v>
      </c>
      <c r="L202" s="44"/>
      <c r="M202" s="225" t="s">
        <v>19</v>
      </c>
      <c r="N202" s="226" t="s">
        <v>40</v>
      </c>
      <c r="O202" s="84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6" t="s">
        <v>237</v>
      </c>
      <c r="AT202" s="216" t="s">
        <v>147</v>
      </c>
      <c r="AU202" s="216" t="s">
        <v>69</v>
      </c>
      <c r="AY202" s="17" t="s">
        <v>144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7" t="s">
        <v>76</v>
      </c>
      <c r="BK202" s="217">
        <f>ROUND(I202*H202,2)</f>
        <v>0</v>
      </c>
      <c r="BL202" s="17" t="s">
        <v>237</v>
      </c>
      <c r="BM202" s="216" t="s">
        <v>1832</v>
      </c>
    </row>
    <row r="203" s="2" customFormat="1" ht="33" customHeight="1">
      <c r="A203" s="38"/>
      <c r="B203" s="39"/>
      <c r="C203" s="218" t="s">
        <v>759</v>
      </c>
      <c r="D203" s="218" t="s">
        <v>147</v>
      </c>
      <c r="E203" s="219" t="s">
        <v>748</v>
      </c>
      <c r="F203" s="220" t="s">
        <v>749</v>
      </c>
      <c r="G203" s="221" t="s">
        <v>159</v>
      </c>
      <c r="H203" s="222">
        <v>20</v>
      </c>
      <c r="I203" s="223"/>
      <c r="J203" s="224">
        <f>ROUND(I203*H203,2)</f>
        <v>0</v>
      </c>
      <c r="K203" s="220" t="s">
        <v>326</v>
      </c>
      <c r="L203" s="44"/>
      <c r="M203" s="225" t="s">
        <v>19</v>
      </c>
      <c r="N203" s="226" t="s">
        <v>40</v>
      </c>
      <c r="O203" s="84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6" t="s">
        <v>237</v>
      </c>
      <c r="AT203" s="216" t="s">
        <v>147</v>
      </c>
      <c r="AU203" s="216" t="s">
        <v>69</v>
      </c>
      <c r="AY203" s="17" t="s">
        <v>144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7" t="s">
        <v>76</v>
      </c>
      <c r="BK203" s="217">
        <f>ROUND(I203*H203,2)</f>
        <v>0</v>
      </c>
      <c r="BL203" s="17" t="s">
        <v>237</v>
      </c>
      <c r="BM203" s="216" t="s">
        <v>1833</v>
      </c>
    </row>
    <row r="204" s="2" customFormat="1" ht="16.5" customHeight="1">
      <c r="A204" s="38"/>
      <c r="B204" s="39"/>
      <c r="C204" s="204" t="s">
        <v>763</v>
      </c>
      <c r="D204" s="204" t="s">
        <v>138</v>
      </c>
      <c r="E204" s="205" t="s">
        <v>752</v>
      </c>
      <c r="F204" s="206" t="s">
        <v>753</v>
      </c>
      <c r="G204" s="207" t="s">
        <v>159</v>
      </c>
      <c r="H204" s="208">
        <v>1</v>
      </c>
      <c r="I204" s="209"/>
      <c r="J204" s="210">
        <f>ROUND(I204*H204,2)</f>
        <v>0</v>
      </c>
      <c r="K204" s="206" t="s">
        <v>326</v>
      </c>
      <c r="L204" s="211"/>
      <c r="M204" s="212" t="s">
        <v>19</v>
      </c>
      <c r="N204" s="213" t="s">
        <v>40</v>
      </c>
      <c r="O204" s="84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6" t="s">
        <v>78</v>
      </c>
      <c r="AT204" s="216" t="s">
        <v>138</v>
      </c>
      <c r="AU204" s="216" t="s">
        <v>69</v>
      </c>
      <c r="AY204" s="17" t="s">
        <v>144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7" t="s">
        <v>76</v>
      </c>
      <c r="BK204" s="217">
        <f>ROUND(I204*H204,2)</f>
        <v>0</v>
      </c>
      <c r="BL204" s="17" t="s">
        <v>76</v>
      </c>
      <c r="BM204" s="216" t="s">
        <v>1834</v>
      </c>
    </row>
    <row r="205" s="2" customFormat="1" ht="16.5" customHeight="1">
      <c r="A205" s="38"/>
      <c r="B205" s="39"/>
      <c r="C205" s="204" t="s">
        <v>767</v>
      </c>
      <c r="D205" s="204" t="s">
        <v>138</v>
      </c>
      <c r="E205" s="205" t="s">
        <v>756</v>
      </c>
      <c r="F205" s="206" t="s">
        <v>757</v>
      </c>
      <c r="G205" s="207" t="s">
        <v>159</v>
      </c>
      <c r="H205" s="208">
        <v>2</v>
      </c>
      <c r="I205" s="209"/>
      <c r="J205" s="210">
        <f>ROUND(I205*H205,2)</f>
        <v>0</v>
      </c>
      <c r="K205" s="206" t="s">
        <v>326</v>
      </c>
      <c r="L205" s="211"/>
      <c r="M205" s="212" t="s">
        <v>19</v>
      </c>
      <c r="N205" s="213" t="s">
        <v>40</v>
      </c>
      <c r="O205" s="84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6" t="s">
        <v>78</v>
      </c>
      <c r="AT205" s="216" t="s">
        <v>138</v>
      </c>
      <c r="AU205" s="216" t="s">
        <v>69</v>
      </c>
      <c r="AY205" s="17" t="s">
        <v>144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7" t="s">
        <v>76</v>
      </c>
      <c r="BK205" s="217">
        <f>ROUND(I205*H205,2)</f>
        <v>0</v>
      </c>
      <c r="BL205" s="17" t="s">
        <v>76</v>
      </c>
      <c r="BM205" s="216" t="s">
        <v>1835</v>
      </c>
    </row>
    <row r="206" s="2" customFormat="1" ht="16.5" customHeight="1">
      <c r="A206" s="38"/>
      <c r="B206" s="39"/>
      <c r="C206" s="204" t="s">
        <v>771</v>
      </c>
      <c r="D206" s="204" t="s">
        <v>138</v>
      </c>
      <c r="E206" s="205" t="s">
        <v>760</v>
      </c>
      <c r="F206" s="206" t="s">
        <v>761</v>
      </c>
      <c r="G206" s="207" t="s">
        <v>159</v>
      </c>
      <c r="H206" s="208">
        <v>16</v>
      </c>
      <c r="I206" s="209"/>
      <c r="J206" s="210">
        <f>ROUND(I206*H206,2)</f>
        <v>0</v>
      </c>
      <c r="K206" s="206" t="s">
        <v>326</v>
      </c>
      <c r="L206" s="211"/>
      <c r="M206" s="212" t="s">
        <v>19</v>
      </c>
      <c r="N206" s="213" t="s">
        <v>40</v>
      </c>
      <c r="O206" s="84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6" t="s">
        <v>143</v>
      </c>
      <c r="AT206" s="216" t="s">
        <v>138</v>
      </c>
      <c r="AU206" s="216" t="s">
        <v>69</v>
      </c>
      <c r="AY206" s="17" t="s">
        <v>144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7" t="s">
        <v>76</v>
      </c>
      <c r="BK206" s="217">
        <f>ROUND(I206*H206,2)</f>
        <v>0</v>
      </c>
      <c r="BL206" s="17" t="s">
        <v>145</v>
      </c>
      <c r="BM206" s="216" t="s">
        <v>1836</v>
      </c>
    </row>
    <row r="207" s="2" customFormat="1" ht="16.5" customHeight="1">
      <c r="A207" s="38"/>
      <c r="B207" s="39"/>
      <c r="C207" s="204" t="s">
        <v>775</v>
      </c>
      <c r="D207" s="204" t="s">
        <v>138</v>
      </c>
      <c r="E207" s="205" t="s">
        <v>764</v>
      </c>
      <c r="F207" s="206" t="s">
        <v>765</v>
      </c>
      <c r="G207" s="207" t="s">
        <v>159</v>
      </c>
      <c r="H207" s="208">
        <v>48</v>
      </c>
      <c r="I207" s="209"/>
      <c r="J207" s="210">
        <f>ROUND(I207*H207,2)</f>
        <v>0</v>
      </c>
      <c r="K207" s="206" t="s">
        <v>326</v>
      </c>
      <c r="L207" s="211"/>
      <c r="M207" s="212" t="s">
        <v>19</v>
      </c>
      <c r="N207" s="213" t="s">
        <v>40</v>
      </c>
      <c r="O207" s="84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6" t="s">
        <v>143</v>
      </c>
      <c r="AT207" s="216" t="s">
        <v>138</v>
      </c>
      <c r="AU207" s="216" t="s">
        <v>69</v>
      </c>
      <c r="AY207" s="17" t="s">
        <v>144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7" t="s">
        <v>76</v>
      </c>
      <c r="BK207" s="217">
        <f>ROUND(I207*H207,2)</f>
        <v>0</v>
      </c>
      <c r="BL207" s="17" t="s">
        <v>145</v>
      </c>
      <c r="BM207" s="216" t="s">
        <v>1837</v>
      </c>
    </row>
    <row r="208" s="2" customFormat="1" ht="21.75" customHeight="1">
      <c r="A208" s="38"/>
      <c r="B208" s="39"/>
      <c r="C208" s="204" t="s">
        <v>779</v>
      </c>
      <c r="D208" s="204" t="s">
        <v>138</v>
      </c>
      <c r="E208" s="205" t="s">
        <v>768</v>
      </c>
      <c r="F208" s="206" t="s">
        <v>769</v>
      </c>
      <c r="G208" s="207" t="s">
        <v>159</v>
      </c>
      <c r="H208" s="208">
        <v>2</v>
      </c>
      <c r="I208" s="209"/>
      <c r="J208" s="210">
        <f>ROUND(I208*H208,2)</f>
        <v>0</v>
      </c>
      <c r="K208" s="206" t="s">
        <v>326</v>
      </c>
      <c r="L208" s="211"/>
      <c r="M208" s="212" t="s">
        <v>19</v>
      </c>
      <c r="N208" s="213" t="s">
        <v>40</v>
      </c>
      <c r="O208" s="84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6" t="s">
        <v>78</v>
      </c>
      <c r="AT208" s="216" t="s">
        <v>138</v>
      </c>
      <c r="AU208" s="216" t="s">
        <v>69</v>
      </c>
      <c r="AY208" s="17" t="s">
        <v>144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7" t="s">
        <v>76</v>
      </c>
      <c r="BK208" s="217">
        <f>ROUND(I208*H208,2)</f>
        <v>0</v>
      </c>
      <c r="BL208" s="17" t="s">
        <v>76</v>
      </c>
      <c r="BM208" s="216" t="s">
        <v>1838</v>
      </c>
    </row>
    <row r="209" s="2" customFormat="1" ht="16.5" customHeight="1">
      <c r="A209" s="38"/>
      <c r="B209" s="39"/>
      <c r="C209" s="204" t="s">
        <v>783</v>
      </c>
      <c r="D209" s="204" t="s">
        <v>138</v>
      </c>
      <c r="E209" s="205" t="s">
        <v>772</v>
      </c>
      <c r="F209" s="206" t="s">
        <v>773</v>
      </c>
      <c r="G209" s="207" t="s">
        <v>159</v>
      </c>
      <c r="H209" s="208">
        <v>1</v>
      </c>
      <c r="I209" s="209"/>
      <c r="J209" s="210">
        <f>ROUND(I209*H209,2)</f>
        <v>0</v>
      </c>
      <c r="K209" s="206" t="s">
        <v>326</v>
      </c>
      <c r="L209" s="211"/>
      <c r="M209" s="212" t="s">
        <v>19</v>
      </c>
      <c r="N209" s="213" t="s">
        <v>40</v>
      </c>
      <c r="O209" s="84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6" t="s">
        <v>78</v>
      </c>
      <c r="AT209" s="216" t="s">
        <v>138</v>
      </c>
      <c r="AU209" s="216" t="s">
        <v>69</v>
      </c>
      <c r="AY209" s="17" t="s">
        <v>144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7" t="s">
        <v>76</v>
      </c>
      <c r="BK209" s="217">
        <f>ROUND(I209*H209,2)</f>
        <v>0</v>
      </c>
      <c r="BL209" s="17" t="s">
        <v>76</v>
      </c>
      <c r="BM209" s="216" t="s">
        <v>1839</v>
      </c>
    </row>
    <row r="210" s="2" customFormat="1" ht="16.5" customHeight="1">
      <c r="A210" s="38"/>
      <c r="B210" s="39"/>
      <c r="C210" s="204" t="s">
        <v>788</v>
      </c>
      <c r="D210" s="204" t="s">
        <v>138</v>
      </c>
      <c r="E210" s="205" t="s">
        <v>776</v>
      </c>
      <c r="F210" s="206" t="s">
        <v>777</v>
      </c>
      <c r="G210" s="207" t="s">
        <v>159</v>
      </c>
      <c r="H210" s="208">
        <v>5</v>
      </c>
      <c r="I210" s="209"/>
      <c r="J210" s="210">
        <f>ROUND(I210*H210,2)</f>
        <v>0</v>
      </c>
      <c r="K210" s="206" t="s">
        <v>326</v>
      </c>
      <c r="L210" s="211"/>
      <c r="M210" s="212" t="s">
        <v>19</v>
      </c>
      <c r="N210" s="213" t="s">
        <v>40</v>
      </c>
      <c r="O210" s="84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6" t="s">
        <v>78</v>
      </c>
      <c r="AT210" s="216" t="s">
        <v>138</v>
      </c>
      <c r="AU210" s="216" t="s">
        <v>69</v>
      </c>
      <c r="AY210" s="17" t="s">
        <v>144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7" t="s">
        <v>76</v>
      </c>
      <c r="BK210" s="217">
        <f>ROUND(I210*H210,2)</f>
        <v>0</v>
      </c>
      <c r="BL210" s="17" t="s">
        <v>76</v>
      </c>
      <c r="BM210" s="216" t="s">
        <v>1840</v>
      </c>
    </row>
    <row r="211" s="2" customFormat="1" ht="16.5" customHeight="1">
      <c r="A211" s="38"/>
      <c r="B211" s="39"/>
      <c r="C211" s="204" t="s">
        <v>792</v>
      </c>
      <c r="D211" s="204" t="s">
        <v>138</v>
      </c>
      <c r="E211" s="205" t="s">
        <v>780</v>
      </c>
      <c r="F211" s="206" t="s">
        <v>781</v>
      </c>
      <c r="G211" s="207" t="s">
        <v>159</v>
      </c>
      <c r="H211" s="208">
        <v>5</v>
      </c>
      <c r="I211" s="209"/>
      <c r="J211" s="210">
        <f>ROUND(I211*H211,2)</f>
        <v>0</v>
      </c>
      <c r="K211" s="206" t="s">
        <v>326</v>
      </c>
      <c r="L211" s="211"/>
      <c r="M211" s="212" t="s">
        <v>19</v>
      </c>
      <c r="N211" s="213" t="s">
        <v>40</v>
      </c>
      <c r="O211" s="84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6" t="s">
        <v>78</v>
      </c>
      <c r="AT211" s="216" t="s">
        <v>138</v>
      </c>
      <c r="AU211" s="216" t="s">
        <v>69</v>
      </c>
      <c r="AY211" s="17" t="s">
        <v>144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7" t="s">
        <v>76</v>
      </c>
      <c r="BK211" s="217">
        <f>ROUND(I211*H211,2)</f>
        <v>0</v>
      </c>
      <c r="BL211" s="17" t="s">
        <v>76</v>
      </c>
      <c r="BM211" s="216" t="s">
        <v>1841</v>
      </c>
    </row>
    <row r="212" s="2" customFormat="1" ht="21.75" customHeight="1">
      <c r="A212" s="38"/>
      <c r="B212" s="39"/>
      <c r="C212" s="204" t="s">
        <v>796</v>
      </c>
      <c r="D212" s="204" t="s">
        <v>138</v>
      </c>
      <c r="E212" s="205" t="s">
        <v>784</v>
      </c>
      <c r="F212" s="206" t="s">
        <v>785</v>
      </c>
      <c r="G212" s="207" t="s">
        <v>159</v>
      </c>
      <c r="H212" s="208">
        <v>1</v>
      </c>
      <c r="I212" s="209"/>
      <c r="J212" s="210">
        <f>ROUND(I212*H212,2)</f>
        <v>0</v>
      </c>
      <c r="K212" s="206" t="s">
        <v>786</v>
      </c>
      <c r="L212" s="211"/>
      <c r="M212" s="212" t="s">
        <v>19</v>
      </c>
      <c r="N212" s="213" t="s">
        <v>40</v>
      </c>
      <c r="O212" s="84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6" t="s">
        <v>78</v>
      </c>
      <c r="AT212" s="216" t="s">
        <v>138</v>
      </c>
      <c r="AU212" s="216" t="s">
        <v>69</v>
      </c>
      <c r="AY212" s="17" t="s">
        <v>144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7" t="s">
        <v>76</v>
      </c>
      <c r="BK212" s="217">
        <f>ROUND(I212*H212,2)</f>
        <v>0</v>
      </c>
      <c r="BL212" s="17" t="s">
        <v>76</v>
      </c>
      <c r="BM212" s="216" t="s">
        <v>1842</v>
      </c>
    </row>
    <row r="213" s="2" customFormat="1" ht="16.5" customHeight="1">
      <c r="A213" s="38"/>
      <c r="B213" s="39"/>
      <c r="C213" s="204" t="s">
        <v>800</v>
      </c>
      <c r="D213" s="204" t="s">
        <v>138</v>
      </c>
      <c r="E213" s="205" t="s">
        <v>789</v>
      </c>
      <c r="F213" s="206" t="s">
        <v>790</v>
      </c>
      <c r="G213" s="207" t="s">
        <v>159</v>
      </c>
      <c r="H213" s="208">
        <v>1</v>
      </c>
      <c r="I213" s="209"/>
      <c r="J213" s="210">
        <f>ROUND(I213*H213,2)</f>
        <v>0</v>
      </c>
      <c r="K213" s="206" t="s">
        <v>326</v>
      </c>
      <c r="L213" s="211"/>
      <c r="M213" s="212" t="s">
        <v>19</v>
      </c>
      <c r="N213" s="213" t="s">
        <v>40</v>
      </c>
      <c r="O213" s="84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6" t="s">
        <v>78</v>
      </c>
      <c r="AT213" s="216" t="s">
        <v>138</v>
      </c>
      <c r="AU213" s="216" t="s">
        <v>69</v>
      </c>
      <c r="AY213" s="17" t="s">
        <v>144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7" t="s">
        <v>76</v>
      </c>
      <c r="BK213" s="217">
        <f>ROUND(I213*H213,2)</f>
        <v>0</v>
      </c>
      <c r="BL213" s="17" t="s">
        <v>76</v>
      </c>
      <c r="BM213" s="216" t="s">
        <v>1843</v>
      </c>
    </row>
    <row r="214" s="2" customFormat="1" ht="21.75" customHeight="1">
      <c r="A214" s="38"/>
      <c r="B214" s="39"/>
      <c r="C214" s="218" t="s">
        <v>804</v>
      </c>
      <c r="D214" s="218" t="s">
        <v>147</v>
      </c>
      <c r="E214" s="219" t="s">
        <v>724</v>
      </c>
      <c r="F214" s="220" t="s">
        <v>725</v>
      </c>
      <c r="G214" s="221" t="s">
        <v>159</v>
      </c>
      <c r="H214" s="222">
        <v>20</v>
      </c>
      <c r="I214" s="223"/>
      <c r="J214" s="224">
        <f>ROUND(I214*H214,2)</f>
        <v>0</v>
      </c>
      <c r="K214" s="220" t="s">
        <v>257</v>
      </c>
      <c r="L214" s="44"/>
      <c r="M214" s="225" t="s">
        <v>19</v>
      </c>
      <c r="N214" s="226" t="s">
        <v>40</v>
      </c>
      <c r="O214" s="84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6" t="s">
        <v>76</v>
      </c>
      <c r="AT214" s="216" t="s">
        <v>147</v>
      </c>
      <c r="AU214" s="216" t="s">
        <v>69</v>
      </c>
      <c r="AY214" s="17" t="s">
        <v>144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7" t="s">
        <v>76</v>
      </c>
      <c r="BK214" s="217">
        <f>ROUND(I214*H214,2)</f>
        <v>0</v>
      </c>
      <c r="BL214" s="17" t="s">
        <v>76</v>
      </c>
      <c r="BM214" s="216" t="s">
        <v>1844</v>
      </c>
    </row>
    <row r="215" s="2" customFormat="1" ht="55.5" customHeight="1">
      <c r="A215" s="38"/>
      <c r="B215" s="39"/>
      <c r="C215" s="218" t="s">
        <v>808</v>
      </c>
      <c r="D215" s="218" t="s">
        <v>147</v>
      </c>
      <c r="E215" s="219" t="s">
        <v>728</v>
      </c>
      <c r="F215" s="220" t="s">
        <v>729</v>
      </c>
      <c r="G215" s="221" t="s">
        <v>159</v>
      </c>
      <c r="H215" s="222">
        <v>20</v>
      </c>
      <c r="I215" s="223"/>
      <c r="J215" s="224">
        <f>ROUND(I215*H215,2)</f>
        <v>0</v>
      </c>
      <c r="K215" s="220" t="s">
        <v>326</v>
      </c>
      <c r="L215" s="44"/>
      <c r="M215" s="225" t="s">
        <v>19</v>
      </c>
      <c r="N215" s="226" t="s">
        <v>40</v>
      </c>
      <c r="O215" s="84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6" t="s">
        <v>237</v>
      </c>
      <c r="AT215" s="216" t="s">
        <v>147</v>
      </c>
      <c r="AU215" s="216" t="s">
        <v>69</v>
      </c>
      <c r="AY215" s="17" t="s">
        <v>144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7" t="s">
        <v>76</v>
      </c>
      <c r="BK215" s="217">
        <f>ROUND(I215*H215,2)</f>
        <v>0</v>
      </c>
      <c r="BL215" s="17" t="s">
        <v>237</v>
      </c>
      <c r="BM215" s="216" t="s">
        <v>1845</v>
      </c>
    </row>
    <row r="216" s="2" customFormat="1" ht="16.5" customHeight="1">
      <c r="A216" s="38"/>
      <c r="B216" s="39"/>
      <c r="C216" s="204" t="s">
        <v>812</v>
      </c>
      <c r="D216" s="204" t="s">
        <v>138</v>
      </c>
      <c r="E216" s="205" t="s">
        <v>732</v>
      </c>
      <c r="F216" s="206" t="s">
        <v>733</v>
      </c>
      <c r="G216" s="207" t="s">
        <v>159</v>
      </c>
      <c r="H216" s="208">
        <v>20</v>
      </c>
      <c r="I216" s="209"/>
      <c r="J216" s="210">
        <f>ROUND(I216*H216,2)</f>
        <v>0</v>
      </c>
      <c r="K216" s="206" t="s">
        <v>326</v>
      </c>
      <c r="L216" s="211"/>
      <c r="M216" s="212" t="s">
        <v>19</v>
      </c>
      <c r="N216" s="213" t="s">
        <v>40</v>
      </c>
      <c r="O216" s="84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6" t="s">
        <v>237</v>
      </c>
      <c r="AT216" s="216" t="s">
        <v>138</v>
      </c>
      <c r="AU216" s="216" t="s">
        <v>69</v>
      </c>
      <c r="AY216" s="17" t="s">
        <v>144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7" t="s">
        <v>76</v>
      </c>
      <c r="BK216" s="217">
        <f>ROUND(I216*H216,2)</f>
        <v>0</v>
      </c>
      <c r="BL216" s="17" t="s">
        <v>237</v>
      </c>
      <c r="BM216" s="216" t="s">
        <v>1846</v>
      </c>
    </row>
    <row r="217" s="2" customFormat="1" ht="16.5" customHeight="1">
      <c r="A217" s="38"/>
      <c r="B217" s="39"/>
      <c r="C217" s="204" t="s">
        <v>261</v>
      </c>
      <c r="D217" s="204" t="s">
        <v>138</v>
      </c>
      <c r="E217" s="205" t="s">
        <v>736</v>
      </c>
      <c r="F217" s="206" t="s">
        <v>737</v>
      </c>
      <c r="G217" s="207" t="s">
        <v>159</v>
      </c>
      <c r="H217" s="208">
        <v>20</v>
      </c>
      <c r="I217" s="209"/>
      <c r="J217" s="210">
        <f>ROUND(I217*H217,2)</f>
        <v>0</v>
      </c>
      <c r="K217" s="206" t="s">
        <v>326</v>
      </c>
      <c r="L217" s="211"/>
      <c r="M217" s="212" t="s">
        <v>19</v>
      </c>
      <c r="N217" s="213" t="s">
        <v>40</v>
      </c>
      <c r="O217" s="84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6" t="s">
        <v>261</v>
      </c>
      <c r="AT217" s="216" t="s">
        <v>138</v>
      </c>
      <c r="AU217" s="216" t="s">
        <v>69</v>
      </c>
      <c r="AY217" s="17" t="s">
        <v>144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7" t="s">
        <v>76</v>
      </c>
      <c r="BK217" s="217">
        <f>ROUND(I217*H217,2)</f>
        <v>0</v>
      </c>
      <c r="BL217" s="17" t="s">
        <v>261</v>
      </c>
      <c r="BM217" s="216" t="s">
        <v>1847</v>
      </c>
    </row>
    <row r="218" s="2" customFormat="1" ht="21.75" customHeight="1">
      <c r="A218" s="38"/>
      <c r="B218" s="39"/>
      <c r="C218" s="204" t="s">
        <v>819</v>
      </c>
      <c r="D218" s="204" t="s">
        <v>138</v>
      </c>
      <c r="E218" s="205" t="s">
        <v>740</v>
      </c>
      <c r="F218" s="206" t="s">
        <v>741</v>
      </c>
      <c r="G218" s="207" t="s">
        <v>159</v>
      </c>
      <c r="H218" s="208">
        <v>20</v>
      </c>
      <c r="I218" s="209"/>
      <c r="J218" s="210">
        <f>ROUND(I218*H218,2)</f>
        <v>0</v>
      </c>
      <c r="K218" s="206" t="s">
        <v>326</v>
      </c>
      <c r="L218" s="211"/>
      <c r="M218" s="212" t="s">
        <v>19</v>
      </c>
      <c r="N218" s="213" t="s">
        <v>40</v>
      </c>
      <c r="O218" s="84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6" t="s">
        <v>261</v>
      </c>
      <c r="AT218" s="216" t="s">
        <v>138</v>
      </c>
      <c r="AU218" s="216" t="s">
        <v>69</v>
      </c>
      <c r="AY218" s="17" t="s">
        <v>144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7" t="s">
        <v>76</v>
      </c>
      <c r="BK218" s="217">
        <f>ROUND(I218*H218,2)</f>
        <v>0</v>
      </c>
      <c r="BL218" s="17" t="s">
        <v>261</v>
      </c>
      <c r="BM218" s="216" t="s">
        <v>1848</v>
      </c>
    </row>
    <row r="219" s="2" customFormat="1" ht="16.5" customHeight="1">
      <c r="A219" s="38"/>
      <c r="B219" s="39"/>
      <c r="C219" s="218" t="s">
        <v>823</v>
      </c>
      <c r="D219" s="218" t="s">
        <v>147</v>
      </c>
      <c r="E219" s="219" t="s">
        <v>487</v>
      </c>
      <c r="F219" s="220" t="s">
        <v>488</v>
      </c>
      <c r="G219" s="221" t="s">
        <v>159</v>
      </c>
      <c r="H219" s="222">
        <v>12</v>
      </c>
      <c r="I219" s="223"/>
      <c r="J219" s="224">
        <f>ROUND(I219*H219,2)</f>
        <v>0</v>
      </c>
      <c r="K219" s="220" t="s">
        <v>326</v>
      </c>
      <c r="L219" s="44"/>
      <c r="M219" s="225" t="s">
        <v>19</v>
      </c>
      <c r="N219" s="226" t="s">
        <v>40</v>
      </c>
      <c r="O219" s="84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6" t="s">
        <v>76</v>
      </c>
      <c r="AT219" s="216" t="s">
        <v>147</v>
      </c>
      <c r="AU219" s="216" t="s">
        <v>69</v>
      </c>
      <c r="AY219" s="17" t="s">
        <v>144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7" t="s">
        <v>76</v>
      </c>
      <c r="BK219" s="217">
        <f>ROUND(I219*H219,2)</f>
        <v>0</v>
      </c>
      <c r="BL219" s="17" t="s">
        <v>76</v>
      </c>
      <c r="BM219" s="216" t="s">
        <v>1849</v>
      </c>
    </row>
    <row r="220" s="2" customFormat="1" ht="16.5" customHeight="1">
      <c r="A220" s="38"/>
      <c r="B220" s="39"/>
      <c r="C220" s="218" t="s">
        <v>827</v>
      </c>
      <c r="D220" s="218" t="s">
        <v>147</v>
      </c>
      <c r="E220" s="219" t="s">
        <v>655</v>
      </c>
      <c r="F220" s="220" t="s">
        <v>656</v>
      </c>
      <c r="G220" s="221" t="s">
        <v>159</v>
      </c>
      <c r="H220" s="222">
        <v>12</v>
      </c>
      <c r="I220" s="223"/>
      <c r="J220" s="224">
        <f>ROUND(I220*H220,2)</f>
        <v>0</v>
      </c>
      <c r="K220" s="220" t="s">
        <v>326</v>
      </c>
      <c r="L220" s="44"/>
      <c r="M220" s="225" t="s">
        <v>19</v>
      </c>
      <c r="N220" s="226" t="s">
        <v>40</v>
      </c>
      <c r="O220" s="84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6" t="s">
        <v>76</v>
      </c>
      <c r="AT220" s="216" t="s">
        <v>147</v>
      </c>
      <c r="AU220" s="216" t="s">
        <v>69</v>
      </c>
      <c r="AY220" s="17" t="s">
        <v>144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7" t="s">
        <v>76</v>
      </c>
      <c r="BK220" s="217">
        <f>ROUND(I220*H220,2)</f>
        <v>0</v>
      </c>
      <c r="BL220" s="17" t="s">
        <v>76</v>
      </c>
      <c r="BM220" s="216" t="s">
        <v>1850</v>
      </c>
    </row>
    <row r="221" s="2" customFormat="1" ht="16.5" customHeight="1">
      <c r="A221" s="38"/>
      <c r="B221" s="39"/>
      <c r="C221" s="204" t="s">
        <v>831</v>
      </c>
      <c r="D221" s="204" t="s">
        <v>138</v>
      </c>
      <c r="E221" s="205" t="s">
        <v>659</v>
      </c>
      <c r="F221" s="206" t="s">
        <v>660</v>
      </c>
      <c r="G221" s="207" t="s">
        <v>159</v>
      </c>
      <c r="H221" s="208">
        <v>12</v>
      </c>
      <c r="I221" s="209"/>
      <c r="J221" s="210">
        <f>ROUND(I221*H221,2)</f>
        <v>0</v>
      </c>
      <c r="K221" s="206" t="s">
        <v>326</v>
      </c>
      <c r="L221" s="211"/>
      <c r="M221" s="212" t="s">
        <v>19</v>
      </c>
      <c r="N221" s="213" t="s">
        <v>40</v>
      </c>
      <c r="O221" s="84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6" t="s">
        <v>78</v>
      </c>
      <c r="AT221" s="216" t="s">
        <v>138</v>
      </c>
      <c r="AU221" s="216" t="s">
        <v>69</v>
      </c>
      <c r="AY221" s="17" t="s">
        <v>144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7" t="s">
        <v>76</v>
      </c>
      <c r="BK221" s="217">
        <f>ROUND(I221*H221,2)</f>
        <v>0</v>
      </c>
      <c r="BL221" s="17" t="s">
        <v>76</v>
      </c>
      <c r="BM221" s="216" t="s">
        <v>1851</v>
      </c>
    </row>
    <row r="222" s="2" customFormat="1" ht="16.5" customHeight="1">
      <c r="A222" s="38"/>
      <c r="B222" s="39"/>
      <c r="C222" s="218" t="s">
        <v>835</v>
      </c>
      <c r="D222" s="218" t="s">
        <v>147</v>
      </c>
      <c r="E222" s="219" t="s">
        <v>491</v>
      </c>
      <c r="F222" s="220" t="s">
        <v>492</v>
      </c>
      <c r="G222" s="221" t="s">
        <v>159</v>
      </c>
      <c r="H222" s="222">
        <v>12</v>
      </c>
      <c r="I222" s="223"/>
      <c r="J222" s="224">
        <f>ROUND(I222*H222,2)</f>
        <v>0</v>
      </c>
      <c r="K222" s="220" t="s">
        <v>326</v>
      </c>
      <c r="L222" s="44"/>
      <c r="M222" s="225" t="s">
        <v>19</v>
      </c>
      <c r="N222" s="226" t="s">
        <v>40</v>
      </c>
      <c r="O222" s="84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6" t="s">
        <v>237</v>
      </c>
      <c r="AT222" s="216" t="s">
        <v>147</v>
      </c>
      <c r="AU222" s="216" t="s">
        <v>69</v>
      </c>
      <c r="AY222" s="17" t="s">
        <v>144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7" t="s">
        <v>76</v>
      </c>
      <c r="BK222" s="217">
        <f>ROUND(I222*H222,2)</f>
        <v>0</v>
      </c>
      <c r="BL222" s="17" t="s">
        <v>237</v>
      </c>
      <c r="BM222" s="216" t="s">
        <v>1852</v>
      </c>
    </row>
    <row r="223" s="2" customFormat="1" ht="16.5" customHeight="1">
      <c r="A223" s="38"/>
      <c r="B223" s="39"/>
      <c r="C223" s="218" t="s">
        <v>839</v>
      </c>
      <c r="D223" s="218" t="s">
        <v>147</v>
      </c>
      <c r="E223" s="219" t="s">
        <v>495</v>
      </c>
      <c r="F223" s="220" t="s">
        <v>496</v>
      </c>
      <c r="G223" s="221" t="s">
        <v>159</v>
      </c>
      <c r="H223" s="222">
        <v>12</v>
      </c>
      <c r="I223" s="223"/>
      <c r="J223" s="224">
        <f>ROUND(I223*H223,2)</f>
        <v>0</v>
      </c>
      <c r="K223" s="220" t="s">
        <v>326</v>
      </c>
      <c r="L223" s="44"/>
      <c r="M223" s="225" t="s">
        <v>19</v>
      </c>
      <c r="N223" s="226" t="s">
        <v>40</v>
      </c>
      <c r="O223" s="84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6" t="s">
        <v>76</v>
      </c>
      <c r="AT223" s="216" t="s">
        <v>147</v>
      </c>
      <c r="AU223" s="216" t="s">
        <v>69</v>
      </c>
      <c r="AY223" s="17" t="s">
        <v>144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7" t="s">
        <v>76</v>
      </c>
      <c r="BK223" s="217">
        <f>ROUND(I223*H223,2)</f>
        <v>0</v>
      </c>
      <c r="BL223" s="17" t="s">
        <v>76</v>
      </c>
      <c r="BM223" s="216" t="s">
        <v>1853</v>
      </c>
    </row>
    <row r="224" s="2" customFormat="1" ht="16.5" customHeight="1">
      <c r="A224" s="38"/>
      <c r="B224" s="39"/>
      <c r="C224" s="204" t="s">
        <v>843</v>
      </c>
      <c r="D224" s="204" t="s">
        <v>138</v>
      </c>
      <c r="E224" s="205" t="s">
        <v>499</v>
      </c>
      <c r="F224" s="206" t="s">
        <v>500</v>
      </c>
      <c r="G224" s="207" t="s">
        <v>159</v>
      </c>
      <c r="H224" s="208">
        <v>1</v>
      </c>
      <c r="I224" s="209"/>
      <c r="J224" s="210">
        <f>ROUND(I224*H224,2)</f>
        <v>0</v>
      </c>
      <c r="K224" s="206" t="s">
        <v>326</v>
      </c>
      <c r="L224" s="211"/>
      <c r="M224" s="212" t="s">
        <v>19</v>
      </c>
      <c r="N224" s="213" t="s">
        <v>40</v>
      </c>
      <c r="O224" s="84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6" t="s">
        <v>237</v>
      </c>
      <c r="AT224" s="216" t="s">
        <v>138</v>
      </c>
      <c r="AU224" s="216" t="s">
        <v>69</v>
      </c>
      <c r="AY224" s="17" t="s">
        <v>144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7" t="s">
        <v>76</v>
      </c>
      <c r="BK224" s="217">
        <f>ROUND(I224*H224,2)</f>
        <v>0</v>
      </c>
      <c r="BL224" s="17" t="s">
        <v>237</v>
      </c>
      <c r="BM224" s="216" t="s">
        <v>1854</v>
      </c>
    </row>
    <row r="225" s="2" customFormat="1" ht="16.5" customHeight="1">
      <c r="A225" s="38"/>
      <c r="B225" s="39"/>
      <c r="C225" s="218" t="s">
        <v>847</v>
      </c>
      <c r="D225" s="218" t="s">
        <v>147</v>
      </c>
      <c r="E225" s="219" t="s">
        <v>663</v>
      </c>
      <c r="F225" s="220" t="s">
        <v>664</v>
      </c>
      <c r="G225" s="221" t="s">
        <v>159</v>
      </c>
      <c r="H225" s="222">
        <v>12</v>
      </c>
      <c r="I225" s="223"/>
      <c r="J225" s="224">
        <f>ROUND(I225*H225,2)</f>
        <v>0</v>
      </c>
      <c r="K225" s="220" t="s">
        <v>326</v>
      </c>
      <c r="L225" s="44"/>
      <c r="M225" s="225" t="s">
        <v>19</v>
      </c>
      <c r="N225" s="226" t="s">
        <v>40</v>
      </c>
      <c r="O225" s="84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6" t="s">
        <v>237</v>
      </c>
      <c r="AT225" s="216" t="s">
        <v>147</v>
      </c>
      <c r="AU225" s="216" t="s">
        <v>69</v>
      </c>
      <c r="AY225" s="17" t="s">
        <v>144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7" t="s">
        <v>76</v>
      </c>
      <c r="BK225" s="217">
        <f>ROUND(I225*H225,2)</f>
        <v>0</v>
      </c>
      <c r="BL225" s="17" t="s">
        <v>237</v>
      </c>
      <c r="BM225" s="216" t="s">
        <v>1855</v>
      </c>
    </row>
    <row r="226" s="2" customFormat="1" ht="16.5" customHeight="1">
      <c r="A226" s="38"/>
      <c r="B226" s="39"/>
      <c r="C226" s="204" t="s">
        <v>851</v>
      </c>
      <c r="D226" s="204" t="s">
        <v>138</v>
      </c>
      <c r="E226" s="205" t="s">
        <v>667</v>
      </c>
      <c r="F226" s="206" t="s">
        <v>668</v>
      </c>
      <c r="G226" s="207" t="s">
        <v>182</v>
      </c>
      <c r="H226" s="208">
        <v>24</v>
      </c>
      <c r="I226" s="209"/>
      <c r="J226" s="210">
        <f>ROUND(I226*H226,2)</f>
        <v>0</v>
      </c>
      <c r="K226" s="206" t="s">
        <v>326</v>
      </c>
      <c r="L226" s="211"/>
      <c r="M226" s="212" t="s">
        <v>19</v>
      </c>
      <c r="N226" s="213" t="s">
        <v>40</v>
      </c>
      <c r="O226" s="84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6" t="s">
        <v>78</v>
      </c>
      <c r="AT226" s="216" t="s">
        <v>138</v>
      </c>
      <c r="AU226" s="216" t="s">
        <v>69</v>
      </c>
      <c r="AY226" s="17" t="s">
        <v>144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7" t="s">
        <v>76</v>
      </c>
      <c r="BK226" s="217">
        <f>ROUND(I226*H226,2)</f>
        <v>0</v>
      </c>
      <c r="BL226" s="17" t="s">
        <v>76</v>
      </c>
      <c r="BM226" s="216" t="s">
        <v>1856</v>
      </c>
    </row>
    <row r="227" s="2" customFormat="1" ht="16.5" customHeight="1">
      <c r="A227" s="38"/>
      <c r="B227" s="39"/>
      <c r="C227" s="204" t="s">
        <v>855</v>
      </c>
      <c r="D227" s="204" t="s">
        <v>138</v>
      </c>
      <c r="E227" s="205" t="s">
        <v>671</v>
      </c>
      <c r="F227" s="206" t="s">
        <v>672</v>
      </c>
      <c r="G227" s="207" t="s">
        <v>159</v>
      </c>
      <c r="H227" s="208">
        <v>24</v>
      </c>
      <c r="I227" s="209"/>
      <c r="J227" s="210">
        <f>ROUND(I227*H227,2)</f>
        <v>0</v>
      </c>
      <c r="K227" s="206" t="s">
        <v>326</v>
      </c>
      <c r="L227" s="211"/>
      <c r="M227" s="212" t="s">
        <v>19</v>
      </c>
      <c r="N227" s="213" t="s">
        <v>40</v>
      </c>
      <c r="O227" s="84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6" t="s">
        <v>78</v>
      </c>
      <c r="AT227" s="216" t="s">
        <v>138</v>
      </c>
      <c r="AU227" s="216" t="s">
        <v>69</v>
      </c>
      <c r="AY227" s="17" t="s">
        <v>144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7" t="s">
        <v>76</v>
      </c>
      <c r="BK227" s="217">
        <f>ROUND(I227*H227,2)</f>
        <v>0</v>
      </c>
      <c r="BL227" s="17" t="s">
        <v>76</v>
      </c>
      <c r="BM227" s="216" t="s">
        <v>1857</v>
      </c>
    </row>
    <row r="228" s="2" customFormat="1" ht="16.5" customHeight="1">
      <c r="A228" s="38"/>
      <c r="B228" s="39"/>
      <c r="C228" s="204" t="s">
        <v>859</v>
      </c>
      <c r="D228" s="204" t="s">
        <v>138</v>
      </c>
      <c r="E228" s="205" t="s">
        <v>675</v>
      </c>
      <c r="F228" s="206" t="s">
        <v>676</v>
      </c>
      <c r="G228" s="207" t="s">
        <v>159</v>
      </c>
      <c r="H228" s="208">
        <v>24</v>
      </c>
      <c r="I228" s="209"/>
      <c r="J228" s="210">
        <f>ROUND(I228*H228,2)</f>
        <v>0</v>
      </c>
      <c r="K228" s="206" t="s">
        <v>326</v>
      </c>
      <c r="L228" s="211"/>
      <c r="M228" s="212" t="s">
        <v>19</v>
      </c>
      <c r="N228" s="213" t="s">
        <v>40</v>
      </c>
      <c r="O228" s="84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6" t="s">
        <v>78</v>
      </c>
      <c r="AT228" s="216" t="s">
        <v>138</v>
      </c>
      <c r="AU228" s="216" t="s">
        <v>69</v>
      </c>
      <c r="AY228" s="17" t="s">
        <v>144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7" t="s">
        <v>76</v>
      </c>
      <c r="BK228" s="217">
        <f>ROUND(I228*H228,2)</f>
        <v>0</v>
      </c>
      <c r="BL228" s="17" t="s">
        <v>76</v>
      </c>
      <c r="BM228" s="216" t="s">
        <v>1858</v>
      </c>
    </row>
    <row r="229" s="2" customFormat="1" ht="16.5" customHeight="1">
      <c r="A229" s="38"/>
      <c r="B229" s="39"/>
      <c r="C229" s="204" t="s">
        <v>863</v>
      </c>
      <c r="D229" s="204" t="s">
        <v>138</v>
      </c>
      <c r="E229" s="205" t="s">
        <v>679</v>
      </c>
      <c r="F229" s="206" t="s">
        <v>680</v>
      </c>
      <c r="G229" s="207" t="s">
        <v>159</v>
      </c>
      <c r="H229" s="208">
        <v>1</v>
      </c>
      <c r="I229" s="209"/>
      <c r="J229" s="210">
        <f>ROUND(I229*H229,2)</f>
        <v>0</v>
      </c>
      <c r="K229" s="206" t="s">
        <v>326</v>
      </c>
      <c r="L229" s="211"/>
      <c r="M229" s="212" t="s">
        <v>19</v>
      </c>
      <c r="N229" s="213" t="s">
        <v>40</v>
      </c>
      <c r="O229" s="84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6" t="s">
        <v>78</v>
      </c>
      <c r="AT229" s="216" t="s">
        <v>138</v>
      </c>
      <c r="AU229" s="216" t="s">
        <v>69</v>
      </c>
      <c r="AY229" s="17" t="s">
        <v>144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7" t="s">
        <v>76</v>
      </c>
      <c r="BK229" s="217">
        <f>ROUND(I229*H229,2)</f>
        <v>0</v>
      </c>
      <c r="BL229" s="17" t="s">
        <v>76</v>
      </c>
      <c r="BM229" s="216" t="s">
        <v>1859</v>
      </c>
    </row>
    <row r="230" s="2" customFormat="1" ht="16.5" customHeight="1">
      <c r="A230" s="38"/>
      <c r="B230" s="39"/>
      <c r="C230" s="204" t="s">
        <v>867</v>
      </c>
      <c r="D230" s="204" t="s">
        <v>138</v>
      </c>
      <c r="E230" s="205" t="s">
        <v>683</v>
      </c>
      <c r="F230" s="206" t="s">
        <v>684</v>
      </c>
      <c r="G230" s="207" t="s">
        <v>159</v>
      </c>
      <c r="H230" s="208">
        <v>8</v>
      </c>
      <c r="I230" s="209"/>
      <c r="J230" s="210">
        <f>ROUND(I230*H230,2)</f>
        <v>0</v>
      </c>
      <c r="K230" s="206" t="s">
        <v>326</v>
      </c>
      <c r="L230" s="211"/>
      <c r="M230" s="212" t="s">
        <v>19</v>
      </c>
      <c r="N230" s="213" t="s">
        <v>40</v>
      </c>
      <c r="O230" s="84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6" t="s">
        <v>237</v>
      </c>
      <c r="AT230" s="216" t="s">
        <v>138</v>
      </c>
      <c r="AU230" s="216" t="s">
        <v>69</v>
      </c>
      <c r="AY230" s="17" t="s">
        <v>144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7" t="s">
        <v>76</v>
      </c>
      <c r="BK230" s="217">
        <f>ROUND(I230*H230,2)</f>
        <v>0</v>
      </c>
      <c r="BL230" s="17" t="s">
        <v>237</v>
      </c>
      <c r="BM230" s="216" t="s">
        <v>1860</v>
      </c>
    </row>
    <row r="231" s="2" customFormat="1" ht="16.5" customHeight="1">
      <c r="A231" s="38"/>
      <c r="B231" s="39"/>
      <c r="C231" s="204" t="s">
        <v>871</v>
      </c>
      <c r="D231" s="204" t="s">
        <v>138</v>
      </c>
      <c r="E231" s="205" t="s">
        <v>687</v>
      </c>
      <c r="F231" s="206" t="s">
        <v>688</v>
      </c>
      <c r="G231" s="207" t="s">
        <v>159</v>
      </c>
      <c r="H231" s="208">
        <v>4</v>
      </c>
      <c r="I231" s="209"/>
      <c r="J231" s="210">
        <f>ROUND(I231*H231,2)</f>
        <v>0</v>
      </c>
      <c r="K231" s="206" t="s">
        <v>326</v>
      </c>
      <c r="L231" s="211"/>
      <c r="M231" s="212" t="s">
        <v>19</v>
      </c>
      <c r="N231" s="213" t="s">
        <v>40</v>
      </c>
      <c r="O231" s="84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6" t="s">
        <v>78</v>
      </c>
      <c r="AT231" s="216" t="s">
        <v>138</v>
      </c>
      <c r="AU231" s="216" t="s">
        <v>69</v>
      </c>
      <c r="AY231" s="17" t="s">
        <v>144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7" t="s">
        <v>76</v>
      </c>
      <c r="BK231" s="217">
        <f>ROUND(I231*H231,2)</f>
        <v>0</v>
      </c>
      <c r="BL231" s="17" t="s">
        <v>76</v>
      </c>
      <c r="BM231" s="216" t="s">
        <v>1861</v>
      </c>
    </row>
    <row r="232" s="2" customFormat="1" ht="16.5" customHeight="1">
      <c r="A232" s="38"/>
      <c r="B232" s="39"/>
      <c r="C232" s="218" t="s">
        <v>875</v>
      </c>
      <c r="D232" s="218" t="s">
        <v>147</v>
      </c>
      <c r="E232" s="219" t="s">
        <v>607</v>
      </c>
      <c r="F232" s="220" t="s">
        <v>608</v>
      </c>
      <c r="G232" s="221" t="s">
        <v>159</v>
      </c>
      <c r="H232" s="222">
        <v>2</v>
      </c>
      <c r="I232" s="223"/>
      <c r="J232" s="224">
        <f>ROUND(I232*H232,2)</f>
        <v>0</v>
      </c>
      <c r="K232" s="220" t="s">
        <v>326</v>
      </c>
      <c r="L232" s="44"/>
      <c r="M232" s="225" t="s">
        <v>19</v>
      </c>
      <c r="N232" s="226" t="s">
        <v>40</v>
      </c>
      <c r="O232" s="84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6" t="s">
        <v>237</v>
      </c>
      <c r="AT232" s="216" t="s">
        <v>147</v>
      </c>
      <c r="AU232" s="216" t="s">
        <v>69</v>
      </c>
      <c r="AY232" s="17" t="s">
        <v>144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7" t="s">
        <v>76</v>
      </c>
      <c r="BK232" s="217">
        <f>ROUND(I232*H232,2)</f>
        <v>0</v>
      </c>
      <c r="BL232" s="17" t="s">
        <v>237</v>
      </c>
      <c r="BM232" s="216" t="s">
        <v>1862</v>
      </c>
    </row>
    <row r="233" s="2" customFormat="1" ht="21.75" customHeight="1">
      <c r="A233" s="38"/>
      <c r="B233" s="39"/>
      <c r="C233" s="218" t="s">
        <v>879</v>
      </c>
      <c r="D233" s="218" t="s">
        <v>147</v>
      </c>
      <c r="E233" s="219" t="s">
        <v>611</v>
      </c>
      <c r="F233" s="220" t="s">
        <v>612</v>
      </c>
      <c r="G233" s="221" t="s">
        <v>159</v>
      </c>
      <c r="H233" s="222">
        <v>4</v>
      </c>
      <c r="I233" s="223"/>
      <c r="J233" s="224">
        <f>ROUND(I233*H233,2)</f>
        <v>0</v>
      </c>
      <c r="K233" s="220" t="s">
        <v>326</v>
      </c>
      <c r="L233" s="44"/>
      <c r="M233" s="225" t="s">
        <v>19</v>
      </c>
      <c r="N233" s="226" t="s">
        <v>40</v>
      </c>
      <c r="O233" s="84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6" t="s">
        <v>237</v>
      </c>
      <c r="AT233" s="216" t="s">
        <v>147</v>
      </c>
      <c r="AU233" s="216" t="s">
        <v>69</v>
      </c>
      <c r="AY233" s="17" t="s">
        <v>144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7" t="s">
        <v>76</v>
      </c>
      <c r="BK233" s="217">
        <f>ROUND(I233*H233,2)</f>
        <v>0</v>
      </c>
      <c r="BL233" s="17" t="s">
        <v>237</v>
      </c>
      <c r="BM233" s="216" t="s">
        <v>1863</v>
      </c>
    </row>
    <row r="234" s="2" customFormat="1" ht="16.5" customHeight="1">
      <c r="A234" s="38"/>
      <c r="B234" s="39"/>
      <c r="C234" s="204" t="s">
        <v>883</v>
      </c>
      <c r="D234" s="204" t="s">
        <v>138</v>
      </c>
      <c r="E234" s="205" t="s">
        <v>615</v>
      </c>
      <c r="F234" s="206" t="s">
        <v>616</v>
      </c>
      <c r="G234" s="207" t="s">
        <v>159</v>
      </c>
      <c r="H234" s="208">
        <v>1</v>
      </c>
      <c r="I234" s="209"/>
      <c r="J234" s="210">
        <f>ROUND(I234*H234,2)</f>
        <v>0</v>
      </c>
      <c r="K234" s="206" t="s">
        <v>326</v>
      </c>
      <c r="L234" s="211"/>
      <c r="M234" s="212" t="s">
        <v>19</v>
      </c>
      <c r="N234" s="213" t="s">
        <v>40</v>
      </c>
      <c r="O234" s="84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6" t="s">
        <v>261</v>
      </c>
      <c r="AT234" s="216" t="s">
        <v>138</v>
      </c>
      <c r="AU234" s="216" t="s">
        <v>69</v>
      </c>
      <c r="AY234" s="17" t="s">
        <v>144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7" t="s">
        <v>76</v>
      </c>
      <c r="BK234" s="217">
        <f>ROUND(I234*H234,2)</f>
        <v>0</v>
      </c>
      <c r="BL234" s="17" t="s">
        <v>261</v>
      </c>
      <c r="BM234" s="216" t="s">
        <v>1864</v>
      </c>
    </row>
    <row r="235" s="2" customFormat="1" ht="16.5" customHeight="1">
      <c r="A235" s="38"/>
      <c r="B235" s="39"/>
      <c r="C235" s="204" t="s">
        <v>887</v>
      </c>
      <c r="D235" s="204" t="s">
        <v>138</v>
      </c>
      <c r="E235" s="205" t="s">
        <v>619</v>
      </c>
      <c r="F235" s="206" t="s">
        <v>620</v>
      </c>
      <c r="G235" s="207" t="s">
        <v>159</v>
      </c>
      <c r="H235" s="208">
        <v>1</v>
      </c>
      <c r="I235" s="209"/>
      <c r="J235" s="210">
        <f>ROUND(I235*H235,2)</f>
        <v>0</v>
      </c>
      <c r="K235" s="206" t="s">
        <v>326</v>
      </c>
      <c r="L235" s="211"/>
      <c r="M235" s="212" t="s">
        <v>19</v>
      </c>
      <c r="N235" s="213" t="s">
        <v>40</v>
      </c>
      <c r="O235" s="84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6" t="s">
        <v>261</v>
      </c>
      <c r="AT235" s="216" t="s">
        <v>138</v>
      </c>
      <c r="AU235" s="216" t="s">
        <v>69</v>
      </c>
      <c r="AY235" s="17" t="s">
        <v>144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7" t="s">
        <v>76</v>
      </c>
      <c r="BK235" s="217">
        <f>ROUND(I235*H235,2)</f>
        <v>0</v>
      </c>
      <c r="BL235" s="17" t="s">
        <v>261</v>
      </c>
      <c r="BM235" s="216" t="s">
        <v>1865</v>
      </c>
    </row>
    <row r="236" s="2" customFormat="1" ht="16.5" customHeight="1">
      <c r="A236" s="38"/>
      <c r="B236" s="39"/>
      <c r="C236" s="204" t="s">
        <v>891</v>
      </c>
      <c r="D236" s="204" t="s">
        <v>138</v>
      </c>
      <c r="E236" s="205" t="s">
        <v>623</v>
      </c>
      <c r="F236" s="206" t="s">
        <v>624</v>
      </c>
      <c r="G236" s="207" t="s">
        <v>159</v>
      </c>
      <c r="H236" s="208">
        <v>1</v>
      </c>
      <c r="I236" s="209"/>
      <c r="J236" s="210">
        <f>ROUND(I236*H236,2)</f>
        <v>0</v>
      </c>
      <c r="K236" s="206" t="s">
        <v>326</v>
      </c>
      <c r="L236" s="211"/>
      <c r="M236" s="212" t="s">
        <v>19</v>
      </c>
      <c r="N236" s="213" t="s">
        <v>40</v>
      </c>
      <c r="O236" s="84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6" t="s">
        <v>261</v>
      </c>
      <c r="AT236" s="216" t="s">
        <v>138</v>
      </c>
      <c r="AU236" s="216" t="s">
        <v>69</v>
      </c>
      <c r="AY236" s="17" t="s">
        <v>144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7" t="s">
        <v>76</v>
      </c>
      <c r="BK236" s="217">
        <f>ROUND(I236*H236,2)</f>
        <v>0</v>
      </c>
      <c r="BL236" s="17" t="s">
        <v>261</v>
      </c>
      <c r="BM236" s="216" t="s">
        <v>1866</v>
      </c>
    </row>
    <row r="237" s="2" customFormat="1" ht="16.5" customHeight="1">
      <c r="A237" s="38"/>
      <c r="B237" s="39"/>
      <c r="C237" s="204" t="s">
        <v>895</v>
      </c>
      <c r="D237" s="204" t="s">
        <v>138</v>
      </c>
      <c r="E237" s="205" t="s">
        <v>627</v>
      </c>
      <c r="F237" s="206" t="s">
        <v>628</v>
      </c>
      <c r="G237" s="207" t="s">
        <v>159</v>
      </c>
      <c r="H237" s="208">
        <v>1</v>
      </c>
      <c r="I237" s="209"/>
      <c r="J237" s="210">
        <f>ROUND(I237*H237,2)</f>
        <v>0</v>
      </c>
      <c r="K237" s="206" t="s">
        <v>326</v>
      </c>
      <c r="L237" s="211"/>
      <c r="M237" s="212" t="s">
        <v>19</v>
      </c>
      <c r="N237" s="213" t="s">
        <v>40</v>
      </c>
      <c r="O237" s="84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6" t="s">
        <v>261</v>
      </c>
      <c r="AT237" s="216" t="s">
        <v>138</v>
      </c>
      <c r="AU237" s="216" t="s">
        <v>69</v>
      </c>
      <c r="AY237" s="17" t="s">
        <v>144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7" t="s">
        <v>76</v>
      </c>
      <c r="BK237" s="217">
        <f>ROUND(I237*H237,2)</f>
        <v>0</v>
      </c>
      <c r="BL237" s="17" t="s">
        <v>261</v>
      </c>
      <c r="BM237" s="216" t="s">
        <v>1867</v>
      </c>
    </row>
    <row r="238" s="2" customFormat="1" ht="21.75" customHeight="1">
      <c r="A238" s="38"/>
      <c r="B238" s="39"/>
      <c r="C238" s="204" t="s">
        <v>899</v>
      </c>
      <c r="D238" s="204" t="s">
        <v>138</v>
      </c>
      <c r="E238" s="205" t="s">
        <v>631</v>
      </c>
      <c r="F238" s="206" t="s">
        <v>632</v>
      </c>
      <c r="G238" s="207" t="s">
        <v>159</v>
      </c>
      <c r="H238" s="208">
        <v>1</v>
      </c>
      <c r="I238" s="209"/>
      <c r="J238" s="210">
        <f>ROUND(I238*H238,2)</f>
        <v>0</v>
      </c>
      <c r="K238" s="206" t="s">
        <v>326</v>
      </c>
      <c r="L238" s="211"/>
      <c r="M238" s="212" t="s">
        <v>19</v>
      </c>
      <c r="N238" s="213" t="s">
        <v>40</v>
      </c>
      <c r="O238" s="84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6" t="s">
        <v>261</v>
      </c>
      <c r="AT238" s="216" t="s">
        <v>138</v>
      </c>
      <c r="AU238" s="216" t="s">
        <v>69</v>
      </c>
      <c r="AY238" s="17" t="s">
        <v>144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7" t="s">
        <v>76</v>
      </c>
      <c r="BK238" s="217">
        <f>ROUND(I238*H238,2)</f>
        <v>0</v>
      </c>
      <c r="BL238" s="17" t="s">
        <v>261</v>
      </c>
      <c r="BM238" s="216" t="s">
        <v>1868</v>
      </c>
    </row>
    <row r="239" s="2" customFormat="1" ht="16.5" customHeight="1">
      <c r="A239" s="38"/>
      <c r="B239" s="39"/>
      <c r="C239" s="218" t="s">
        <v>904</v>
      </c>
      <c r="D239" s="218" t="s">
        <v>147</v>
      </c>
      <c r="E239" s="219" t="s">
        <v>635</v>
      </c>
      <c r="F239" s="220" t="s">
        <v>636</v>
      </c>
      <c r="G239" s="221" t="s">
        <v>159</v>
      </c>
      <c r="H239" s="222">
        <v>1</v>
      </c>
      <c r="I239" s="223"/>
      <c r="J239" s="224">
        <f>ROUND(I239*H239,2)</f>
        <v>0</v>
      </c>
      <c r="K239" s="220" t="s">
        <v>326</v>
      </c>
      <c r="L239" s="44"/>
      <c r="M239" s="225" t="s">
        <v>19</v>
      </c>
      <c r="N239" s="226" t="s">
        <v>40</v>
      </c>
      <c r="O239" s="84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6" t="s">
        <v>237</v>
      </c>
      <c r="AT239" s="216" t="s">
        <v>147</v>
      </c>
      <c r="AU239" s="216" t="s">
        <v>69</v>
      </c>
      <c r="AY239" s="17" t="s">
        <v>144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7" t="s">
        <v>76</v>
      </c>
      <c r="BK239" s="217">
        <f>ROUND(I239*H239,2)</f>
        <v>0</v>
      </c>
      <c r="BL239" s="17" t="s">
        <v>237</v>
      </c>
      <c r="BM239" s="216" t="s">
        <v>1869</v>
      </c>
    </row>
    <row r="240" s="2" customFormat="1" ht="16.5" customHeight="1">
      <c r="A240" s="38"/>
      <c r="B240" s="39"/>
      <c r="C240" s="218" t="s">
        <v>908</v>
      </c>
      <c r="D240" s="218" t="s">
        <v>147</v>
      </c>
      <c r="E240" s="219" t="s">
        <v>793</v>
      </c>
      <c r="F240" s="220" t="s">
        <v>794</v>
      </c>
      <c r="G240" s="221" t="s">
        <v>159</v>
      </c>
      <c r="H240" s="222">
        <v>1</v>
      </c>
      <c r="I240" s="223"/>
      <c r="J240" s="224">
        <f>ROUND(I240*H240,2)</f>
        <v>0</v>
      </c>
      <c r="K240" s="220" t="s">
        <v>326</v>
      </c>
      <c r="L240" s="44"/>
      <c r="M240" s="225" t="s">
        <v>19</v>
      </c>
      <c r="N240" s="226" t="s">
        <v>40</v>
      </c>
      <c r="O240" s="84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6" t="s">
        <v>237</v>
      </c>
      <c r="AT240" s="216" t="s">
        <v>147</v>
      </c>
      <c r="AU240" s="216" t="s">
        <v>69</v>
      </c>
      <c r="AY240" s="17" t="s">
        <v>144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7" t="s">
        <v>76</v>
      </c>
      <c r="BK240" s="217">
        <f>ROUND(I240*H240,2)</f>
        <v>0</v>
      </c>
      <c r="BL240" s="17" t="s">
        <v>237</v>
      </c>
      <c r="BM240" s="216" t="s">
        <v>1870</v>
      </c>
    </row>
    <row r="241" s="2" customFormat="1" ht="16.5" customHeight="1">
      <c r="A241" s="38"/>
      <c r="B241" s="39"/>
      <c r="C241" s="218" t="s">
        <v>912</v>
      </c>
      <c r="D241" s="218" t="s">
        <v>147</v>
      </c>
      <c r="E241" s="219" t="s">
        <v>797</v>
      </c>
      <c r="F241" s="220" t="s">
        <v>798</v>
      </c>
      <c r="G241" s="221" t="s">
        <v>159</v>
      </c>
      <c r="H241" s="222">
        <v>3</v>
      </c>
      <c r="I241" s="223"/>
      <c r="J241" s="224">
        <f>ROUND(I241*H241,2)</f>
        <v>0</v>
      </c>
      <c r="K241" s="220" t="s">
        <v>326</v>
      </c>
      <c r="L241" s="44"/>
      <c r="M241" s="225" t="s">
        <v>19</v>
      </c>
      <c r="N241" s="226" t="s">
        <v>40</v>
      </c>
      <c r="O241" s="84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6" t="s">
        <v>237</v>
      </c>
      <c r="AT241" s="216" t="s">
        <v>147</v>
      </c>
      <c r="AU241" s="216" t="s">
        <v>69</v>
      </c>
      <c r="AY241" s="17" t="s">
        <v>144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7" t="s">
        <v>76</v>
      </c>
      <c r="BK241" s="217">
        <f>ROUND(I241*H241,2)</f>
        <v>0</v>
      </c>
      <c r="BL241" s="17" t="s">
        <v>237</v>
      </c>
      <c r="BM241" s="216" t="s">
        <v>1871</v>
      </c>
    </row>
    <row r="242" s="2" customFormat="1" ht="16.5" customHeight="1">
      <c r="A242" s="38"/>
      <c r="B242" s="39"/>
      <c r="C242" s="218" t="s">
        <v>916</v>
      </c>
      <c r="D242" s="218" t="s">
        <v>147</v>
      </c>
      <c r="E242" s="219" t="s">
        <v>801</v>
      </c>
      <c r="F242" s="220" t="s">
        <v>802</v>
      </c>
      <c r="G242" s="221" t="s">
        <v>320</v>
      </c>
      <c r="H242" s="222">
        <v>1</v>
      </c>
      <c r="I242" s="223"/>
      <c r="J242" s="224">
        <f>ROUND(I242*H242,2)</f>
        <v>0</v>
      </c>
      <c r="K242" s="220" t="s">
        <v>326</v>
      </c>
      <c r="L242" s="44"/>
      <c r="M242" s="225" t="s">
        <v>19</v>
      </c>
      <c r="N242" s="226" t="s">
        <v>40</v>
      </c>
      <c r="O242" s="84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6" t="s">
        <v>76</v>
      </c>
      <c r="AT242" s="216" t="s">
        <v>147</v>
      </c>
      <c r="AU242" s="216" t="s">
        <v>69</v>
      </c>
      <c r="AY242" s="17" t="s">
        <v>144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7" t="s">
        <v>76</v>
      </c>
      <c r="BK242" s="217">
        <f>ROUND(I242*H242,2)</f>
        <v>0</v>
      </c>
      <c r="BL242" s="17" t="s">
        <v>76</v>
      </c>
      <c r="BM242" s="216" t="s">
        <v>1872</v>
      </c>
    </row>
    <row r="243" s="2" customFormat="1" ht="16.5" customHeight="1">
      <c r="A243" s="38"/>
      <c r="B243" s="39"/>
      <c r="C243" s="218" t="s">
        <v>920</v>
      </c>
      <c r="D243" s="218" t="s">
        <v>147</v>
      </c>
      <c r="E243" s="219" t="s">
        <v>805</v>
      </c>
      <c r="F243" s="220" t="s">
        <v>806</v>
      </c>
      <c r="G243" s="221" t="s">
        <v>159</v>
      </c>
      <c r="H243" s="222">
        <v>1</v>
      </c>
      <c r="I243" s="223"/>
      <c r="J243" s="224">
        <f>ROUND(I243*H243,2)</f>
        <v>0</v>
      </c>
      <c r="K243" s="220" t="s">
        <v>326</v>
      </c>
      <c r="L243" s="44"/>
      <c r="M243" s="225" t="s">
        <v>19</v>
      </c>
      <c r="N243" s="226" t="s">
        <v>40</v>
      </c>
      <c r="O243" s="84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6" t="s">
        <v>237</v>
      </c>
      <c r="AT243" s="216" t="s">
        <v>147</v>
      </c>
      <c r="AU243" s="216" t="s">
        <v>69</v>
      </c>
      <c r="AY243" s="17" t="s">
        <v>144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7" t="s">
        <v>76</v>
      </c>
      <c r="BK243" s="217">
        <f>ROUND(I243*H243,2)</f>
        <v>0</v>
      </c>
      <c r="BL243" s="17" t="s">
        <v>237</v>
      </c>
      <c r="BM243" s="216" t="s">
        <v>1873</v>
      </c>
    </row>
    <row r="244" s="2" customFormat="1" ht="21.75" customHeight="1">
      <c r="A244" s="38"/>
      <c r="B244" s="39"/>
      <c r="C244" s="218" t="s">
        <v>924</v>
      </c>
      <c r="D244" s="218" t="s">
        <v>147</v>
      </c>
      <c r="E244" s="219" t="s">
        <v>809</v>
      </c>
      <c r="F244" s="220" t="s">
        <v>810</v>
      </c>
      <c r="G244" s="221" t="s">
        <v>159</v>
      </c>
      <c r="H244" s="222">
        <v>1</v>
      </c>
      <c r="I244" s="223"/>
      <c r="J244" s="224">
        <f>ROUND(I244*H244,2)</f>
        <v>0</v>
      </c>
      <c r="K244" s="220" t="s">
        <v>326</v>
      </c>
      <c r="L244" s="44"/>
      <c r="M244" s="225" t="s">
        <v>19</v>
      </c>
      <c r="N244" s="226" t="s">
        <v>40</v>
      </c>
      <c r="O244" s="84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6" t="s">
        <v>237</v>
      </c>
      <c r="AT244" s="216" t="s">
        <v>147</v>
      </c>
      <c r="AU244" s="216" t="s">
        <v>69</v>
      </c>
      <c r="AY244" s="17" t="s">
        <v>144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7" t="s">
        <v>76</v>
      </c>
      <c r="BK244" s="217">
        <f>ROUND(I244*H244,2)</f>
        <v>0</v>
      </c>
      <c r="BL244" s="17" t="s">
        <v>237</v>
      </c>
      <c r="BM244" s="216" t="s">
        <v>1874</v>
      </c>
    </row>
    <row r="245" s="2" customFormat="1" ht="16.5" customHeight="1">
      <c r="A245" s="38"/>
      <c r="B245" s="39"/>
      <c r="C245" s="218" t="s">
        <v>928</v>
      </c>
      <c r="D245" s="218" t="s">
        <v>147</v>
      </c>
      <c r="E245" s="219" t="s">
        <v>813</v>
      </c>
      <c r="F245" s="220" t="s">
        <v>814</v>
      </c>
      <c r="G245" s="221" t="s">
        <v>159</v>
      </c>
      <c r="H245" s="222">
        <v>8</v>
      </c>
      <c r="I245" s="223"/>
      <c r="J245" s="224">
        <f>ROUND(I245*H245,2)</f>
        <v>0</v>
      </c>
      <c r="K245" s="220" t="s">
        <v>326</v>
      </c>
      <c r="L245" s="44"/>
      <c r="M245" s="225" t="s">
        <v>19</v>
      </c>
      <c r="N245" s="226" t="s">
        <v>40</v>
      </c>
      <c r="O245" s="84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6" t="s">
        <v>237</v>
      </c>
      <c r="AT245" s="216" t="s">
        <v>147</v>
      </c>
      <c r="AU245" s="216" t="s">
        <v>69</v>
      </c>
      <c r="AY245" s="17" t="s">
        <v>144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7" t="s">
        <v>76</v>
      </c>
      <c r="BK245" s="217">
        <f>ROUND(I245*H245,2)</f>
        <v>0</v>
      </c>
      <c r="BL245" s="17" t="s">
        <v>237</v>
      </c>
      <c r="BM245" s="216" t="s">
        <v>1875</v>
      </c>
    </row>
    <row r="246" s="2" customFormat="1" ht="16.5" customHeight="1">
      <c r="A246" s="38"/>
      <c r="B246" s="39"/>
      <c r="C246" s="204" t="s">
        <v>932</v>
      </c>
      <c r="D246" s="204" t="s">
        <v>138</v>
      </c>
      <c r="E246" s="205" t="s">
        <v>816</v>
      </c>
      <c r="F246" s="206" t="s">
        <v>817</v>
      </c>
      <c r="G246" s="207" t="s">
        <v>141</v>
      </c>
      <c r="H246" s="208">
        <v>80</v>
      </c>
      <c r="I246" s="209"/>
      <c r="J246" s="210">
        <f>ROUND(I246*H246,2)</f>
        <v>0</v>
      </c>
      <c r="K246" s="206" t="s">
        <v>326</v>
      </c>
      <c r="L246" s="211"/>
      <c r="M246" s="212" t="s">
        <v>19</v>
      </c>
      <c r="N246" s="213" t="s">
        <v>40</v>
      </c>
      <c r="O246" s="84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6" t="s">
        <v>143</v>
      </c>
      <c r="AT246" s="216" t="s">
        <v>138</v>
      </c>
      <c r="AU246" s="216" t="s">
        <v>69</v>
      </c>
      <c r="AY246" s="17" t="s">
        <v>144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7" t="s">
        <v>76</v>
      </c>
      <c r="BK246" s="217">
        <f>ROUND(I246*H246,2)</f>
        <v>0</v>
      </c>
      <c r="BL246" s="17" t="s">
        <v>145</v>
      </c>
      <c r="BM246" s="216" t="s">
        <v>1876</v>
      </c>
    </row>
    <row r="247" s="13" customFormat="1" ht="25.92" customHeight="1">
      <c r="A247" s="13"/>
      <c r="B247" s="253"/>
      <c r="C247" s="254"/>
      <c r="D247" s="255" t="s">
        <v>68</v>
      </c>
      <c r="E247" s="256" t="s">
        <v>936</v>
      </c>
      <c r="F247" s="256" t="s">
        <v>937</v>
      </c>
      <c r="G247" s="254"/>
      <c r="H247" s="254"/>
      <c r="I247" s="257"/>
      <c r="J247" s="258">
        <f>BK247</f>
        <v>0</v>
      </c>
      <c r="K247" s="254"/>
      <c r="L247" s="259"/>
      <c r="M247" s="260"/>
      <c r="N247" s="261"/>
      <c r="O247" s="261"/>
      <c r="P247" s="262">
        <f>SUM(P248:P294)</f>
        <v>0</v>
      </c>
      <c r="Q247" s="261"/>
      <c r="R247" s="262">
        <f>SUM(R248:R294)</f>
        <v>0</v>
      </c>
      <c r="S247" s="261"/>
      <c r="T247" s="263">
        <f>SUM(T248:T294)</f>
        <v>0</v>
      </c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R247" s="264" t="s">
        <v>145</v>
      </c>
      <c r="AT247" s="265" t="s">
        <v>68</v>
      </c>
      <c r="AU247" s="265" t="s">
        <v>69</v>
      </c>
      <c r="AY247" s="264" t="s">
        <v>144</v>
      </c>
      <c r="BK247" s="266">
        <f>SUM(BK248:BK294)</f>
        <v>0</v>
      </c>
    </row>
    <row r="248" s="2" customFormat="1" ht="16.5" customHeight="1">
      <c r="A248" s="38"/>
      <c r="B248" s="39"/>
      <c r="C248" s="218" t="s">
        <v>938</v>
      </c>
      <c r="D248" s="218" t="s">
        <v>147</v>
      </c>
      <c r="E248" s="219" t="s">
        <v>939</v>
      </c>
      <c r="F248" s="220" t="s">
        <v>940</v>
      </c>
      <c r="G248" s="221" t="s">
        <v>159</v>
      </c>
      <c r="H248" s="222">
        <v>18</v>
      </c>
      <c r="I248" s="223"/>
      <c r="J248" s="224">
        <f>ROUND(I248*H248,2)</f>
        <v>0</v>
      </c>
      <c r="K248" s="220" t="s">
        <v>326</v>
      </c>
      <c r="L248" s="44"/>
      <c r="M248" s="225" t="s">
        <v>19</v>
      </c>
      <c r="N248" s="226" t="s">
        <v>40</v>
      </c>
      <c r="O248" s="84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6" t="s">
        <v>237</v>
      </c>
      <c r="AT248" s="216" t="s">
        <v>147</v>
      </c>
      <c r="AU248" s="216" t="s">
        <v>76</v>
      </c>
      <c r="AY248" s="17" t="s">
        <v>144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7" t="s">
        <v>76</v>
      </c>
      <c r="BK248" s="217">
        <f>ROUND(I248*H248,2)</f>
        <v>0</v>
      </c>
      <c r="BL248" s="17" t="s">
        <v>237</v>
      </c>
      <c r="BM248" s="216" t="s">
        <v>1877</v>
      </c>
    </row>
    <row r="249" s="2" customFormat="1" ht="16.5" customHeight="1">
      <c r="A249" s="38"/>
      <c r="B249" s="39"/>
      <c r="C249" s="218" t="s">
        <v>942</v>
      </c>
      <c r="D249" s="218" t="s">
        <v>147</v>
      </c>
      <c r="E249" s="219" t="s">
        <v>943</v>
      </c>
      <c r="F249" s="220" t="s">
        <v>944</v>
      </c>
      <c r="G249" s="221" t="s">
        <v>159</v>
      </c>
      <c r="H249" s="222">
        <v>1</v>
      </c>
      <c r="I249" s="223"/>
      <c r="J249" s="224">
        <f>ROUND(I249*H249,2)</f>
        <v>0</v>
      </c>
      <c r="K249" s="220" t="s">
        <v>326</v>
      </c>
      <c r="L249" s="44"/>
      <c r="M249" s="225" t="s">
        <v>19</v>
      </c>
      <c r="N249" s="226" t="s">
        <v>40</v>
      </c>
      <c r="O249" s="84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6" t="s">
        <v>237</v>
      </c>
      <c r="AT249" s="216" t="s">
        <v>147</v>
      </c>
      <c r="AU249" s="216" t="s">
        <v>76</v>
      </c>
      <c r="AY249" s="17" t="s">
        <v>144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7" t="s">
        <v>76</v>
      </c>
      <c r="BK249" s="217">
        <f>ROUND(I249*H249,2)</f>
        <v>0</v>
      </c>
      <c r="BL249" s="17" t="s">
        <v>237</v>
      </c>
      <c r="BM249" s="216" t="s">
        <v>1878</v>
      </c>
    </row>
    <row r="250" s="2" customFormat="1" ht="16.5" customHeight="1">
      <c r="A250" s="38"/>
      <c r="B250" s="39"/>
      <c r="C250" s="218" t="s">
        <v>946</v>
      </c>
      <c r="D250" s="218" t="s">
        <v>147</v>
      </c>
      <c r="E250" s="219" t="s">
        <v>947</v>
      </c>
      <c r="F250" s="220" t="s">
        <v>948</v>
      </c>
      <c r="G250" s="221" t="s">
        <v>159</v>
      </c>
      <c r="H250" s="222">
        <v>1</v>
      </c>
      <c r="I250" s="223"/>
      <c r="J250" s="224">
        <f>ROUND(I250*H250,2)</f>
        <v>0</v>
      </c>
      <c r="K250" s="220" t="s">
        <v>326</v>
      </c>
      <c r="L250" s="44"/>
      <c r="M250" s="225" t="s">
        <v>19</v>
      </c>
      <c r="N250" s="226" t="s">
        <v>40</v>
      </c>
      <c r="O250" s="84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6" t="s">
        <v>237</v>
      </c>
      <c r="AT250" s="216" t="s">
        <v>147</v>
      </c>
      <c r="AU250" s="216" t="s">
        <v>76</v>
      </c>
      <c r="AY250" s="17" t="s">
        <v>144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7" t="s">
        <v>76</v>
      </c>
      <c r="BK250" s="217">
        <f>ROUND(I250*H250,2)</f>
        <v>0</v>
      </c>
      <c r="BL250" s="17" t="s">
        <v>237</v>
      </c>
      <c r="BM250" s="216" t="s">
        <v>1879</v>
      </c>
    </row>
    <row r="251" s="2" customFormat="1" ht="21.75" customHeight="1">
      <c r="A251" s="38"/>
      <c r="B251" s="39"/>
      <c r="C251" s="218" t="s">
        <v>950</v>
      </c>
      <c r="D251" s="218" t="s">
        <v>147</v>
      </c>
      <c r="E251" s="219" t="s">
        <v>951</v>
      </c>
      <c r="F251" s="220" t="s">
        <v>952</v>
      </c>
      <c r="G251" s="221" t="s">
        <v>236</v>
      </c>
      <c r="H251" s="222">
        <v>60</v>
      </c>
      <c r="I251" s="223"/>
      <c r="J251" s="224">
        <f>ROUND(I251*H251,2)</f>
        <v>0</v>
      </c>
      <c r="K251" s="220" t="s">
        <v>326</v>
      </c>
      <c r="L251" s="44"/>
      <c r="M251" s="225" t="s">
        <v>19</v>
      </c>
      <c r="N251" s="226" t="s">
        <v>40</v>
      </c>
      <c r="O251" s="84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6" t="s">
        <v>237</v>
      </c>
      <c r="AT251" s="216" t="s">
        <v>147</v>
      </c>
      <c r="AU251" s="216" t="s">
        <v>76</v>
      </c>
      <c r="AY251" s="17" t="s">
        <v>144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7" t="s">
        <v>76</v>
      </c>
      <c r="BK251" s="217">
        <f>ROUND(I251*H251,2)</f>
        <v>0</v>
      </c>
      <c r="BL251" s="17" t="s">
        <v>237</v>
      </c>
      <c r="BM251" s="216" t="s">
        <v>1880</v>
      </c>
    </row>
    <row r="252" s="2" customFormat="1" ht="16.5" customHeight="1">
      <c r="A252" s="38"/>
      <c r="B252" s="39"/>
      <c r="C252" s="218" t="s">
        <v>954</v>
      </c>
      <c r="D252" s="218" t="s">
        <v>147</v>
      </c>
      <c r="E252" s="219" t="s">
        <v>955</v>
      </c>
      <c r="F252" s="220" t="s">
        <v>956</v>
      </c>
      <c r="G252" s="221" t="s">
        <v>236</v>
      </c>
      <c r="H252" s="222">
        <v>45</v>
      </c>
      <c r="I252" s="223"/>
      <c r="J252" s="224">
        <f>ROUND(I252*H252,2)</f>
        <v>0</v>
      </c>
      <c r="K252" s="220" t="s">
        <v>326</v>
      </c>
      <c r="L252" s="44"/>
      <c r="M252" s="225" t="s">
        <v>19</v>
      </c>
      <c r="N252" s="226" t="s">
        <v>40</v>
      </c>
      <c r="O252" s="84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6" t="s">
        <v>237</v>
      </c>
      <c r="AT252" s="216" t="s">
        <v>147</v>
      </c>
      <c r="AU252" s="216" t="s">
        <v>76</v>
      </c>
      <c r="AY252" s="17" t="s">
        <v>144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7" t="s">
        <v>76</v>
      </c>
      <c r="BK252" s="217">
        <f>ROUND(I252*H252,2)</f>
        <v>0</v>
      </c>
      <c r="BL252" s="17" t="s">
        <v>237</v>
      </c>
      <c r="BM252" s="216" t="s">
        <v>1881</v>
      </c>
    </row>
    <row r="253" s="2" customFormat="1" ht="21.75" customHeight="1">
      <c r="A253" s="38"/>
      <c r="B253" s="39"/>
      <c r="C253" s="218" t="s">
        <v>958</v>
      </c>
      <c r="D253" s="218" t="s">
        <v>147</v>
      </c>
      <c r="E253" s="219" t="s">
        <v>959</v>
      </c>
      <c r="F253" s="220" t="s">
        <v>960</v>
      </c>
      <c r="G253" s="221" t="s">
        <v>236</v>
      </c>
      <c r="H253" s="222">
        <v>48</v>
      </c>
      <c r="I253" s="223"/>
      <c r="J253" s="224">
        <f>ROUND(I253*H253,2)</f>
        <v>0</v>
      </c>
      <c r="K253" s="220" t="s">
        <v>326</v>
      </c>
      <c r="L253" s="44"/>
      <c r="M253" s="225" t="s">
        <v>19</v>
      </c>
      <c r="N253" s="226" t="s">
        <v>40</v>
      </c>
      <c r="O253" s="84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6" t="s">
        <v>237</v>
      </c>
      <c r="AT253" s="216" t="s">
        <v>147</v>
      </c>
      <c r="AU253" s="216" t="s">
        <v>76</v>
      </c>
      <c r="AY253" s="17" t="s">
        <v>144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7" t="s">
        <v>76</v>
      </c>
      <c r="BK253" s="217">
        <f>ROUND(I253*H253,2)</f>
        <v>0</v>
      </c>
      <c r="BL253" s="17" t="s">
        <v>237</v>
      </c>
      <c r="BM253" s="216" t="s">
        <v>1882</v>
      </c>
    </row>
    <row r="254" s="2" customFormat="1" ht="33" customHeight="1">
      <c r="A254" s="38"/>
      <c r="B254" s="39"/>
      <c r="C254" s="218" t="s">
        <v>962</v>
      </c>
      <c r="D254" s="218" t="s">
        <v>147</v>
      </c>
      <c r="E254" s="219" t="s">
        <v>297</v>
      </c>
      <c r="F254" s="220" t="s">
        <v>298</v>
      </c>
      <c r="G254" s="221" t="s">
        <v>141</v>
      </c>
      <c r="H254" s="222">
        <v>30</v>
      </c>
      <c r="I254" s="223"/>
      <c r="J254" s="224">
        <f>ROUND(I254*H254,2)</f>
        <v>0</v>
      </c>
      <c r="K254" s="220" t="s">
        <v>326</v>
      </c>
      <c r="L254" s="44"/>
      <c r="M254" s="225" t="s">
        <v>19</v>
      </c>
      <c r="N254" s="226" t="s">
        <v>40</v>
      </c>
      <c r="O254" s="84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6" t="s">
        <v>237</v>
      </c>
      <c r="AT254" s="216" t="s">
        <v>147</v>
      </c>
      <c r="AU254" s="216" t="s">
        <v>76</v>
      </c>
      <c r="AY254" s="17" t="s">
        <v>144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7" t="s">
        <v>76</v>
      </c>
      <c r="BK254" s="217">
        <f>ROUND(I254*H254,2)</f>
        <v>0</v>
      </c>
      <c r="BL254" s="17" t="s">
        <v>237</v>
      </c>
      <c r="BM254" s="216" t="s">
        <v>1883</v>
      </c>
    </row>
    <row r="255" s="2" customFormat="1" ht="33" customHeight="1">
      <c r="A255" s="38"/>
      <c r="B255" s="39"/>
      <c r="C255" s="218" t="s">
        <v>964</v>
      </c>
      <c r="D255" s="218" t="s">
        <v>147</v>
      </c>
      <c r="E255" s="219" t="s">
        <v>965</v>
      </c>
      <c r="F255" s="220" t="s">
        <v>966</v>
      </c>
      <c r="G255" s="221" t="s">
        <v>141</v>
      </c>
      <c r="H255" s="222">
        <v>30</v>
      </c>
      <c r="I255" s="223"/>
      <c r="J255" s="224">
        <f>ROUND(I255*H255,2)</f>
        <v>0</v>
      </c>
      <c r="K255" s="220" t="s">
        <v>326</v>
      </c>
      <c r="L255" s="44"/>
      <c r="M255" s="225" t="s">
        <v>19</v>
      </c>
      <c r="N255" s="226" t="s">
        <v>40</v>
      </c>
      <c r="O255" s="84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6" t="s">
        <v>237</v>
      </c>
      <c r="AT255" s="216" t="s">
        <v>147</v>
      </c>
      <c r="AU255" s="216" t="s">
        <v>76</v>
      </c>
      <c r="AY255" s="17" t="s">
        <v>144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7" t="s">
        <v>76</v>
      </c>
      <c r="BK255" s="217">
        <f>ROUND(I255*H255,2)</f>
        <v>0</v>
      </c>
      <c r="BL255" s="17" t="s">
        <v>237</v>
      </c>
      <c r="BM255" s="216" t="s">
        <v>1884</v>
      </c>
    </row>
    <row r="256" s="2" customFormat="1" ht="21.75" customHeight="1">
      <c r="A256" s="38"/>
      <c r="B256" s="39"/>
      <c r="C256" s="218" t="s">
        <v>968</v>
      </c>
      <c r="D256" s="218" t="s">
        <v>147</v>
      </c>
      <c r="E256" s="219" t="s">
        <v>969</v>
      </c>
      <c r="F256" s="220" t="s">
        <v>970</v>
      </c>
      <c r="G256" s="221" t="s">
        <v>971</v>
      </c>
      <c r="H256" s="222">
        <v>6</v>
      </c>
      <c r="I256" s="223"/>
      <c r="J256" s="224">
        <f>ROUND(I256*H256,2)</f>
        <v>0</v>
      </c>
      <c r="K256" s="220" t="s">
        <v>326</v>
      </c>
      <c r="L256" s="44"/>
      <c r="M256" s="225" t="s">
        <v>19</v>
      </c>
      <c r="N256" s="226" t="s">
        <v>40</v>
      </c>
      <c r="O256" s="84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6" t="s">
        <v>237</v>
      </c>
      <c r="AT256" s="216" t="s">
        <v>147</v>
      </c>
      <c r="AU256" s="216" t="s">
        <v>76</v>
      </c>
      <c r="AY256" s="17" t="s">
        <v>144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7" t="s">
        <v>76</v>
      </c>
      <c r="BK256" s="217">
        <f>ROUND(I256*H256,2)</f>
        <v>0</v>
      </c>
      <c r="BL256" s="17" t="s">
        <v>237</v>
      </c>
      <c r="BM256" s="216" t="s">
        <v>1885</v>
      </c>
    </row>
    <row r="257" s="2" customFormat="1" ht="16.5" customHeight="1">
      <c r="A257" s="38"/>
      <c r="B257" s="39"/>
      <c r="C257" s="218" t="s">
        <v>973</v>
      </c>
      <c r="D257" s="218" t="s">
        <v>147</v>
      </c>
      <c r="E257" s="219" t="s">
        <v>982</v>
      </c>
      <c r="F257" s="220" t="s">
        <v>983</v>
      </c>
      <c r="G257" s="221" t="s">
        <v>159</v>
      </c>
      <c r="H257" s="222">
        <v>2</v>
      </c>
      <c r="I257" s="223"/>
      <c r="J257" s="224">
        <f>ROUND(I257*H257,2)</f>
        <v>0</v>
      </c>
      <c r="K257" s="220" t="s">
        <v>326</v>
      </c>
      <c r="L257" s="44"/>
      <c r="M257" s="225" t="s">
        <v>19</v>
      </c>
      <c r="N257" s="226" t="s">
        <v>40</v>
      </c>
      <c r="O257" s="84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6" t="s">
        <v>237</v>
      </c>
      <c r="AT257" s="216" t="s">
        <v>147</v>
      </c>
      <c r="AU257" s="216" t="s">
        <v>76</v>
      </c>
      <c r="AY257" s="17" t="s">
        <v>144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7" t="s">
        <v>76</v>
      </c>
      <c r="BK257" s="217">
        <f>ROUND(I257*H257,2)</f>
        <v>0</v>
      </c>
      <c r="BL257" s="17" t="s">
        <v>237</v>
      </c>
      <c r="BM257" s="216" t="s">
        <v>1886</v>
      </c>
    </row>
    <row r="258" s="2" customFormat="1" ht="16.5" customHeight="1">
      <c r="A258" s="38"/>
      <c r="B258" s="39"/>
      <c r="C258" s="218" t="s">
        <v>977</v>
      </c>
      <c r="D258" s="218" t="s">
        <v>147</v>
      </c>
      <c r="E258" s="219" t="s">
        <v>986</v>
      </c>
      <c r="F258" s="220" t="s">
        <v>987</v>
      </c>
      <c r="G258" s="221" t="s">
        <v>159</v>
      </c>
      <c r="H258" s="222">
        <v>5</v>
      </c>
      <c r="I258" s="223"/>
      <c r="J258" s="224">
        <f>ROUND(I258*H258,2)</f>
        <v>0</v>
      </c>
      <c r="K258" s="220" t="s">
        <v>326</v>
      </c>
      <c r="L258" s="44"/>
      <c r="M258" s="225" t="s">
        <v>19</v>
      </c>
      <c r="N258" s="226" t="s">
        <v>40</v>
      </c>
      <c r="O258" s="84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6" t="s">
        <v>237</v>
      </c>
      <c r="AT258" s="216" t="s">
        <v>147</v>
      </c>
      <c r="AU258" s="216" t="s">
        <v>76</v>
      </c>
      <c r="AY258" s="17" t="s">
        <v>144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7" t="s">
        <v>76</v>
      </c>
      <c r="BK258" s="217">
        <f>ROUND(I258*H258,2)</f>
        <v>0</v>
      </c>
      <c r="BL258" s="17" t="s">
        <v>237</v>
      </c>
      <c r="BM258" s="216" t="s">
        <v>1887</v>
      </c>
    </row>
    <row r="259" s="2" customFormat="1" ht="16.5" customHeight="1">
      <c r="A259" s="38"/>
      <c r="B259" s="39"/>
      <c r="C259" s="218" t="s">
        <v>981</v>
      </c>
      <c r="D259" s="218" t="s">
        <v>147</v>
      </c>
      <c r="E259" s="219" t="s">
        <v>990</v>
      </c>
      <c r="F259" s="220" t="s">
        <v>991</v>
      </c>
      <c r="G259" s="221" t="s">
        <v>159</v>
      </c>
      <c r="H259" s="222">
        <v>6</v>
      </c>
      <c r="I259" s="223"/>
      <c r="J259" s="224">
        <f>ROUND(I259*H259,2)</f>
        <v>0</v>
      </c>
      <c r="K259" s="220" t="s">
        <v>326</v>
      </c>
      <c r="L259" s="44"/>
      <c r="M259" s="225" t="s">
        <v>19</v>
      </c>
      <c r="N259" s="226" t="s">
        <v>40</v>
      </c>
      <c r="O259" s="84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6" t="s">
        <v>237</v>
      </c>
      <c r="AT259" s="216" t="s">
        <v>147</v>
      </c>
      <c r="AU259" s="216" t="s">
        <v>76</v>
      </c>
      <c r="AY259" s="17" t="s">
        <v>144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7" t="s">
        <v>76</v>
      </c>
      <c r="BK259" s="217">
        <f>ROUND(I259*H259,2)</f>
        <v>0</v>
      </c>
      <c r="BL259" s="17" t="s">
        <v>237</v>
      </c>
      <c r="BM259" s="216" t="s">
        <v>1888</v>
      </c>
    </row>
    <row r="260" s="2" customFormat="1" ht="16.5" customHeight="1">
      <c r="A260" s="38"/>
      <c r="B260" s="39"/>
      <c r="C260" s="218" t="s">
        <v>985</v>
      </c>
      <c r="D260" s="218" t="s">
        <v>147</v>
      </c>
      <c r="E260" s="219" t="s">
        <v>994</v>
      </c>
      <c r="F260" s="220" t="s">
        <v>995</v>
      </c>
      <c r="G260" s="221" t="s">
        <v>159</v>
      </c>
      <c r="H260" s="222">
        <v>6</v>
      </c>
      <c r="I260" s="223"/>
      <c r="J260" s="224">
        <f>ROUND(I260*H260,2)</f>
        <v>0</v>
      </c>
      <c r="K260" s="220" t="s">
        <v>326</v>
      </c>
      <c r="L260" s="44"/>
      <c r="M260" s="225" t="s">
        <v>19</v>
      </c>
      <c r="N260" s="226" t="s">
        <v>40</v>
      </c>
      <c r="O260" s="84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6" t="s">
        <v>237</v>
      </c>
      <c r="AT260" s="216" t="s">
        <v>147</v>
      </c>
      <c r="AU260" s="216" t="s">
        <v>76</v>
      </c>
      <c r="AY260" s="17" t="s">
        <v>144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7" t="s">
        <v>76</v>
      </c>
      <c r="BK260" s="217">
        <f>ROUND(I260*H260,2)</f>
        <v>0</v>
      </c>
      <c r="BL260" s="17" t="s">
        <v>237</v>
      </c>
      <c r="BM260" s="216" t="s">
        <v>1889</v>
      </c>
    </row>
    <row r="261" s="2" customFormat="1" ht="16.5" customHeight="1">
      <c r="A261" s="38"/>
      <c r="B261" s="39"/>
      <c r="C261" s="218" t="s">
        <v>989</v>
      </c>
      <c r="D261" s="218" t="s">
        <v>147</v>
      </c>
      <c r="E261" s="219" t="s">
        <v>998</v>
      </c>
      <c r="F261" s="220" t="s">
        <v>999</v>
      </c>
      <c r="G261" s="221" t="s">
        <v>159</v>
      </c>
      <c r="H261" s="222">
        <v>33</v>
      </c>
      <c r="I261" s="223"/>
      <c r="J261" s="224">
        <f>ROUND(I261*H261,2)</f>
        <v>0</v>
      </c>
      <c r="K261" s="220" t="s">
        <v>326</v>
      </c>
      <c r="L261" s="44"/>
      <c r="M261" s="225" t="s">
        <v>19</v>
      </c>
      <c r="N261" s="226" t="s">
        <v>40</v>
      </c>
      <c r="O261" s="84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6" t="s">
        <v>237</v>
      </c>
      <c r="AT261" s="216" t="s">
        <v>147</v>
      </c>
      <c r="AU261" s="216" t="s">
        <v>76</v>
      </c>
      <c r="AY261" s="17" t="s">
        <v>144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7" t="s">
        <v>76</v>
      </c>
      <c r="BK261" s="217">
        <f>ROUND(I261*H261,2)</f>
        <v>0</v>
      </c>
      <c r="BL261" s="17" t="s">
        <v>237</v>
      </c>
      <c r="BM261" s="216" t="s">
        <v>1890</v>
      </c>
    </row>
    <row r="262" s="2" customFormat="1" ht="16.5" customHeight="1">
      <c r="A262" s="38"/>
      <c r="B262" s="39"/>
      <c r="C262" s="218" t="s">
        <v>993</v>
      </c>
      <c r="D262" s="218" t="s">
        <v>147</v>
      </c>
      <c r="E262" s="219" t="s">
        <v>1002</v>
      </c>
      <c r="F262" s="220" t="s">
        <v>1003</v>
      </c>
      <c r="G262" s="221" t="s">
        <v>159</v>
      </c>
      <c r="H262" s="222">
        <v>36</v>
      </c>
      <c r="I262" s="223"/>
      <c r="J262" s="224">
        <f>ROUND(I262*H262,2)</f>
        <v>0</v>
      </c>
      <c r="K262" s="220" t="s">
        <v>326</v>
      </c>
      <c r="L262" s="44"/>
      <c r="M262" s="225" t="s">
        <v>19</v>
      </c>
      <c r="N262" s="226" t="s">
        <v>40</v>
      </c>
      <c r="O262" s="84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6" t="s">
        <v>237</v>
      </c>
      <c r="AT262" s="216" t="s">
        <v>147</v>
      </c>
      <c r="AU262" s="216" t="s">
        <v>76</v>
      </c>
      <c r="AY262" s="17" t="s">
        <v>144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7" t="s">
        <v>76</v>
      </c>
      <c r="BK262" s="217">
        <f>ROUND(I262*H262,2)</f>
        <v>0</v>
      </c>
      <c r="BL262" s="17" t="s">
        <v>237</v>
      </c>
      <c r="BM262" s="216" t="s">
        <v>1891</v>
      </c>
    </row>
    <row r="263" s="2" customFormat="1" ht="16.5" customHeight="1">
      <c r="A263" s="38"/>
      <c r="B263" s="39"/>
      <c r="C263" s="218" t="s">
        <v>997</v>
      </c>
      <c r="D263" s="218" t="s">
        <v>147</v>
      </c>
      <c r="E263" s="219" t="s">
        <v>1006</v>
      </c>
      <c r="F263" s="220" t="s">
        <v>1007</v>
      </c>
      <c r="G263" s="221" t="s">
        <v>159</v>
      </c>
      <c r="H263" s="222">
        <v>12</v>
      </c>
      <c r="I263" s="223"/>
      <c r="J263" s="224">
        <f>ROUND(I263*H263,2)</f>
        <v>0</v>
      </c>
      <c r="K263" s="220" t="s">
        <v>326</v>
      </c>
      <c r="L263" s="44"/>
      <c r="M263" s="225" t="s">
        <v>19</v>
      </c>
      <c r="N263" s="226" t="s">
        <v>40</v>
      </c>
      <c r="O263" s="84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6" t="s">
        <v>237</v>
      </c>
      <c r="AT263" s="216" t="s">
        <v>147</v>
      </c>
      <c r="AU263" s="216" t="s">
        <v>76</v>
      </c>
      <c r="AY263" s="17" t="s">
        <v>144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7" t="s">
        <v>76</v>
      </c>
      <c r="BK263" s="217">
        <f>ROUND(I263*H263,2)</f>
        <v>0</v>
      </c>
      <c r="BL263" s="17" t="s">
        <v>237</v>
      </c>
      <c r="BM263" s="216" t="s">
        <v>1892</v>
      </c>
    </row>
    <row r="264" s="2" customFormat="1" ht="16.5" customHeight="1">
      <c r="A264" s="38"/>
      <c r="B264" s="39"/>
      <c r="C264" s="218" t="s">
        <v>1001</v>
      </c>
      <c r="D264" s="218" t="s">
        <v>147</v>
      </c>
      <c r="E264" s="219" t="s">
        <v>1010</v>
      </c>
      <c r="F264" s="220" t="s">
        <v>1011</v>
      </c>
      <c r="G264" s="221" t="s">
        <v>159</v>
      </c>
      <c r="H264" s="222">
        <v>8</v>
      </c>
      <c r="I264" s="223"/>
      <c r="J264" s="224">
        <f>ROUND(I264*H264,2)</f>
        <v>0</v>
      </c>
      <c r="K264" s="220" t="s">
        <v>326</v>
      </c>
      <c r="L264" s="44"/>
      <c r="M264" s="225" t="s">
        <v>19</v>
      </c>
      <c r="N264" s="226" t="s">
        <v>40</v>
      </c>
      <c r="O264" s="84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6" t="s">
        <v>237</v>
      </c>
      <c r="AT264" s="216" t="s">
        <v>147</v>
      </c>
      <c r="AU264" s="216" t="s">
        <v>76</v>
      </c>
      <c r="AY264" s="17" t="s">
        <v>144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7" t="s">
        <v>76</v>
      </c>
      <c r="BK264" s="217">
        <f>ROUND(I264*H264,2)</f>
        <v>0</v>
      </c>
      <c r="BL264" s="17" t="s">
        <v>237</v>
      </c>
      <c r="BM264" s="216" t="s">
        <v>1893</v>
      </c>
    </row>
    <row r="265" s="2" customFormat="1" ht="16.5" customHeight="1">
      <c r="A265" s="38"/>
      <c r="B265" s="39"/>
      <c r="C265" s="218" t="s">
        <v>1005</v>
      </c>
      <c r="D265" s="218" t="s">
        <v>147</v>
      </c>
      <c r="E265" s="219" t="s">
        <v>1894</v>
      </c>
      <c r="F265" s="220" t="s">
        <v>1895</v>
      </c>
      <c r="G265" s="221" t="s">
        <v>159</v>
      </c>
      <c r="H265" s="222">
        <v>2</v>
      </c>
      <c r="I265" s="223"/>
      <c r="J265" s="224">
        <f>ROUND(I265*H265,2)</f>
        <v>0</v>
      </c>
      <c r="K265" s="220" t="s">
        <v>326</v>
      </c>
      <c r="L265" s="44"/>
      <c r="M265" s="225" t="s">
        <v>19</v>
      </c>
      <c r="N265" s="226" t="s">
        <v>40</v>
      </c>
      <c r="O265" s="84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6" t="s">
        <v>76</v>
      </c>
      <c r="AT265" s="216" t="s">
        <v>147</v>
      </c>
      <c r="AU265" s="216" t="s">
        <v>76</v>
      </c>
      <c r="AY265" s="17" t="s">
        <v>144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7" t="s">
        <v>76</v>
      </c>
      <c r="BK265" s="217">
        <f>ROUND(I265*H265,2)</f>
        <v>0</v>
      </c>
      <c r="BL265" s="17" t="s">
        <v>76</v>
      </c>
      <c r="BM265" s="216" t="s">
        <v>1896</v>
      </c>
    </row>
    <row r="266" s="2" customFormat="1" ht="21.75" customHeight="1">
      <c r="A266" s="38"/>
      <c r="B266" s="39"/>
      <c r="C266" s="218" t="s">
        <v>1009</v>
      </c>
      <c r="D266" s="218" t="s">
        <v>147</v>
      </c>
      <c r="E266" s="219" t="s">
        <v>1014</v>
      </c>
      <c r="F266" s="220" t="s">
        <v>1015</v>
      </c>
      <c r="G266" s="221" t="s">
        <v>159</v>
      </c>
      <c r="H266" s="222">
        <v>41</v>
      </c>
      <c r="I266" s="223"/>
      <c r="J266" s="224">
        <f>ROUND(I266*H266,2)</f>
        <v>0</v>
      </c>
      <c r="K266" s="220" t="s">
        <v>257</v>
      </c>
      <c r="L266" s="44"/>
      <c r="M266" s="225" t="s">
        <v>19</v>
      </c>
      <c r="N266" s="226" t="s">
        <v>40</v>
      </c>
      <c r="O266" s="84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6" t="s">
        <v>237</v>
      </c>
      <c r="AT266" s="216" t="s">
        <v>147</v>
      </c>
      <c r="AU266" s="216" t="s">
        <v>76</v>
      </c>
      <c r="AY266" s="17" t="s">
        <v>144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7" t="s">
        <v>76</v>
      </c>
      <c r="BK266" s="217">
        <f>ROUND(I266*H266,2)</f>
        <v>0</v>
      </c>
      <c r="BL266" s="17" t="s">
        <v>237</v>
      </c>
      <c r="BM266" s="216" t="s">
        <v>1897</v>
      </c>
    </row>
    <row r="267" s="2" customFormat="1" ht="16.5" customHeight="1">
      <c r="A267" s="38"/>
      <c r="B267" s="39"/>
      <c r="C267" s="218" t="s">
        <v>1013</v>
      </c>
      <c r="D267" s="218" t="s">
        <v>147</v>
      </c>
      <c r="E267" s="219" t="s">
        <v>1898</v>
      </c>
      <c r="F267" s="220" t="s">
        <v>1899</v>
      </c>
      <c r="G267" s="221" t="s">
        <v>159</v>
      </c>
      <c r="H267" s="222">
        <v>1</v>
      </c>
      <c r="I267" s="223"/>
      <c r="J267" s="224">
        <f>ROUND(I267*H267,2)</f>
        <v>0</v>
      </c>
      <c r="K267" s="220" t="s">
        <v>326</v>
      </c>
      <c r="L267" s="44"/>
      <c r="M267" s="225" t="s">
        <v>19</v>
      </c>
      <c r="N267" s="226" t="s">
        <v>40</v>
      </c>
      <c r="O267" s="84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6" t="s">
        <v>76</v>
      </c>
      <c r="AT267" s="216" t="s">
        <v>147</v>
      </c>
      <c r="AU267" s="216" t="s">
        <v>76</v>
      </c>
      <c r="AY267" s="17" t="s">
        <v>144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7" t="s">
        <v>76</v>
      </c>
      <c r="BK267" s="217">
        <f>ROUND(I267*H267,2)</f>
        <v>0</v>
      </c>
      <c r="BL267" s="17" t="s">
        <v>76</v>
      </c>
      <c r="BM267" s="216" t="s">
        <v>1900</v>
      </c>
    </row>
    <row r="268" s="2" customFormat="1" ht="21.75" customHeight="1">
      <c r="A268" s="38"/>
      <c r="B268" s="39"/>
      <c r="C268" s="218" t="s">
        <v>1017</v>
      </c>
      <c r="D268" s="218" t="s">
        <v>147</v>
      </c>
      <c r="E268" s="219" t="s">
        <v>1014</v>
      </c>
      <c r="F268" s="220" t="s">
        <v>1015</v>
      </c>
      <c r="G268" s="221" t="s">
        <v>159</v>
      </c>
      <c r="H268" s="222">
        <v>29</v>
      </c>
      <c r="I268" s="223"/>
      <c r="J268" s="224">
        <f>ROUND(I268*H268,2)</f>
        <v>0</v>
      </c>
      <c r="K268" s="220" t="s">
        <v>257</v>
      </c>
      <c r="L268" s="44"/>
      <c r="M268" s="225" t="s">
        <v>19</v>
      </c>
      <c r="N268" s="226" t="s">
        <v>40</v>
      </c>
      <c r="O268" s="84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6" t="s">
        <v>76</v>
      </c>
      <c r="AT268" s="216" t="s">
        <v>147</v>
      </c>
      <c r="AU268" s="216" t="s">
        <v>76</v>
      </c>
      <c r="AY268" s="17" t="s">
        <v>144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7" t="s">
        <v>76</v>
      </c>
      <c r="BK268" s="217">
        <f>ROUND(I268*H268,2)</f>
        <v>0</v>
      </c>
      <c r="BL268" s="17" t="s">
        <v>76</v>
      </c>
      <c r="BM268" s="216" t="s">
        <v>1901</v>
      </c>
    </row>
    <row r="269" s="2" customFormat="1">
      <c r="A269" s="38"/>
      <c r="B269" s="39"/>
      <c r="C269" s="40"/>
      <c r="D269" s="227" t="s">
        <v>196</v>
      </c>
      <c r="E269" s="40"/>
      <c r="F269" s="228" t="s">
        <v>1019</v>
      </c>
      <c r="G269" s="40"/>
      <c r="H269" s="40"/>
      <c r="I269" s="146"/>
      <c r="J269" s="40"/>
      <c r="K269" s="40"/>
      <c r="L269" s="44"/>
      <c r="M269" s="229"/>
      <c r="N269" s="230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196</v>
      </c>
      <c r="AU269" s="17" t="s">
        <v>76</v>
      </c>
    </row>
    <row r="270" s="2" customFormat="1" ht="16.5" customHeight="1">
      <c r="A270" s="38"/>
      <c r="B270" s="39"/>
      <c r="C270" s="218" t="s">
        <v>1020</v>
      </c>
      <c r="D270" s="218" t="s">
        <v>147</v>
      </c>
      <c r="E270" s="219" t="s">
        <v>1021</v>
      </c>
      <c r="F270" s="220" t="s">
        <v>1022</v>
      </c>
      <c r="G270" s="221" t="s">
        <v>159</v>
      </c>
      <c r="H270" s="222">
        <v>33</v>
      </c>
      <c r="I270" s="223"/>
      <c r="J270" s="224">
        <f>ROUND(I270*H270,2)</f>
        <v>0</v>
      </c>
      <c r="K270" s="220" t="s">
        <v>326</v>
      </c>
      <c r="L270" s="44"/>
      <c r="M270" s="225" t="s">
        <v>19</v>
      </c>
      <c r="N270" s="226" t="s">
        <v>40</v>
      </c>
      <c r="O270" s="84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6" t="s">
        <v>237</v>
      </c>
      <c r="AT270" s="216" t="s">
        <v>147</v>
      </c>
      <c r="AU270" s="216" t="s">
        <v>76</v>
      </c>
      <c r="AY270" s="17" t="s">
        <v>144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7" t="s">
        <v>76</v>
      </c>
      <c r="BK270" s="217">
        <f>ROUND(I270*H270,2)</f>
        <v>0</v>
      </c>
      <c r="BL270" s="17" t="s">
        <v>237</v>
      </c>
      <c r="BM270" s="216" t="s">
        <v>1902</v>
      </c>
    </row>
    <row r="271" s="2" customFormat="1" ht="16.5" customHeight="1">
      <c r="A271" s="38"/>
      <c r="B271" s="39"/>
      <c r="C271" s="218" t="s">
        <v>1024</v>
      </c>
      <c r="D271" s="218" t="s">
        <v>147</v>
      </c>
      <c r="E271" s="219" t="s">
        <v>1025</v>
      </c>
      <c r="F271" s="220" t="s">
        <v>1026</v>
      </c>
      <c r="G271" s="221" t="s">
        <v>159</v>
      </c>
      <c r="H271" s="222">
        <v>35</v>
      </c>
      <c r="I271" s="223"/>
      <c r="J271" s="224">
        <f>ROUND(I271*H271,2)</f>
        <v>0</v>
      </c>
      <c r="K271" s="220" t="s">
        <v>326</v>
      </c>
      <c r="L271" s="44"/>
      <c r="M271" s="225" t="s">
        <v>19</v>
      </c>
      <c r="N271" s="226" t="s">
        <v>40</v>
      </c>
      <c r="O271" s="84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6" t="s">
        <v>237</v>
      </c>
      <c r="AT271" s="216" t="s">
        <v>147</v>
      </c>
      <c r="AU271" s="216" t="s">
        <v>76</v>
      </c>
      <c r="AY271" s="17" t="s">
        <v>144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7" t="s">
        <v>76</v>
      </c>
      <c r="BK271" s="217">
        <f>ROUND(I271*H271,2)</f>
        <v>0</v>
      </c>
      <c r="BL271" s="17" t="s">
        <v>237</v>
      </c>
      <c r="BM271" s="216" t="s">
        <v>1903</v>
      </c>
    </row>
    <row r="272" s="2" customFormat="1" ht="16.5" customHeight="1">
      <c r="A272" s="38"/>
      <c r="B272" s="39"/>
      <c r="C272" s="218" t="s">
        <v>1028</v>
      </c>
      <c r="D272" s="218" t="s">
        <v>147</v>
      </c>
      <c r="E272" s="219" t="s">
        <v>1029</v>
      </c>
      <c r="F272" s="220" t="s">
        <v>1030</v>
      </c>
      <c r="G272" s="221" t="s">
        <v>159</v>
      </c>
      <c r="H272" s="222">
        <v>48</v>
      </c>
      <c r="I272" s="223"/>
      <c r="J272" s="224">
        <f>ROUND(I272*H272,2)</f>
        <v>0</v>
      </c>
      <c r="K272" s="220" t="s">
        <v>326</v>
      </c>
      <c r="L272" s="44"/>
      <c r="M272" s="225" t="s">
        <v>19</v>
      </c>
      <c r="N272" s="226" t="s">
        <v>40</v>
      </c>
      <c r="O272" s="84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6" t="s">
        <v>237</v>
      </c>
      <c r="AT272" s="216" t="s">
        <v>147</v>
      </c>
      <c r="AU272" s="216" t="s">
        <v>76</v>
      </c>
      <c r="AY272" s="17" t="s">
        <v>144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7" t="s">
        <v>76</v>
      </c>
      <c r="BK272" s="217">
        <f>ROUND(I272*H272,2)</f>
        <v>0</v>
      </c>
      <c r="BL272" s="17" t="s">
        <v>237</v>
      </c>
      <c r="BM272" s="216" t="s">
        <v>1904</v>
      </c>
    </row>
    <row r="273" s="2" customFormat="1" ht="16.5" customHeight="1">
      <c r="A273" s="38"/>
      <c r="B273" s="39"/>
      <c r="C273" s="218" t="s">
        <v>1032</v>
      </c>
      <c r="D273" s="218" t="s">
        <v>147</v>
      </c>
      <c r="E273" s="219" t="s">
        <v>1033</v>
      </c>
      <c r="F273" s="220" t="s">
        <v>1034</v>
      </c>
      <c r="G273" s="221" t="s">
        <v>159</v>
      </c>
      <c r="H273" s="222">
        <v>35</v>
      </c>
      <c r="I273" s="223"/>
      <c r="J273" s="224">
        <f>ROUND(I273*H273,2)</f>
        <v>0</v>
      </c>
      <c r="K273" s="220" t="s">
        <v>326</v>
      </c>
      <c r="L273" s="44"/>
      <c r="M273" s="225" t="s">
        <v>19</v>
      </c>
      <c r="N273" s="226" t="s">
        <v>40</v>
      </c>
      <c r="O273" s="84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6" t="s">
        <v>237</v>
      </c>
      <c r="AT273" s="216" t="s">
        <v>147</v>
      </c>
      <c r="AU273" s="216" t="s">
        <v>76</v>
      </c>
      <c r="AY273" s="17" t="s">
        <v>144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7" t="s">
        <v>76</v>
      </c>
      <c r="BK273" s="217">
        <f>ROUND(I273*H273,2)</f>
        <v>0</v>
      </c>
      <c r="BL273" s="17" t="s">
        <v>237</v>
      </c>
      <c r="BM273" s="216" t="s">
        <v>1905</v>
      </c>
    </row>
    <row r="274" s="2" customFormat="1" ht="16.5" customHeight="1">
      <c r="A274" s="38"/>
      <c r="B274" s="39"/>
      <c r="C274" s="218" t="s">
        <v>1036</v>
      </c>
      <c r="D274" s="218" t="s">
        <v>147</v>
      </c>
      <c r="E274" s="219" t="s">
        <v>1037</v>
      </c>
      <c r="F274" s="220" t="s">
        <v>1038</v>
      </c>
      <c r="G274" s="221" t="s">
        <v>159</v>
      </c>
      <c r="H274" s="222">
        <v>1</v>
      </c>
      <c r="I274" s="223"/>
      <c r="J274" s="224">
        <f>ROUND(I274*H274,2)</f>
        <v>0</v>
      </c>
      <c r="K274" s="220" t="s">
        <v>326</v>
      </c>
      <c r="L274" s="44"/>
      <c r="M274" s="225" t="s">
        <v>19</v>
      </c>
      <c r="N274" s="226" t="s">
        <v>40</v>
      </c>
      <c r="O274" s="84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6" t="s">
        <v>237</v>
      </c>
      <c r="AT274" s="216" t="s">
        <v>147</v>
      </c>
      <c r="AU274" s="216" t="s">
        <v>76</v>
      </c>
      <c r="AY274" s="17" t="s">
        <v>144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7" t="s">
        <v>76</v>
      </c>
      <c r="BK274" s="217">
        <f>ROUND(I274*H274,2)</f>
        <v>0</v>
      </c>
      <c r="BL274" s="17" t="s">
        <v>237</v>
      </c>
      <c r="BM274" s="216" t="s">
        <v>1906</v>
      </c>
    </row>
    <row r="275" s="2" customFormat="1" ht="33" customHeight="1">
      <c r="A275" s="38"/>
      <c r="B275" s="39"/>
      <c r="C275" s="218" t="s">
        <v>1040</v>
      </c>
      <c r="D275" s="218" t="s">
        <v>147</v>
      </c>
      <c r="E275" s="219" t="s">
        <v>1041</v>
      </c>
      <c r="F275" s="220" t="s">
        <v>1042</v>
      </c>
      <c r="G275" s="221" t="s">
        <v>159</v>
      </c>
      <c r="H275" s="222">
        <v>1</v>
      </c>
      <c r="I275" s="223"/>
      <c r="J275" s="224">
        <f>ROUND(I275*H275,2)</f>
        <v>0</v>
      </c>
      <c r="K275" s="220" t="s">
        <v>326</v>
      </c>
      <c r="L275" s="44"/>
      <c r="M275" s="225" t="s">
        <v>19</v>
      </c>
      <c r="N275" s="226" t="s">
        <v>40</v>
      </c>
      <c r="O275" s="84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6" t="s">
        <v>237</v>
      </c>
      <c r="AT275" s="216" t="s">
        <v>147</v>
      </c>
      <c r="AU275" s="216" t="s">
        <v>76</v>
      </c>
      <c r="AY275" s="17" t="s">
        <v>144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7" t="s">
        <v>76</v>
      </c>
      <c r="BK275" s="217">
        <f>ROUND(I275*H275,2)</f>
        <v>0</v>
      </c>
      <c r="BL275" s="17" t="s">
        <v>237</v>
      </c>
      <c r="BM275" s="216" t="s">
        <v>1907</v>
      </c>
    </row>
    <row r="276" s="2" customFormat="1" ht="33" customHeight="1">
      <c r="A276" s="38"/>
      <c r="B276" s="39"/>
      <c r="C276" s="218" t="s">
        <v>1044</v>
      </c>
      <c r="D276" s="218" t="s">
        <v>147</v>
      </c>
      <c r="E276" s="219" t="s">
        <v>1045</v>
      </c>
      <c r="F276" s="220" t="s">
        <v>1046</v>
      </c>
      <c r="G276" s="221" t="s">
        <v>159</v>
      </c>
      <c r="H276" s="222">
        <v>1</v>
      </c>
      <c r="I276" s="223"/>
      <c r="J276" s="224">
        <f>ROUND(I276*H276,2)</f>
        <v>0</v>
      </c>
      <c r="K276" s="220" t="s">
        <v>326</v>
      </c>
      <c r="L276" s="44"/>
      <c r="M276" s="225" t="s">
        <v>19</v>
      </c>
      <c r="N276" s="226" t="s">
        <v>40</v>
      </c>
      <c r="O276" s="84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6" t="s">
        <v>237</v>
      </c>
      <c r="AT276" s="216" t="s">
        <v>147</v>
      </c>
      <c r="AU276" s="216" t="s">
        <v>76</v>
      </c>
      <c r="AY276" s="17" t="s">
        <v>144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7" t="s">
        <v>76</v>
      </c>
      <c r="BK276" s="217">
        <f>ROUND(I276*H276,2)</f>
        <v>0</v>
      </c>
      <c r="BL276" s="17" t="s">
        <v>237</v>
      </c>
      <c r="BM276" s="216" t="s">
        <v>1908</v>
      </c>
    </row>
    <row r="277" s="2" customFormat="1" ht="16.5" customHeight="1">
      <c r="A277" s="38"/>
      <c r="B277" s="39"/>
      <c r="C277" s="218" t="s">
        <v>1048</v>
      </c>
      <c r="D277" s="218" t="s">
        <v>147</v>
      </c>
      <c r="E277" s="219" t="s">
        <v>1049</v>
      </c>
      <c r="F277" s="220" t="s">
        <v>1050</v>
      </c>
      <c r="G277" s="221" t="s">
        <v>159</v>
      </c>
      <c r="H277" s="222">
        <v>1</v>
      </c>
      <c r="I277" s="223"/>
      <c r="J277" s="224">
        <f>ROUND(I277*H277,2)</f>
        <v>0</v>
      </c>
      <c r="K277" s="220" t="s">
        <v>326</v>
      </c>
      <c r="L277" s="44"/>
      <c r="M277" s="225" t="s">
        <v>19</v>
      </c>
      <c r="N277" s="226" t="s">
        <v>40</v>
      </c>
      <c r="O277" s="84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6" t="s">
        <v>237</v>
      </c>
      <c r="AT277" s="216" t="s">
        <v>147</v>
      </c>
      <c r="AU277" s="216" t="s">
        <v>76</v>
      </c>
      <c r="AY277" s="17" t="s">
        <v>144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7" t="s">
        <v>76</v>
      </c>
      <c r="BK277" s="217">
        <f>ROUND(I277*H277,2)</f>
        <v>0</v>
      </c>
      <c r="BL277" s="17" t="s">
        <v>237</v>
      </c>
      <c r="BM277" s="216" t="s">
        <v>1909</v>
      </c>
    </row>
    <row r="278" s="2" customFormat="1" ht="16.5" customHeight="1">
      <c r="A278" s="38"/>
      <c r="B278" s="39"/>
      <c r="C278" s="218" t="s">
        <v>1052</v>
      </c>
      <c r="D278" s="218" t="s">
        <v>147</v>
      </c>
      <c r="E278" s="219" t="s">
        <v>1053</v>
      </c>
      <c r="F278" s="220" t="s">
        <v>1054</v>
      </c>
      <c r="G278" s="221" t="s">
        <v>159</v>
      </c>
      <c r="H278" s="222">
        <v>1</v>
      </c>
      <c r="I278" s="223"/>
      <c r="J278" s="224">
        <f>ROUND(I278*H278,2)</f>
        <v>0</v>
      </c>
      <c r="K278" s="220" t="s">
        <v>326</v>
      </c>
      <c r="L278" s="44"/>
      <c r="M278" s="225" t="s">
        <v>19</v>
      </c>
      <c r="N278" s="226" t="s">
        <v>40</v>
      </c>
      <c r="O278" s="84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6" t="s">
        <v>237</v>
      </c>
      <c r="AT278" s="216" t="s">
        <v>147</v>
      </c>
      <c r="AU278" s="216" t="s">
        <v>76</v>
      </c>
      <c r="AY278" s="17" t="s">
        <v>144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7" t="s">
        <v>76</v>
      </c>
      <c r="BK278" s="217">
        <f>ROUND(I278*H278,2)</f>
        <v>0</v>
      </c>
      <c r="BL278" s="17" t="s">
        <v>237</v>
      </c>
      <c r="BM278" s="216" t="s">
        <v>1910</v>
      </c>
    </row>
    <row r="279" s="2" customFormat="1" ht="33" customHeight="1">
      <c r="A279" s="38"/>
      <c r="B279" s="39"/>
      <c r="C279" s="218" t="s">
        <v>1056</v>
      </c>
      <c r="D279" s="218" t="s">
        <v>147</v>
      </c>
      <c r="E279" s="219" t="s">
        <v>1057</v>
      </c>
      <c r="F279" s="220" t="s">
        <v>1058</v>
      </c>
      <c r="G279" s="221" t="s">
        <v>159</v>
      </c>
      <c r="H279" s="222">
        <v>26</v>
      </c>
      <c r="I279" s="223"/>
      <c r="J279" s="224">
        <f>ROUND(I279*H279,2)</f>
        <v>0</v>
      </c>
      <c r="K279" s="220" t="s">
        <v>326</v>
      </c>
      <c r="L279" s="44"/>
      <c r="M279" s="225" t="s">
        <v>19</v>
      </c>
      <c r="N279" s="226" t="s">
        <v>40</v>
      </c>
      <c r="O279" s="84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6" t="s">
        <v>237</v>
      </c>
      <c r="AT279" s="216" t="s">
        <v>147</v>
      </c>
      <c r="AU279" s="216" t="s">
        <v>76</v>
      </c>
      <c r="AY279" s="17" t="s">
        <v>144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7" t="s">
        <v>76</v>
      </c>
      <c r="BK279" s="217">
        <f>ROUND(I279*H279,2)</f>
        <v>0</v>
      </c>
      <c r="BL279" s="17" t="s">
        <v>237</v>
      </c>
      <c r="BM279" s="216" t="s">
        <v>1911</v>
      </c>
    </row>
    <row r="280" s="2" customFormat="1" ht="21.75" customHeight="1">
      <c r="A280" s="38"/>
      <c r="B280" s="39"/>
      <c r="C280" s="218" t="s">
        <v>1060</v>
      </c>
      <c r="D280" s="218" t="s">
        <v>147</v>
      </c>
      <c r="E280" s="219" t="s">
        <v>1061</v>
      </c>
      <c r="F280" s="220" t="s">
        <v>1062</v>
      </c>
      <c r="G280" s="221" t="s">
        <v>159</v>
      </c>
      <c r="H280" s="222">
        <v>12</v>
      </c>
      <c r="I280" s="223"/>
      <c r="J280" s="224">
        <f>ROUND(I280*H280,2)</f>
        <v>0</v>
      </c>
      <c r="K280" s="220" t="s">
        <v>326</v>
      </c>
      <c r="L280" s="44"/>
      <c r="M280" s="225" t="s">
        <v>19</v>
      </c>
      <c r="N280" s="226" t="s">
        <v>40</v>
      </c>
      <c r="O280" s="84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6" t="s">
        <v>237</v>
      </c>
      <c r="AT280" s="216" t="s">
        <v>147</v>
      </c>
      <c r="AU280" s="216" t="s">
        <v>76</v>
      </c>
      <c r="AY280" s="17" t="s">
        <v>144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7" t="s">
        <v>76</v>
      </c>
      <c r="BK280" s="217">
        <f>ROUND(I280*H280,2)</f>
        <v>0</v>
      </c>
      <c r="BL280" s="17" t="s">
        <v>237</v>
      </c>
      <c r="BM280" s="216" t="s">
        <v>1912</v>
      </c>
    </row>
    <row r="281" s="2" customFormat="1" ht="21.75" customHeight="1">
      <c r="A281" s="38"/>
      <c r="B281" s="39"/>
      <c r="C281" s="218" t="s">
        <v>1064</v>
      </c>
      <c r="D281" s="218" t="s">
        <v>147</v>
      </c>
      <c r="E281" s="219" t="s">
        <v>1065</v>
      </c>
      <c r="F281" s="220" t="s">
        <v>1066</v>
      </c>
      <c r="G281" s="221" t="s">
        <v>159</v>
      </c>
      <c r="H281" s="222">
        <v>4</v>
      </c>
      <c r="I281" s="223"/>
      <c r="J281" s="224">
        <f>ROUND(I281*H281,2)</f>
        <v>0</v>
      </c>
      <c r="K281" s="220" t="s">
        <v>326</v>
      </c>
      <c r="L281" s="44"/>
      <c r="M281" s="225" t="s">
        <v>19</v>
      </c>
      <c r="N281" s="226" t="s">
        <v>40</v>
      </c>
      <c r="O281" s="84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6" t="s">
        <v>237</v>
      </c>
      <c r="AT281" s="216" t="s">
        <v>147</v>
      </c>
      <c r="AU281" s="216" t="s">
        <v>76</v>
      </c>
      <c r="AY281" s="17" t="s">
        <v>144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7" t="s">
        <v>76</v>
      </c>
      <c r="BK281" s="217">
        <f>ROUND(I281*H281,2)</f>
        <v>0</v>
      </c>
      <c r="BL281" s="17" t="s">
        <v>237</v>
      </c>
      <c r="BM281" s="216" t="s">
        <v>1913</v>
      </c>
    </row>
    <row r="282" s="2" customFormat="1" ht="21.75" customHeight="1">
      <c r="A282" s="38"/>
      <c r="B282" s="39"/>
      <c r="C282" s="218" t="s">
        <v>1068</v>
      </c>
      <c r="D282" s="218" t="s">
        <v>147</v>
      </c>
      <c r="E282" s="219" t="s">
        <v>1069</v>
      </c>
      <c r="F282" s="220" t="s">
        <v>1070</v>
      </c>
      <c r="G282" s="221" t="s">
        <v>159</v>
      </c>
      <c r="H282" s="222">
        <v>20</v>
      </c>
      <c r="I282" s="223"/>
      <c r="J282" s="224">
        <f>ROUND(I282*H282,2)</f>
        <v>0</v>
      </c>
      <c r="K282" s="220" t="s">
        <v>326</v>
      </c>
      <c r="L282" s="44"/>
      <c r="M282" s="225" t="s">
        <v>19</v>
      </c>
      <c r="N282" s="226" t="s">
        <v>40</v>
      </c>
      <c r="O282" s="84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6" t="s">
        <v>237</v>
      </c>
      <c r="AT282" s="216" t="s">
        <v>147</v>
      </c>
      <c r="AU282" s="216" t="s">
        <v>76</v>
      </c>
      <c r="AY282" s="17" t="s">
        <v>144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7" t="s">
        <v>76</v>
      </c>
      <c r="BK282" s="217">
        <f>ROUND(I282*H282,2)</f>
        <v>0</v>
      </c>
      <c r="BL282" s="17" t="s">
        <v>237</v>
      </c>
      <c r="BM282" s="216" t="s">
        <v>1914</v>
      </c>
    </row>
    <row r="283" s="2" customFormat="1" ht="21.75" customHeight="1">
      <c r="A283" s="38"/>
      <c r="B283" s="39"/>
      <c r="C283" s="218" t="s">
        <v>1072</v>
      </c>
      <c r="D283" s="218" t="s">
        <v>147</v>
      </c>
      <c r="E283" s="219" t="s">
        <v>1073</v>
      </c>
      <c r="F283" s="220" t="s">
        <v>1074</v>
      </c>
      <c r="G283" s="221" t="s">
        <v>159</v>
      </c>
      <c r="H283" s="222">
        <v>2</v>
      </c>
      <c r="I283" s="223"/>
      <c r="J283" s="224">
        <f>ROUND(I283*H283,2)</f>
        <v>0</v>
      </c>
      <c r="K283" s="220" t="s">
        <v>326</v>
      </c>
      <c r="L283" s="44"/>
      <c r="M283" s="225" t="s">
        <v>19</v>
      </c>
      <c r="N283" s="226" t="s">
        <v>40</v>
      </c>
      <c r="O283" s="84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6" t="s">
        <v>237</v>
      </c>
      <c r="AT283" s="216" t="s">
        <v>147</v>
      </c>
      <c r="AU283" s="216" t="s">
        <v>76</v>
      </c>
      <c r="AY283" s="17" t="s">
        <v>144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7" t="s">
        <v>76</v>
      </c>
      <c r="BK283" s="217">
        <f>ROUND(I283*H283,2)</f>
        <v>0</v>
      </c>
      <c r="BL283" s="17" t="s">
        <v>237</v>
      </c>
      <c r="BM283" s="216" t="s">
        <v>1915</v>
      </c>
    </row>
    <row r="284" s="2" customFormat="1" ht="16.5" customHeight="1">
      <c r="A284" s="38"/>
      <c r="B284" s="39"/>
      <c r="C284" s="218" t="s">
        <v>1076</v>
      </c>
      <c r="D284" s="218" t="s">
        <v>147</v>
      </c>
      <c r="E284" s="219" t="s">
        <v>1077</v>
      </c>
      <c r="F284" s="220" t="s">
        <v>1078</v>
      </c>
      <c r="G284" s="221" t="s">
        <v>159</v>
      </c>
      <c r="H284" s="222">
        <v>2</v>
      </c>
      <c r="I284" s="223"/>
      <c r="J284" s="224">
        <f>ROUND(I284*H284,2)</f>
        <v>0</v>
      </c>
      <c r="K284" s="220" t="s">
        <v>326</v>
      </c>
      <c r="L284" s="44"/>
      <c r="M284" s="225" t="s">
        <v>19</v>
      </c>
      <c r="N284" s="226" t="s">
        <v>40</v>
      </c>
      <c r="O284" s="84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6" t="s">
        <v>76</v>
      </c>
      <c r="AT284" s="216" t="s">
        <v>147</v>
      </c>
      <c r="AU284" s="216" t="s">
        <v>76</v>
      </c>
      <c r="AY284" s="17" t="s">
        <v>144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7" t="s">
        <v>76</v>
      </c>
      <c r="BK284" s="217">
        <f>ROUND(I284*H284,2)</f>
        <v>0</v>
      </c>
      <c r="BL284" s="17" t="s">
        <v>76</v>
      </c>
      <c r="BM284" s="216" t="s">
        <v>1916</v>
      </c>
    </row>
    <row r="285" s="2" customFormat="1" ht="21.75" customHeight="1">
      <c r="A285" s="38"/>
      <c r="B285" s="39"/>
      <c r="C285" s="218" t="s">
        <v>1080</v>
      </c>
      <c r="D285" s="218" t="s">
        <v>147</v>
      </c>
      <c r="E285" s="219" t="s">
        <v>1081</v>
      </c>
      <c r="F285" s="220" t="s">
        <v>1082</v>
      </c>
      <c r="G285" s="221" t="s">
        <v>159</v>
      </c>
      <c r="H285" s="222">
        <v>198</v>
      </c>
      <c r="I285" s="223"/>
      <c r="J285" s="224">
        <f>ROUND(I285*H285,2)</f>
        <v>0</v>
      </c>
      <c r="K285" s="220" t="s">
        <v>326</v>
      </c>
      <c r="L285" s="44"/>
      <c r="M285" s="225" t="s">
        <v>19</v>
      </c>
      <c r="N285" s="226" t="s">
        <v>40</v>
      </c>
      <c r="O285" s="84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6" t="s">
        <v>237</v>
      </c>
      <c r="AT285" s="216" t="s">
        <v>147</v>
      </c>
      <c r="AU285" s="216" t="s">
        <v>76</v>
      </c>
      <c r="AY285" s="17" t="s">
        <v>144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7" t="s">
        <v>76</v>
      </c>
      <c r="BK285" s="217">
        <f>ROUND(I285*H285,2)</f>
        <v>0</v>
      </c>
      <c r="BL285" s="17" t="s">
        <v>237</v>
      </c>
      <c r="BM285" s="216" t="s">
        <v>1917</v>
      </c>
    </row>
    <row r="286" s="2" customFormat="1" ht="16.5" customHeight="1">
      <c r="A286" s="38"/>
      <c r="B286" s="39"/>
      <c r="C286" s="218" t="s">
        <v>1084</v>
      </c>
      <c r="D286" s="218" t="s">
        <v>147</v>
      </c>
      <c r="E286" s="219" t="s">
        <v>1085</v>
      </c>
      <c r="F286" s="220" t="s">
        <v>1086</v>
      </c>
      <c r="G286" s="221" t="s">
        <v>159</v>
      </c>
      <c r="H286" s="222">
        <v>2</v>
      </c>
      <c r="I286" s="223"/>
      <c r="J286" s="224">
        <f>ROUND(I286*H286,2)</f>
        <v>0</v>
      </c>
      <c r="K286" s="220" t="s">
        <v>326</v>
      </c>
      <c r="L286" s="44"/>
      <c r="M286" s="225" t="s">
        <v>19</v>
      </c>
      <c r="N286" s="226" t="s">
        <v>40</v>
      </c>
      <c r="O286" s="84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6" t="s">
        <v>237</v>
      </c>
      <c r="AT286" s="216" t="s">
        <v>147</v>
      </c>
      <c r="AU286" s="216" t="s">
        <v>76</v>
      </c>
      <c r="AY286" s="17" t="s">
        <v>144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7" t="s">
        <v>76</v>
      </c>
      <c r="BK286" s="217">
        <f>ROUND(I286*H286,2)</f>
        <v>0</v>
      </c>
      <c r="BL286" s="17" t="s">
        <v>237</v>
      </c>
      <c r="BM286" s="216" t="s">
        <v>1918</v>
      </c>
    </row>
    <row r="287" s="2" customFormat="1" ht="16.5" customHeight="1">
      <c r="A287" s="38"/>
      <c r="B287" s="39"/>
      <c r="C287" s="218" t="s">
        <v>1088</v>
      </c>
      <c r="D287" s="218" t="s">
        <v>147</v>
      </c>
      <c r="E287" s="219" t="s">
        <v>1089</v>
      </c>
      <c r="F287" s="220" t="s">
        <v>1090</v>
      </c>
      <c r="G287" s="221" t="s">
        <v>159</v>
      </c>
      <c r="H287" s="222">
        <v>1</v>
      </c>
      <c r="I287" s="223"/>
      <c r="J287" s="224">
        <f>ROUND(I287*H287,2)</f>
        <v>0</v>
      </c>
      <c r="K287" s="220" t="s">
        <v>326</v>
      </c>
      <c r="L287" s="44"/>
      <c r="M287" s="225" t="s">
        <v>19</v>
      </c>
      <c r="N287" s="226" t="s">
        <v>40</v>
      </c>
      <c r="O287" s="84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6" t="s">
        <v>237</v>
      </c>
      <c r="AT287" s="216" t="s">
        <v>147</v>
      </c>
      <c r="AU287" s="216" t="s">
        <v>76</v>
      </c>
      <c r="AY287" s="17" t="s">
        <v>144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7" t="s">
        <v>76</v>
      </c>
      <c r="BK287" s="217">
        <f>ROUND(I287*H287,2)</f>
        <v>0</v>
      </c>
      <c r="BL287" s="17" t="s">
        <v>237</v>
      </c>
      <c r="BM287" s="216" t="s">
        <v>1919</v>
      </c>
    </row>
    <row r="288" s="2" customFormat="1" ht="16.5" customHeight="1">
      <c r="A288" s="38"/>
      <c r="B288" s="39"/>
      <c r="C288" s="218" t="s">
        <v>1092</v>
      </c>
      <c r="D288" s="218" t="s">
        <v>147</v>
      </c>
      <c r="E288" s="219" t="s">
        <v>1093</v>
      </c>
      <c r="F288" s="220" t="s">
        <v>1094</v>
      </c>
      <c r="G288" s="221" t="s">
        <v>159</v>
      </c>
      <c r="H288" s="222">
        <v>2</v>
      </c>
      <c r="I288" s="223"/>
      <c r="J288" s="224">
        <f>ROUND(I288*H288,2)</f>
        <v>0</v>
      </c>
      <c r="K288" s="220" t="s">
        <v>326</v>
      </c>
      <c r="L288" s="44"/>
      <c r="M288" s="225" t="s">
        <v>19</v>
      </c>
      <c r="N288" s="226" t="s">
        <v>40</v>
      </c>
      <c r="O288" s="84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6" t="s">
        <v>76</v>
      </c>
      <c r="AT288" s="216" t="s">
        <v>147</v>
      </c>
      <c r="AU288" s="216" t="s">
        <v>76</v>
      </c>
      <c r="AY288" s="17" t="s">
        <v>144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7" t="s">
        <v>76</v>
      </c>
      <c r="BK288" s="217">
        <f>ROUND(I288*H288,2)</f>
        <v>0</v>
      </c>
      <c r="BL288" s="17" t="s">
        <v>76</v>
      </c>
      <c r="BM288" s="216" t="s">
        <v>1920</v>
      </c>
    </row>
    <row r="289" s="2" customFormat="1" ht="21.75" customHeight="1">
      <c r="A289" s="38"/>
      <c r="B289" s="39"/>
      <c r="C289" s="218" t="s">
        <v>1096</v>
      </c>
      <c r="D289" s="218" t="s">
        <v>147</v>
      </c>
      <c r="E289" s="219" t="s">
        <v>1097</v>
      </c>
      <c r="F289" s="220" t="s">
        <v>1098</v>
      </c>
      <c r="G289" s="221" t="s">
        <v>159</v>
      </c>
      <c r="H289" s="222">
        <v>26</v>
      </c>
      <c r="I289" s="223"/>
      <c r="J289" s="224">
        <f>ROUND(I289*H289,2)</f>
        <v>0</v>
      </c>
      <c r="K289" s="220" t="s">
        <v>326</v>
      </c>
      <c r="L289" s="44"/>
      <c r="M289" s="225" t="s">
        <v>19</v>
      </c>
      <c r="N289" s="226" t="s">
        <v>40</v>
      </c>
      <c r="O289" s="84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6" t="s">
        <v>237</v>
      </c>
      <c r="AT289" s="216" t="s">
        <v>147</v>
      </c>
      <c r="AU289" s="216" t="s">
        <v>76</v>
      </c>
      <c r="AY289" s="17" t="s">
        <v>144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7" t="s">
        <v>76</v>
      </c>
      <c r="BK289" s="217">
        <f>ROUND(I289*H289,2)</f>
        <v>0</v>
      </c>
      <c r="BL289" s="17" t="s">
        <v>237</v>
      </c>
      <c r="BM289" s="216" t="s">
        <v>1921</v>
      </c>
    </row>
    <row r="290" s="2" customFormat="1" ht="55.5" customHeight="1">
      <c r="A290" s="38"/>
      <c r="B290" s="39"/>
      <c r="C290" s="218" t="s">
        <v>1100</v>
      </c>
      <c r="D290" s="218" t="s">
        <v>147</v>
      </c>
      <c r="E290" s="219" t="s">
        <v>1101</v>
      </c>
      <c r="F290" s="220" t="s">
        <v>1102</v>
      </c>
      <c r="G290" s="221" t="s">
        <v>159</v>
      </c>
      <c r="H290" s="222">
        <v>26</v>
      </c>
      <c r="I290" s="223"/>
      <c r="J290" s="224">
        <f>ROUND(I290*H290,2)</f>
        <v>0</v>
      </c>
      <c r="K290" s="220" t="s">
        <v>326</v>
      </c>
      <c r="L290" s="44"/>
      <c r="M290" s="225" t="s">
        <v>19</v>
      </c>
      <c r="N290" s="226" t="s">
        <v>40</v>
      </c>
      <c r="O290" s="84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6" t="s">
        <v>237</v>
      </c>
      <c r="AT290" s="216" t="s">
        <v>147</v>
      </c>
      <c r="AU290" s="216" t="s">
        <v>76</v>
      </c>
      <c r="AY290" s="17" t="s">
        <v>144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7" t="s">
        <v>76</v>
      </c>
      <c r="BK290" s="217">
        <f>ROUND(I290*H290,2)</f>
        <v>0</v>
      </c>
      <c r="BL290" s="17" t="s">
        <v>237</v>
      </c>
      <c r="BM290" s="216" t="s">
        <v>1922</v>
      </c>
    </row>
    <row r="291" s="2" customFormat="1" ht="55.5" customHeight="1">
      <c r="A291" s="38"/>
      <c r="B291" s="39"/>
      <c r="C291" s="218" t="s">
        <v>1104</v>
      </c>
      <c r="D291" s="218" t="s">
        <v>147</v>
      </c>
      <c r="E291" s="219" t="s">
        <v>1105</v>
      </c>
      <c r="F291" s="220" t="s">
        <v>1106</v>
      </c>
      <c r="G291" s="221" t="s">
        <v>159</v>
      </c>
      <c r="H291" s="222">
        <v>2</v>
      </c>
      <c r="I291" s="223"/>
      <c r="J291" s="224">
        <f>ROUND(I291*H291,2)</f>
        <v>0</v>
      </c>
      <c r="K291" s="220" t="s">
        <v>326</v>
      </c>
      <c r="L291" s="44"/>
      <c r="M291" s="225" t="s">
        <v>19</v>
      </c>
      <c r="N291" s="226" t="s">
        <v>40</v>
      </c>
      <c r="O291" s="84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6" t="s">
        <v>237</v>
      </c>
      <c r="AT291" s="216" t="s">
        <v>147</v>
      </c>
      <c r="AU291" s="216" t="s">
        <v>76</v>
      </c>
      <c r="AY291" s="17" t="s">
        <v>144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7" t="s">
        <v>76</v>
      </c>
      <c r="BK291" s="217">
        <f>ROUND(I291*H291,2)</f>
        <v>0</v>
      </c>
      <c r="BL291" s="17" t="s">
        <v>237</v>
      </c>
      <c r="BM291" s="216" t="s">
        <v>1923</v>
      </c>
    </row>
    <row r="292" s="2" customFormat="1" ht="44.25" customHeight="1">
      <c r="A292" s="38"/>
      <c r="B292" s="39"/>
      <c r="C292" s="218" t="s">
        <v>1108</v>
      </c>
      <c r="D292" s="218" t="s">
        <v>147</v>
      </c>
      <c r="E292" s="219" t="s">
        <v>1109</v>
      </c>
      <c r="F292" s="220" t="s">
        <v>1110</v>
      </c>
      <c r="G292" s="221" t="s">
        <v>159</v>
      </c>
      <c r="H292" s="222">
        <v>1</v>
      </c>
      <c r="I292" s="223"/>
      <c r="J292" s="224">
        <f>ROUND(I292*H292,2)</f>
        <v>0</v>
      </c>
      <c r="K292" s="220" t="s">
        <v>326</v>
      </c>
      <c r="L292" s="44"/>
      <c r="M292" s="225" t="s">
        <v>19</v>
      </c>
      <c r="N292" s="226" t="s">
        <v>40</v>
      </c>
      <c r="O292" s="84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6" t="s">
        <v>237</v>
      </c>
      <c r="AT292" s="216" t="s">
        <v>147</v>
      </c>
      <c r="AU292" s="216" t="s">
        <v>76</v>
      </c>
      <c r="AY292" s="17" t="s">
        <v>144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7" t="s">
        <v>76</v>
      </c>
      <c r="BK292" s="217">
        <f>ROUND(I292*H292,2)</f>
        <v>0</v>
      </c>
      <c r="BL292" s="17" t="s">
        <v>237</v>
      </c>
      <c r="BM292" s="216" t="s">
        <v>1924</v>
      </c>
    </row>
    <row r="293" s="2" customFormat="1" ht="44.25" customHeight="1">
      <c r="A293" s="38"/>
      <c r="B293" s="39"/>
      <c r="C293" s="218" t="s">
        <v>1112</v>
      </c>
      <c r="D293" s="218" t="s">
        <v>147</v>
      </c>
      <c r="E293" s="219" t="s">
        <v>1113</v>
      </c>
      <c r="F293" s="220" t="s">
        <v>1114</v>
      </c>
      <c r="G293" s="221" t="s">
        <v>159</v>
      </c>
      <c r="H293" s="222">
        <v>2</v>
      </c>
      <c r="I293" s="223"/>
      <c r="J293" s="224">
        <f>ROUND(I293*H293,2)</f>
        <v>0</v>
      </c>
      <c r="K293" s="220" t="s">
        <v>326</v>
      </c>
      <c r="L293" s="44"/>
      <c r="M293" s="225" t="s">
        <v>19</v>
      </c>
      <c r="N293" s="226" t="s">
        <v>40</v>
      </c>
      <c r="O293" s="84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6" t="s">
        <v>237</v>
      </c>
      <c r="AT293" s="216" t="s">
        <v>147</v>
      </c>
      <c r="AU293" s="216" t="s">
        <v>76</v>
      </c>
      <c r="AY293" s="17" t="s">
        <v>144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7" t="s">
        <v>76</v>
      </c>
      <c r="BK293" s="217">
        <f>ROUND(I293*H293,2)</f>
        <v>0</v>
      </c>
      <c r="BL293" s="17" t="s">
        <v>237</v>
      </c>
      <c r="BM293" s="216" t="s">
        <v>1925</v>
      </c>
    </row>
    <row r="294" s="2" customFormat="1" ht="21.75" customHeight="1">
      <c r="A294" s="38"/>
      <c r="B294" s="39"/>
      <c r="C294" s="218" t="s">
        <v>1116</v>
      </c>
      <c r="D294" s="218" t="s">
        <v>147</v>
      </c>
      <c r="E294" s="219" t="s">
        <v>1117</v>
      </c>
      <c r="F294" s="220" t="s">
        <v>1118</v>
      </c>
      <c r="G294" s="221" t="s">
        <v>159</v>
      </c>
      <c r="H294" s="222">
        <v>1</v>
      </c>
      <c r="I294" s="223"/>
      <c r="J294" s="224">
        <f>ROUND(I294*H294,2)</f>
        <v>0</v>
      </c>
      <c r="K294" s="220" t="s">
        <v>326</v>
      </c>
      <c r="L294" s="44"/>
      <c r="M294" s="267" t="s">
        <v>19</v>
      </c>
      <c r="N294" s="268" t="s">
        <v>40</v>
      </c>
      <c r="O294" s="269"/>
      <c r="P294" s="270">
        <f>O294*H294</f>
        <v>0</v>
      </c>
      <c r="Q294" s="270">
        <v>0</v>
      </c>
      <c r="R294" s="270">
        <f>Q294*H294</f>
        <v>0</v>
      </c>
      <c r="S294" s="270">
        <v>0</v>
      </c>
      <c r="T294" s="271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6" t="s">
        <v>237</v>
      </c>
      <c r="AT294" s="216" t="s">
        <v>147</v>
      </c>
      <c r="AU294" s="216" t="s">
        <v>76</v>
      </c>
      <c r="AY294" s="17" t="s">
        <v>144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7" t="s">
        <v>76</v>
      </c>
      <c r="BK294" s="217">
        <f>ROUND(I294*H294,2)</f>
        <v>0</v>
      </c>
      <c r="BL294" s="17" t="s">
        <v>237</v>
      </c>
      <c r="BM294" s="216" t="s">
        <v>1926</v>
      </c>
    </row>
    <row r="295" s="2" customFormat="1" ht="6.96" customHeight="1">
      <c r="A295" s="38"/>
      <c r="B295" s="59"/>
      <c r="C295" s="60"/>
      <c r="D295" s="60"/>
      <c r="E295" s="60"/>
      <c r="F295" s="60"/>
      <c r="G295" s="60"/>
      <c r="H295" s="60"/>
      <c r="I295" s="175"/>
      <c r="J295" s="60"/>
      <c r="K295" s="60"/>
      <c r="L295" s="44"/>
      <c r="M295" s="38"/>
      <c r="O295" s="38"/>
      <c r="P295" s="38"/>
      <c r="Q295" s="38"/>
      <c r="R295" s="38"/>
      <c r="S295" s="38"/>
      <c r="T295" s="38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</row>
  </sheetData>
  <sheetProtection sheet="1" autoFilter="0" formatColumns="0" formatRows="0" objects="1" scenarios="1" spinCount="100000" saltValue="zY+9TamYPI9/vWjntAI02j0d3fVFeruMBbkk7GtsxFUCsF6Gs9odg5lGlFsJMeesOf35g3KGicOfKfQlBHOVZQ==" hashValue="m6+YnbWIZ9jysPdEYTDHl8l9DzYIoi90tJcSEBuIQM6YXrmJ2I++Q9QAZ6CZDXPfxpG7j6LNNRCuo459GTXL9A==" algorithmName="SHA-512" password="CC35"/>
  <autoFilter ref="C85:K2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112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115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stavby'!K6</f>
        <v>Oprava přijímačů kolejových obvodů - II. Etapa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116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1927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118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117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30. 4. 2020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27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27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27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stavby'!AN19="","",'Rekapitulace stavby'!AN19)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9" t="s">
        <v>27</v>
      </c>
      <c r="J26" s="133" t="str">
        <f>IF('Rekapitulace stavby'!AN20="","",'Rekapitulace stavby'!AN20)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ROUND(J86,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ROUND((SUM(BE86:BE105)),  2)</f>
        <v>0</v>
      </c>
      <c r="G35" s="38"/>
      <c r="H35" s="38"/>
      <c r="I35" s="164">
        <v>0.20999999999999999</v>
      </c>
      <c r="J35" s="163">
        <f>ROUND(((SUM(BE86:BE105))*I35),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ROUND((SUM(BF86:BF105)),  2)</f>
        <v>0</v>
      </c>
      <c r="G36" s="38"/>
      <c r="H36" s="38"/>
      <c r="I36" s="164">
        <v>0.14999999999999999</v>
      </c>
      <c r="J36" s="163">
        <f>ROUND(((SUM(BF86:BF105))*I36),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ROUND((SUM(BG86:BG105)),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ROUND((SUM(BH86:BH105)),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ROUND((SUM(BI86:BI105)),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přijímačů kolejových obvodů - II. Etapa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1927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PS 01 - ŽST Brno-Královo Pole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30. 4. 2020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121</v>
      </c>
      <c r="D61" s="181"/>
      <c r="E61" s="181"/>
      <c r="F61" s="181"/>
      <c r="G61" s="181"/>
      <c r="H61" s="181"/>
      <c r="I61" s="182"/>
      <c r="J61" s="183" t="s">
        <v>122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85"/>
      <c r="C64" s="186"/>
      <c r="D64" s="187" t="s">
        <v>1928</v>
      </c>
      <c r="E64" s="188"/>
      <c r="F64" s="188"/>
      <c r="G64" s="188"/>
      <c r="H64" s="188"/>
      <c r="I64" s="189"/>
      <c r="J64" s="190">
        <f>J100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175"/>
      <c r="J66" s="60"/>
      <c r="K66" s="6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125</v>
      </c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9" t="str">
        <f>E7</f>
        <v>Oprava přijímačů kolejových obvodů - II. Etapa</v>
      </c>
      <c r="F74" s="32"/>
      <c r="G74" s="32"/>
      <c r="H74" s="32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116</v>
      </c>
      <c r="D75" s="22"/>
      <c r="E75" s="22"/>
      <c r="F75" s="22"/>
      <c r="G75" s="22"/>
      <c r="H75" s="22"/>
      <c r="I75" s="138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79" t="s">
        <v>1927</v>
      </c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118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PS 01 - ŽST Brno-Královo Pole</v>
      </c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149" t="s">
        <v>23</v>
      </c>
      <c r="J80" s="72" t="str">
        <f>IF(J14="","",J14)</f>
        <v>30. 4. 2020</v>
      </c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149" t="s">
        <v>30</v>
      </c>
      <c r="J82" s="36" t="str">
        <f>E23</f>
        <v xml:space="preserve"> 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149" t="s">
        <v>32</v>
      </c>
      <c r="J83" s="36" t="str">
        <f>E26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92"/>
      <c r="B85" s="193"/>
      <c r="C85" s="194" t="s">
        <v>126</v>
      </c>
      <c r="D85" s="195" t="s">
        <v>54</v>
      </c>
      <c r="E85" s="195" t="s">
        <v>50</v>
      </c>
      <c r="F85" s="195" t="s">
        <v>51</v>
      </c>
      <c r="G85" s="195" t="s">
        <v>127</v>
      </c>
      <c r="H85" s="195" t="s">
        <v>128</v>
      </c>
      <c r="I85" s="196" t="s">
        <v>129</v>
      </c>
      <c r="J85" s="195" t="s">
        <v>122</v>
      </c>
      <c r="K85" s="197" t="s">
        <v>130</v>
      </c>
      <c r="L85" s="198"/>
      <c r="M85" s="92" t="s">
        <v>19</v>
      </c>
      <c r="N85" s="93" t="s">
        <v>39</v>
      </c>
      <c r="O85" s="93" t="s">
        <v>131</v>
      </c>
      <c r="P85" s="93" t="s">
        <v>132</v>
      </c>
      <c r="Q85" s="93" t="s">
        <v>133</v>
      </c>
      <c r="R85" s="93" t="s">
        <v>134</v>
      </c>
      <c r="S85" s="93" t="s">
        <v>135</v>
      </c>
      <c r="T85" s="94" t="s">
        <v>136</v>
      </c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</row>
    <row r="86" s="2" customFormat="1" ht="22.8" customHeight="1">
      <c r="A86" s="38"/>
      <c r="B86" s="39"/>
      <c r="C86" s="99" t="s">
        <v>137</v>
      </c>
      <c r="D86" s="40"/>
      <c r="E86" s="40"/>
      <c r="F86" s="40"/>
      <c r="G86" s="40"/>
      <c r="H86" s="40"/>
      <c r="I86" s="146"/>
      <c r="J86" s="199">
        <f>BK86</f>
        <v>0</v>
      </c>
      <c r="K86" s="40"/>
      <c r="L86" s="44"/>
      <c r="M86" s="95"/>
      <c r="N86" s="200"/>
      <c r="O86" s="96"/>
      <c r="P86" s="201">
        <f>P87+SUM(P88:P100)</f>
        <v>0</v>
      </c>
      <c r="Q86" s="96"/>
      <c r="R86" s="201">
        <f>R87+SUM(R88:R100)</f>
        <v>0</v>
      </c>
      <c r="S86" s="96"/>
      <c r="T86" s="202">
        <f>T87+SUM(T88:T100)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123</v>
      </c>
      <c r="BK86" s="203">
        <f>BK87+SUM(BK88:BK100)</f>
        <v>0</v>
      </c>
    </row>
    <row r="87" s="2" customFormat="1" ht="33" customHeight="1">
      <c r="A87" s="38"/>
      <c r="B87" s="39"/>
      <c r="C87" s="218" t="s">
        <v>76</v>
      </c>
      <c r="D87" s="218" t="s">
        <v>147</v>
      </c>
      <c r="E87" s="219" t="s">
        <v>1929</v>
      </c>
      <c r="F87" s="220" t="s">
        <v>1930</v>
      </c>
      <c r="G87" s="221" t="s">
        <v>1931</v>
      </c>
      <c r="H87" s="282"/>
      <c r="I87" s="223"/>
      <c r="J87" s="224">
        <f>ROUND(I87*H87,2)</f>
        <v>0</v>
      </c>
      <c r="K87" s="220" t="s">
        <v>19</v>
      </c>
      <c r="L87" s="44"/>
      <c r="M87" s="225" t="s">
        <v>19</v>
      </c>
      <c r="N87" s="226" t="s">
        <v>40</v>
      </c>
      <c r="O87" s="84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6" t="s">
        <v>145</v>
      </c>
      <c r="AT87" s="216" t="s">
        <v>147</v>
      </c>
      <c r="AU87" s="216" t="s">
        <v>69</v>
      </c>
      <c r="AY87" s="17" t="s">
        <v>144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7" t="s">
        <v>76</v>
      </c>
      <c r="BK87" s="217">
        <f>ROUND(I87*H87,2)</f>
        <v>0</v>
      </c>
      <c r="BL87" s="17" t="s">
        <v>145</v>
      </c>
      <c r="BM87" s="216" t="s">
        <v>1932</v>
      </c>
    </row>
    <row r="88" s="2" customFormat="1">
      <c r="A88" s="38"/>
      <c r="B88" s="39"/>
      <c r="C88" s="40"/>
      <c r="D88" s="227" t="s">
        <v>151</v>
      </c>
      <c r="E88" s="40"/>
      <c r="F88" s="228" t="s">
        <v>1933</v>
      </c>
      <c r="G88" s="40"/>
      <c r="H88" s="40"/>
      <c r="I88" s="146"/>
      <c r="J88" s="40"/>
      <c r="K88" s="40"/>
      <c r="L88" s="44"/>
      <c r="M88" s="229"/>
      <c r="N88" s="230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151</v>
      </c>
      <c r="AU88" s="17" t="s">
        <v>69</v>
      </c>
    </row>
    <row r="89" s="2" customFormat="1" ht="16.5" customHeight="1">
      <c r="A89" s="38"/>
      <c r="B89" s="39"/>
      <c r="C89" s="218" t="s">
        <v>78</v>
      </c>
      <c r="D89" s="218" t="s">
        <v>147</v>
      </c>
      <c r="E89" s="219" t="s">
        <v>1934</v>
      </c>
      <c r="F89" s="220" t="s">
        <v>1935</v>
      </c>
      <c r="G89" s="221" t="s">
        <v>1931</v>
      </c>
      <c r="H89" s="282"/>
      <c r="I89" s="223"/>
      <c r="J89" s="224">
        <f>ROUND(I89*H89,2)</f>
        <v>0</v>
      </c>
      <c r="K89" s="220" t="s">
        <v>19</v>
      </c>
      <c r="L89" s="44"/>
      <c r="M89" s="225" t="s">
        <v>19</v>
      </c>
      <c r="N89" s="226" t="s">
        <v>40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145</v>
      </c>
      <c r="AT89" s="216" t="s">
        <v>147</v>
      </c>
      <c r="AU89" s="216" t="s">
        <v>69</v>
      </c>
      <c r="AY89" s="17" t="s">
        <v>144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76</v>
      </c>
      <c r="BK89" s="217">
        <f>ROUND(I89*H89,2)</f>
        <v>0</v>
      </c>
      <c r="BL89" s="17" t="s">
        <v>145</v>
      </c>
      <c r="BM89" s="216" t="s">
        <v>1936</v>
      </c>
    </row>
    <row r="90" s="2" customFormat="1">
      <c r="A90" s="38"/>
      <c r="B90" s="39"/>
      <c r="C90" s="40"/>
      <c r="D90" s="227" t="s">
        <v>196</v>
      </c>
      <c r="E90" s="40"/>
      <c r="F90" s="228" t="s">
        <v>1937</v>
      </c>
      <c r="G90" s="40"/>
      <c r="H90" s="40"/>
      <c r="I90" s="146"/>
      <c r="J90" s="40"/>
      <c r="K90" s="40"/>
      <c r="L90" s="44"/>
      <c r="M90" s="229"/>
      <c r="N90" s="230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196</v>
      </c>
      <c r="AU90" s="17" t="s">
        <v>69</v>
      </c>
    </row>
    <row r="91" s="2" customFormat="1" ht="16.5" customHeight="1">
      <c r="A91" s="38"/>
      <c r="B91" s="39"/>
      <c r="C91" s="218" t="s">
        <v>153</v>
      </c>
      <c r="D91" s="218" t="s">
        <v>147</v>
      </c>
      <c r="E91" s="219" t="s">
        <v>1938</v>
      </c>
      <c r="F91" s="220" t="s">
        <v>1939</v>
      </c>
      <c r="G91" s="221" t="s">
        <v>1931</v>
      </c>
      <c r="H91" s="282"/>
      <c r="I91" s="223"/>
      <c r="J91" s="224">
        <f>ROUND(I91*H91,2)</f>
        <v>0</v>
      </c>
      <c r="K91" s="220" t="s">
        <v>19</v>
      </c>
      <c r="L91" s="44"/>
      <c r="M91" s="225" t="s">
        <v>19</v>
      </c>
      <c r="N91" s="226" t="s">
        <v>40</v>
      </c>
      <c r="O91" s="84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145</v>
      </c>
      <c r="AT91" s="216" t="s">
        <v>147</v>
      </c>
      <c r="AU91" s="216" t="s">
        <v>69</v>
      </c>
      <c r="AY91" s="17" t="s">
        <v>144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76</v>
      </c>
      <c r="BK91" s="217">
        <f>ROUND(I91*H91,2)</f>
        <v>0</v>
      </c>
      <c r="BL91" s="17" t="s">
        <v>145</v>
      </c>
      <c r="BM91" s="216" t="s">
        <v>1940</v>
      </c>
    </row>
    <row r="92" s="2" customFormat="1" ht="16.5" customHeight="1">
      <c r="A92" s="38"/>
      <c r="B92" s="39"/>
      <c r="C92" s="218" t="s">
        <v>145</v>
      </c>
      <c r="D92" s="218" t="s">
        <v>147</v>
      </c>
      <c r="E92" s="219" t="s">
        <v>1941</v>
      </c>
      <c r="F92" s="220" t="s">
        <v>1942</v>
      </c>
      <c r="G92" s="221" t="s">
        <v>1931</v>
      </c>
      <c r="H92" s="282"/>
      <c r="I92" s="223"/>
      <c r="J92" s="224">
        <f>ROUND(I92*H92,2)</f>
        <v>0</v>
      </c>
      <c r="K92" s="220" t="s">
        <v>19</v>
      </c>
      <c r="L92" s="44"/>
      <c r="M92" s="225" t="s">
        <v>19</v>
      </c>
      <c r="N92" s="226" t="s">
        <v>40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145</v>
      </c>
      <c r="AT92" s="216" t="s">
        <v>147</v>
      </c>
      <c r="AU92" s="216" t="s">
        <v>69</v>
      </c>
      <c r="AY92" s="17" t="s">
        <v>144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76</v>
      </c>
      <c r="BK92" s="217">
        <f>ROUND(I92*H92,2)</f>
        <v>0</v>
      </c>
      <c r="BL92" s="17" t="s">
        <v>145</v>
      </c>
      <c r="BM92" s="216" t="s">
        <v>1943</v>
      </c>
    </row>
    <row r="93" s="2" customFormat="1" ht="21.75" customHeight="1">
      <c r="A93" s="38"/>
      <c r="B93" s="39"/>
      <c r="C93" s="218" t="s">
        <v>161</v>
      </c>
      <c r="D93" s="218" t="s">
        <v>147</v>
      </c>
      <c r="E93" s="219" t="s">
        <v>1944</v>
      </c>
      <c r="F93" s="220" t="s">
        <v>1945</v>
      </c>
      <c r="G93" s="221" t="s">
        <v>1931</v>
      </c>
      <c r="H93" s="282"/>
      <c r="I93" s="223"/>
      <c r="J93" s="224">
        <f>ROUND(I93*H93,2)</f>
        <v>0</v>
      </c>
      <c r="K93" s="220" t="s">
        <v>19</v>
      </c>
      <c r="L93" s="44"/>
      <c r="M93" s="225" t="s">
        <v>19</v>
      </c>
      <c r="N93" s="226" t="s">
        <v>40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145</v>
      </c>
      <c r="AT93" s="216" t="s">
        <v>147</v>
      </c>
      <c r="AU93" s="216" t="s">
        <v>69</v>
      </c>
      <c r="AY93" s="17" t="s">
        <v>144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76</v>
      </c>
      <c r="BK93" s="217">
        <f>ROUND(I93*H93,2)</f>
        <v>0</v>
      </c>
      <c r="BL93" s="17" t="s">
        <v>145</v>
      </c>
      <c r="BM93" s="216" t="s">
        <v>1946</v>
      </c>
    </row>
    <row r="94" s="2" customFormat="1" ht="16.5" customHeight="1">
      <c r="A94" s="38"/>
      <c r="B94" s="39"/>
      <c r="C94" s="218" t="s">
        <v>166</v>
      </c>
      <c r="D94" s="218" t="s">
        <v>147</v>
      </c>
      <c r="E94" s="219" t="s">
        <v>1947</v>
      </c>
      <c r="F94" s="220" t="s">
        <v>1948</v>
      </c>
      <c r="G94" s="221" t="s">
        <v>1949</v>
      </c>
      <c r="H94" s="222">
        <v>1</v>
      </c>
      <c r="I94" s="223"/>
      <c r="J94" s="224">
        <f>ROUND(I94*H94,2)</f>
        <v>0</v>
      </c>
      <c r="K94" s="220" t="s">
        <v>19</v>
      </c>
      <c r="L94" s="44"/>
      <c r="M94" s="225" t="s">
        <v>19</v>
      </c>
      <c r="N94" s="226" t="s">
        <v>40</v>
      </c>
      <c r="O94" s="84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1950</v>
      </c>
      <c r="AT94" s="216" t="s">
        <v>147</v>
      </c>
      <c r="AU94" s="216" t="s">
        <v>69</v>
      </c>
      <c r="AY94" s="17" t="s">
        <v>144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76</v>
      </c>
      <c r="BK94" s="217">
        <f>ROUND(I94*H94,2)</f>
        <v>0</v>
      </c>
      <c r="BL94" s="17" t="s">
        <v>1950</v>
      </c>
      <c r="BM94" s="216" t="s">
        <v>1951</v>
      </c>
    </row>
    <row r="95" s="2" customFormat="1" ht="16.5" customHeight="1">
      <c r="A95" s="38"/>
      <c r="B95" s="39"/>
      <c r="C95" s="218" t="s">
        <v>170</v>
      </c>
      <c r="D95" s="218" t="s">
        <v>147</v>
      </c>
      <c r="E95" s="219" t="s">
        <v>1952</v>
      </c>
      <c r="F95" s="220" t="s">
        <v>1953</v>
      </c>
      <c r="G95" s="221" t="s">
        <v>1949</v>
      </c>
      <c r="H95" s="222">
        <v>1</v>
      </c>
      <c r="I95" s="223"/>
      <c r="J95" s="224">
        <f>ROUND(I95*H95,2)</f>
        <v>0</v>
      </c>
      <c r="K95" s="220" t="s">
        <v>19</v>
      </c>
      <c r="L95" s="44"/>
      <c r="M95" s="225" t="s">
        <v>19</v>
      </c>
      <c r="N95" s="226" t="s">
        <v>40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1950</v>
      </c>
      <c r="AT95" s="216" t="s">
        <v>147</v>
      </c>
      <c r="AU95" s="216" t="s">
        <v>69</v>
      </c>
      <c r="AY95" s="17" t="s">
        <v>144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76</v>
      </c>
      <c r="BK95" s="217">
        <f>ROUND(I95*H95,2)</f>
        <v>0</v>
      </c>
      <c r="BL95" s="17" t="s">
        <v>1950</v>
      </c>
      <c r="BM95" s="216" t="s">
        <v>1954</v>
      </c>
    </row>
    <row r="96" s="2" customFormat="1" ht="78" customHeight="1">
      <c r="A96" s="38"/>
      <c r="B96" s="39"/>
      <c r="C96" s="218" t="s">
        <v>143</v>
      </c>
      <c r="D96" s="218" t="s">
        <v>147</v>
      </c>
      <c r="E96" s="219" t="s">
        <v>1955</v>
      </c>
      <c r="F96" s="220" t="s">
        <v>1956</v>
      </c>
      <c r="G96" s="221" t="s">
        <v>159</v>
      </c>
      <c r="H96" s="222">
        <v>16</v>
      </c>
      <c r="I96" s="223"/>
      <c r="J96" s="224">
        <f>ROUND(I96*H96,2)</f>
        <v>0</v>
      </c>
      <c r="K96" s="220" t="s">
        <v>326</v>
      </c>
      <c r="L96" s="44"/>
      <c r="M96" s="225" t="s">
        <v>19</v>
      </c>
      <c r="N96" s="226" t="s">
        <v>40</v>
      </c>
      <c r="O96" s="84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237</v>
      </c>
      <c r="AT96" s="216" t="s">
        <v>147</v>
      </c>
      <c r="AU96" s="216" t="s">
        <v>69</v>
      </c>
      <c r="AY96" s="17" t="s">
        <v>144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76</v>
      </c>
      <c r="BK96" s="217">
        <f>ROUND(I96*H96,2)</f>
        <v>0</v>
      </c>
      <c r="BL96" s="17" t="s">
        <v>237</v>
      </c>
      <c r="BM96" s="216" t="s">
        <v>1957</v>
      </c>
    </row>
    <row r="97" s="2" customFormat="1">
      <c r="A97" s="38"/>
      <c r="B97" s="39"/>
      <c r="C97" s="40"/>
      <c r="D97" s="227" t="s">
        <v>151</v>
      </c>
      <c r="E97" s="40"/>
      <c r="F97" s="228" t="s">
        <v>1958</v>
      </c>
      <c r="G97" s="40"/>
      <c r="H97" s="40"/>
      <c r="I97" s="146"/>
      <c r="J97" s="40"/>
      <c r="K97" s="40"/>
      <c r="L97" s="44"/>
      <c r="M97" s="229"/>
      <c r="N97" s="230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151</v>
      </c>
      <c r="AU97" s="17" t="s">
        <v>69</v>
      </c>
    </row>
    <row r="98" s="2" customFormat="1" ht="33" customHeight="1">
      <c r="A98" s="38"/>
      <c r="B98" s="39"/>
      <c r="C98" s="218" t="s">
        <v>179</v>
      </c>
      <c r="D98" s="218" t="s">
        <v>147</v>
      </c>
      <c r="E98" s="219" t="s">
        <v>1959</v>
      </c>
      <c r="F98" s="220" t="s">
        <v>1960</v>
      </c>
      <c r="G98" s="221" t="s">
        <v>159</v>
      </c>
      <c r="H98" s="222">
        <v>4</v>
      </c>
      <c r="I98" s="223"/>
      <c r="J98" s="224">
        <f>ROUND(I98*H98,2)</f>
        <v>0</v>
      </c>
      <c r="K98" s="220" t="s">
        <v>326</v>
      </c>
      <c r="L98" s="44"/>
      <c r="M98" s="225" t="s">
        <v>19</v>
      </c>
      <c r="N98" s="226" t="s">
        <v>40</v>
      </c>
      <c r="O98" s="84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237</v>
      </c>
      <c r="AT98" s="216" t="s">
        <v>147</v>
      </c>
      <c r="AU98" s="216" t="s">
        <v>69</v>
      </c>
      <c r="AY98" s="17" t="s">
        <v>144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76</v>
      </c>
      <c r="BK98" s="217">
        <f>ROUND(I98*H98,2)</f>
        <v>0</v>
      </c>
      <c r="BL98" s="17" t="s">
        <v>237</v>
      </c>
      <c r="BM98" s="216" t="s">
        <v>1961</v>
      </c>
    </row>
    <row r="99" s="2" customFormat="1">
      <c r="A99" s="38"/>
      <c r="B99" s="39"/>
      <c r="C99" s="40"/>
      <c r="D99" s="227" t="s">
        <v>151</v>
      </c>
      <c r="E99" s="40"/>
      <c r="F99" s="228" t="s">
        <v>1962</v>
      </c>
      <c r="G99" s="40"/>
      <c r="H99" s="40"/>
      <c r="I99" s="146"/>
      <c r="J99" s="40"/>
      <c r="K99" s="40"/>
      <c r="L99" s="44"/>
      <c r="M99" s="229"/>
      <c r="N99" s="230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151</v>
      </c>
      <c r="AU99" s="17" t="s">
        <v>69</v>
      </c>
    </row>
    <row r="100" s="13" customFormat="1" ht="25.92" customHeight="1">
      <c r="A100" s="13"/>
      <c r="B100" s="253"/>
      <c r="C100" s="254"/>
      <c r="D100" s="255" t="s">
        <v>68</v>
      </c>
      <c r="E100" s="256" t="s">
        <v>1963</v>
      </c>
      <c r="F100" s="256" t="s">
        <v>1964</v>
      </c>
      <c r="G100" s="254"/>
      <c r="H100" s="254"/>
      <c r="I100" s="257"/>
      <c r="J100" s="258">
        <f>BK100</f>
        <v>0</v>
      </c>
      <c r="K100" s="254"/>
      <c r="L100" s="259"/>
      <c r="M100" s="260"/>
      <c r="N100" s="261"/>
      <c r="O100" s="261"/>
      <c r="P100" s="262">
        <f>SUM(P101:P105)</f>
        <v>0</v>
      </c>
      <c r="Q100" s="261"/>
      <c r="R100" s="262">
        <f>SUM(R101:R105)</f>
        <v>0</v>
      </c>
      <c r="S100" s="261"/>
      <c r="T100" s="263">
        <f>SUM(T101:T105)</f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264" t="s">
        <v>161</v>
      </c>
      <c r="AT100" s="265" t="s">
        <v>68</v>
      </c>
      <c r="AU100" s="265" t="s">
        <v>69</v>
      </c>
      <c r="AY100" s="264" t="s">
        <v>144</v>
      </c>
      <c r="BK100" s="266">
        <f>SUM(BK101:BK105)</f>
        <v>0</v>
      </c>
    </row>
    <row r="101" s="2" customFormat="1" ht="21.75" customHeight="1">
      <c r="A101" s="38"/>
      <c r="B101" s="39"/>
      <c r="C101" s="218" t="s">
        <v>184</v>
      </c>
      <c r="D101" s="218" t="s">
        <v>147</v>
      </c>
      <c r="E101" s="219" t="s">
        <v>1965</v>
      </c>
      <c r="F101" s="220" t="s">
        <v>1966</v>
      </c>
      <c r="G101" s="221" t="s">
        <v>1931</v>
      </c>
      <c r="H101" s="282"/>
      <c r="I101" s="223"/>
      <c r="J101" s="224">
        <f>ROUND(I101*H101,2)</f>
        <v>0</v>
      </c>
      <c r="K101" s="220" t="s">
        <v>257</v>
      </c>
      <c r="L101" s="44"/>
      <c r="M101" s="225" t="s">
        <v>19</v>
      </c>
      <c r="N101" s="226" t="s">
        <v>40</v>
      </c>
      <c r="O101" s="84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76</v>
      </c>
      <c r="AT101" s="216" t="s">
        <v>147</v>
      </c>
      <c r="AU101" s="216" t="s">
        <v>76</v>
      </c>
      <c r="AY101" s="17" t="s">
        <v>144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76</v>
      </c>
      <c r="BK101" s="217">
        <f>ROUND(I101*H101,2)</f>
        <v>0</v>
      </c>
      <c r="BL101" s="17" t="s">
        <v>76</v>
      </c>
      <c r="BM101" s="216" t="s">
        <v>1967</v>
      </c>
    </row>
    <row r="102" s="2" customFormat="1" ht="44.25" customHeight="1">
      <c r="A102" s="38"/>
      <c r="B102" s="39"/>
      <c r="C102" s="218" t="s">
        <v>190</v>
      </c>
      <c r="D102" s="218" t="s">
        <v>147</v>
      </c>
      <c r="E102" s="219" t="s">
        <v>1968</v>
      </c>
      <c r="F102" s="220" t="s">
        <v>1969</v>
      </c>
      <c r="G102" s="221" t="s">
        <v>1931</v>
      </c>
      <c r="H102" s="282"/>
      <c r="I102" s="223"/>
      <c r="J102" s="224">
        <f>ROUND(I102*H102,2)</f>
        <v>0</v>
      </c>
      <c r="K102" s="220" t="s">
        <v>257</v>
      </c>
      <c r="L102" s="44"/>
      <c r="M102" s="225" t="s">
        <v>19</v>
      </c>
      <c r="N102" s="226" t="s">
        <v>40</v>
      </c>
      <c r="O102" s="84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76</v>
      </c>
      <c r="AT102" s="216" t="s">
        <v>147</v>
      </c>
      <c r="AU102" s="216" t="s">
        <v>76</v>
      </c>
      <c r="AY102" s="17" t="s">
        <v>144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76</v>
      </c>
      <c r="BK102" s="217">
        <f>ROUND(I102*H102,2)</f>
        <v>0</v>
      </c>
      <c r="BL102" s="17" t="s">
        <v>76</v>
      </c>
      <c r="BM102" s="216" t="s">
        <v>1970</v>
      </c>
    </row>
    <row r="103" s="2" customFormat="1">
      <c r="A103" s="38"/>
      <c r="B103" s="39"/>
      <c r="C103" s="40"/>
      <c r="D103" s="227" t="s">
        <v>151</v>
      </c>
      <c r="E103" s="40"/>
      <c r="F103" s="228" t="s">
        <v>1971</v>
      </c>
      <c r="G103" s="40"/>
      <c r="H103" s="40"/>
      <c r="I103" s="146"/>
      <c r="J103" s="40"/>
      <c r="K103" s="40"/>
      <c r="L103" s="44"/>
      <c r="M103" s="229"/>
      <c r="N103" s="230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151</v>
      </c>
      <c r="AU103" s="17" t="s">
        <v>76</v>
      </c>
    </row>
    <row r="104" s="2" customFormat="1" ht="16.5" customHeight="1">
      <c r="A104" s="38"/>
      <c r="B104" s="39"/>
      <c r="C104" s="218" t="s">
        <v>198</v>
      </c>
      <c r="D104" s="218" t="s">
        <v>147</v>
      </c>
      <c r="E104" s="219" t="s">
        <v>1972</v>
      </c>
      <c r="F104" s="220" t="s">
        <v>1973</v>
      </c>
      <c r="G104" s="221" t="s">
        <v>1974</v>
      </c>
      <c r="H104" s="222">
        <v>1</v>
      </c>
      <c r="I104" s="223"/>
      <c r="J104" s="224">
        <f>ROUND(I104*H104,2)</f>
        <v>0</v>
      </c>
      <c r="K104" s="220" t="s">
        <v>19</v>
      </c>
      <c r="L104" s="44"/>
      <c r="M104" s="225" t="s">
        <v>19</v>
      </c>
      <c r="N104" s="226" t="s">
        <v>40</v>
      </c>
      <c r="O104" s="84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1950</v>
      </c>
      <c r="AT104" s="216" t="s">
        <v>147</v>
      </c>
      <c r="AU104" s="216" t="s">
        <v>76</v>
      </c>
      <c r="AY104" s="17" t="s">
        <v>144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76</v>
      </c>
      <c r="BK104" s="217">
        <f>ROUND(I104*H104,2)</f>
        <v>0</v>
      </c>
      <c r="BL104" s="17" t="s">
        <v>1950</v>
      </c>
      <c r="BM104" s="216" t="s">
        <v>1975</v>
      </c>
    </row>
    <row r="105" s="2" customFormat="1">
      <c r="A105" s="38"/>
      <c r="B105" s="39"/>
      <c r="C105" s="40"/>
      <c r="D105" s="227" t="s">
        <v>196</v>
      </c>
      <c r="E105" s="40"/>
      <c r="F105" s="228" t="s">
        <v>1976</v>
      </c>
      <c r="G105" s="40"/>
      <c r="H105" s="40"/>
      <c r="I105" s="146"/>
      <c r="J105" s="40"/>
      <c r="K105" s="40"/>
      <c r="L105" s="44"/>
      <c r="M105" s="283"/>
      <c r="N105" s="284"/>
      <c r="O105" s="269"/>
      <c r="P105" s="269"/>
      <c r="Q105" s="269"/>
      <c r="R105" s="269"/>
      <c r="S105" s="269"/>
      <c r="T105" s="2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196</v>
      </c>
      <c r="AU105" s="17" t="s">
        <v>76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175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xO3uy0A5r2qLsaC4exKpsyIYcJOsDtzCG9d2KYz6DY6Een+cXrJ1NYbdsQ1Fk+fZLH3BDvBNuCLtuKxJuFpo+A==" hashValue="AoqQu7CndxwravUlXY5kYtrK00cDtw6JnFoN11mQpjvN38LY19ceD6muwLBPcpGQ9jXSV7XxJbmZ7+KKKnmxtw==" algorithmName="SHA-512" password="CC35"/>
  <autoFilter ref="C85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115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stavby'!K6</f>
        <v>Oprava přijímačů kolejových obvodů - II. Etapa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116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1927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118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1120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30. 4. 2020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27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27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27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stavby'!AN19="","",'Rekapitulace stavby'!AN19)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9" t="s">
        <v>27</v>
      </c>
      <c r="J26" s="133" t="str">
        <f>IF('Rekapitulace stavby'!AN20="","",'Rekapitulace stavby'!AN20)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ROUND(J86,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ROUND((SUM(BE86:BE105)),  2)</f>
        <v>0</v>
      </c>
      <c r="G35" s="38"/>
      <c r="H35" s="38"/>
      <c r="I35" s="164">
        <v>0.20999999999999999</v>
      </c>
      <c r="J35" s="163">
        <f>ROUND(((SUM(BE86:BE105))*I35),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ROUND((SUM(BF86:BF105)),  2)</f>
        <v>0</v>
      </c>
      <c r="G36" s="38"/>
      <c r="H36" s="38"/>
      <c r="I36" s="164">
        <v>0.14999999999999999</v>
      </c>
      <c r="J36" s="163">
        <f>ROUND(((SUM(BF86:BF105))*I36),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ROUND((SUM(BG86:BG105)),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ROUND((SUM(BH86:BH105)),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ROUND((SUM(BI86:BI105)),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přijímačů kolejových obvodů - II. Etapa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1927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PS 02 - ŽST Tišnov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30. 4. 2020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121</v>
      </c>
      <c r="D61" s="181"/>
      <c r="E61" s="181"/>
      <c r="F61" s="181"/>
      <c r="G61" s="181"/>
      <c r="H61" s="181"/>
      <c r="I61" s="182"/>
      <c r="J61" s="183" t="s">
        <v>122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85"/>
      <c r="C64" s="186"/>
      <c r="D64" s="187" t="s">
        <v>1928</v>
      </c>
      <c r="E64" s="188"/>
      <c r="F64" s="188"/>
      <c r="G64" s="188"/>
      <c r="H64" s="188"/>
      <c r="I64" s="189"/>
      <c r="J64" s="190">
        <f>J100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175"/>
      <c r="J66" s="60"/>
      <c r="K66" s="6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125</v>
      </c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9" t="str">
        <f>E7</f>
        <v>Oprava přijímačů kolejových obvodů - II. Etapa</v>
      </c>
      <c r="F74" s="32"/>
      <c r="G74" s="32"/>
      <c r="H74" s="32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116</v>
      </c>
      <c r="D75" s="22"/>
      <c r="E75" s="22"/>
      <c r="F75" s="22"/>
      <c r="G75" s="22"/>
      <c r="H75" s="22"/>
      <c r="I75" s="138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79" t="s">
        <v>1927</v>
      </c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118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PS 02 - ŽST Tišnov</v>
      </c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149" t="s">
        <v>23</v>
      </c>
      <c r="J80" s="72" t="str">
        <f>IF(J14="","",J14)</f>
        <v>30. 4. 2020</v>
      </c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149" t="s">
        <v>30</v>
      </c>
      <c r="J82" s="36" t="str">
        <f>E23</f>
        <v xml:space="preserve"> 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149" t="s">
        <v>32</v>
      </c>
      <c r="J83" s="36" t="str">
        <f>E26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92"/>
      <c r="B85" s="193"/>
      <c r="C85" s="194" t="s">
        <v>126</v>
      </c>
      <c r="D85" s="195" t="s">
        <v>54</v>
      </c>
      <c r="E85" s="195" t="s">
        <v>50</v>
      </c>
      <c r="F85" s="195" t="s">
        <v>51</v>
      </c>
      <c r="G85" s="195" t="s">
        <v>127</v>
      </c>
      <c r="H85" s="195" t="s">
        <v>128</v>
      </c>
      <c r="I85" s="196" t="s">
        <v>129</v>
      </c>
      <c r="J85" s="195" t="s">
        <v>122</v>
      </c>
      <c r="K85" s="197" t="s">
        <v>130</v>
      </c>
      <c r="L85" s="198"/>
      <c r="M85" s="92" t="s">
        <v>19</v>
      </c>
      <c r="N85" s="93" t="s">
        <v>39</v>
      </c>
      <c r="O85" s="93" t="s">
        <v>131</v>
      </c>
      <c r="P85" s="93" t="s">
        <v>132</v>
      </c>
      <c r="Q85" s="93" t="s">
        <v>133</v>
      </c>
      <c r="R85" s="93" t="s">
        <v>134</v>
      </c>
      <c r="S85" s="93" t="s">
        <v>135</v>
      </c>
      <c r="T85" s="94" t="s">
        <v>136</v>
      </c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</row>
    <row r="86" s="2" customFormat="1" ht="22.8" customHeight="1">
      <c r="A86" s="38"/>
      <c r="B86" s="39"/>
      <c r="C86" s="99" t="s">
        <v>137</v>
      </c>
      <c r="D86" s="40"/>
      <c r="E86" s="40"/>
      <c r="F86" s="40"/>
      <c r="G86" s="40"/>
      <c r="H86" s="40"/>
      <c r="I86" s="146"/>
      <c r="J86" s="199">
        <f>BK86</f>
        <v>0</v>
      </c>
      <c r="K86" s="40"/>
      <c r="L86" s="44"/>
      <c r="M86" s="95"/>
      <c r="N86" s="200"/>
      <c r="O86" s="96"/>
      <c r="P86" s="201">
        <f>P87+SUM(P88:P100)</f>
        <v>0</v>
      </c>
      <c r="Q86" s="96"/>
      <c r="R86" s="201">
        <f>R87+SUM(R88:R100)</f>
        <v>0</v>
      </c>
      <c r="S86" s="96"/>
      <c r="T86" s="202">
        <f>T87+SUM(T88:T100)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123</v>
      </c>
      <c r="BK86" s="203">
        <f>BK87+SUM(BK88:BK100)</f>
        <v>0</v>
      </c>
    </row>
    <row r="87" s="2" customFormat="1" ht="16.5" customHeight="1">
      <c r="A87" s="38"/>
      <c r="B87" s="39"/>
      <c r="C87" s="218" t="s">
        <v>76</v>
      </c>
      <c r="D87" s="218" t="s">
        <v>147</v>
      </c>
      <c r="E87" s="219" t="s">
        <v>1934</v>
      </c>
      <c r="F87" s="220" t="s">
        <v>1935</v>
      </c>
      <c r="G87" s="221" t="s">
        <v>1931</v>
      </c>
      <c r="H87" s="282"/>
      <c r="I87" s="223"/>
      <c r="J87" s="224">
        <f>ROUND(I87*H87,2)</f>
        <v>0</v>
      </c>
      <c r="K87" s="220" t="s">
        <v>19</v>
      </c>
      <c r="L87" s="44"/>
      <c r="M87" s="225" t="s">
        <v>19</v>
      </c>
      <c r="N87" s="226" t="s">
        <v>40</v>
      </c>
      <c r="O87" s="84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6" t="s">
        <v>145</v>
      </c>
      <c r="AT87" s="216" t="s">
        <v>147</v>
      </c>
      <c r="AU87" s="216" t="s">
        <v>69</v>
      </c>
      <c r="AY87" s="17" t="s">
        <v>144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7" t="s">
        <v>76</v>
      </c>
      <c r="BK87" s="217">
        <f>ROUND(I87*H87,2)</f>
        <v>0</v>
      </c>
      <c r="BL87" s="17" t="s">
        <v>145</v>
      </c>
      <c r="BM87" s="216" t="s">
        <v>1977</v>
      </c>
    </row>
    <row r="88" s="2" customFormat="1">
      <c r="A88" s="38"/>
      <c r="B88" s="39"/>
      <c r="C88" s="40"/>
      <c r="D88" s="227" t="s">
        <v>196</v>
      </c>
      <c r="E88" s="40"/>
      <c r="F88" s="228" t="s">
        <v>1937</v>
      </c>
      <c r="G88" s="40"/>
      <c r="H88" s="40"/>
      <c r="I88" s="146"/>
      <c r="J88" s="40"/>
      <c r="K88" s="40"/>
      <c r="L88" s="44"/>
      <c r="M88" s="229"/>
      <c r="N88" s="230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196</v>
      </c>
      <c r="AU88" s="17" t="s">
        <v>69</v>
      </c>
    </row>
    <row r="89" s="2" customFormat="1" ht="33" customHeight="1">
      <c r="A89" s="38"/>
      <c r="B89" s="39"/>
      <c r="C89" s="218" t="s">
        <v>78</v>
      </c>
      <c r="D89" s="218" t="s">
        <v>147</v>
      </c>
      <c r="E89" s="219" t="s">
        <v>1929</v>
      </c>
      <c r="F89" s="220" t="s">
        <v>1930</v>
      </c>
      <c r="G89" s="221" t="s">
        <v>1931</v>
      </c>
      <c r="H89" s="282"/>
      <c r="I89" s="223"/>
      <c r="J89" s="224">
        <f>ROUND(I89*H89,2)</f>
        <v>0</v>
      </c>
      <c r="K89" s="220" t="s">
        <v>19</v>
      </c>
      <c r="L89" s="44"/>
      <c r="M89" s="225" t="s">
        <v>19</v>
      </c>
      <c r="N89" s="226" t="s">
        <v>40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145</v>
      </c>
      <c r="AT89" s="216" t="s">
        <v>147</v>
      </c>
      <c r="AU89" s="216" t="s">
        <v>69</v>
      </c>
      <c r="AY89" s="17" t="s">
        <v>144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76</v>
      </c>
      <c r="BK89" s="217">
        <f>ROUND(I89*H89,2)</f>
        <v>0</v>
      </c>
      <c r="BL89" s="17" t="s">
        <v>145</v>
      </c>
      <c r="BM89" s="216" t="s">
        <v>1978</v>
      </c>
    </row>
    <row r="90" s="2" customFormat="1">
      <c r="A90" s="38"/>
      <c r="B90" s="39"/>
      <c r="C90" s="40"/>
      <c r="D90" s="227" t="s">
        <v>151</v>
      </c>
      <c r="E90" s="40"/>
      <c r="F90" s="228" t="s">
        <v>1933</v>
      </c>
      <c r="G90" s="40"/>
      <c r="H90" s="40"/>
      <c r="I90" s="146"/>
      <c r="J90" s="40"/>
      <c r="K90" s="40"/>
      <c r="L90" s="44"/>
      <c r="M90" s="229"/>
      <c r="N90" s="230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151</v>
      </c>
      <c r="AU90" s="17" t="s">
        <v>69</v>
      </c>
    </row>
    <row r="91" s="2" customFormat="1" ht="16.5" customHeight="1">
      <c r="A91" s="38"/>
      <c r="B91" s="39"/>
      <c r="C91" s="218" t="s">
        <v>153</v>
      </c>
      <c r="D91" s="218" t="s">
        <v>147</v>
      </c>
      <c r="E91" s="219" t="s">
        <v>1938</v>
      </c>
      <c r="F91" s="220" t="s">
        <v>1939</v>
      </c>
      <c r="G91" s="221" t="s">
        <v>1931</v>
      </c>
      <c r="H91" s="282"/>
      <c r="I91" s="223"/>
      <c r="J91" s="224">
        <f>ROUND(I91*H91,2)</f>
        <v>0</v>
      </c>
      <c r="K91" s="220" t="s">
        <v>19</v>
      </c>
      <c r="L91" s="44"/>
      <c r="M91" s="225" t="s">
        <v>19</v>
      </c>
      <c r="N91" s="226" t="s">
        <v>40</v>
      </c>
      <c r="O91" s="84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145</v>
      </c>
      <c r="AT91" s="216" t="s">
        <v>147</v>
      </c>
      <c r="AU91" s="216" t="s">
        <v>69</v>
      </c>
      <c r="AY91" s="17" t="s">
        <v>144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76</v>
      </c>
      <c r="BK91" s="217">
        <f>ROUND(I91*H91,2)</f>
        <v>0</v>
      </c>
      <c r="BL91" s="17" t="s">
        <v>145</v>
      </c>
      <c r="BM91" s="216" t="s">
        <v>1979</v>
      </c>
    </row>
    <row r="92" s="2" customFormat="1" ht="16.5" customHeight="1">
      <c r="A92" s="38"/>
      <c r="B92" s="39"/>
      <c r="C92" s="218" t="s">
        <v>145</v>
      </c>
      <c r="D92" s="218" t="s">
        <v>147</v>
      </c>
      <c r="E92" s="219" t="s">
        <v>1941</v>
      </c>
      <c r="F92" s="220" t="s">
        <v>1942</v>
      </c>
      <c r="G92" s="221" t="s">
        <v>1931</v>
      </c>
      <c r="H92" s="282"/>
      <c r="I92" s="223"/>
      <c r="J92" s="224">
        <f>ROUND(I92*H92,2)</f>
        <v>0</v>
      </c>
      <c r="K92" s="220" t="s">
        <v>19</v>
      </c>
      <c r="L92" s="44"/>
      <c r="M92" s="225" t="s">
        <v>19</v>
      </c>
      <c r="N92" s="226" t="s">
        <v>40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145</v>
      </c>
      <c r="AT92" s="216" t="s">
        <v>147</v>
      </c>
      <c r="AU92" s="216" t="s">
        <v>69</v>
      </c>
      <c r="AY92" s="17" t="s">
        <v>144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76</v>
      </c>
      <c r="BK92" s="217">
        <f>ROUND(I92*H92,2)</f>
        <v>0</v>
      </c>
      <c r="BL92" s="17" t="s">
        <v>145</v>
      </c>
      <c r="BM92" s="216" t="s">
        <v>1980</v>
      </c>
    </row>
    <row r="93" s="2" customFormat="1" ht="21.75" customHeight="1">
      <c r="A93" s="38"/>
      <c r="B93" s="39"/>
      <c r="C93" s="218" t="s">
        <v>161</v>
      </c>
      <c r="D93" s="218" t="s">
        <v>147</v>
      </c>
      <c r="E93" s="219" t="s">
        <v>1944</v>
      </c>
      <c r="F93" s="220" t="s">
        <v>1945</v>
      </c>
      <c r="G93" s="221" t="s">
        <v>1931</v>
      </c>
      <c r="H93" s="282"/>
      <c r="I93" s="223"/>
      <c r="J93" s="224">
        <f>ROUND(I93*H93,2)</f>
        <v>0</v>
      </c>
      <c r="K93" s="220" t="s">
        <v>19</v>
      </c>
      <c r="L93" s="44"/>
      <c r="M93" s="225" t="s">
        <v>19</v>
      </c>
      <c r="N93" s="226" t="s">
        <v>40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145</v>
      </c>
      <c r="AT93" s="216" t="s">
        <v>147</v>
      </c>
      <c r="AU93" s="216" t="s">
        <v>69</v>
      </c>
      <c r="AY93" s="17" t="s">
        <v>144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76</v>
      </c>
      <c r="BK93" s="217">
        <f>ROUND(I93*H93,2)</f>
        <v>0</v>
      </c>
      <c r="BL93" s="17" t="s">
        <v>145</v>
      </c>
      <c r="BM93" s="216" t="s">
        <v>1981</v>
      </c>
    </row>
    <row r="94" s="2" customFormat="1" ht="16.5" customHeight="1">
      <c r="A94" s="38"/>
      <c r="B94" s="39"/>
      <c r="C94" s="218" t="s">
        <v>166</v>
      </c>
      <c r="D94" s="218" t="s">
        <v>147</v>
      </c>
      <c r="E94" s="219" t="s">
        <v>1947</v>
      </c>
      <c r="F94" s="220" t="s">
        <v>1948</v>
      </c>
      <c r="G94" s="221" t="s">
        <v>1949</v>
      </c>
      <c r="H94" s="222">
        <v>1</v>
      </c>
      <c r="I94" s="223"/>
      <c r="J94" s="224">
        <f>ROUND(I94*H94,2)</f>
        <v>0</v>
      </c>
      <c r="K94" s="220" t="s">
        <v>19</v>
      </c>
      <c r="L94" s="44"/>
      <c r="M94" s="225" t="s">
        <v>19</v>
      </c>
      <c r="N94" s="226" t="s">
        <v>40</v>
      </c>
      <c r="O94" s="84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1950</v>
      </c>
      <c r="AT94" s="216" t="s">
        <v>147</v>
      </c>
      <c r="AU94" s="216" t="s">
        <v>69</v>
      </c>
      <c r="AY94" s="17" t="s">
        <v>144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76</v>
      </c>
      <c r="BK94" s="217">
        <f>ROUND(I94*H94,2)</f>
        <v>0</v>
      </c>
      <c r="BL94" s="17" t="s">
        <v>1950</v>
      </c>
      <c r="BM94" s="216" t="s">
        <v>1982</v>
      </c>
    </row>
    <row r="95" s="2" customFormat="1" ht="16.5" customHeight="1">
      <c r="A95" s="38"/>
      <c r="B95" s="39"/>
      <c r="C95" s="218" t="s">
        <v>170</v>
      </c>
      <c r="D95" s="218" t="s">
        <v>147</v>
      </c>
      <c r="E95" s="219" t="s">
        <v>1952</v>
      </c>
      <c r="F95" s="220" t="s">
        <v>1953</v>
      </c>
      <c r="G95" s="221" t="s">
        <v>1949</v>
      </c>
      <c r="H95" s="222">
        <v>1</v>
      </c>
      <c r="I95" s="223"/>
      <c r="J95" s="224">
        <f>ROUND(I95*H95,2)</f>
        <v>0</v>
      </c>
      <c r="K95" s="220" t="s">
        <v>19</v>
      </c>
      <c r="L95" s="44"/>
      <c r="M95" s="225" t="s">
        <v>19</v>
      </c>
      <c r="N95" s="226" t="s">
        <v>40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1950</v>
      </c>
      <c r="AT95" s="216" t="s">
        <v>147</v>
      </c>
      <c r="AU95" s="216" t="s">
        <v>69</v>
      </c>
      <c r="AY95" s="17" t="s">
        <v>144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76</v>
      </c>
      <c r="BK95" s="217">
        <f>ROUND(I95*H95,2)</f>
        <v>0</v>
      </c>
      <c r="BL95" s="17" t="s">
        <v>1950</v>
      </c>
      <c r="BM95" s="216" t="s">
        <v>1983</v>
      </c>
    </row>
    <row r="96" s="2" customFormat="1" ht="78" customHeight="1">
      <c r="A96" s="38"/>
      <c r="B96" s="39"/>
      <c r="C96" s="218" t="s">
        <v>143</v>
      </c>
      <c r="D96" s="218" t="s">
        <v>147</v>
      </c>
      <c r="E96" s="219" t="s">
        <v>1955</v>
      </c>
      <c r="F96" s="220" t="s">
        <v>1956</v>
      </c>
      <c r="G96" s="221" t="s">
        <v>159</v>
      </c>
      <c r="H96" s="222">
        <v>16</v>
      </c>
      <c r="I96" s="223"/>
      <c r="J96" s="224">
        <f>ROUND(I96*H96,2)</f>
        <v>0</v>
      </c>
      <c r="K96" s="220" t="s">
        <v>326</v>
      </c>
      <c r="L96" s="44"/>
      <c r="M96" s="225" t="s">
        <v>19</v>
      </c>
      <c r="N96" s="226" t="s">
        <v>40</v>
      </c>
      <c r="O96" s="84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237</v>
      </c>
      <c r="AT96" s="216" t="s">
        <v>147</v>
      </c>
      <c r="AU96" s="216" t="s">
        <v>69</v>
      </c>
      <c r="AY96" s="17" t="s">
        <v>144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76</v>
      </c>
      <c r="BK96" s="217">
        <f>ROUND(I96*H96,2)</f>
        <v>0</v>
      </c>
      <c r="BL96" s="17" t="s">
        <v>237</v>
      </c>
      <c r="BM96" s="216" t="s">
        <v>1984</v>
      </c>
    </row>
    <row r="97" s="2" customFormat="1">
      <c r="A97" s="38"/>
      <c r="B97" s="39"/>
      <c r="C97" s="40"/>
      <c r="D97" s="227" t="s">
        <v>151</v>
      </c>
      <c r="E97" s="40"/>
      <c r="F97" s="228" t="s">
        <v>1958</v>
      </c>
      <c r="G97" s="40"/>
      <c r="H97" s="40"/>
      <c r="I97" s="146"/>
      <c r="J97" s="40"/>
      <c r="K97" s="40"/>
      <c r="L97" s="44"/>
      <c r="M97" s="229"/>
      <c r="N97" s="230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151</v>
      </c>
      <c r="AU97" s="17" t="s">
        <v>69</v>
      </c>
    </row>
    <row r="98" s="2" customFormat="1" ht="33" customHeight="1">
      <c r="A98" s="38"/>
      <c r="B98" s="39"/>
      <c r="C98" s="218" t="s">
        <v>179</v>
      </c>
      <c r="D98" s="218" t="s">
        <v>147</v>
      </c>
      <c r="E98" s="219" t="s">
        <v>1959</v>
      </c>
      <c r="F98" s="220" t="s">
        <v>1960</v>
      </c>
      <c r="G98" s="221" t="s">
        <v>159</v>
      </c>
      <c r="H98" s="222">
        <v>4</v>
      </c>
      <c r="I98" s="223"/>
      <c r="J98" s="224">
        <f>ROUND(I98*H98,2)</f>
        <v>0</v>
      </c>
      <c r="K98" s="220" t="s">
        <v>326</v>
      </c>
      <c r="L98" s="44"/>
      <c r="M98" s="225" t="s">
        <v>19</v>
      </c>
      <c r="N98" s="226" t="s">
        <v>40</v>
      </c>
      <c r="O98" s="84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237</v>
      </c>
      <c r="AT98" s="216" t="s">
        <v>147</v>
      </c>
      <c r="AU98" s="216" t="s">
        <v>69</v>
      </c>
      <c r="AY98" s="17" t="s">
        <v>144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76</v>
      </c>
      <c r="BK98" s="217">
        <f>ROUND(I98*H98,2)</f>
        <v>0</v>
      </c>
      <c r="BL98" s="17" t="s">
        <v>237</v>
      </c>
      <c r="BM98" s="216" t="s">
        <v>1985</v>
      </c>
    </row>
    <row r="99" s="2" customFormat="1">
      <c r="A99" s="38"/>
      <c r="B99" s="39"/>
      <c r="C99" s="40"/>
      <c r="D99" s="227" t="s">
        <v>151</v>
      </c>
      <c r="E99" s="40"/>
      <c r="F99" s="228" t="s">
        <v>1962</v>
      </c>
      <c r="G99" s="40"/>
      <c r="H99" s="40"/>
      <c r="I99" s="146"/>
      <c r="J99" s="40"/>
      <c r="K99" s="40"/>
      <c r="L99" s="44"/>
      <c r="M99" s="229"/>
      <c r="N99" s="230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151</v>
      </c>
      <c r="AU99" s="17" t="s">
        <v>69</v>
      </c>
    </row>
    <row r="100" s="13" customFormat="1" ht="25.92" customHeight="1">
      <c r="A100" s="13"/>
      <c r="B100" s="253"/>
      <c r="C100" s="254"/>
      <c r="D100" s="255" t="s">
        <v>68</v>
      </c>
      <c r="E100" s="256" t="s">
        <v>1963</v>
      </c>
      <c r="F100" s="256" t="s">
        <v>1964</v>
      </c>
      <c r="G100" s="254"/>
      <c r="H100" s="254"/>
      <c r="I100" s="257"/>
      <c r="J100" s="258">
        <f>BK100</f>
        <v>0</v>
      </c>
      <c r="K100" s="254"/>
      <c r="L100" s="259"/>
      <c r="M100" s="260"/>
      <c r="N100" s="261"/>
      <c r="O100" s="261"/>
      <c r="P100" s="262">
        <f>SUM(P101:P105)</f>
        <v>0</v>
      </c>
      <c r="Q100" s="261"/>
      <c r="R100" s="262">
        <f>SUM(R101:R105)</f>
        <v>0</v>
      </c>
      <c r="S100" s="261"/>
      <c r="T100" s="263">
        <f>SUM(T101:T105)</f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264" t="s">
        <v>161</v>
      </c>
      <c r="AT100" s="265" t="s">
        <v>68</v>
      </c>
      <c r="AU100" s="265" t="s">
        <v>69</v>
      </c>
      <c r="AY100" s="264" t="s">
        <v>144</v>
      </c>
      <c r="BK100" s="266">
        <f>SUM(BK101:BK105)</f>
        <v>0</v>
      </c>
    </row>
    <row r="101" s="2" customFormat="1" ht="21.75" customHeight="1">
      <c r="A101" s="38"/>
      <c r="B101" s="39"/>
      <c r="C101" s="218" t="s">
        <v>184</v>
      </c>
      <c r="D101" s="218" t="s">
        <v>147</v>
      </c>
      <c r="E101" s="219" t="s">
        <v>1965</v>
      </c>
      <c r="F101" s="220" t="s">
        <v>1966</v>
      </c>
      <c r="G101" s="221" t="s">
        <v>1931</v>
      </c>
      <c r="H101" s="282"/>
      <c r="I101" s="223"/>
      <c r="J101" s="224">
        <f>ROUND(I101*H101,2)</f>
        <v>0</v>
      </c>
      <c r="K101" s="220" t="s">
        <v>257</v>
      </c>
      <c r="L101" s="44"/>
      <c r="M101" s="225" t="s">
        <v>19</v>
      </c>
      <c r="N101" s="226" t="s">
        <v>40</v>
      </c>
      <c r="O101" s="84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76</v>
      </c>
      <c r="AT101" s="216" t="s">
        <v>147</v>
      </c>
      <c r="AU101" s="216" t="s">
        <v>76</v>
      </c>
      <c r="AY101" s="17" t="s">
        <v>144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76</v>
      </c>
      <c r="BK101" s="217">
        <f>ROUND(I101*H101,2)</f>
        <v>0</v>
      </c>
      <c r="BL101" s="17" t="s">
        <v>76</v>
      </c>
      <c r="BM101" s="216" t="s">
        <v>1986</v>
      </c>
    </row>
    <row r="102" s="2" customFormat="1" ht="44.25" customHeight="1">
      <c r="A102" s="38"/>
      <c r="B102" s="39"/>
      <c r="C102" s="218" t="s">
        <v>190</v>
      </c>
      <c r="D102" s="218" t="s">
        <v>147</v>
      </c>
      <c r="E102" s="219" t="s">
        <v>1968</v>
      </c>
      <c r="F102" s="220" t="s">
        <v>1969</v>
      </c>
      <c r="G102" s="221" t="s">
        <v>1931</v>
      </c>
      <c r="H102" s="282"/>
      <c r="I102" s="223"/>
      <c r="J102" s="224">
        <f>ROUND(I102*H102,2)</f>
        <v>0</v>
      </c>
      <c r="K102" s="220" t="s">
        <v>257</v>
      </c>
      <c r="L102" s="44"/>
      <c r="M102" s="225" t="s">
        <v>19</v>
      </c>
      <c r="N102" s="226" t="s">
        <v>40</v>
      </c>
      <c r="O102" s="84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76</v>
      </c>
      <c r="AT102" s="216" t="s">
        <v>147</v>
      </c>
      <c r="AU102" s="216" t="s">
        <v>76</v>
      </c>
      <c r="AY102" s="17" t="s">
        <v>144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76</v>
      </c>
      <c r="BK102" s="217">
        <f>ROUND(I102*H102,2)</f>
        <v>0</v>
      </c>
      <c r="BL102" s="17" t="s">
        <v>76</v>
      </c>
      <c r="BM102" s="216" t="s">
        <v>1987</v>
      </c>
    </row>
    <row r="103" s="2" customFormat="1">
      <c r="A103" s="38"/>
      <c r="B103" s="39"/>
      <c r="C103" s="40"/>
      <c r="D103" s="227" t="s">
        <v>151</v>
      </c>
      <c r="E103" s="40"/>
      <c r="F103" s="228" t="s">
        <v>1971</v>
      </c>
      <c r="G103" s="40"/>
      <c r="H103" s="40"/>
      <c r="I103" s="146"/>
      <c r="J103" s="40"/>
      <c r="K103" s="40"/>
      <c r="L103" s="44"/>
      <c r="M103" s="229"/>
      <c r="N103" s="230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151</v>
      </c>
      <c r="AU103" s="17" t="s">
        <v>76</v>
      </c>
    </row>
    <row r="104" s="2" customFormat="1" ht="16.5" customHeight="1">
      <c r="A104" s="38"/>
      <c r="B104" s="39"/>
      <c r="C104" s="218" t="s">
        <v>198</v>
      </c>
      <c r="D104" s="218" t="s">
        <v>147</v>
      </c>
      <c r="E104" s="219" t="s">
        <v>1972</v>
      </c>
      <c r="F104" s="220" t="s">
        <v>1973</v>
      </c>
      <c r="G104" s="221" t="s">
        <v>1974</v>
      </c>
      <c r="H104" s="222">
        <v>1</v>
      </c>
      <c r="I104" s="223"/>
      <c r="J104" s="224">
        <f>ROUND(I104*H104,2)</f>
        <v>0</v>
      </c>
      <c r="K104" s="220" t="s">
        <v>19</v>
      </c>
      <c r="L104" s="44"/>
      <c r="M104" s="225" t="s">
        <v>19</v>
      </c>
      <c r="N104" s="226" t="s">
        <v>40</v>
      </c>
      <c r="O104" s="84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1950</v>
      </c>
      <c r="AT104" s="216" t="s">
        <v>147</v>
      </c>
      <c r="AU104" s="216" t="s">
        <v>76</v>
      </c>
      <c r="AY104" s="17" t="s">
        <v>144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76</v>
      </c>
      <c r="BK104" s="217">
        <f>ROUND(I104*H104,2)</f>
        <v>0</v>
      </c>
      <c r="BL104" s="17" t="s">
        <v>1950</v>
      </c>
      <c r="BM104" s="216" t="s">
        <v>1988</v>
      </c>
    </row>
    <row r="105" s="2" customFormat="1">
      <c r="A105" s="38"/>
      <c r="B105" s="39"/>
      <c r="C105" s="40"/>
      <c r="D105" s="227" t="s">
        <v>196</v>
      </c>
      <c r="E105" s="40"/>
      <c r="F105" s="228" t="s">
        <v>1976</v>
      </c>
      <c r="G105" s="40"/>
      <c r="H105" s="40"/>
      <c r="I105" s="146"/>
      <c r="J105" s="40"/>
      <c r="K105" s="40"/>
      <c r="L105" s="44"/>
      <c r="M105" s="283"/>
      <c r="N105" s="284"/>
      <c r="O105" s="269"/>
      <c r="P105" s="269"/>
      <c r="Q105" s="269"/>
      <c r="R105" s="269"/>
      <c r="S105" s="269"/>
      <c r="T105" s="2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196</v>
      </c>
      <c r="AU105" s="17" t="s">
        <v>76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175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39s2RwYelBmAEZlnkzCtJF105TA6a2T6O25K4lSOxJ69xEsKmSYR6JSf7pjTYCJMpmT/25XkjSdBSqlZZQXflw==" hashValue="SvV3uEzgOixJkhJLFdyXNr2EkMC7vqHV/b3T35mt7aG41XmjUZXORzC9EigV34zDlUWFTyQCDEek8ypw1r6vMw==" algorithmName="SHA-512" password="CC35"/>
  <autoFilter ref="C85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114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115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stavby'!K6</f>
        <v>Oprava přijímačů kolejových obvodů - II. Etapa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116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1927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118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1620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30. 4. 2020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27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27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27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stavby'!AN19="","",'Rekapitulace stavby'!AN19)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9" t="s">
        <v>27</v>
      </c>
      <c r="J26" s="133" t="str">
        <f>IF('Rekapitulace stavby'!AN20="","",'Rekapitulace stavby'!AN20)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ROUND(J86,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ROUND((SUM(BE86:BE105)),  2)</f>
        <v>0</v>
      </c>
      <c r="G35" s="38"/>
      <c r="H35" s="38"/>
      <c r="I35" s="164">
        <v>0.20999999999999999</v>
      </c>
      <c r="J35" s="163">
        <f>ROUND(((SUM(BE86:BE105))*I35),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ROUND((SUM(BF86:BF105)),  2)</f>
        <v>0</v>
      </c>
      <c r="G36" s="38"/>
      <c r="H36" s="38"/>
      <c r="I36" s="164">
        <v>0.14999999999999999</v>
      </c>
      <c r="J36" s="163">
        <f>ROUND(((SUM(BF86:BF105))*I36),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ROUND((SUM(BG86:BG105)),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ROUND((SUM(BH86:BH105)),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ROUND((SUM(BI86:BI105)),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přijímačů kolejových obvodů - II. Etapa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1927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PS 03 - ŽST Vlkov u Tišnova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30. 4. 2020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121</v>
      </c>
      <c r="D61" s="181"/>
      <c r="E61" s="181"/>
      <c r="F61" s="181"/>
      <c r="G61" s="181"/>
      <c r="H61" s="181"/>
      <c r="I61" s="182"/>
      <c r="J61" s="183" t="s">
        <v>122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85"/>
      <c r="C64" s="186"/>
      <c r="D64" s="187" t="s">
        <v>1928</v>
      </c>
      <c r="E64" s="188"/>
      <c r="F64" s="188"/>
      <c r="G64" s="188"/>
      <c r="H64" s="188"/>
      <c r="I64" s="189"/>
      <c r="J64" s="190">
        <f>J100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175"/>
      <c r="J66" s="60"/>
      <c r="K66" s="6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125</v>
      </c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9" t="str">
        <f>E7</f>
        <v>Oprava přijímačů kolejových obvodů - II. Etapa</v>
      </c>
      <c r="F74" s="32"/>
      <c r="G74" s="32"/>
      <c r="H74" s="32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116</v>
      </c>
      <c r="D75" s="22"/>
      <c r="E75" s="22"/>
      <c r="F75" s="22"/>
      <c r="G75" s="22"/>
      <c r="H75" s="22"/>
      <c r="I75" s="138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79" t="s">
        <v>1927</v>
      </c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118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PS 03 - ŽST Vlkov u Tišnova</v>
      </c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149" t="s">
        <v>23</v>
      </c>
      <c r="J80" s="72" t="str">
        <f>IF(J14="","",J14)</f>
        <v>30. 4. 2020</v>
      </c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149" t="s">
        <v>30</v>
      </c>
      <c r="J82" s="36" t="str">
        <f>E23</f>
        <v xml:space="preserve"> 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149" t="s">
        <v>32</v>
      </c>
      <c r="J83" s="36" t="str">
        <f>E26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92"/>
      <c r="B85" s="193"/>
      <c r="C85" s="194" t="s">
        <v>126</v>
      </c>
      <c r="D85" s="195" t="s">
        <v>54</v>
      </c>
      <c r="E85" s="195" t="s">
        <v>50</v>
      </c>
      <c r="F85" s="195" t="s">
        <v>51</v>
      </c>
      <c r="G85" s="195" t="s">
        <v>127</v>
      </c>
      <c r="H85" s="195" t="s">
        <v>128</v>
      </c>
      <c r="I85" s="196" t="s">
        <v>129</v>
      </c>
      <c r="J85" s="195" t="s">
        <v>122</v>
      </c>
      <c r="K85" s="197" t="s">
        <v>130</v>
      </c>
      <c r="L85" s="198"/>
      <c r="M85" s="92" t="s">
        <v>19</v>
      </c>
      <c r="N85" s="93" t="s">
        <v>39</v>
      </c>
      <c r="O85" s="93" t="s">
        <v>131</v>
      </c>
      <c r="P85" s="93" t="s">
        <v>132</v>
      </c>
      <c r="Q85" s="93" t="s">
        <v>133</v>
      </c>
      <c r="R85" s="93" t="s">
        <v>134</v>
      </c>
      <c r="S85" s="93" t="s">
        <v>135</v>
      </c>
      <c r="T85" s="94" t="s">
        <v>136</v>
      </c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</row>
    <row r="86" s="2" customFormat="1" ht="22.8" customHeight="1">
      <c r="A86" s="38"/>
      <c r="B86" s="39"/>
      <c r="C86" s="99" t="s">
        <v>137</v>
      </c>
      <c r="D86" s="40"/>
      <c r="E86" s="40"/>
      <c r="F86" s="40"/>
      <c r="G86" s="40"/>
      <c r="H86" s="40"/>
      <c r="I86" s="146"/>
      <c r="J86" s="199">
        <f>BK86</f>
        <v>0</v>
      </c>
      <c r="K86" s="40"/>
      <c r="L86" s="44"/>
      <c r="M86" s="95"/>
      <c r="N86" s="200"/>
      <c r="O86" s="96"/>
      <c r="P86" s="201">
        <f>P87+SUM(P88:P100)</f>
        <v>0</v>
      </c>
      <c r="Q86" s="96"/>
      <c r="R86" s="201">
        <f>R87+SUM(R88:R100)</f>
        <v>0</v>
      </c>
      <c r="S86" s="96"/>
      <c r="T86" s="202">
        <f>T87+SUM(T88:T100)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123</v>
      </c>
      <c r="BK86" s="203">
        <f>BK87+SUM(BK88:BK100)</f>
        <v>0</v>
      </c>
    </row>
    <row r="87" s="2" customFormat="1" ht="16.5" customHeight="1">
      <c r="A87" s="38"/>
      <c r="B87" s="39"/>
      <c r="C87" s="218" t="s">
        <v>76</v>
      </c>
      <c r="D87" s="218" t="s">
        <v>147</v>
      </c>
      <c r="E87" s="219" t="s">
        <v>1934</v>
      </c>
      <c r="F87" s="220" t="s">
        <v>1935</v>
      </c>
      <c r="G87" s="221" t="s">
        <v>1931</v>
      </c>
      <c r="H87" s="282"/>
      <c r="I87" s="223"/>
      <c r="J87" s="224">
        <f>ROUND(I87*H87,2)</f>
        <v>0</v>
      </c>
      <c r="K87" s="220" t="s">
        <v>19</v>
      </c>
      <c r="L87" s="44"/>
      <c r="M87" s="225" t="s">
        <v>19</v>
      </c>
      <c r="N87" s="226" t="s">
        <v>40</v>
      </c>
      <c r="O87" s="84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6" t="s">
        <v>145</v>
      </c>
      <c r="AT87" s="216" t="s">
        <v>147</v>
      </c>
      <c r="AU87" s="216" t="s">
        <v>69</v>
      </c>
      <c r="AY87" s="17" t="s">
        <v>144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7" t="s">
        <v>76</v>
      </c>
      <c r="BK87" s="217">
        <f>ROUND(I87*H87,2)</f>
        <v>0</v>
      </c>
      <c r="BL87" s="17" t="s">
        <v>145</v>
      </c>
      <c r="BM87" s="216" t="s">
        <v>1989</v>
      </c>
    </row>
    <row r="88" s="2" customFormat="1">
      <c r="A88" s="38"/>
      <c r="B88" s="39"/>
      <c r="C88" s="40"/>
      <c r="D88" s="227" t="s">
        <v>196</v>
      </c>
      <c r="E88" s="40"/>
      <c r="F88" s="228" t="s">
        <v>1937</v>
      </c>
      <c r="G88" s="40"/>
      <c r="H88" s="40"/>
      <c r="I88" s="146"/>
      <c r="J88" s="40"/>
      <c r="K88" s="40"/>
      <c r="L88" s="44"/>
      <c r="M88" s="229"/>
      <c r="N88" s="230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196</v>
      </c>
      <c r="AU88" s="17" t="s">
        <v>69</v>
      </c>
    </row>
    <row r="89" s="2" customFormat="1" ht="33" customHeight="1">
      <c r="A89" s="38"/>
      <c r="B89" s="39"/>
      <c r="C89" s="218" t="s">
        <v>78</v>
      </c>
      <c r="D89" s="218" t="s">
        <v>147</v>
      </c>
      <c r="E89" s="219" t="s">
        <v>1929</v>
      </c>
      <c r="F89" s="220" t="s">
        <v>1930</v>
      </c>
      <c r="G89" s="221" t="s">
        <v>1931</v>
      </c>
      <c r="H89" s="282"/>
      <c r="I89" s="223"/>
      <c r="J89" s="224">
        <f>ROUND(I89*H89,2)</f>
        <v>0</v>
      </c>
      <c r="K89" s="220" t="s">
        <v>19</v>
      </c>
      <c r="L89" s="44"/>
      <c r="M89" s="225" t="s">
        <v>19</v>
      </c>
      <c r="N89" s="226" t="s">
        <v>40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145</v>
      </c>
      <c r="AT89" s="216" t="s">
        <v>147</v>
      </c>
      <c r="AU89" s="216" t="s">
        <v>69</v>
      </c>
      <c r="AY89" s="17" t="s">
        <v>144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76</v>
      </c>
      <c r="BK89" s="217">
        <f>ROUND(I89*H89,2)</f>
        <v>0</v>
      </c>
      <c r="BL89" s="17" t="s">
        <v>145</v>
      </c>
      <c r="BM89" s="216" t="s">
        <v>1990</v>
      </c>
    </row>
    <row r="90" s="2" customFormat="1">
      <c r="A90" s="38"/>
      <c r="B90" s="39"/>
      <c r="C90" s="40"/>
      <c r="D90" s="227" t="s">
        <v>151</v>
      </c>
      <c r="E90" s="40"/>
      <c r="F90" s="228" t="s">
        <v>1933</v>
      </c>
      <c r="G90" s="40"/>
      <c r="H90" s="40"/>
      <c r="I90" s="146"/>
      <c r="J90" s="40"/>
      <c r="K90" s="40"/>
      <c r="L90" s="44"/>
      <c r="M90" s="229"/>
      <c r="N90" s="230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151</v>
      </c>
      <c r="AU90" s="17" t="s">
        <v>69</v>
      </c>
    </row>
    <row r="91" s="2" customFormat="1" ht="16.5" customHeight="1">
      <c r="A91" s="38"/>
      <c r="B91" s="39"/>
      <c r="C91" s="218" t="s">
        <v>153</v>
      </c>
      <c r="D91" s="218" t="s">
        <v>147</v>
      </c>
      <c r="E91" s="219" t="s">
        <v>1938</v>
      </c>
      <c r="F91" s="220" t="s">
        <v>1939</v>
      </c>
      <c r="G91" s="221" t="s">
        <v>1931</v>
      </c>
      <c r="H91" s="282"/>
      <c r="I91" s="223"/>
      <c r="J91" s="224">
        <f>ROUND(I91*H91,2)</f>
        <v>0</v>
      </c>
      <c r="K91" s="220" t="s">
        <v>19</v>
      </c>
      <c r="L91" s="44"/>
      <c r="M91" s="225" t="s">
        <v>19</v>
      </c>
      <c r="N91" s="226" t="s">
        <v>40</v>
      </c>
      <c r="O91" s="84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145</v>
      </c>
      <c r="AT91" s="216" t="s">
        <v>147</v>
      </c>
      <c r="AU91" s="216" t="s">
        <v>69</v>
      </c>
      <c r="AY91" s="17" t="s">
        <v>144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76</v>
      </c>
      <c r="BK91" s="217">
        <f>ROUND(I91*H91,2)</f>
        <v>0</v>
      </c>
      <c r="BL91" s="17" t="s">
        <v>145</v>
      </c>
      <c r="BM91" s="216" t="s">
        <v>1991</v>
      </c>
    </row>
    <row r="92" s="2" customFormat="1" ht="16.5" customHeight="1">
      <c r="A92" s="38"/>
      <c r="B92" s="39"/>
      <c r="C92" s="218" t="s">
        <v>145</v>
      </c>
      <c r="D92" s="218" t="s">
        <v>147</v>
      </c>
      <c r="E92" s="219" t="s">
        <v>1941</v>
      </c>
      <c r="F92" s="220" t="s">
        <v>1942</v>
      </c>
      <c r="G92" s="221" t="s">
        <v>1931</v>
      </c>
      <c r="H92" s="282"/>
      <c r="I92" s="223"/>
      <c r="J92" s="224">
        <f>ROUND(I92*H92,2)</f>
        <v>0</v>
      </c>
      <c r="K92" s="220" t="s">
        <v>19</v>
      </c>
      <c r="L92" s="44"/>
      <c r="M92" s="225" t="s">
        <v>19</v>
      </c>
      <c r="N92" s="226" t="s">
        <v>40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145</v>
      </c>
      <c r="AT92" s="216" t="s">
        <v>147</v>
      </c>
      <c r="AU92" s="216" t="s">
        <v>69</v>
      </c>
      <c r="AY92" s="17" t="s">
        <v>144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76</v>
      </c>
      <c r="BK92" s="217">
        <f>ROUND(I92*H92,2)</f>
        <v>0</v>
      </c>
      <c r="BL92" s="17" t="s">
        <v>145</v>
      </c>
      <c r="BM92" s="216" t="s">
        <v>1992</v>
      </c>
    </row>
    <row r="93" s="2" customFormat="1" ht="21.75" customHeight="1">
      <c r="A93" s="38"/>
      <c r="B93" s="39"/>
      <c r="C93" s="218" t="s">
        <v>161</v>
      </c>
      <c r="D93" s="218" t="s">
        <v>147</v>
      </c>
      <c r="E93" s="219" t="s">
        <v>1944</v>
      </c>
      <c r="F93" s="220" t="s">
        <v>1945</v>
      </c>
      <c r="G93" s="221" t="s">
        <v>1931</v>
      </c>
      <c r="H93" s="282"/>
      <c r="I93" s="223"/>
      <c r="J93" s="224">
        <f>ROUND(I93*H93,2)</f>
        <v>0</v>
      </c>
      <c r="K93" s="220" t="s">
        <v>19</v>
      </c>
      <c r="L93" s="44"/>
      <c r="M93" s="225" t="s">
        <v>19</v>
      </c>
      <c r="N93" s="226" t="s">
        <v>40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145</v>
      </c>
      <c r="AT93" s="216" t="s">
        <v>147</v>
      </c>
      <c r="AU93" s="216" t="s">
        <v>69</v>
      </c>
      <c r="AY93" s="17" t="s">
        <v>144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76</v>
      </c>
      <c r="BK93" s="217">
        <f>ROUND(I93*H93,2)</f>
        <v>0</v>
      </c>
      <c r="BL93" s="17" t="s">
        <v>145</v>
      </c>
      <c r="BM93" s="216" t="s">
        <v>1993</v>
      </c>
    </row>
    <row r="94" s="2" customFormat="1" ht="16.5" customHeight="1">
      <c r="A94" s="38"/>
      <c r="B94" s="39"/>
      <c r="C94" s="218" t="s">
        <v>166</v>
      </c>
      <c r="D94" s="218" t="s">
        <v>147</v>
      </c>
      <c r="E94" s="219" t="s">
        <v>1947</v>
      </c>
      <c r="F94" s="220" t="s">
        <v>1948</v>
      </c>
      <c r="G94" s="221" t="s">
        <v>1949</v>
      </c>
      <c r="H94" s="222">
        <v>1</v>
      </c>
      <c r="I94" s="223"/>
      <c r="J94" s="224">
        <f>ROUND(I94*H94,2)</f>
        <v>0</v>
      </c>
      <c r="K94" s="220" t="s">
        <v>19</v>
      </c>
      <c r="L94" s="44"/>
      <c r="M94" s="225" t="s">
        <v>19</v>
      </c>
      <c r="N94" s="226" t="s">
        <v>40</v>
      </c>
      <c r="O94" s="84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1950</v>
      </c>
      <c r="AT94" s="216" t="s">
        <v>147</v>
      </c>
      <c r="AU94" s="216" t="s">
        <v>69</v>
      </c>
      <c r="AY94" s="17" t="s">
        <v>144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76</v>
      </c>
      <c r="BK94" s="217">
        <f>ROUND(I94*H94,2)</f>
        <v>0</v>
      </c>
      <c r="BL94" s="17" t="s">
        <v>1950</v>
      </c>
      <c r="BM94" s="216" t="s">
        <v>1994</v>
      </c>
    </row>
    <row r="95" s="2" customFormat="1" ht="16.5" customHeight="1">
      <c r="A95" s="38"/>
      <c r="B95" s="39"/>
      <c r="C95" s="218" t="s">
        <v>170</v>
      </c>
      <c r="D95" s="218" t="s">
        <v>147</v>
      </c>
      <c r="E95" s="219" t="s">
        <v>1952</v>
      </c>
      <c r="F95" s="220" t="s">
        <v>1953</v>
      </c>
      <c r="G95" s="221" t="s">
        <v>1949</v>
      </c>
      <c r="H95" s="222">
        <v>1</v>
      </c>
      <c r="I95" s="223"/>
      <c r="J95" s="224">
        <f>ROUND(I95*H95,2)</f>
        <v>0</v>
      </c>
      <c r="K95" s="220" t="s">
        <v>19</v>
      </c>
      <c r="L95" s="44"/>
      <c r="M95" s="225" t="s">
        <v>19</v>
      </c>
      <c r="N95" s="226" t="s">
        <v>40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1950</v>
      </c>
      <c r="AT95" s="216" t="s">
        <v>147</v>
      </c>
      <c r="AU95" s="216" t="s">
        <v>69</v>
      </c>
      <c r="AY95" s="17" t="s">
        <v>144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76</v>
      </c>
      <c r="BK95" s="217">
        <f>ROUND(I95*H95,2)</f>
        <v>0</v>
      </c>
      <c r="BL95" s="17" t="s">
        <v>1950</v>
      </c>
      <c r="BM95" s="216" t="s">
        <v>1995</v>
      </c>
    </row>
    <row r="96" s="2" customFormat="1" ht="78" customHeight="1">
      <c r="A96" s="38"/>
      <c r="B96" s="39"/>
      <c r="C96" s="218" t="s">
        <v>143</v>
      </c>
      <c r="D96" s="218" t="s">
        <v>147</v>
      </c>
      <c r="E96" s="219" t="s">
        <v>1955</v>
      </c>
      <c r="F96" s="220" t="s">
        <v>1956</v>
      </c>
      <c r="G96" s="221" t="s">
        <v>159</v>
      </c>
      <c r="H96" s="222">
        <v>16</v>
      </c>
      <c r="I96" s="223"/>
      <c r="J96" s="224">
        <f>ROUND(I96*H96,2)</f>
        <v>0</v>
      </c>
      <c r="K96" s="220" t="s">
        <v>326</v>
      </c>
      <c r="L96" s="44"/>
      <c r="M96" s="225" t="s">
        <v>19</v>
      </c>
      <c r="N96" s="226" t="s">
        <v>40</v>
      </c>
      <c r="O96" s="84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237</v>
      </c>
      <c r="AT96" s="216" t="s">
        <v>147</v>
      </c>
      <c r="AU96" s="216" t="s">
        <v>69</v>
      </c>
      <c r="AY96" s="17" t="s">
        <v>144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76</v>
      </c>
      <c r="BK96" s="217">
        <f>ROUND(I96*H96,2)</f>
        <v>0</v>
      </c>
      <c r="BL96" s="17" t="s">
        <v>237</v>
      </c>
      <c r="BM96" s="216" t="s">
        <v>1996</v>
      </c>
    </row>
    <row r="97" s="2" customFormat="1">
      <c r="A97" s="38"/>
      <c r="B97" s="39"/>
      <c r="C97" s="40"/>
      <c r="D97" s="227" t="s">
        <v>151</v>
      </c>
      <c r="E97" s="40"/>
      <c r="F97" s="228" t="s">
        <v>1958</v>
      </c>
      <c r="G97" s="40"/>
      <c r="H97" s="40"/>
      <c r="I97" s="146"/>
      <c r="J97" s="40"/>
      <c r="K97" s="40"/>
      <c r="L97" s="44"/>
      <c r="M97" s="229"/>
      <c r="N97" s="230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151</v>
      </c>
      <c r="AU97" s="17" t="s">
        <v>69</v>
      </c>
    </row>
    <row r="98" s="2" customFormat="1" ht="33" customHeight="1">
      <c r="A98" s="38"/>
      <c r="B98" s="39"/>
      <c r="C98" s="218" t="s">
        <v>179</v>
      </c>
      <c r="D98" s="218" t="s">
        <v>147</v>
      </c>
      <c r="E98" s="219" t="s">
        <v>1959</v>
      </c>
      <c r="F98" s="220" t="s">
        <v>1960</v>
      </c>
      <c r="G98" s="221" t="s">
        <v>159</v>
      </c>
      <c r="H98" s="222">
        <v>4</v>
      </c>
      <c r="I98" s="223"/>
      <c r="J98" s="224">
        <f>ROUND(I98*H98,2)</f>
        <v>0</v>
      </c>
      <c r="K98" s="220" t="s">
        <v>326</v>
      </c>
      <c r="L98" s="44"/>
      <c r="M98" s="225" t="s">
        <v>19</v>
      </c>
      <c r="N98" s="226" t="s">
        <v>40</v>
      </c>
      <c r="O98" s="84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237</v>
      </c>
      <c r="AT98" s="216" t="s">
        <v>147</v>
      </c>
      <c r="AU98" s="216" t="s">
        <v>69</v>
      </c>
      <c r="AY98" s="17" t="s">
        <v>144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76</v>
      </c>
      <c r="BK98" s="217">
        <f>ROUND(I98*H98,2)</f>
        <v>0</v>
      </c>
      <c r="BL98" s="17" t="s">
        <v>237</v>
      </c>
      <c r="BM98" s="216" t="s">
        <v>1997</v>
      </c>
    </row>
    <row r="99" s="2" customFormat="1">
      <c r="A99" s="38"/>
      <c r="B99" s="39"/>
      <c r="C99" s="40"/>
      <c r="D99" s="227" t="s">
        <v>151</v>
      </c>
      <c r="E99" s="40"/>
      <c r="F99" s="228" t="s">
        <v>1962</v>
      </c>
      <c r="G99" s="40"/>
      <c r="H99" s="40"/>
      <c r="I99" s="146"/>
      <c r="J99" s="40"/>
      <c r="K99" s="40"/>
      <c r="L99" s="44"/>
      <c r="M99" s="229"/>
      <c r="N99" s="230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151</v>
      </c>
      <c r="AU99" s="17" t="s">
        <v>69</v>
      </c>
    </row>
    <row r="100" s="13" customFormat="1" ht="25.92" customHeight="1">
      <c r="A100" s="13"/>
      <c r="B100" s="253"/>
      <c r="C100" s="254"/>
      <c r="D100" s="255" t="s">
        <v>68</v>
      </c>
      <c r="E100" s="256" t="s">
        <v>1963</v>
      </c>
      <c r="F100" s="256" t="s">
        <v>1964</v>
      </c>
      <c r="G100" s="254"/>
      <c r="H100" s="254"/>
      <c r="I100" s="257"/>
      <c r="J100" s="258">
        <f>BK100</f>
        <v>0</v>
      </c>
      <c r="K100" s="254"/>
      <c r="L100" s="259"/>
      <c r="M100" s="260"/>
      <c r="N100" s="261"/>
      <c r="O100" s="261"/>
      <c r="P100" s="262">
        <f>SUM(P101:P105)</f>
        <v>0</v>
      </c>
      <c r="Q100" s="261"/>
      <c r="R100" s="262">
        <f>SUM(R101:R105)</f>
        <v>0</v>
      </c>
      <c r="S100" s="261"/>
      <c r="T100" s="263">
        <f>SUM(T101:T105)</f>
        <v>0</v>
      </c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R100" s="264" t="s">
        <v>161</v>
      </c>
      <c r="AT100" s="265" t="s">
        <v>68</v>
      </c>
      <c r="AU100" s="265" t="s">
        <v>69</v>
      </c>
      <c r="AY100" s="264" t="s">
        <v>144</v>
      </c>
      <c r="BK100" s="266">
        <f>SUM(BK101:BK105)</f>
        <v>0</v>
      </c>
    </row>
    <row r="101" s="2" customFormat="1" ht="21.75" customHeight="1">
      <c r="A101" s="38"/>
      <c r="B101" s="39"/>
      <c r="C101" s="218" t="s">
        <v>184</v>
      </c>
      <c r="D101" s="218" t="s">
        <v>147</v>
      </c>
      <c r="E101" s="219" t="s">
        <v>1965</v>
      </c>
      <c r="F101" s="220" t="s">
        <v>1966</v>
      </c>
      <c r="G101" s="221" t="s">
        <v>1931</v>
      </c>
      <c r="H101" s="282"/>
      <c r="I101" s="223"/>
      <c r="J101" s="224">
        <f>ROUND(I101*H101,2)</f>
        <v>0</v>
      </c>
      <c r="K101" s="220" t="s">
        <v>257</v>
      </c>
      <c r="L101" s="44"/>
      <c r="M101" s="225" t="s">
        <v>19</v>
      </c>
      <c r="N101" s="226" t="s">
        <v>40</v>
      </c>
      <c r="O101" s="84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76</v>
      </c>
      <c r="AT101" s="216" t="s">
        <v>147</v>
      </c>
      <c r="AU101" s="216" t="s">
        <v>76</v>
      </c>
      <c r="AY101" s="17" t="s">
        <v>144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76</v>
      </c>
      <c r="BK101" s="217">
        <f>ROUND(I101*H101,2)</f>
        <v>0</v>
      </c>
      <c r="BL101" s="17" t="s">
        <v>76</v>
      </c>
      <c r="BM101" s="216" t="s">
        <v>1998</v>
      </c>
    </row>
    <row r="102" s="2" customFormat="1" ht="44.25" customHeight="1">
      <c r="A102" s="38"/>
      <c r="B102" s="39"/>
      <c r="C102" s="218" t="s">
        <v>190</v>
      </c>
      <c r="D102" s="218" t="s">
        <v>147</v>
      </c>
      <c r="E102" s="219" t="s">
        <v>1968</v>
      </c>
      <c r="F102" s="220" t="s">
        <v>1969</v>
      </c>
      <c r="G102" s="221" t="s">
        <v>1931</v>
      </c>
      <c r="H102" s="282"/>
      <c r="I102" s="223"/>
      <c r="J102" s="224">
        <f>ROUND(I102*H102,2)</f>
        <v>0</v>
      </c>
      <c r="K102" s="220" t="s">
        <v>257</v>
      </c>
      <c r="L102" s="44"/>
      <c r="M102" s="225" t="s">
        <v>19</v>
      </c>
      <c r="N102" s="226" t="s">
        <v>40</v>
      </c>
      <c r="O102" s="84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76</v>
      </c>
      <c r="AT102" s="216" t="s">
        <v>147</v>
      </c>
      <c r="AU102" s="216" t="s">
        <v>76</v>
      </c>
      <c r="AY102" s="17" t="s">
        <v>144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76</v>
      </c>
      <c r="BK102" s="217">
        <f>ROUND(I102*H102,2)</f>
        <v>0</v>
      </c>
      <c r="BL102" s="17" t="s">
        <v>76</v>
      </c>
      <c r="BM102" s="216" t="s">
        <v>1999</v>
      </c>
    </row>
    <row r="103" s="2" customFormat="1">
      <c r="A103" s="38"/>
      <c r="B103" s="39"/>
      <c r="C103" s="40"/>
      <c r="D103" s="227" t="s">
        <v>151</v>
      </c>
      <c r="E103" s="40"/>
      <c r="F103" s="228" t="s">
        <v>1971</v>
      </c>
      <c r="G103" s="40"/>
      <c r="H103" s="40"/>
      <c r="I103" s="146"/>
      <c r="J103" s="40"/>
      <c r="K103" s="40"/>
      <c r="L103" s="44"/>
      <c r="M103" s="229"/>
      <c r="N103" s="230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151</v>
      </c>
      <c r="AU103" s="17" t="s">
        <v>76</v>
      </c>
    </row>
    <row r="104" s="2" customFormat="1" ht="16.5" customHeight="1">
      <c r="A104" s="38"/>
      <c r="B104" s="39"/>
      <c r="C104" s="218" t="s">
        <v>198</v>
      </c>
      <c r="D104" s="218" t="s">
        <v>147</v>
      </c>
      <c r="E104" s="219" t="s">
        <v>1972</v>
      </c>
      <c r="F104" s="220" t="s">
        <v>1973</v>
      </c>
      <c r="G104" s="221" t="s">
        <v>1974</v>
      </c>
      <c r="H104" s="222">
        <v>1</v>
      </c>
      <c r="I104" s="223"/>
      <c r="J104" s="224">
        <f>ROUND(I104*H104,2)</f>
        <v>0</v>
      </c>
      <c r="K104" s="220" t="s">
        <v>19</v>
      </c>
      <c r="L104" s="44"/>
      <c r="M104" s="225" t="s">
        <v>19</v>
      </c>
      <c r="N104" s="226" t="s">
        <v>40</v>
      </c>
      <c r="O104" s="84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1950</v>
      </c>
      <c r="AT104" s="216" t="s">
        <v>147</v>
      </c>
      <c r="AU104" s="216" t="s">
        <v>76</v>
      </c>
      <c r="AY104" s="17" t="s">
        <v>144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76</v>
      </c>
      <c r="BK104" s="217">
        <f>ROUND(I104*H104,2)</f>
        <v>0</v>
      </c>
      <c r="BL104" s="17" t="s">
        <v>1950</v>
      </c>
      <c r="BM104" s="216" t="s">
        <v>2000</v>
      </c>
    </row>
    <row r="105" s="2" customFormat="1">
      <c r="A105" s="38"/>
      <c r="B105" s="39"/>
      <c r="C105" s="40"/>
      <c r="D105" s="227" t="s">
        <v>196</v>
      </c>
      <c r="E105" s="40"/>
      <c r="F105" s="228" t="s">
        <v>1976</v>
      </c>
      <c r="G105" s="40"/>
      <c r="H105" s="40"/>
      <c r="I105" s="146"/>
      <c r="J105" s="40"/>
      <c r="K105" s="40"/>
      <c r="L105" s="44"/>
      <c r="M105" s="283"/>
      <c r="N105" s="284"/>
      <c r="O105" s="269"/>
      <c r="P105" s="269"/>
      <c r="Q105" s="269"/>
      <c r="R105" s="269"/>
      <c r="S105" s="269"/>
      <c r="T105" s="2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196</v>
      </c>
      <c r="AU105" s="17" t="s">
        <v>76</v>
      </c>
    </row>
    <row r="106" s="2" customFormat="1" ht="6.96" customHeight="1">
      <c r="A106" s="38"/>
      <c r="B106" s="59"/>
      <c r="C106" s="60"/>
      <c r="D106" s="60"/>
      <c r="E106" s="60"/>
      <c r="F106" s="60"/>
      <c r="G106" s="60"/>
      <c r="H106" s="60"/>
      <c r="I106" s="175"/>
      <c r="J106" s="60"/>
      <c r="K106" s="60"/>
      <c r="L106" s="44"/>
      <c r="M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</sheetData>
  <sheetProtection sheet="1" autoFilter="0" formatColumns="0" formatRows="0" objects="1" scenarios="1" spinCount="100000" saltValue="UQXnoBfTSJaE2STgyP9qWlzOq1iBXzzKi31nG5SQzpm4w6veVZyWJ4bu7vw1tzep2cGZzclz4FF8zYwcYMFkFw==" hashValue="xkKS68zZUZCROHcInnp+pvu9H0oxtO3vC9wczTroWp0hrjA/+hYnnUy8QwGvgVSD+jnrwOqn8hlAVv8s2dLYwQ==" algorithmName="SHA-512" password="CC35"/>
  <autoFilter ref="C85:K10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5" customFormat="1" ht="45" customHeight="1">
      <c r="B3" s="290"/>
      <c r="C3" s="291" t="s">
        <v>2001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2002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2003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2004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2005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2006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2007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2008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2009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2010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2011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2012</v>
      </c>
      <c r="F18" s="297" t="s">
        <v>2013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2014</v>
      </c>
      <c r="F19" s="297" t="s">
        <v>2015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75</v>
      </c>
      <c r="F20" s="297" t="s">
        <v>2016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110</v>
      </c>
      <c r="F21" s="297" t="s">
        <v>2017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936</v>
      </c>
      <c r="F22" s="297" t="s">
        <v>937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82</v>
      </c>
      <c r="F23" s="297" t="s">
        <v>2018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2019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2020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2021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2022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2023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2024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2025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2026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2027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126</v>
      </c>
      <c r="F36" s="297"/>
      <c r="G36" s="297" t="s">
        <v>2028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2029</v>
      </c>
      <c r="F37" s="297"/>
      <c r="G37" s="297" t="s">
        <v>2030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50</v>
      </c>
      <c r="F38" s="297"/>
      <c r="G38" s="297" t="s">
        <v>2031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51</v>
      </c>
      <c r="F39" s="297"/>
      <c r="G39" s="297" t="s">
        <v>2032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127</v>
      </c>
      <c r="F40" s="297"/>
      <c r="G40" s="297" t="s">
        <v>2033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128</v>
      </c>
      <c r="F41" s="297"/>
      <c r="G41" s="297" t="s">
        <v>2034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2035</v>
      </c>
      <c r="F42" s="297"/>
      <c r="G42" s="297" t="s">
        <v>2036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2037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2038</v>
      </c>
      <c r="F44" s="297"/>
      <c r="G44" s="297" t="s">
        <v>2039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130</v>
      </c>
      <c r="F45" s="297"/>
      <c r="G45" s="297" t="s">
        <v>2040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2041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2042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2043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2044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2045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2046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2047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2048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2049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2050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2051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2052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2053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2054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2055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2056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2057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2058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2059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2060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2061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2062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2063</v>
      </c>
      <c r="D76" s="315"/>
      <c r="E76" s="315"/>
      <c r="F76" s="315" t="s">
        <v>2064</v>
      </c>
      <c r="G76" s="316"/>
      <c r="H76" s="315" t="s">
        <v>51</v>
      </c>
      <c r="I76" s="315" t="s">
        <v>54</v>
      </c>
      <c r="J76" s="315" t="s">
        <v>2065</v>
      </c>
      <c r="K76" s="314"/>
    </row>
    <row r="77" s="1" customFormat="1" ht="17.25" customHeight="1">
      <c r="B77" s="312"/>
      <c r="C77" s="317" t="s">
        <v>2066</v>
      </c>
      <c r="D77" s="317"/>
      <c r="E77" s="317"/>
      <c r="F77" s="318" t="s">
        <v>2067</v>
      </c>
      <c r="G77" s="319"/>
      <c r="H77" s="317"/>
      <c r="I77" s="317"/>
      <c r="J77" s="317" t="s">
        <v>2068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50</v>
      </c>
      <c r="D79" s="320"/>
      <c r="E79" s="320"/>
      <c r="F79" s="322" t="s">
        <v>2069</v>
      </c>
      <c r="G79" s="321"/>
      <c r="H79" s="300" t="s">
        <v>2070</v>
      </c>
      <c r="I79" s="300" t="s">
        <v>2071</v>
      </c>
      <c r="J79" s="300">
        <v>20</v>
      </c>
      <c r="K79" s="314"/>
    </row>
    <row r="80" s="1" customFormat="1" ht="15" customHeight="1">
      <c r="B80" s="312"/>
      <c r="C80" s="300" t="s">
        <v>2072</v>
      </c>
      <c r="D80" s="300"/>
      <c r="E80" s="300"/>
      <c r="F80" s="322" t="s">
        <v>2069</v>
      </c>
      <c r="G80" s="321"/>
      <c r="H80" s="300" t="s">
        <v>2073</v>
      </c>
      <c r="I80" s="300" t="s">
        <v>2071</v>
      </c>
      <c r="J80" s="300">
        <v>120</v>
      </c>
      <c r="K80" s="314"/>
    </row>
    <row r="81" s="1" customFormat="1" ht="15" customHeight="1">
      <c r="B81" s="323"/>
      <c r="C81" s="300" t="s">
        <v>2074</v>
      </c>
      <c r="D81" s="300"/>
      <c r="E81" s="300"/>
      <c r="F81" s="322" t="s">
        <v>2075</v>
      </c>
      <c r="G81" s="321"/>
      <c r="H81" s="300" t="s">
        <v>2076</v>
      </c>
      <c r="I81" s="300" t="s">
        <v>2071</v>
      </c>
      <c r="J81" s="300">
        <v>50</v>
      </c>
      <c r="K81" s="314"/>
    </row>
    <row r="82" s="1" customFormat="1" ht="15" customHeight="1">
      <c r="B82" s="323"/>
      <c r="C82" s="300" t="s">
        <v>2077</v>
      </c>
      <c r="D82" s="300"/>
      <c r="E82" s="300"/>
      <c r="F82" s="322" t="s">
        <v>2069</v>
      </c>
      <c r="G82" s="321"/>
      <c r="H82" s="300" t="s">
        <v>2078</v>
      </c>
      <c r="I82" s="300" t="s">
        <v>2079</v>
      </c>
      <c r="J82" s="300"/>
      <c r="K82" s="314"/>
    </row>
    <row r="83" s="1" customFormat="1" ht="15" customHeight="1">
      <c r="B83" s="323"/>
      <c r="C83" s="324" t="s">
        <v>2080</v>
      </c>
      <c r="D83" s="324"/>
      <c r="E83" s="324"/>
      <c r="F83" s="325" t="s">
        <v>2075</v>
      </c>
      <c r="G83" s="324"/>
      <c r="H83" s="324" t="s">
        <v>2081</v>
      </c>
      <c r="I83" s="324" t="s">
        <v>2071</v>
      </c>
      <c r="J83" s="324">
        <v>15</v>
      </c>
      <c r="K83" s="314"/>
    </row>
    <row r="84" s="1" customFormat="1" ht="15" customHeight="1">
      <c r="B84" s="323"/>
      <c r="C84" s="324" t="s">
        <v>2082</v>
      </c>
      <c r="D84" s="324"/>
      <c r="E84" s="324"/>
      <c r="F84" s="325" t="s">
        <v>2075</v>
      </c>
      <c r="G84" s="324"/>
      <c r="H84" s="324" t="s">
        <v>2083</v>
      </c>
      <c r="I84" s="324" t="s">
        <v>2071</v>
      </c>
      <c r="J84" s="324">
        <v>15</v>
      </c>
      <c r="K84" s="314"/>
    </row>
    <row r="85" s="1" customFormat="1" ht="15" customHeight="1">
      <c r="B85" s="323"/>
      <c r="C85" s="324" t="s">
        <v>2084</v>
      </c>
      <c r="D85" s="324"/>
      <c r="E85" s="324"/>
      <c r="F85" s="325" t="s">
        <v>2075</v>
      </c>
      <c r="G85" s="324"/>
      <c r="H85" s="324" t="s">
        <v>2085</v>
      </c>
      <c r="I85" s="324" t="s">
        <v>2071</v>
      </c>
      <c r="J85" s="324">
        <v>20</v>
      </c>
      <c r="K85" s="314"/>
    </row>
    <row r="86" s="1" customFormat="1" ht="15" customHeight="1">
      <c r="B86" s="323"/>
      <c r="C86" s="324" t="s">
        <v>2086</v>
      </c>
      <c r="D86" s="324"/>
      <c r="E86" s="324"/>
      <c r="F86" s="325" t="s">
        <v>2075</v>
      </c>
      <c r="G86" s="324"/>
      <c r="H86" s="324" t="s">
        <v>2087</v>
      </c>
      <c r="I86" s="324" t="s">
        <v>2071</v>
      </c>
      <c r="J86" s="324">
        <v>20</v>
      </c>
      <c r="K86" s="314"/>
    </row>
    <row r="87" s="1" customFormat="1" ht="15" customHeight="1">
      <c r="B87" s="323"/>
      <c r="C87" s="300" t="s">
        <v>2088</v>
      </c>
      <c r="D87" s="300"/>
      <c r="E87" s="300"/>
      <c r="F87" s="322" t="s">
        <v>2075</v>
      </c>
      <c r="G87" s="321"/>
      <c r="H87" s="300" t="s">
        <v>2089</v>
      </c>
      <c r="I87" s="300" t="s">
        <v>2071</v>
      </c>
      <c r="J87" s="300">
        <v>50</v>
      </c>
      <c r="K87" s="314"/>
    </row>
    <row r="88" s="1" customFormat="1" ht="15" customHeight="1">
      <c r="B88" s="323"/>
      <c r="C88" s="300" t="s">
        <v>2090</v>
      </c>
      <c r="D88" s="300"/>
      <c r="E88" s="300"/>
      <c r="F88" s="322" t="s">
        <v>2075</v>
      </c>
      <c r="G88" s="321"/>
      <c r="H88" s="300" t="s">
        <v>2091</v>
      </c>
      <c r="I88" s="300" t="s">
        <v>2071</v>
      </c>
      <c r="J88" s="300">
        <v>20</v>
      </c>
      <c r="K88" s="314"/>
    </row>
    <row r="89" s="1" customFormat="1" ht="15" customHeight="1">
      <c r="B89" s="323"/>
      <c r="C89" s="300" t="s">
        <v>2092</v>
      </c>
      <c r="D89" s="300"/>
      <c r="E89" s="300"/>
      <c r="F89" s="322" t="s">
        <v>2075</v>
      </c>
      <c r="G89" s="321"/>
      <c r="H89" s="300" t="s">
        <v>2093</v>
      </c>
      <c r="I89" s="300" t="s">
        <v>2071</v>
      </c>
      <c r="J89" s="300">
        <v>20</v>
      </c>
      <c r="K89" s="314"/>
    </row>
    <row r="90" s="1" customFormat="1" ht="15" customHeight="1">
      <c r="B90" s="323"/>
      <c r="C90" s="300" t="s">
        <v>2094</v>
      </c>
      <c r="D90" s="300"/>
      <c r="E90" s="300"/>
      <c r="F90" s="322" t="s">
        <v>2075</v>
      </c>
      <c r="G90" s="321"/>
      <c r="H90" s="300" t="s">
        <v>2095</v>
      </c>
      <c r="I90" s="300" t="s">
        <v>2071</v>
      </c>
      <c r="J90" s="300">
        <v>50</v>
      </c>
      <c r="K90" s="314"/>
    </row>
    <row r="91" s="1" customFormat="1" ht="15" customHeight="1">
      <c r="B91" s="323"/>
      <c r="C91" s="300" t="s">
        <v>2096</v>
      </c>
      <c r="D91" s="300"/>
      <c r="E91" s="300"/>
      <c r="F91" s="322" t="s">
        <v>2075</v>
      </c>
      <c r="G91" s="321"/>
      <c r="H91" s="300" t="s">
        <v>2096</v>
      </c>
      <c r="I91" s="300" t="s">
        <v>2071</v>
      </c>
      <c r="J91" s="300">
        <v>50</v>
      </c>
      <c r="K91" s="314"/>
    </row>
    <row r="92" s="1" customFormat="1" ht="15" customHeight="1">
      <c r="B92" s="323"/>
      <c r="C92" s="300" t="s">
        <v>2097</v>
      </c>
      <c r="D92" s="300"/>
      <c r="E92" s="300"/>
      <c r="F92" s="322" t="s">
        <v>2075</v>
      </c>
      <c r="G92" s="321"/>
      <c r="H92" s="300" t="s">
        <v>2098</v>
      </c>
      <c r="I92" s="300" t="s">
        <v>2071</v>
      </c>
      <c r="J92" s="300">
        <v>255</v>
      </c>
      <c r="K92" s="314"/>
    </row>
    <row r="93" s="1" customFormat="1" ht="15" customHeight="1">
      <c r="B93" s="323"/>
      <c r="C93" s="300" t="s">
        <v>2099</v>
      </c>
      <c r="D93" s="300"/>
      <c r="E93" s="300"/>
      <c r="F93" s="322" t="s">
        <v>2069</v>
      </c>
      <c r="G93" s="321"/>
      <c r="H93" s="300" t="s">
        <v>2100</v>
      </c>
      <c r="I93" s="300" t="s">
        <v>2101</v>
      </c>
      <c r="J93" s="300"/>
      <c r="K93" s="314"/>
    </row>
    <row r="94" s="1" customFormat="1" ht="15" customHeight="1">
      <c r="B94" s="323"/>
      <c r="C94" s="300" t="s">
        <v>2102</v>
      </c>
      <c r="D94" s="300"/>
      <c r="E94" s="300"/>
      <c r="F94" s="322" t="s">
        <v>2069</v>
      </c>
      <c r="G94" s="321"/>
      <c r="H94" s="300" t="s">
        <v>2103</v>
      </c>
      <c r="I94" s="300" t="s">
        <v>2104</v>
      </c>
      <c r="J94" s="300"/>
      <c r="K94" s="314"/>
    </row>
    <row r="95" s="1" customFormat="1" ht="15" customHeight="1">
      <c r="B95" s="323"/>
      <c r="C95" s="300" t="s">
        <v>2105</v>
      </c>
      <c r="D95" s="300"/>
      <c r="E95" s="300"/>
      <c r="F95" s="322" t="s">
        <v>2069</v>
      </c>
      <c r="G95" s="321"/>
      <c r="H95" s="300" t="s">
        <v>2105</v>
      </c>
      <c r="I95" s="300" t="s">
        <v>2104</v>
      </c>
      <c r="J95" s="300"/>
      <c r="K95" s="314"/>
    </row>
    <row r="96" s="1" customFormat="1" ht="15" customHeight="1">
      <c r="B96" s="323"/>
      <c r="C96" s="300" t="s">
        <v>35</v>
      </c>
      <c r="D96" s="300"/>
      <c r="E96" s="300"/>
      <c r="F96" s="322" t="s">
        <v>2069</v>
      </c>
      <c r="G96" s="321"/>
      <c r="H96" s="300" t="s">
        <v>2106</v>
      </c>
      <c r="I96" s="300" t="s">
        <v>2104</v>
      </c>
      <c r="J96" s="300"/>
      <c r="K96" s="314"/>
    </row>
    <row r="97" s="1" customFormat="1" ht="15" customHeight="1">
      <c r="B97" s="323"/>
      <c r="C97" s="300" t="s">
        <v>45</v>
      </c>
      <c r="D97" s="300"/>
      <c r="E97" s="300"/>
      <c r="F97" s="322" t="s">
        <v>2069</v>
      </c>
      <c r="G97" s="321"/>
      <c r="H97" s="300" t="s">
        <v>2107</v>
      </c>
      <c r="I97" s="300" t="s">
        <v>2104</v>
      </c>
      <c r="J97" s="300"/>
      <c r="K97" s="314"/>
    </row>
    <row r="98" s="1" customFormat="1" ht="15" customHeight="1">
      <c r="B98" s="326"/>
      <c r="C98" s="327"/>
      <c r="D98" s="327"/>
      <c r="E98" s="327"/>
      <c r="F98" s="327"/>
      <c r="G98" s="327"/>
      <c r="H98" s="327"/>
      <c r="I98" s="327"/>
      <c r="J98" s="327"/>
      <c r="K98" s="328"/>
    </row>
    <row r="99" s="1" customFormat="1" ht="18.75" customHeight="1">
      <c r="B99" s="329"/>
      <c r="C99" s="330"/>
      <c r="D99" s="330"/>
      <c r="E99" s="330"/>
      <c r="F99" s="330"/>
      <c r="G99" s="330"/>
      <c r="H99" s="330"/>
      <c r="I99" s="330"/>
      <c r="J99" s="330"/>
      <c r="K99" s="329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2108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2063</v>
      </c>
      <c r="D103" s="315"/>
      <c r="E103" s="315"/>
      <c r="F103" s="315" t="s">
        <v>2064</v>
      </c>
      <c r="G103" s="316"/>
      <c r="H103" s="315" t="s">
        <v>51</v>
      </c>
      <c r="I103" s="315" t="s">
        <v>54</v>
      </c>
      <c r="J103" s="315" t="s">
        <v>2065</v>
      </c>
      <c r="K103" s="314"/>
    </row>
    <row r="104" s="1" customFormat="1" ht="17.25" customHeight="1">
      <c r="B104" s="312"/>
      <c r="C104" s="317" t="s">
        <v>2066</v>
      </c>
      <c r="D104" s="317"/>
      <c r="E104" s="317"/>
      <c r="F104" s="318" t="s">
        <v>2067</v>
      </c>
      <c r="G104" s="319"/>
      <c r="H104" s="317"/>
      <c r="I104" s="317"/>
      <c r="J104" s="317" t="s">
        <v>2068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1"/>
      <c r="H105" s="315"/>
      <c r="I105" s="315"/>
      <c r="J105" s="315"/>
      <c r="K105" s="314"/>
    </row>
    <row r="106" s="1" customFormat="1" ht="15" customHeight="1">
      <c r="B106" s="312"/>
      <c r="C106" s="300" t="s">
        <v>50</v>
      </c>
      <c r="D106" s="320"/>
      <c r="E106" s="320"/>
      <c r="F106" s="322" t="s">
        <v>2069</v>
      </c>
      <c r="G106" s="331"/>
      <c r="H106" s="300" t="s">
        <v>2109</v>
      </c>
      <c r="I106" s="300" t="s">
        <v>2071</v>
      </c>
      <c r="J106" s="300">
        <v>20</v>
      </c>
      <c r="K106" s="314"/>
    </row>
    <row r="107" s="1" customFormat="1" ht="15" customHeight="1">
      <c r="B107" s="312"/>
      <c r="C107" s="300" t="s">
        <v>2072</v>
      </c>
      <c r="D107" s="300"/>
      <c r="E107" s="300"/>
      <c r="F107" s="322" t="s">
        <v>2069</v>
      </c>
      <c r="G107" s="300"/>
      <c r="H107" s="300" t="s">
        <v>2109</v>
      </c>
      <c r="I107" s="300" t="s">
        <v>2071</v>
      </c>
      <c r="J107" s="300">
        <v>120</v>
      </c>
      <c r="K107" s="314"/>
    </row>
    <row r="108" s="1" customFormat="1" ht="15" customHeight="1">
      <c r="B108" s="323"/>
      <c r="C108" s="300" t="s">
        <v>2074</v>
      </c>
      <c r="D108" s="300"/>
      <c r="E108" s="300"/>
      <c r="F108" s="322" t="s">
        <v>2075</v>
      </c>
      <c r="G108" s="300"/>
      <c r="H108" s="300" t="s">
        <v>2109</v>
      </c>
      <c r="I108" s="300" t="s">
        <v>2071</v>
      </c>
      <c r="J108" s="300">
        <v>50</v>
      </c>
      <c r="K108" s="314"/>
    </row>
    <row r="109" s="1" customFormat="1" ht="15" customHeight="1">
      <c r="B109" s="323"/>
      <c r="C109" s="300" t="s">
        <v>2077</v>
      </c>
      <c r="D109" s="300"/>
      <c r="E109" s="300"/>
      <c r="F109" s="322" t="s">
        <v>2069</v>
      </c>
      <c r="G109" s="300"/>
      <c r="H109" s="300" t="s">
        <v>2109</v>
      </c>
      <c r="I109" s="300" t="s">
        <v>2079</v>
      </c>
      <c r="J109" s="300"/>
      <c r="K109" s="314"/>
    </row>
    <row r="110" s="1" customFormat="1" ht="15" customHeight="1">
      <c r="B110" s="323"/>
      <c r="C110" s="300" t="s">
        <v>2088</v>
      </c>
      <c r="D110" s="300"/>
      <c r="E110" s="300"/>
      <c r="F110" s="322" t="s">
        <v>2075</v>
      </c>
      <c r="G110" s="300"/>
      <c r="H110" s="300" t="s">
        <v>2109</v>
      </c>
      <c r="I110" s="300" t="s">
        <v>2071</v>
      </c>
      <c r="J110" s="300">
        <v>50</v>
      </c>
      <c r="K110" s="314"/>
    </row>
    <row r="111" s="1" customFormat="1" ht="15" customHeight="1">
      <c r="B111" s="323"/>
      <c r="C111" s="300" t="s">
        <v>2096</v>
      </c>
      <c r="D111" s="300"/>
      <c r="E111" s="300"/>
      <c r="F111" s="322" t="s">
        <v>2075</v>
      </c>
      <c r="G111" s="300"/>
      <c r="H111" s="300" t="s">
        <v>2109</v>
      </c>
      <c r="I111" s="300" t="s">
        <v>2071</v>
      </c>
      <c r="J111" s="300">
        <v>50</v>
      </c>
      <c r="K111" s="314"/>
    </row>
    <row r="112" s="1" customFormat="1" ht="15" customHeight="1">
      <c r="B112" s="323"/>
      <c r="C112" s="300" t="s">
        <v>2094</v>
      </c>
      <c r="D112" s="300"/>
      <c r="E112" s="300"/>
      <c r="F112" s="322" t="s">
        <v>2075</v>
      </c>
      <c r="G112" s="300"/>
      <c r="H112" s="300" t="s">
        <v>2109</v>
      </c>
      <c r="I112" s="300" t="s">
        <v>2071</v>
      </c>
      <c r="J112" s="300">
        <v>50</v>
      </c>
      <c r="K112" s="314"/>
    </row>
    <row r="113" s="1" customFormat="1" ht="15" customHeight="1">
      <c r="B113" s="323"/>
      <c r="C113" s="300" t="s">
        <v>50</v>
      </c>
      <c r="D113" s="300"/>
      <c r="E113" s="300"/>
      <c r="F113" s="322" t="s">
        <v>2069</v>
      </c>
      <c r="G113" s="300"/>
      <c r="H113" s="300" t="s">
        <v>2110</v>
      </c>
      <c r="I113" s="300" t="s">
        <v>2071</v>
      </c>
      <c r="J113" s="300">
        <v>20</v>
      </c>
      <c r="K113" s="314"/>
    </row>
    <row r="114" s="1" customFormat="1" ht="15" customHeight="1">
      <c r="B114" s="323"/>
      <c r="C114" s="300" t="s">
        <v>2111</v>
      </c>
      <c r="D114" s="300"/>
      <c r="E114" s="300"/>
      <c r="F114" s="322" t="s">
        <v>2069</v>
      </c>
      <c r="G114" s="300"/>
      <c r="H114" s="300" t="s">
        <v>2112</v>
      </c>
      <c r="I114" s="300" t="s">
        <v>2071</v>
      </c>
      <c r="J114" s="300">
        <v>120</v>
      </c>
      <c r="K114" s="314"/>
    </row>
    <row r="115" s="1" customFormat="1" ht="15" customHeight="1">
      <c r="B115" s="323"/>
      <c r="C115" s="300" t="s">
        <v>35</v>
      </c>
      <c r="D115" s="300"/>
      <c r="E115" s="300"/>
      <c r="F115" s="322" t="s">
        <v>2069</v>
      </c>
      <c r="G115" s="300"/>
      <c r="H115" s="300" t="s">
        <v>2113</v>
      </c>
      <c r="I115" s="300" t="s">
        <v>2104</v>
      </c>
      <c r="J115" s="300"/>
      <c r="K115" s="314"/>
    </row>
    <row r="116" s="1" customFormat="1" ht="15" customHeight="1">
      <c r="B116" s="323"/>
      <c r="C116" s="300" t="s">
        <v>45</v>
      </c>
      <c r="D116" s="300"/>
      <c r="E116" s="300"/>
      <c r="F116" s="322" t="s">
        <v>2069</v>
      </c>
      <c r="G116" s="300"/>
      <c r="H116" s="300" t="s">
        <v>2114</v>
      </c>
      <c r="I116" s="300" t="s">
        <v>2104</v>
      </c>
      <c r="J116" s="300"/>
      <c r="K116" s="314"/>
    </row>
    <row r="117" s="1" customFormat="1" ht="15" customHeight="1">
      <c r="B117" s="323"/>
      <c r="C117" s="300" t="s">
        <v>54</v>
      </c>
      <c r="D117" s="300"/>
      <c r="E117" s="300"/>
      <c r="F117" s="322" t="s">
        <v>2069</v>
      </c>
      <c r="G117" s="300"/>
      <c r="H117" s="300" t="s">
        <v>2115</v>
      </c>
      <c r="I117" s="300" t="s">
        <v>2116</v>
      </c>
      <c r="J117" s="300"/>
      <c r="K117" s="314"/>
    </row>
    <row r="118" s="1" customFormat="1" ht="15" customHeight="1">
      <c r="B118" s="326"/>
      <c r="C118" s="332"/>
      <c r="D118" s="332"/>
      <c r="E118" s="332"/>
      <c r="F118" s="332"/>
      <c r="G118" s="332"/>
      <c r="H118" s="332"/>
      <c r="I118" s="332"/>
      <c r="J118" s="332"/>
      <c r="K118" s="328"/>
    </row>
    <row r="119" s="1" customFormat="1" ht="18.75" customHeight="1">
      <c r="B119" s="333"/>
      <c r="C119" s="297"/>
      <c r="D119" s="297"/>
      <c r="E119" s="297"/>
      <c r="F119" s="334"/>
      <c r="G119" s="297"/>
      <c r="H119" s="297"/>
      <c r="I119" s="297"/>
      <c r="J119" s="297"/>
      <c r="K119" s="333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91" t="s">
        <v>2117</v>
      </c>
      <c r="D122" s="291"/>
      <c r="E122" s="291"/>
      <c r="F122" s="291"/>
      <c r="G122" s="291"/>
      <c r="H122" s="291"/>
      <c r="I122" s="291"/>
      <c r="J122" s="291"/>
      <c r="K122" s="339"/>
    </row>
    <row r="123" s="1" customFormat="1" ht="17.25" customHeight="1">
      <c r="B123" s="340"/>
      <c r="C123" s="315" t="s">
        <v>2063</v>
      </c>
      <c r="D123" s="315"/>
      <c r="E123" s="315"/>
      <c r="F123" s="315" t="s">
        <v>2064</v>
      </c>
      <c r="G123" s="316"/>
      <c r="H123" s="315" t="s">
        <v>51</v>
      </c>
      <c r="I123" s="315" t="s">
        <v>54</v>
      </c>
      <c r="J123" s="315" t="s">
        <v>2065</v>
      </c>
      <c r="K123" s="341"/>
    </row>
    <row r="124" s="1" customFormat="1" ht="17.25" customHeight="1">
      <c r="B124" s="340"/>
      <c r="C124" s="317" t="s">
        <v>2066</v>
      </c>
      <c r="D124" s="317"/>
      <c r="E124" s="317"/>
      <c r="F124" s="318" t="s">
        <v>2067</v>
      </c>
      <c r="G124" s="319"/>
      <c r="H124" s="317"/>
      <c r="I124" s="317"/>
      <c r="J124" s="317" t="s">
        <v>2068</v>
      </c>
      <c r="K124" s="341"/>
    </row>
    <row r="125" s="1" customFormat="1" ht="5.25" customHeight="1">
      <c r="B125" s="342"/>
      <c r="C125" s="320"/>
      <c r="D125" s="320"/>
      <c r="E125" s="320"/>
      <c r="F125" s="320"/>
      <c r="G125" s="300"/>
      <c r="H125" s="320"/>
      <c r="I125" s="320"/>
      <c r="J125" s="320"/>
      <c r="K125" s="343"/>
    </row>
    <row r="126" s="1" customFormat="1" ht="15" customHeight="1">
      <c r="B126" s="342"/>
      <c r="C126" s="300" t="s">
        <v>2072</v>
      </c>
      <c r="D126" s="320"/>
      <c r="E126" s="320"/>
      <c r="F126" s="322" t="s">
        <v>2069</v>
      </c>
      <c r="G126" s="300"/>
      <c r="H126" s="300" t="s">
        <v>2109</v>
      </c>
      <c r="I126" s="300" t="s">
        <v>2071</v>
      </c>
      <c r="J126" s="300">
        <v>120</v>
      </c>
      <c r="K126" s="344"/>
    </row>
    <row r="127" s="1" customFormat="1" ht="15" customHeight="1">
      <c r="B127" s="342"/>
      <c r="C127" s="300" t="s">
        <v>2118</v>
      </c>
      <c r="D127" s="300"/>
      <c r="E127" s="300"/>
      <c r="F127" s="322" t="s">
        <v>2069</v>
      </c>
      <c r="G127" s="300"/>
      <c r="H127" s="300" t="s">
        <v>2119</v>
      </c>
      <c r="I127" s="300" t="s">
        <v>2071</v>
      </c>
      <c r="J127" s="300" t="s">
        <v>2120</v>
      </c>
      <c r="K127" s="344"/>
    </row>
    <row r="128" s="1" customFormat="1" ht="15" customHeight="1">
      <c r="B128" s="342"/>
      <c r="C128" s="300" t="s">
        <v>82</v>
      </c>
      <c r="D128" s="300"/>
      <c r="E128" s="300"/>
      <c r="F128" s="322" t="s">
        <v>2069</v>
      </c>
      <c r="G128" s="300"/>
      <c r="H128" s="300" t="s">
        <v>2121</v>
      </c>
      <c r="I128" s="300" t="s">
        <v>2071</v>
      </c>
      <c r="J128" s="300" t="s">
        <v>2120</v>
      </c>
      <c r="K128" s="344"/>
    </row>
    <row r="129" s="1" customFormat="1" ht="15" customHeight="1">
      <c r="B129" s="342"/>
      <c r="C129" s="300" t="s">
        <v>2080</v>
      </c>
      <c r="D129" s="300"/>
      <c r="E129" s="300"/>
      <c r="F129" s="322" t="s">
        <v>2075</v>
      </c>
      <c r="G129" s="300"/>
      <c r="H129" s="300" t="s">
        <v>2081</v>
      </c>
      <c r="I129" s="300" t="s">
        <v>2071</v>
      </c>
      <c r="J129" s="300">
        <v>15</v>
      </c>
      <c r="K129" s="344"/>
    </row>
    <row r="130" s="1" customFormat="1" ht="15" customHeight="1">
      <c r="B130" s="342"/>
      <c r="C130" s="324" t="s">
        <v>2082</v>
      </c>
      <c r="D130" s="324"/>
      <c r="E130" s="324"/>
      <c r="F130" s="325" t="s">
        <v>2075</v>
      </c>
      <c r="G130" s="324"/>
      <c r="H130" s="324" t="s">
        <v>2083</v>
      </c>
      <c r="I130" s="324" t="s">
        <v>2071</v>
      </c>
      <c r="J130" s="324">
        <v>15</v>
      </c>
      <c r="K130" s="344"/>
    </row>
    <row r="131" s="1" customFormat="1" ht="15" customHeight="1">
      <c r="B131" s="342"/>
      <c r="C131" s="324" t="s">
        <v>2084</v>
      </c>
      <c r="D131" s="324"/>
      <c r="E131" s="324"/>
      <c r="F131" s="325" t="s">
        <v>2075</v>
      </c>
      <c r="G131" s="324"/>
      <c r="H131" s="324" t="s">
        <v>2085</v>
      </c>
      <c r="I131" s="324" t="s">
        <v>2071</v>
      </c>
      <c r="J131" s="324">
        <v>20</v>
      </c>
      <c r="K131" s="344"/>
    </row>
    <row r="132" s="1" customFormat="1" ht="15" customHeight="1">
      <c r="B132" s="342"/>
      <c r="C132" s="324" t="s">
        <v>2086</v>
      </c>
      <c r="D132" s="324"/>
      <c r="E132" s="324"/>
      <c r="F132" s="325" t="s">
        <v>2075</v>
      </c>
      <c r="G132" s="324"/>
      <c r="H132" s="324" t="s">
        <v>2087</v>
      </c>
      <c r="I132" s="324" t="s">
        <v>2071</v>
      </c>
      <c r="J132" s="324">
        <v>20</v>
      </c>
      <c r="K132" s="344"/>
    </row>
    <row r="133" s="1" customFormat="1" ht="15" customHeight="1">
      <c r="B133" s="342"/>
      <c r="C133" s="300" t="s">
        <v>2074</v>
      </c>
      <c r="D133" s="300"/>
      <c r="E133" s="300"/>
      <c r="F133" s="322" t="s">
        <v>2075</v>
      </c>
      <c r="G133" s="300"/>
      <c r="H133" s="300" t="s">
        <v>2109</v>
      </c>
      <c r="I133" s="300" t="s">
        <v>2071</v>
      </c>
      <c r="J133" s="300">
        <v>50</v>
      </c>
      <c r="K133" s="344"/>
    </row>
    <row r="134" s="1" customFormat="1" ht="15" customHeight="1">
      <c r="B134" s="342"/>
      <c r="C134" s="300" t="s">
        <v>2088</v>
      </c>
      <c r="D134" s="300"/>
      <c r="E134" s="300"/>
      <c r="F134" s="322" t="s">
        <v>2075</v>
      </c>
      <c r="G134" s="300"/>
      <c r="H134" s="300" t="s">
        <v>2109</v>
      </c>
      <c r="I134" s="300" t="s">
        <v>2071</v>
      </c>
      <c r="J134" s="300">
        <v>50</v>
      </c>
      <c r="K134" s="344"/>
    </row>
    <row r="135" s="1" customFormat="1" ht="15" customHeight="1">
      <c r="B135" s="342"/>
      <c r="C135" s="300" t="s">
        <v>2094</v>
      </c>
      <c r="D135" s="300"/>
      <c r="E135" s="300"/>
      <c r="F135" s="322" t="s">
        <v>2075</v>
      </c>
      <c r="G135" s="300"/>
      <c r="H135" s="300" t="s">
        <v>2109</v>
      </c>
      <c r="I135" s="300" t="s">
        <v>2071</v>
      </c>
      <c r="J135" s="300">
        <v>50</v>
      </c>
      <c r="K135" s="344"/>
    </row>
    <row r="136" s="1" customFormat="1" ht="15" customHeight="1">
      <c r="B136" s="342"/>
      <c r="C136" s="300" t="s">
        <v>2096</v>
      </c>
      <c r="D136" s="300"/>
      <c r="E136" s="300"/>
      <c r="F136" s="322" t="s">
        <v>2075</v>
      </c>
      <c r="G136" s="300"/>
      <c r="H136" s="300" t="s">
        <v>2109</v>
      </c>
      <c r="I136" s="300" t="s">
        <v>2071</v>
      </c>
      <c r="J136" s="300">
        <v>50</v>
      </c>
      <c r="K136" s="344"/>
    </row>
    <row r="137" s="1" customFormat="1" ht="15" customHeight="1">
      <c r="B137" s="342"/>
      <c r="C137" s="300" t="s">
        <v>2097</v>
      </c>
      <c r="D137" s="300"/>
      <c r="E137" s="300"/>
      <c r="F137" s="322" t="s">
        <v>2075</v>
      </c>
      <c r="G137" s="300"/>
      <c r="H137" s="300" t="s">
        <v>2122</v>
      </c>
      <c r="I137" s="300" t="s">
        <v>2071</v>
      </c>
      <c r="J137" s="300">
        <v>255</v>
      </c>
      <c r="K137" s="344"/>
    </row>
    <row r="138" s="1" customFormat="1" ht="15" customHeight="1">
      <c r="B138" s="342"/>
      <c r="C138" s="300" t="s">
        <v>2099</v>
      </c>
      <c r="D138" s="300"/>
      <c r="E138" s="300"/>
      <c r="F138" s="322" t="s">
        <v>2069</v>
      </c>
      <c r="G138" s="300"/>
      <c r="H138" s="300" t="s">
        <v>2123</v>
      </c>
      <c r="I138" s="300" t="s">
        <v>2101</v>
      </c>
      <c r="J138" s="300"/>
      <c r="K138" s="344"/>
    </row>
    <row r="139" s="1" customFormat="1" ht="15" customHeight="1">
      <c r="B139" s="342"/>
      <c r="C139" s="300" t="s">
        <v>2102</v>
      </c>
      <c r="D139" s="300"/>
      <c r="E139" s="300"/>
      <c r="F139" s="322" t="s">
        <v>2069</v>
      </c>
      <c r="G139" s="300"/>
      <c r="H139" s="300" t="s">
        <v>2124</v>
      </c>
      <c r="I139" s="300" t="s">
        <v>2104</v>
      </c>
      <c r="J139" s="300"/>
      <c r="K139" s="344"/>
    </row>
    <row r="140" s="1" customFormat="1" ht="15" customHeight="1">
      <c r="B140" s="342"/>
      <c r="C140" s="300" t="s">
        <v>2105</v>
      </c>
      <c r="D140" s="300"/>
      <c r="E140" s="300"/>
      <c r="F140" s="322" t="s">
        <v>2069</v>
      </c>
      <c r="G140" s="300"/>
      <c r="H140" s="300" t="s">
        <v>2105</v>
      </c>
      <c r="I140" s="300" t="s">
        <v>2104</v>
      </c>
      <c r="J140" s="300"/>
      <c r="K140" s="344"/>
    </row>
    <row r="141" s="1" customFormat="1" ht="15" customHeight="1">
      <c r="B141" s="342"/>
      <c r="C141" s="300" t="s">
        <v>35</v>
      </c>
      <c r="D141" s="300"/>
      <c r="E141" s="300"/>
      <c r="F141" s="322" t="s">
        <v>2069</v>
      </c>
      <c r="G141" s="300"/>
      <c r="H141" s="300" t="s">
        <v>2125</v>
      </c>
      <c r="I141" s="300" t="s">
        <v>2104</v>
      </c>
      <c r="J141" s="300"/>
      <c r="K141" s="344"/>
    </row>
    <row r="142" s="1" customFormat="1" ht="15" customHeight="1">
      <c r="B142" s="342"/>
      <c r="C142" s="300" t="s">
        <v>2126</v>
      </c>
      <c r="D142" s="300"/>
      <c r="E142" s="300"/>
      <c r="F142" s="322" t="s">
        <v>2069</v>
      </c>
      <c r="G142" s="300"/>
      <c r="H142" s="300" t="s">
        <v>2127</v>
      </c>
      <c r="I142" s="300" t="s">
        <v>2104</v>
      </c>
      <c r="J142" s="300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297"/>
      <c r="C144" s="297"/>
      <c r="D144" s="297"/>
      <c r="E144" s="297"/>
      <c r="F144" s="334"/>
      <c r="G144" s="297"/>
      <c r="H144" s="297"/>
      <c r="I144" s="297"/>
      <c r="J144" s="297"/>
      <c r="K144" s="297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2128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2063</v>
      </c>
      <c r="D148" s="315"/>
      <c r="E148" s="315"/>
      <c r="F148" s="315" t="s">
        <v>2064</v>
      </c>
      <c r="G148" s="316"/>
      <c r="H148" s="315" t="s">
        <v>51</v>
      </c>
      <c r="I148" s="315" t="s">
        <v>54</v>
      </c>
      <c r="J148" s="315" t="s">
        <v>2065</v>
      </c>
      <c r="K148" s="314"/>
    </row>
    <row r="149" s="1" customFormat="1" ht="17.25" customHeight="1">
      <c r="B149" s="312"/>
      <c r="C149" s="317" t="s">
        <v>2066</v>
      </c>
      <c r="D149" s="317"/>
      <c r="E149" s="317"/>
      <c r="F149" s="318" t="s">
        <v>2067</v>
      </c>
      <c r="G149" s="319"/>
      <c r="H149" s="317"/>
      <c r="I149" s="317"/>
      <c r="J149" s="317" t="s">
        <v>2068</v>
      </c>
      <c r="K149" s="314"/>
    </row>
    <row r="150" s="1" customFormat="1" ht="5.25" customHeight="1">
      <c r="B150" s="323"/>
      <c r="C150" s="320"/>
      <c r="D150" s="320"/>
      <c r="E150" s="320"/>
      <c r="F150" s="320"/>
      <c r="G150" s="321"/>
      <c r="H150" s="320"/>
      <c r="I150" s="320"/>
      <c r="J150" s="320"/>
      <c r="K150" s="344"/>
    </row>
    <row r="151" s="1" customFormat="1" ht="15" customHeight="1">
      <c r="B151" s="323"/>
      <c r="C151" s="348" t="s">
        <v>2072</v>
      </c>
      <c r="D151" s="300"/>
      <c r="E151" s="300"/>
      <c r="F151" s="349" t="s">
        <v>2069</v>
      </c>
      <c r="G151" s="300"/>
      <c r="H151" s="348" t="s">
        <v>2109</v>
      </c>
      <c r="I151" s="348" t="s">
        <v>2071</v>
      </c>
      <c r="J151" s="348">
        <v>120</v>
      </c>
      <c r="K151" s="344"/>
    </row>
    <row r="152" s="1" customFormat="1" ht="15" customHeight="1">
      <c r="B152" s="323"/>
      <c r="C152" s="348" t="s">
        <v>2118</v>
      </c>
      <c r="D152" s="300"/>
      <c r="E152" s="300"/>
      <c r="F152" s="349" t="s">
        <v>2069</v>
      </c>
      <c r="G152" s="300"/>
      <c r="H152" s="348" t="s">
        <v>2129</v>
      </c>
      <c r="I152" s="348" t="s">
        <v>2071</v>
      </c>
      <c r="J152" s="348" t="s">
        <v>2120</v>
      </c>
      <c r="K152" s="344"/>
    </row>
    <row r="153" s="1" customFormat="1" ht="15" customHeight="1">
      <c r="B153" s="323"/>
      <c r="C153" s="348" t="s">
        <v>82</v>
      </c>
      <c r="D153" s="300"/>
      <c r="E153" s="300"/>
      <c r="F153" s="349" t="s">
        <v>2069</v>
      </c>
      <c r="G153" s="300"/>
      <c r="H153" s="348" t="s">
        <v>2130</v>
      </c>
      <c r="I153" s="348" t="s">
        <v>2071</v>
      </c>
      <c r="J153" s="348" t="s">
        <v>2120</v>
      </c>
      <c r="K153" s="344"/>
    </row>
    <row r="154" s="1" customFormat="1" ht="15" customHeight="1">
      <c r="B154" s="323"/>
      <c r="C154" s="348" t="s">
        <v>2074</v>
      </c>
      <c r="D154" s="300"/>
      <c r="E154" s="300"/>
      <c r="F154" s="349" t="s">
        <v>2075</v>
      </c>
      <c r="G154" s="300"/>
      <c r="H154" s="348" t="s">
        <v>2109</v>
      </c>
      <c r="I154" s="348" t="s">
        <v>2071</v>
      </c>
      <c r="J154" s="348">
        <v>50</v>
      </c>
      <c r="K154" s="344"/>
    </row>
    <row r="155" s="1" customFormat="1" ht="15" customHeight="1">
      <c r="B155" s="323"/>
      <c r="C155" s="348" t="s">
        <v>2077</v>
      </c>
      <c r="D155" s="300"/>
      <c r="E155" s="300"/>
      <c r="F155" s="349" t="s">
        <v>2069</v>
      </c>
      <c r="G155" s="300"/>
      <c r="H155" s="348" t="s">
        <v>2109</v>
      </c>
      <c r="I155" s="348" t="s">
        <v>2079</v>
      </c>
      <c r="J155" s="348"/>
      <c r="K155" s="344"/>
    </row>
    <row r="156" s="1" customFormat="1" ht="15" customHeight="1">
      <c r="B156" s="323"/>
      <c r="C156" s="348" t="s">
        <v>2088</v>
      </c>
      <c r="D156" s="300"/>
      <c r="E156" s="300"/>
      <c r="F156" s="349" t="s">
        <v>2075</v>
      </c>
      <c r="G156" s="300"/>
      <c r="H156" s="348" t="s">
        <v>2109</v>
      </c>
      <c r="I156" s="348" t="s">
        <v>2071</v>
      </c>
      <c r="J156" s="348">
        <v>50</v>
      </c>
      <c r="K156" s="344"/>
    </row>
    <row r="157" s="1" customFormat="1" ht="15" customHeight="1">
      <c r="B157" s="323"/>
      <c r="C157" s="348" t="s">
        <v>2096</v>
      </c>
      <c r="D157" s="300"/>
      <c r="E157" s="300"/>
      <c r="F157" s="349" t="s">
        <v>2075</v>
      </c>
      <c r="G157" s="300"/>
      <c r="H157" s="348" t="s">
        <v>2109</v>
      </c>
      <c r="I157" s="348" t="s">
        <v>2071</v>
      </c>
      <c r="J157" s="348">
        <v>50</v>
      </c>
      <c r="K157" s="344"/>
    </row>
    <row r="158" s="1" customFormat="1" ht="15" customHeight="1">
      <c r="B158" s="323"/>
      <c r="C158" s="348" t="s">
        <v>2094</v>
      </c>
      <c r="D158" s="300"/>
      <c r="E158" s="300"/>
      <c r="F158" s="349" t="s">
        <v>2075</v>
      </c>
      <c r="G158" s="300"/>
      <c r="H158" s="348" t="s">
        <v>2109</v>
      </c>
      <c r="I158" s="348" t="s">
        <v>2071</v>
      </c>
      <c r="J158" s="348">
        <v>50</v>
      </c>
      <c r="K158" s="344"/>
    </row>
    <row r="159" s="1" customFormat="1" ht="15" customHeight="1">
      <c r="B159" s="323"/>
      <c r="C159" s="348" t="s">
        <v>121</v>
      </c>
      <c r="D159" s="300"/>
      <c r="E159" s="300"/>
      <c r="F159" s="349" t="s">
        <v>2069</v>
      </c>
      <c r="G159" s="300"/>
      <c r="H159" s="348" t="s">
        <v>2131</v>
      </c>
      <c r="I159" s="348" t="s">
        <v>2071</v>
      </c>
      <c r="J159" s="348" t="s">
        <v>2132</v>
      </c>
      <c r="K159" s="344"/>
    </row>
    <row r="160" s="1" customFormat="1" ht="15" customHeight="1">
      <c r="B160" s="323"/>
      <c r="C160" s="348" t="s">
        <v>2133</v>
      </c>
      <c r="D160" s="300"/>
      <c r="E160" s="300"/>
      <c r="F160" s="349" t="s">
        <v>2069</v>
      </c>
      <c r="G160" s="300"/>
      <c r="H160" s="348" t="s">
        <v>2134</v>
      </c>
      <c r="I160" s="348" t="s">
        <v>2104</v>
      </c>
      <c r="J160" s="348"/>
      <c r="K160" s="344"/>
    </row>
    <row r="161" s="1" customFormat="1" ht="15" customHeight="1">
      <c r="B161" s="350"/>
      <c r="C161" s="332"/>
      <c r="D161" s="332"/>
      <c r="E161" s="332"/>
      <c r="F161" s="332"/>
      <c r="G161" s="332"/>
      <c r="H161" s="332"/>
      <c r="I161" s="332"/>
      <c r="J161" s="332"/>
      <c r="K161" s="351"/>
    </row>
    <row r="162" s="1" customFormat="1" ht="18.75" customHeight="1">
      <c r="B162" s="297"/>
      <c r="C162" s="300"/>
      <c r="D162" s="300"/>
      <c r="E162" s="300"/>
      <c r="F162" s="322"/>
      <c r="G162" s="300"/>
      <c r="H162" s="300"/>
      <c r="I162" s="300"/>
      <c r="J162" s="300"/>
      <c r="K162" s="297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2135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2063</v>
      </c>
      <c r="D166" s="315"/>
      <c r="E166" s="315"/>
      <c r="F166" s="315" t="s">
        <v>2064</v>
      </c>
      <c r="G166" s="352"/>
      <c r="H166" s="353" t="s">
        <v>51</v>
      </c>
      <c r="I166" s="353" t="s">
        <v>54</v>
      </c>
      <c r="J166" s="315" t="s">
        <v>2065</v>
      </c>
      <c r="K166" s="292"/>
    </row>
    <row r="167" s="1" customFormat="1" ht="17.25" customHeight="1">
      <c r="B167" s="293"/>
      <c r="C167" s="317" t="s">
        <v>2066</v>
      </c>
      <c r="D167" s="317"/>
      <c r="E167" s="317"/>
      <c r="F167" s="318" t="s">
        <v>2067</v>
      </c>
      <c r="G167" s="354"/>
      <c r="H167" s="355"/>
      <c r="I167" s="355"/>
      <c r="J167" s="317" t="s">
        <v>2068</v>
      </c>
      <c r="K167" s="295"/>
    </row>
    <row r="168" s="1" customFormat="1" ht="5.25" customHeight="1">
      <c r="B168" s="323"/>
      <c r="C168" s="320"/>
      <c r="D168" s="320"/>
      <c r="E168" s="320"/>
      <c r="F168" s="320"/>
      <c r="G168" s="321"/>
      <c r="H168" s="320"/>
      <c r="I168" s="320"/>
      <c r="J168" s="320"/>
      <c r="K168" s="344"/>
    </row>
    <row r="169" s="1" customFormat="1" ht="15" customHeight="1">
      <c r="B169" s="323"/>
      <c r="C169" s="300" t="s">
        <v>2072</v>
      </c>
      <c r="D169" s="300"/>
      <c r="E169" s="300"/>
      <c r="F169" s="322" t="s">
        <v>2069</v>
      </c>
      <c r="G169" s="300"/>
      <c r="H169" s="300" t="s">
        <v>2109</v>
      </c>
      <c r="I169" s="300" t="s">
        <v>2071</v>
      </c>
      <c r="J169" s="300">
        <v>120</v>
      </c>
      <c r="K169" s="344"/>
    </row>
    <row r="170" s="1" customFormat="1" ht="15" customHeight="1">
      <c r="B170" s="323"/>
      <c r="C170" s="300" t="s">
        <v>2118</v>
      </c>
      <c r="D170" s="300"/>
      <c r="E170" s="300"/>
      <c r="F170" s="322" t="s">
        <v>2069</v>
      </c>
      <c r="G170" s="300"/>
      <c r="H170" s="300" t="s">
        <v>2119</v>
      </c>
      <c r="I170" s="300" t="s">
        <v>2071</v>
      </c>
      <c r="J170" s="300" t="s">
        <v>2120</v>
      </c>
      <c r="K170" s="344"/>
    </row>
    <row r="171" s="1" customFormat="1" ht="15" customHeight="1">
      <c r="B171" s="323"/>
      <c r="C171" s="300" t="s">
        <v>82</v>
      </c>
      <c r="D171" s="300"/>
      <c r="E171" s="300"/>
      <c r="F171" s="322" t="s">
        <v>2069</v>
      </c>
      <c r="G171" s="300"/>
      <c r="H171" s="300" t="s">
        <v>2136</v>
      </c>
      <c r="I171" s="300" t="s">
        <v>2071</v>
      </c>
      <c r="J171" s="300" t="s">
        <v>2120</v>
      </c>
      <c r="K171" s="344"/>
    </row>
    <row r="172" s="1" customFormat="1" ht="15" customHeight="1">
      <c r="B172" s="323"/>
      <c r="C172" s="300" t="s">
        <v>2074</v>
      </c>
      <c r="D172" s="300"/>
      <c r="E172" s="300"/>
      <c r="F172" s="322" t="s">
        <v>2075</v>
      </c>
      <c r="G172" s="300"/>
      <c r="H172" s="300" t="s">
        <v>2136</v>
      </c>
      <c r="I172" s="300" t="s">
        <v>2071</v>
      </c>
      <c r="J172" s="300">
        <v>50</v>
      </c>
      <c r="K172" s="344"/>
    </row>
    <row r="173" s="1" customFormat="1" ht="15" customHeight="1">
      <c r="B173" s="323"/>
      <c r="C173" s="300" t="s">
        <v>2077</v>
      </c>
      <c r="D173" s="300"/>
      <c r="E173" s="300"/>
      <c r="F173" s="322" t="s">
        <v>2069</v>
      </c>
      <c r="G173" s="300"/>
      <c r="H173" s="300" t="s">
        <v>2136</v>
      </c>
      <c r="I173" s="300" t="s">
        <v>2079</v>
      </c>
      <c r="J173" s="300"/>
      <c r="K173" s="344"/>
    </row>
    <row r="174" s="1" customFormat="1" ht="15" customHeight="1">
      <c r="B174" s="323"/>
      <c r="C174" s="300" t="s">
        <v>2088</v>
      </c>
      <c r="D174" s="300"/>
      <c r="E174" s="300"/>
      <c r="F174" s="322" t="s">
        <v>2075</v>
      </c>
      <c r="G174" s="300"/>
      <c r="H174" s="300" t="s">
        <v>2136</v>
      </c>
      <c r="I174" s="300" t="s">
        <v>2071</v>
      </c>
      <c r="J174" s="300">
        <v>50</v>
      </c>
      <c r="K174" s="344"/>
    </row>
    <row r="175" s="1" customFormat="1" ht="15" customHeight="1">
      <c r="B175" s="323"/>
      <c r="C175" s="300" t="s">
        <v>2096</v>
      </c>
      <c r="D175" s="300"/>
      <c r="E175" s="300"/>
      <c r="F175" s="322" t="s">
        <v>2075</v>
      </c>
      <c r="G175" s="300"/>
      <c r="H175" s="300" t="s">
        <v>2136</v>
      </c>
      <c r="I175" s="300" t="s">
        <v>2071</v>
      </c>
      <c r="J175" s="300">
        <v>50</v>
      </c>
      <c r="K175" s="344"/>
    </row>
    <row r="176" s="1" customFormat="1" ht="15" customHeight="1">
      <c r="B176" s="323"/>
      <c r="C176" s="300" t="s">
        <v>2094</v>
      </c>
      <c r="D176" s="300"/>
      <c r="E176" s="300"/>
      <c r="F176" s="322" t="s">
        <v>2075</v>
      </c>
      <c r="G176" s="300"/>
      <c r="H176" s="300" t="s">
        <v>2136</v>
      </c>
      <c r="I176" s="300" t="s">
        <v>2071</v>
      </c>
      <c r="J176" s="300">
        <v>50</v>
      </c>
      <c r="K176" s="344"/>
    </row>
    <row r="177" s="1" customFormat="1" ht="15" customHeight="1">
      <c r="B177" s="323"/>
      <c r="C177" s="300" t="s">
        <v>126</v>
      </c>
      <c r="D177" s="300"/>
      <c r="E177" s="300"/>
      <c r="F177" s="322" t="s">
        <v>2069</v>
      </c>
      <c r="G177" s="300"/>
      <c r="H177" s="300" t="s">
        <v>2137</v>
      </c>
      <c r="I177" s="300" t="s">
        <v>2138</v>
      </c>
      <c r="J177" s="300"/>
      <c r="K177" s="344"/>
    </row>
    <row r="178" s="1" customFormat="1" ht="15" customHeight="1">
      <c r="B178" s="323"/>
      <c r="C178" s="300" t="s">
        <v>54</v>
      </c>
      <c r="D178" s="300"/>
      <c r="E178" s="300"/>
      <c r="F178" s="322" t="s">
        <v>2069</v>
      </c>
      <c r="G178" s="300"/>
      <c r="H178" s="300" t="s">
        <v>2139</v>
      </c>
      <c r="I178" s="300" t="s">
        <v>2140</v>
      </c>
      <c r="J178" s="300">
        <v>1</v>
      </c>
      <c r="K178" s="344"/>
    </row>
    <row r="179" s="1" customFormat="1" ht="15" customHeight="1">
      <c r="B179" s="323"/>
      <c r="C179" s="300" t="s">
        <v>50</v>
      </c>
      <c r="D179" s="300"/>
      <c r="E179" s="300"/>
      <c r="F179" s="322" t="s">
        <v>2069</v>
      </c>
      <c r="G179" s="300"/>
      <c r="H179" s="300" t="s">
        <v>2141</v>
      </c>
      <c r="I179" s="300" t="s">
        <v>2071</v>
      </c>
      <c r="J179" s="300">
        <v>20</v>
      </c>
      <c r="K179" s="344"/>
    </row>
    <row r="180" s="1" customFormat="1" ht="15" customHeight="1">
      <c r="B180" s="323"/>
      <c r="C180" s="300" t="s">
        <v>51</v>
      </c>
      <c r="D180" s="300"/>
      <c r="E180" s="300"/>
      <c r="F180" s="322" t="s">
        <v>2069</v>
      </c>
      <c r="G180" s="300"/>
      <c r="H180" s="300" t="s">
        <v>2142</v>
      </c>
      <c r="I180" s="300" t="s">
        <v>2071</v>
      </c>
      <c r="J180" s="300">
        <v>255</v>
      </c>
      <c r="K180" s="344"/>
    </row>
    <row r="181" s="1" customFormat="1" ht="15" customHeight="1">
      <c r="B181" s="323"/>
      <c r="C181" s="300" t="s">
        <v>127</v>
      </c>
      <c r="D181" s="300"/>
      <c r="E181" s="300"/>
      <c r="F181" s="322" t="s">
        <v>2069</v>
      </c>
      <c r="G181" s="300"/>
      <c r="H181" s="300" t="s">
        <v>2033</v>
      </c>
      <c r="I181" s="300" t="s">
        <v>2071</v>
      </c>
      <c r="J181" s="300">
        <v>10</v>
      </c>
      <c r="K181" s="344"/>
    </row>
    <row r="182" s="1" customFormat="1" ht="15" customHeight="1">
      <c r="B182" s="323"/>
      <c r="C182" s="300" t="s">
        <v>128</v>
      </c>
      <c r="D182" s="300"/>
      <c r="E182" s="300"/>
      <c r="F182" s="322" t="s">
        <v>2069</v>
      </c>
      <c r="G182" s="300"/>
      <c r="H182" s="300" t="s">
        <v>2143</v>
      </c>
      <c r="I182" s="300" t="s">
        <v>2104</v>
      </c>
      <c r="J182" s="300"/>
      <c r="K182" s="344"/>
    </row>
    <row r="183" s="1" customFormat="1" ht="15" customHeight="1">
      <c r="B183" s="323"/>
      <c r="C183" s="300" t="s">
        <v>2144</v>
      </c>
      <c r="D183" s="300"/>
      <c r="E183" s="300"/>
      <c r="F183" s="322" t="s">
        <v>2069</v>
      </c>
      <c r="G183" s="300"/>
      <c r="H183" s="300" t="s">
        <v>2145</v>
      </c>
      <c r="I183" s="300" t="s">
        <v>2104</v>
      </c>
      <c r="J183" s="300"/>
      <c r="K183" s="344"/>
    </row>
    <row r="184" s="1" customFormat="1" ht="15" customHeight="1">
      <c r="B184" s="323"/>
      <c r="C184" s="300" t="s">
        <v>2133</v>
      </c>
      <c r="D184" s="300"/>
      <c r="E184" s="300"/>
      <c r="F184" s="322" t="s">
        <v>2069</v>
      </c>
      <c r="G184" s="300"/>
      <c r="H184" s="300" t="s">
        <v>2146</v>
      </c>
      <c r="I184" s="300" t="s">
        <v>2104</v>
      </c>
      <c r="J184" s="300"/>
      <c r="K184" s="344"/>
    </row>
    <row r="185" s="1" customFormat="1" ht="15" customHeight="1">
      <c r="B185" s="323"/>
      <c r="C185" s="300" t="s">
        <v>130</v>
      </c>
      <c r="D185" s="300"/>
      <c r="E185" s="300"/>
      <c r="F185" s="322" t="s">
        <v>2075</v>
      </c>
      <c r="G185" s="300"/>
      <c r="H185" s="300" t="s">
        <v>2147</v>
      </c>
      <c r="I185" s="300" t="s">
        <v>2071</v>
      </c>
      <c r="J185" s="300">
        <v>50</v>
      </c>
      <c r="K185" s="344"/>
    </row>
    <row r="186" s="1" customFormat="1" ht="15" customHeight="1">
      <c r="B186" s="323"/>
      <c r="C186" s="300" t="s">
        <v>2148</v>
      </c>
      <c r="D186" s="300"/>
      <c r="E186" s="300"/>
      <c r="F186" s="322" t="s">
        <v>2075</v>
      </c>
      <c r="G186" s="300"/>
      <c r="H186" s="300" t="s">
        <v>2149</v>
      </c>
      <c r="I186" s="300" t="s">
        <v>2150</v>
      </c>
      <c r="J186" s="300"/>
      <c r="K186" s="344"/>
    </row>
    <row r="187" s="1" customFormat="1" ht="15" customHeight="1">
      <c r="B187" s="323"/>
      <c r="C187" s="300" t="s">
        <v>2151</v>
      </c>
      <c r="D187" s="300"/>
      <c r="E187" s="300"/>
      <c r="F187" s="322" t="s">
        <v>2075</v>
      </c>
      <c r="G187" s="300"/>
      <c r="H187" s="300" t="s">
        <v>2152</v>
      </c>
      <c r="I187" s="300" t="s">
        <v>2150</v>
      </c>
      <c r="J187" s="300"/>
      <c r="K187" s="344"/>
    </row>
    <row r="188" s="1" customFormat="1" ht="15" customHeight="1">
      <c r="B188" s="323"/>
      <c r="C188" s="300" t="s">
        <v>2153</v>
      </c>
      <c r="D188" s="300"/>
      <c r="E188" s="300"/>
      <c r="F188" s="322" t="s">
        <v>2075</v>
      </c>
      <c r="G188" s="300"/>
      <c r="H188" s="300" t="s">
        <v>2154</v>
      </c>
      <c r="I188" s="300" t="s">
        <v>2150</v>
      </c>
      <c r="J188" s="300"/>
      <c r="K188" s="344"/>
    </row>
    <row r="189" s="1" customFormat="1" ht="15" customHeight="1">
      <c r="B189" s="323"/>
      <c r="C189" s="356" t="s">
        <v>2155</v>
      </c>
      <c r="D189" s="300"/>
      <c r="E189" s="300"/>
      <c r="F189" s="322" t="s">
        <v>2075</v>
      </c>
      <c r="G189" s="300"/>
      <c r="H189" s="300" t="s">
        <v>2156</v>
      </c>
      <c r="I189" s="300" t="s">
        <v>2157</v>
      </c>
      <c r="J189" s="357" t="s">
        <v>2158</v>
      </c>
      <c r="K189" s="344"/>
    </row>
    <row r="190" s="1" customFormat="1" ht="15" customHeight="1">
      <c r="B190" s="323"/>
      <c r="C190" s="307" t="s">
        <v>39</v>
      </c>
      <c r="D190" s="300"/>
      <c r="E190" s="300"/>
      <c r="F190" s="322" t="s">
        <v>2069</v>
      </c>
      <c r="G190" s="300"/>
      <c r="H190" s="297" t="s">
        <v>2159</v>
      </c>
      <c r="I190" s="300" t="s">
        <v>2160</v>
      </c>
      <c r="J190" s="300"/>
      <c r="K190" s="344"/>
    </row>
    <row r="191" s="1" customFormat="1" ht="15" customHeight="1">
      <c r="B191" s="323"/>
      <c r="C191" s="307" t="s">
        <v>2161</v>
      </c>
      <c r="D191" s="300"/>
      <c r="E191" s="300"/>
      <c r="F191" s="322" t="s">
        <v>2069</v>
      </c>
      <c r="G191" s="300"/>
      <c r="H191" s="300" t="s">
        <v>2162</v>
      </c>
      <c r="I191" s="300" t="s">
        <v>2104</v>
      </c>
      <c r="J191" s="300"/>
      <c r="K191" s="344"/>
    </row>
    <row r="192" s="1" customFormat="1" ht="15" customHeight="1">
      <c r="B192" s="323"/>
      <c r="C192" s="307" t="s">
        <v>2163</v>
      </c>
      <c r="D192" s="300"/>
      <c r="E192" s="300"/>
      <c r="F192" s="322" t="s">
        <v>2069</v>
      </c>
      <c r="G192" s="300"/>
      <c r="H192" s="300" t="s">
        <v>2164</v>
      </c>
      <c r="I192" s="300" t="s">
        <v>2104</v>
      </c>
      <c r="J192" s="300"/>
      <c r="K192" s="344"/>
    </row>
    <row r="193" s="1" customFormat="1" ht="15" customHeight="1">
      <c r="B193" s="323"/>
      <c r="C193" s="307" t="s">
        <v>2165</v>
      </c>
      <c r="D193" s="300"/>
      <c r="E193" s="300"/>
      <c r="F193" s="322" t="s">
        <v>2075</v>
      </c>
      <c r="G193" s="300"/>
      <c r="H193" s="300" t="s">
        <v>2166</v>
      </c>
      <c r="I193" s="300" t="s">
        <v>2104</v>
      </c>
      <c r="J193" s="300"/>
      <c r="K193" s="344"/>
    </row>
    <row r="194" s="1" customFormat="1" ht="15" customHeight="1">
      <c r="B194" s="350"/>
      <c r="C194" s="358"/>
      <c r="D194" s="332"/>
      <c r="E194" s="332"/>
      <c r="F194" s="332"/>
      <c r="G194" s="332"/>
      <c r="H194" s="332"/>
      <c r="I194" s="332"/>
      <c r="J194" s="332"/>
      <c r="K194" s="351"/>
    </row>
    <row r="195" s="1" customFormat="1" ht="18.75" customHeight="1">
      <c r="B195" s="297"/>
      <c r="C195" s="300"/>
      <c r="D195" s="300"/>
      <c r="E195" s="300"/>
      <c r="F195" s="322"/>
      <c r="G195" s="300"/>
      <c r="H195" s="300"/>
      <c r="I195" s="300"/>
      <c r="J195" s="300"/>
      <c r="K195" s="297"/>
    </row>
    <row r="196" s="1" customFormat="1" ht="18.75" customHeight="1">
      <c r="B196" s="297"/>
      <c r="C196" s="300"/>
      <c r="D196" s="300"/>
      <c r="E196" s="300"/>
      <c r="F196" s="322"/>
      <c r="G196" s="300"/>
      <c r="H196" s="300"/>
      <c r="I196" s="300"/>
      <c r="J196" s="300"/>
      <c r="K196" s="297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2167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59" t="s">
        <v>2168</v>
      </c>
      <c r="D200" s="359"/>
      <c r="E200" s="359"/>
      <c r="F200" s="359" t="s">
        <v>2169</v>
      </c>
      <c r="G200" s="360"/>
      <c r="H200" s="359" t="s">
        <v>2170</v>
      </c>
      <c r="I200" s="359"/>
      <c r="J200" s="359"/>
      <c r="K200" s="292"/>
    </row>
    <row r="201" s="1" customFormat="1" ht="5.25" customHeight="1">
      <c r="B201" s="323"/>
      <c r="C201" s="320"/>
      <c r="D201" s="320"/>
      <c r="E201" s="320"/>
      <c r="F201" s="320"/>
      <c r="G201" s="300"/>
      <c r="H201" s="320"/>
      <c r="I201" s="320"/>
      <c r="J201" s="320"/>
      <c r="K201" s="344"/>
    </row>
    <row r="202" s="1" customFormat="1" ht="15" customHeight="1">
      <c r="B202" s="323"/>
      <c r="C202" s="300" t="s">
        <v>2160</v>
      </c>
      <c r="D202" s="300"/>
      <c r="E202" s="300"/>
      <c r="F202" s="322" t="s">
        <v>40</v>
      </c>
      <c r="G202" s="300"/>
      <c r="H202" s="300" t="s">
        <v>2171</v>
      </c>
      <c r="I202" s="300"/>
      <c r="J202" s="300"/>
      <c r="K202" s="344"/>
    </row>
    <row r="203" s="1" customFormat="1" ht="15" customHeight="1">
      <c r="B203" s="323"/>
      <c r="C203" s="329"/>
      <c r="D203" s="300"/>
      <c r="E203" s="300"/>
      <c r="F203" s="322" t="s">
        <v>41</v>
      </c>
      <c r="G203" s="300"/>
      <c r="H203" s="300" t="s">
        <v>2172</v>
      </c>
      <c r="I203" s="300"/>
      <c r="J203" s="300"/>
      <c r="K203" s="344"/>
    </row>
    <row r="204" s="1" customFormat="1" ht="15" customHeight="1">
      <c r="B204" s="323"/>
      <c r="C204" s="329"/>
      <c r="D204" s="300"/>
      <c r="E204" s="300"/>
      <c r="F204" s="322" t="s">
        <v>44</v>
      </c>
      <c r="G204" s="300"/>
      <c r="H204" s="300" t="s">
        <v>2173</v>
      </c>
      <c r="I204" s="300"/>
      <c r="J204" s="300"/>
      <c r="K204" s="344"/>
    </row>
    <row r="205" s="1" customFormat="1" ht="15" customHeight="1">
      <c r="B205" s="323"/>
      <c r="C205" s="300"/>
      <c r="D205" s="300"/>
      <c r="E205" s="300"/>
      <c r="F205" s="322" t="s">
        <v>42</v>
      </c>
      <c r="G205" s="300"/>
      <c r="H205" s="300" t="s">
        <v>2174</v>
      </c>
      <c r="I205" s="300"/>
      <c r="J205" s="300"/>
      <c r="K205" s="344"/>
    </row>
    <row r="206" s="1" customFormat="1" ht="15" customHeight="1">
      <c r="B206" s="323"/>
      <c r="C206" s="300"/>
      <c r="D206" s="300"/>
      <c r="E206" s="300"/>
      <c r="F206" s="322" t="s">
        <v>43</v>
      </c>
      <c r="G206" s="300"/>
      <c r="H206" s="300" t="s">
        <v>2175</v>
      </c>
      <c r="I206" s="300"/>
      <c r="J206" s="300"/>
      <c r="K206" s="344"/>
    </row>
    <row r="207" s="1" customFormat="1" ht="15" customHeight="1">
      <c r="B207" s="323"/>
      <c r="C207" s="300"/>
      <c r="D207" s="300"/>
      <c r="E207" s="300"/>
      <c r="F207" s="322"/>
      <c r="G207" s="300"/>
      <c r="H207" s="300"/>
      <c r="I207" s="300"/>
      <c r="J207" s="300"/>
      <c r="K207" s="344"/>
    </row>
    <row r="208" s="1" customFormat="1" ht="15" customHeight="1">
      <c r="B208" s="323"/>
      <c r="C208" s="300" t="s">
        <v>2116</v>
      </c>
      <c r="D208" s="300"/>
      <c r="E208" s="300"/>
      <c r="F208" s="322" t="s">
        <v>2012</v>
      </c>
      <c r="G208" s="300"/>
      <c r="H208" s="300" t="s">
        <v>2176</v>
      </c>
      <c r="I208" s="300"/>
      <c r="J208" s="300"/>
      <c r="K208" s="344"/>
    </row>
    <row r="209" s="1" customFormat="1" ht="15" customHeight="1">
      <c r="B209" s="323"/>
      <c r="C209" s="329"/>
      <c r="D209" s="300"/>
      <c r="E209" s="300"/>
      <c r="F209" s="322" t="s">
        <v>75</v>
      </c>
      <c r="G209" s="300"/>
      <c r="H209" s="300" t="s">
        <v>2016</v>
      </c>
      <c r="I209" s="300"/>
      <c r="J209" s="300"/>
      <c r="K209" s="344"/>
    </row>
    <row r="210" s="1" customFormat="1" ht="15" customHeight="1">
      <c r="B210" s="323"/>
      <c r="C210" s="300"/>
      <c r="D210" s="300"/>
      <c r="E210" s="300"/>
      <c r="F210" s="322" t="s">
        <v>2014</v>
      </c>
      <c r="G210" s="300"/>
      <c r="H210" s="300" t="s">
        <v>2177</v>
      </c>
      <c r="I210" s="300"/>
      <c r="J210" s="300"/>
      <c r="K210" s="344"/>
    </row>
    <row r="211" s="1" customFormat="1" ht="15" customHeight="1">
      <c r="B211" s="361"/>
      <c r="C211" s="329"/>
      <c r="D211" s="329"/>
      <c r="E211" s="329"/>
      <c r="F211" s="322" t="s">
        <v>110</v>
      </c>
      <c r="G211" s="307"/>
      <c r="H211" s="348" t="s">
        <v>2017</v>
      </c>
      <c r="I211" s="348"/>
      <c r="J211" s="348"/>
      <c r="K211" s="362"/>
    </row>
    <row r="212" s="1" customFormat="1" ht="15" customHeight="1">
      <c r="B212" s="361"/>
      <c r="C212" s="329"/>
      <c r="D212" s="329"/>
      <c r="E212" s="329"/>
      <c r="F212" s="322" t="s">
        <v>936</v>
      </c>
      <c r="G212" s="307"/>
      <c r="H212" s="348" t="s">
        <v>2178</v>
      </c>
      <c r="I212" s="348"/>
      <c r="J212" s="348"/>
      <c r="K212" s="362"/>
    </row>
    <row r="213" s="1" customFormat="1" ht="15" customHeight="1">
      <c r="B213" s="361"/>
      <c r="C213" s="329"/>
      <c r="D213" s="329"/>
      <c r="E213" s="329"/>
      <c r="F213" s="363"/>
      <c r="G213" s="307"/>
      <c r="H213" s="364"/>
      <c r="I213" s="364"/>
      <c r="J213" s="364"/>
      <c r="K213" s="362"/>
    </row>
    <row r="214" s="1" customFormat="1" ht="15" customHeight="1">
      <c r="B214" s="361"/>
      <c r="C214" s="300" t="s">
        <v>2140</v>
      </c>
      <c r="D214" s="329"/>
      <c r="E214" s="329"/>
      <c r="F214" s="322">
        <v>1</v>
      </c>
      <c r="G214" s="307"/>
      <c r="H214" s="348" t="s">
        <v>2179</v>
      </c>
      <c r="I214" s="348"/>
      <c r="J214" s="348"/>
      <c r="K214" s="362"/>
    </row>
    <row r="215" s="1" customFormat="1" ht="15" customHeight="1">
      <c r="B215" s="361"/>
      <c r="C215" s="329"/>
      <c r="D215" s="329"/>
      <c r="E215" s="329"/>
      <c r="F215" s="322">
        <v>2</v>
      </c>
      <c r="G215" s="307"/>
      <c r="H215" s="348" t="s">
        <v>2180</v>
      </c>
      <c r="I215" s="348"/>
      <c r="J215" s="348"/>
      <c r="K215" s="362"/>
    </row>
    <row r="216" s="1" customFormat="1" ht="15" customHeight="1">
      <c r="B216" s="361"/>
      <c r="C216" s="329"/>
      <c r="D216" s="329"/>
      <c r="E216" s="329"/>
      <c r="F216" s="322">
        <v>3</v>
      </c>
      <c r="G216" s="307"/>
      <c r="H216" s="348" t="s">
        <v>2181</v>
      </c>
      <c r="I216" s="348"/>
      <c r="J216" s="348"/>
      <c r="K216" s="362"/>
    </row>
    <row r="217" s="1" customFormat="1" ht="15" customHeight="1">
      <c r="B217" s="361"/>
      <c r="C217" s="329"/>
      <c r="D217" s="329"/>
      <c r="E217" s="329"/>
      <c r="F217" s="322">
        <v>4</v>
      </c>
      <c r="G217" s="307"/>
      <c r="H217" s="348" t="s">
        <v>2182</v>
      </c>
      <c r="I217" s="348"/>
      <c r="J217" s="348"/>
      <c r="K217" s="362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115</v>
      </c>
      <c r="I4" s="138"/>
      <c r="L4" s="20"/>
      <c r="M4" s="143" t="s">
        <v>10</v>
      </c>
      <c r="AT4" s="17" t="s">
        <v>31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stavby'!K6</f>
        <v>Oprava přijímačů kolejových obvodů - II. Etapa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116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117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118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119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30. 4. 2020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27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27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27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stavby'!AN19="","",'Rekapitulace stavby'!AN19)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9" t="s">
        <v>27</v>
      </c>
      <c r="J26" s="133" t="str">
        <f>IF('Rekapitulace stavby'!AN20="","",'Rekapitulace stavby'!AN20)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ROUND(J86,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ROUND((SUM(BE86:BE124)),  2)</f>
        <v>0</v>
      </c>
      <c r="G35" s="38"/>
      <c r="H35" s="38"/>
      <c r="I35" s="164">
        <v>0.20999999999999999</v>
      </c>
      <c r="J35" s="163">
        <f>ROUND(((SUM(BE86:BE124))*I35),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41</v>
      </c>
      <c r="F36" s="163">
        <f>ROUND((SUM(BF86:BF124)),  2)</f>
        <v>0</v>
      </c>
      <c r="G36" s="38"/>
      <c r="H36" s="38"/>
      <c r="I36" s="164">
        <v>0.14999999999999999</v>
      </c>
      <c r="J36" s="163">
        <f>ROUND(((SUM(BF86:BF124))*I36),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39</v>
      </c>
      <c r="E37" s="144" t="s">
        <v>42</v>
      </c>
      <c r="F37" s="163">
        <f>ROUND((SUM(BG86:BG124)),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4" t="s">
        <v>43</v>
      </c>
      <c r="F38" s="163">
        <f>ROUND((SUM(BH86:BH124)),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ROUND((SUM(BI86:BI124)),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přijímačů kolejových obvodů - II. Etapa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117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01.1 - Stavební část- URS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30. 4. 2020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121</v>
      </c>
      <c r="D61" s="181"/>
      <c r="E61" s="181"/>
      <c r="F61" s="181"/>
      <c r="G61" s="181"/>
      <c r="H61" s="181"/>
      <c r="I61" s="182"/>
      <c r="J61" s="183" t="s">
        <v>122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85"/>
      <c r="C64" s="186"/>
      <c r="D64" s="187" t="s">
        <v>124</v>
      </c>
      <c r="E64" s="188"/>
      <c r="F64" s="188"/>
      <c r="G64" s="188"/>
      <c r="H64" s="188"/>
      <c r="I64" s="189"/>
      <c r="J64" s="190">
        <f>J119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175"/>
      <c r="J66" s="60"/>
      <c r="K66" s="6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125</v>
      </c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9" t="str">
        <f>E7</f>
        <v>Oprava přijímačů kolejových obvodů - II. Etapa</v>
      </c>
      <c r="F74" s="32"/>
      <c r="G74" s="32"/>
      <c r="H74" s="32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116</v>
      </c>
      <c r="D75" s="22"/>
      <c r="E75" s="22"/>
      <c r="F75" s="22"/>
      <c r="G75" s="22"/>
      <c r="H75" s="22"/>
      <c r="I75" s="138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79" t="s">
        <v>117</v>
      </c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118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01.1 - Stavební část- URS</v>
      </c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149" t="s">
        <v>23</v>
      </c>
      <c r="J80" s="72" t="str">
        <f>IF(J14="","",J14)</f>
        <v>30. 4. 2020</v>
      </c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149" t="s">
        <v>30</v>
      </c>
      <c r="J82" s="36" t="str">
        <f>E23</f>
        <v xml:space="preserve"> 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149" t="s">
        <v>32</v>
      </c>
      <c r="J83" s="36" t="str">
        <f>E26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92"/>
      <c r="B85" s="193"/>
      <c r="C85" s="194" t="s">
        <v>126</v>
      </c>
      <c r="D85" s="195" t="s">
        <v>54</v>
      </c>
      <c r="E85" s="195" t="s">
        <v>50</v>
      </c>
      <c r="F85" s="195" t="s">
        <v>51</v>
      </c>
      <c r="G85" s="195" t="s">
        <v>127</v>
      </c>
      <c r="H85" s="195" t="s">
        <v>128</v>
      </c>
      <c r="I85" s="196" t="s">
        <v>129</v>
      </c>
      <c r="J85" s="195" t="s">
        <v>122</v>
      </c>
      <c r="K85" s="197" t="s">
        <v>130</v>
      </c>
      <c r="L85" s="198"/>
      <c r="M85" s="92" t="s">
        <v>19</v>
      </c>
      <c r="N85" s="93" t="s">
        <v>39</v>
      </c>
      <c r="O85" s="93" t="s">
        <v>131</v>
      </c>
      <c r="P85" s="93" t="s">
        <v>132</v>
      </c>
      <c r="Q85" s="93" t="s">
        <v>133</v>
      </c>
      <c r="R85" s="93" t="s">
        <v>134</v>
      </c>
      <c r="S85" s="93" t="s">
        <v>135</v>
      </c>
      <c r="T85" s="94" t="s">
        <v>136</v>
      </c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</row>
    <row r="86" s="2" customFormat="1" ht="22.8" customHeight="1">
      <c r="A86" s="38"/>
      <c r="B86" s="39"/>
      <c r="C86" s="99" t="s">
        <v>137</v>
      </c>
      <c r="D86" s="40"/>
      <c r="E86" s="40"/>
      <c r="F86" s="40"/>
      <c r="G86" s="40"/>
      <c r="H86" s="40"/>
      <c r="I86" s="146"/>
      <c r="J86" s="199">
        <f>BK86</f>
        <v>0</v>
      </c>
      <c r="K86" s="40"/>
      <c r="L86" s="44"/>
      <c r="M86" s="95"/>
      <c r="N86" s="200"/>
      <c r="O86" s="96"/>
      <c r="P86" s="201">
        <f>P87+SUM(P88:P119)</f>
        <v>0</v>
      </c>
      <c r="Q86" s="96"/>
      <c r="R86" s="201">
        <f>R87+SUM(R88:R119)</f>
        <v>258.00218799999999</v>
      </c>
      <c r="S86" s="96"/>
      <c r="T86" s="202">
        <f>T87+SUM(T88:T119)</f>
        <v>6.96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123</v>
      </c>
      <c r="BK86" s="203">
        <f>BK87+SUM(BK88:BK119)</f>
        <v>0</v>
      </c>
    </row>
    <row r="87" s="2" customFormat="1" ht="16.5" customHeight="1">
      <c r="A87" s="38"/>
      <c r="B87" s="39"/>
      <c r="C87" s="204" t="s">
        <v>76</v>
      </c>
      <c r="D87" s="204" t="s">
        <v>138</v>
      </c>
      <c r="E87" s="205" t="s">
        <v>139</v>
      </c>
      <c r="F87" s="206" t="s">
        <v>140</v>
      </c>
      <c r="G87" s="207" t="s">
        <v>141</v>
      </c>
      <c r="H87" s="208">
        <v>150</v>
      </c>
      <c r="I87" s="209"/>
      <c r="J87" s="210">
        <f>ROUND(I87*H87,2)</f>
        <v>0</v>
      </c>
      <c r="K87" s="206" t="s">
        <v>142</v>
      </c>
      <c r="L87" s="211"/>
      <c r="M87" s="212" t="s">
        <v>19</v>
      </c>
      <c r="N87" s="213" t="s">
        <v>42</v>
      </c>
      <c r="O87" s="84"/>
      <c r="P87" s="214">
        <f>O87*H87</f>
        <v>0</v>
      </c>
      <c r="Q87" s="214">
        <v>0.0045700000000000003</v>
      </c>
      <c r="R87" s="214">
        <f>Q87*H87</f>
        <v>0.6855</v>
      </c>
      <c r="S87" s="214">
        <v>0</v>
      </c>
      <c r="T87" s="21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6" t="s">
        <v>143</v>
      </c>
      <c r="AT87" s="216" t="s">
        <v>138</v>
      </c>
      <c r="AU87" s="216" t="s">
        <v>69</v>
      </c>
      <c r="AY87" s="17" t="s">
        <v>144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7" t="s">
        <v>145</v>
      </c>
      <c r="BK87" s="217">
        <f>ROUND(I87*H87,2)</f>
        <v>0</v>
      </c>
      <c r="BL87" s="17" t="s">
        <v>145</v>
      </c>
      <c r="BM87" s="216" t="s">
        <v>146</v>
      </c>
    </row>
    <row r="88" s="2" customFormat="1" ht="21.75" customHeight="1">
      <c r="A88" s="38"/>
      <c r="B88" s="39"/>
      <c r="C88" s="218" t="s">
        <v>78</v>
      </c>
      <c r="D88" s="218" t="s">
        <v>147</v>
      </c>
      <c r="E88" s="219" t="s">
        <v>148</v>
      </c>
      <c r="F88" s="220" t="s">
        <v>149</v>
      </c>
      <c r="G88" s="221" t="s">
        <v>141</v>
      </c>
      <c r="H88" s="222">
        <v>150</v>
      </c>
      <c r="I88" s="223"/>
      <c r="J88" s="224">
        <f>ROUND(I88*H88,2)</f>
        <v>0</v>
      </c>
      <c r="K88" s="220" t="s">
        <v>142</v>
      </c>
      <c r="L88" s="44"/>
      <c r="M88" s="225" t="s">
        <v>19</v>
      </c>
      <c r="N88" s="226" t="s">
        <v>42</v>
      </c>
      <c r="O88" s="84"/>
      <c r="P88" s="214">
        <f>O88*H88</f>
        <v>0</v>
      </c>
      <c r="Q88" s="214">
        <v>0.0044000000000000003</v>
      </c>
      <c r="R88" s="214">
        <f>Q88*H88</f>
        <v>0.66000000000000003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145</v>
      </c>
      <c r="AT88" s="216" t="s">
        <v>147</v>
      </c>
      <c r="AU88" s="216" t="s">
        <v>69</v>
      </c>
      <c r="AY88" s="17" t="s">
        <v>144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145</v>
      </c>
      <c r="BK88" s="217">
        <f>ROUND(I88*H88,2)</f>
        <v>0</v>
      </c>
      <c r="BL88" s="17" t="s">
        <v>145</v>
      </c>
      <c r="BM88" s="216" t="s">
        <v>150</v>
      </c>
    </row>
    <row r="89" s="2" customFormat="1">
      <c r="A89" s="38"/>
      <c r="B89" s="39"/>
      <c r="C89" s="40"/>
      <c r="D89" s="227" t="s">
        <v>151</v>
      </c>
      <c r="E89" s="40"/>
      <c r="F89" s="228" t="s">
        <v>152</v>
      </c>
      <c r="G89" s="40"/>
      <c r="H89" s="40"/>
      <c r="I89" s="146"/>
      <c r="J89" s="40"/>
      <c r="K89" s="40"/>
      <c r="L89" s="44"/>
      <c r="M89" s="229"/>
      <c r="N89" s="230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151</v>
      </c>
      <c r="AU89" s="17" t="s">
        <v>69</v>
      </c>
    </row>
    <row r="90" s="2" customFormat="1" ht="16.5" customHeight="1">
      <c r="A90" s="38"/>
      <c r="B90" s="39"/>
      <c r="C90" s="204" t="s">
        <v>153</v>
      </c>
      <c r="D90" s="204" t="s">
        <v>138</v>
      </c>
      <c r="E90" s="205" t="s">
        <v>154</v>
      </c>
      <c r="F90" s="206" t="s">
        <v>155</v>
      </c>
      <c r="G90" s="207" t="s">
        <v>141</v>
      </c>
      <c r="H90" s="208">
        <v>1240</v>
      </c>
      <c r="I90" s="209"/>
      <c r="J90" s="210">
        <f>ROUND(I90*H90,2)</f>
        <v>0</v>
      </c>
      <c r="K90" s="206" t="s">
        <v>142</v>
      </c>
      <c r="L90" s="211"/>
      <c r="M90" s="212" t="s">
        <v>19</v>
      </c>
      <c r="N90" s="213" t="s">
        <v>42</v>
      </c>
      <c r="O90" s="84"/>
      <c r="P90" s="214">
        <f>O90*H90</f>
        <v>0</v>
      </c>
      <c r="Q90" s="214">
        <v>0.0037000000000000002</v>
      </c>
      <c r="R90" s="214">
        <f>Q90*H90</f>
        <v>4.5880000000000001</v>
      </c>
      <c r="S90" s="214">
        <v>0</v>
      </c>
      <c r="T90" s="21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143</v>
      </c>
      <c r="AT90" s="216" t="s">
        <v>138</v>
      </c>
      <c r="AU90" s="216" t="s">
        <v>69</v>
      </c>
      <c r="AY90" s="17" t="s">
        <v>144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145</v>
      </c>
      <c r="BK90" s="217">
        <f>ROUND(I90*H90,2)</f>
        <v>0</v>
      </c>
      <c r="BL90" s="17" t="s">
        <v>145</v>
      </c>
      <c r="BM90" s="216" t="s">
        <v>156</v>
      </c>
    </row>
    <row r="91" s="2" customFormat="1" ht="16.5" customHeight="1">
      <c r="A91" s="38"/>
      <c r="B91" s="39"/>
      <c r="C91" s="204" t="s">
        <v>145</v>
      </c>
      <c r="D91" s="204" t="s">
        <v>138</v>
      </c>
      <c r="E91" s="205" t="s">
        <v>157</v>
      </c>
      <c r="F91" s="206" t="s">
        <v>158</v>
      </c>
      <c r="G91" s="207" t="s">
        <v>159</v>
      </c>
      <c r="H91" s="208">
        <v>620</v>
      </c>
      <c r="I91" s="209"/>
      <c r="J91" s="210">
        <f>ROUND(I91*H91,2)</f>
        <v>0</v>
      </c>
      <c r="K91" s="206" t="s">
        <v>142</v>
      </c>
      <c r="L91" s="211"/>
      <c r="M91" s="212" t="s">
        <v>19</v>
      </c>
      <c r="N91" s="213" t="s">
        <v>42</v>
      </c>
      <c r="O91" s="84"/>
      <c r="P91" s="214">
        <f>O91*H91</f>
        <v>0</v>
      </c>
      <c r="Q91" s="214">
        <v>0.00029999999999999997</v>
      </c>
      <c r="R91" s="214">
        <f>Q91*H91</f>
        <v>0.18599999999999997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143</v>
      </c>
      <c r="AT91" s="216" t="s">
        <v>138</v>
      </c>
      <c r="AU91" s="216" t="s">
        <v>69</v>
      </c>
      <c r="AY91" s="17" t="s">
        <v>144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145</v>
      </c>
      <c r="BK91" s="217">
        <f>ROUND(I91*H91,2)</f>
        <v>0</v>
      </c>
      <c r="BL91" s="17" t="s">
        <v>145</v>
      </c>
      <c r="BM91" s="216" t="s">
        <v>160</v>
      </c>
    </row>
    <row r="92" s="2" customFormat="1" ht="21.75" customHeight="1">
      <c r="A92" s="38"/>
      <c r="B92" s="39"/>
      <c r="C92" s="218" t="s">
        <v>161</v>
      </c>
      <c r="D92" s="218" t="s">
        <v>147</v>
      </c>
      <c r="E92" s="219" t="s">
        <v>162</v>
      </c>
      <c r="F92" s="220" t="s">
        <v>163</v>
      </c>
      <c r="G92" s="221" t="s">
        <v>141</v>
      </c>
      <c r="H92" s="222">
        <v>1240</v>
      </c>
      <c r="I92" s="223"/>
      <c r="J92" s="224">
        <f>ROUND(I92*H92,2)</f>
        <v>0</v>
      </c>
      <c r="K92" s="220" t="s">
        <v>142</v>
      </c>
      <c r="L92" s="44"/>
      <c r="M92" s="225" t="s">
        <v>19</v>
      </c>
      <c r="N92" s="226" t="s">
        <v>42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145</v>
      </c>
      <c r="AT92" s="216" t="s">
        <v>147</v>
      </c>
      <c r="AU92" s="216" t="s">
        <v>69</v>
      </c>
      <c r="AY92" s="17" t="s">
        <v>144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145</v>
      </c>
      <c r="BK92" s="217">
        <f>ROUND(I92*H92,2)</f>
        <v>0</v>
      </c>
      <c r="BL92" s="17" t="s">
        <v>145</v>
      </c>
      <c r="BM92" s="216" t="s">
        <v>164</v>
      </c>
    </row>
    <row r="93" s="2" customFormat="1">
      <c r="A93" s="38"/>
      <c r="B93" s="39"/>
      <c r="C93" s="40"/>
      <c r="D93" s="227" t="s">
        <v>151</v>
      </c>
      <c r="E93" s="40"/>
      <c r="F93" s="228" t="s">
        <v>165</v>
      </c>
      <c r="G93" s="40"/>
      <c r="H93" s="40"/>
      <c r="I93" s="146"/>
      <c r="J93" s="40"/>
      <c r="K93" s="40"/>
      <c r="L93" s="44"/>
      <c r="M93" s="229"/>
      <c r="N93" s="230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151</v>
      </c>
      <c r="AU93" s="17" t="s">
        <v>69</v>
      </c>
    </row>
    <row r="94" s="2" customFormat="1" ht="21.75" customHeight="1">
      <c r="A94" s="38"/>
      <c r="B94" s="39"/>
      <c r="C94" s="218" t="s">
        <v>166</v>
      </c>
      <c r="D94" s="218" t="s">
        <v>147</v>
      </c>
      <c r="E94" s="219" t="s">
        <v>167</v>
      </c>
      <c r="F94" s="220" t="s">
        <v>168</v>
      </c>
      <c r="G94" s="221" t="s">
        <v>141</v>
      </c>
      <c r="H94" s="222">
        <v>1240</v>
      </c>
      <c r="I94" s="223"/>
      <c r="J94" s="224">
        <f>ROUND(I94*H94,2)</f>
        <v>0</v>
      </c>
      <c r="K94" s="220" t="s">
        <v>142</v>
      </c>
      <c r="L94" s="44"/>
      <c r="M94" s="225" t="s">
        <v>19</v>
      </c>
      <c r="N94" s="226" t="s">
        <v>42</v>
      </c>
      <c r="O94" s="84"/>
      <c r="P94" s="214">
        <f>O94*H94</f>
        <v>0</v>
      </c>
      <c r="Q94" s="214">
        <v>0.00012239999999999999</v>
      </c>
      <c r="R94" s="214">
        <f>Q94*H94</f>
        <v>0.15177599999999999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145</v>
      </c>
      <c r="AT94" s="216" t="s">
        <v>147</v>
      </c>
      <c r="AU94" s="216" t="s">
        <v>69</v>
      </c>
      <c r="AY94" s="17" t="s">
        <v>144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145</v>
      </c>
      <c r="BK94" s="217">
        <f>ROUND(I94*H94,2)</f>
        <v>0</v>
      </c>
      <c r="BL94" s="17" t="s">
        <v>145</v>
      </c>
      <c r="BM94" s="216" t="s">
        <v>169</v>
      </c>
    </row>
    <row r="95" s="2" customFormat="1" ht="21.75" customHeight="1">
      <c r="A95" s="38"/>
      <c r="B95" s="39"/>
      <c r="C95" s="218" t="s">
        <v>170</v>
      </c>
      <c r="D95" s="218" t="s">
        <v>147</v>
      </c>
      <c r="E95" s="219" t="s">
        <v>171</v>
      </c>
      <c r="F95" s="220" t="s">
        <v>172</v>
      </c>
      <c r="G95" s="221" t="s">
        <v>159</v>
      </c>
      <c r="H95" s="222">
        <v>22</v>
      </c>
      <c r="I95" s="223"/>
      <c r="J95" s="224">
        <f>ROUND(I95*H95,2)</f>
        <v>0</v>
      </c>
      <c r="K95" s="220" t="s">
        <v>142</v>
      </c>
      <c r="L95" s="44"/>
      <c r="M95" s="225" t="s">
        <v>19</v>
      </c>
      <c r="N95" s="226" t="s">
        <v>42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173</v>
      </c>
      <c r="AT95" s="216" t="s">
        <v>147</v>
      </c>
      <c r="AU95" s="216" t="s">
        <v>69</v>
      </c>
      <c r="AY95" s="17" t="s">
        <v>144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145</v>
      </c>
      <c r="BK95" s="217">
        <f>ROUND(I95*H95,2)</f>
        <v>0</v>
      </c>
      <c r="BL95" s="17" t="s">
        <v>173</v>
      </c>
      <c r="BM95" s="216" t="s">
        <v>174</v>
      </c>
    </row>
    <row r="96" s="2" customFormat="1">
      <c r="A96" s="38"/>
      <c r="B96" s="39"/>
      <c r="C96" s="40"/>
      <c r="D96" s="227" t="s">
        <v>151</v>
      </c>
      <c r="E96" s="40"/>
      <c r="F96" s="228" t="s">
        <v>175</v>
      </c>
      <c r="G96" s="40"/>
      <c r="H96" s="40"/>
      <c r="I96" s="146"/>
      <c r="J96" s="40"/>
      <c r="K96" s="40"/>
      <c r="L96" s="44"/>
      <c r="M96" s="229"/>
      <c r="N96" s="230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151</v>
      </c>
      <c r="AU96" s="17" t="s">
        <v>69</v>
      </c>
    </row>
    <row r="97" s="2" customFormat="1" ht="21.75" customHeight="1">
      <c r="A97" s="38"/>
      <c r="B97" s="39"/>
      <c r="C97" s="218" t="s">
        <v>143</v>
      </c>
      <c r="D97" s="218" t="s">
        <v>147</v>
      </c>
      <c r="E97" s="219" t="s">
        <v>176</v>
      </c>
      <c r="F97" s="220" t="s">
        <v>177</v>
      </c>
      <c r="G97" s="221" t="s">
        <v>159</v>
      </c>
      <c r="H97" s="222">
        <v>46</v>
      </c>
      <c r="I97" s="223"/>
      <c r="J97" s="224">
        <f>ROUND(I97*H97,2)</f>
        <v>0</v>
      </c>
      <c r="K97" s="220" t="s">
        <v>142</v>
      </c>
      <c r="L97" s="44"/>
      <c r="M97" s="225" t="s">
        <v>19</v>
      </c>
      <c r="N97" s="226" t="s">
        <v>42</v>
      </c>
      <c r="O97" s="84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173</v>
      </c>
      <c r="AT97" s="216" t="s">
        <v>147</v>
      </c>
      <c r="AU97" s="216" t="s">
        <v>69</v>
      </c>
      <c r="AY97" s="17" t="s">
        <v>144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145</v>
      </c>
      <c r="BK97" s="217">
        <f>ROUND(I97*H97,2)</f>
        <v>0</v>
      </c>
      <c r="BL97" s="17" t="s">
        <v>173</v>
      </c>
      <c r="BM97" s="216" t="s">
        <v>178</v>
      </c>
    </row>
    <row r="98" s="2" customFormat="1">
      <c r="A98" s="38"/>
      <c r="B98" s="39"/>
      <c r="C98" s="40"/>
      <c r="D98" s="227" t="s">
        <v>151</v>
      </c>
      <c r="E98" s="40"/>
      <c r="F98" s="228" t="s">
        <v>175</v>
      </c>
      <c r="G98" s="40"/>
      <c r="H98" s="40"/>
      <c r="I98" s="146"/>
      <c r="J98" s="40"/>
      <c r="K98" s="40"/>
      <c r="L98" s="44"/>
      <c r="M98" s="229"/>
      <c r="N98" s="230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151</v>
      </c>
      <c r="AU98" s="17" t="s">
        <v>69</v>
      </c>
    </row>
    <row r="99" s="2" customFormat="1" ht="21.75" customHeight="1">
      <c r="A99" s="38"/>
      <c r="B99" s="39"/>
      <c r="C99" s="218" t="s">
        <v>179</v>
      </c>
      <c r="D99" s="218" t="s">
        <v>147</v>
      </c>
      <c r="E99" s="219" t="s">
        <v>180</v>
      </c>
      <c r="F99" s="220" t="s">
        <v>181</v>
      </c>
      <c r="G99" s="221" t="s">
        <v>182</v>
      </c>
      <c r="H99" s="222">
        <v>246</v>
      </c>
      <c r="I99" s="223"/>
      <c r="J99" s="224">
        <f>ROUND(I99*H99,2)</f>
        <v>0</v>
      </c>
      <c r="K99" s="220" t="s">
        <v>142</v>
      </c>
      <c r="L99" s="44"/>
      <c r="M99" s="225" t="s">
        <v>19</v>
      </c>
      <c r="N99" s="226" t="s">
        <v>42</v>
      </c>
      <c r="O99" s="84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173</v>
      </c>
      <c r="AT99" s="216" t="s">
        <v>147</v>
      </c>
      <c r="AU99" s="216" t="s">
        <v>69</v>
      </c>
      <c r="AY99" s="17" t="s">
        <v>144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145</v>
      </c>
      <c r="BK99" s="217">
        <f>ROUND(I99*H99,2)</f>
        <v>0</v>
      </c>
      <c r="BL99" s="17" t="s">
        <v>173</v>
      </c>
      <c r="BM99" s="216" t="s">
        <v>183</v>
      </c>
    </row>
    <row r="100" s="2" customFormat="1" ht="16.5" customHeight="1">
      <c r="A100" s="38"/>
      <c r="B100" s="39"/>
      <c r="C100" s="218" t="s">
        <v>184</v>
      </c>
      <c r="D100" s="218" t="s">
        <v>147</v>
      </c>
      <c r="E100" s="219" t="s">
        <v>185</v>
      </c>
      <c r="F100" s="220" t="s">
        <v>186</v>
      </c>
      <c r="G100" s="221" t="s">
        <v>187</v>
      </c>
      <c r="H100" s="222">
        <v>1.24</v>
      </c>
      <c r="I100" s="223"/>
      <c r="J100" s="224">
        <f>ROUND(I100*H100,2)</f>
        <v>0</v>
      </c>
      <c r="K100" s="220" t="s">
        <v>142</v>
      </c>
      <c r="L100" s="44"/>
      <c r="M100" s="225" t="s">
        <v>19</v>
      </c>
      <c r="N100" s="226" t="s">
        <v>42</v>
      </c>
      <c r="O100" s="84"/>
      <c r="P100" s="214">
        <f>O100*H100</f>
        <v>0</v>
      </c>
      <c r="Q100" s="214">
        <v>0.0088000000000000005</v>
      </c>
      <c r="R100" s="214">
        <f>Q100*H100</f>
        <v>0.010912</v>
      </c>
      <c r="S100" s="214">
        <v>0</v>
      </c>
      <c r="T100" s="21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6" t="s">
        <v>173</v>
      </c>
      <c r="AT100" s="216" t="s">
        <v>147</v>
      </c>
      <c r="AU100" s="216" t="s">
        <v>69</v>
      </c>
      <c r="AY100" s="17" t="s">
        <v>144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7" t="s">
        <v>145</v>
      </c>
      <c r="BK100" s="217">
        <f>ROUND(I100*H100,2)</f>
        <v>0</v>
      </c>
      <c r="BL100" s="17" t="s">
        <v>173</v>
      </c>
      <c r="BM100" s="216" t="s">
        <v>188</v>
      </c>
    </row>
    <row r="101" s="2" customFormat="1">
      <c r="A101" s="38"/>
      <c r="B101" s="39"/>
      <c r="C101" s="40"/>
      <c r="D101" s="227" t="s">
        <v>151</v>
      </c>
      <c r="E101" s="40"/>
      <c r="F101" s="228" t="s">
        <v>189</v>
      </c>
      <c r="G101" s="40"/>
      <c r="H101" s="40"/>
      <c r="I101" s="146"/>
      <c r="J101" s="40"/>
      <c r="K101" s="40"/>
      <c r="L101" s="44"/>
      <c r="M101" s="229"/>
      <c r="N101" s="230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151</v>
      </c>
      <c r="AU101" s="17" t="s">
        <v>69</v>
      </c>
    </row>
    <row r="102" s="2" customFormat="1" ht="21.75" customHeight="1">
      <c r="A102" s="38"/>
      <c r="B102" s="39"/>
      <c r="C102" s="218" t="s">
        <v>190</v>
      </c>
      <c r="D102" s="218" t="s">
        <v>147</v>
      </c>
      <c r="E102" s="219" t="s">
        <v>191</v>
      </c>
      <c r="F102" s="220" t="s">
        <v>192</v>
      </c>
      <c r="G102" s="221" t="s">
        <v>193</v>
      </c>
      <c r="H102" s="222">
        <v>16</v>
      </c>
      <c r="I102" s="223"/>
      <c r="J102" s="224">
        <f>ROUND(I102*H102,2)</f>
        <v>0</v>
      </c>
      <c r="K102" s="220" t="s">
        <v>142</v>
      </c>
      <c r="L102" s="44"/>
      <c r="M102" s="225" t="s">
        <v>19</v>
      </c>
      <c r="N102" s="226" t="s">
        <v>42</v>
      </c>
      <c r="O102" s="84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173</v>
      </c>
      <c r="AT102" s="216" t="s">
        <v>147</v>
      </c>
      <c r="AU102" s="216" t="s">
        <v>69</v>
      </c>
      <c r="AY102" s="17" t="s">
        <v>144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145</v>
      </c>
      <c r="BK102" s="217">
        <f>ROUND(I102*H102,2)</f>
        <v>0</v>
      </c>
      <c r="BL102" s="17" t="s">
        <v>173</v>
      </c>
      <c r="BM102" s="216" t="s">
        <v>194</v>
      </c>
    </row>
    <row r="103" s="2" customFormat="1">
      <c r="A103" s="38"/>
      <c r="B103" s="39"/>
      <c r="C103" s="40"/>
      <c r="D103" s="227" t="s">
        <v>151</v>
      </c>
      <c r="E103" s="40"/>
      <c r="F103" s="228" t="s">
        <v>195</v>
      </c>
      <c r="G103" s="40"/>
      <c r="H103" s="40"/>
      <c r="I103" s="146"/>
      <c r="J103" s="40"/>
      <c r="K103" s="40"/>
      <c r="L103" s="44"/>
      <c r="M103" s="229"/>
      <c r="N103" s="230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151</v>
      </c>
      <c r="AU103" s="17" t="s">
        <v>69</v>
      </c>
    </row>
    <row r="104" s="2" customFormat="1">
      <c r="A104" s="38"/>
      <c r="B104" s="39"/>
      <c r="C104" s="40"/>
      <c r="D104" s="227" t="s">
        <v>196</v>
      </c>
      <c r="E104" s="40"/>
      <c r="F104" s="228" t="s">
        <v>197</v>
      </c>
      <c r="G104" s="40"/>
      <c r="H104" s="40"/>
      <c r="I104" s="146"/>
      <c r="J104" s="40"/>
      <c r="K104" s="40"/>
      <c r="L104" s="44"/>
      <c r="M104" s="229"/>
      <c r="N104" s="230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196</v>
      </c>
      <c r="AU104" s="17" t="s">
        <v>69</v>
      </c>
    </row>
    <row r="105" s="2" customFormat="1" ht="16.5" customHeight="1">
      <c r="A105" s="38"/>
      <c r="B105" s="39"/>
      <c r="C105" s="218" t="s">
        <v>198</v>
      </c>
      <c r="D105" s="218" t="s">
        <v>147</v>
      </c>
      <c r="E105" s="219" t="s">
        <v>199</v>
      </c>
      <c r="F105" s="220" t="s">
        <v>200</v>
      </c>
      <c r="G105" s="221" t="s">
        <v>159</v>
      </c>
      <c r="H105" s="222">
        <v>2</v>
      </c>
      <c r="I105" s="223"/>
      <c r="J105" s="224">
        <f>ROUND(I105*H105,2)</f>
        <v>0</v>
      </c>
      <c r="K105" s="220" t="s">
        <v>142</v>
      </c>
      <c r="L105" s="44"/>
      <c r="M105" s="225" t="s">
        <v>19</v>
      </c>
      <c r="N105" s="226" t="s">
        <v>42</v>
      </c>
      <c r="O105" s="84"/>
      <c r="P105" s="214">
        <f>O105*H105</f>
        <v>0</v>
      </c>
      <c r="Q105" s="214">
        <v>0</v>
      </c>
      <c r="R105" s="214">
        <f>Q105*H105</f>
        <v>0</v>
      </c>
      <c r="S105" s="214">
        <v>3.48</v>
      </c>
      <c r="T105" s="215">
        <f>S105*H105</f>
        <v>6.96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6" t="s">
        <v>173</v>
      </c>
      <c r="AT105" s="216" t="s">
        <v>147</v>
      </c>
      <c r="AU105" s="216" t="s">
        <v>69</v>
      </c>
      <c r="AY105" s="17" t="s">
        <v>144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7" t="s">
        <v>145</v>
      </c>
      <c r="BK105" s="217">
        <f>ROUND(I105*H105,2)</f>
        <v>0</v>
      </c>
      <c r="BL105" s="17" t="s">
        <v>173</v>
      </c>
      <c r="BM105" s="216" t="s">
        <v>201</v>
      </c>
    </row>
    <row r="106" s="2" customFormat="1">
      <c r="A106" s="38"/>
      <c r="B106" s="39"/>
      <c r="C106" s="40"/>
      <c r="D106" s="227" t="s">
        <v>151</v>
      </c>
      <c r="E106" s="40"/>
      <c r="F106" s="228" t="s">
        <v>202</v>
      </c>
      <c r="G106" s="40"/>
      <c r="H106" s="40"/>
      <c r="I106" s="146"/>
      <c r="J106" s="40"/>
      <c r="K106" s="40"/>
      <c r="L106" s="44"/>
      <c r="M106" s="229"/>
      <c r="N106" s="230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151</v>
      </c>
      <c r="AU106" s="17" t="s">
        <v>69</v>
      </c>
    </row>
    <row r="107" s="2" customFormat="1">
      <c r="A107" s="38"/>
      <c r="B107" s="39"/>
      <c r="C107" s="40"/>
      <c r="D107" s="227" t="s">
        <v>196</v>
      </c>
      <c r="E107" s="40"/>
      <c r="F107" s="228" t="s">
        <v>203</v>
      </c>
      <c r="G107" s="40"/>
      <c r="H107" s="40"/>
      <c r="I107" s="146"/>
      <c r="J107" s="40"/>
      <c r="K107" s="40"/>
      <c r="L107" s="44"/>
      <c r="M107" s="229"/>
      <c r="N107" s="230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196</v>
      </c>
      <c r="AU107" s="17" t="s">
        <v>69</v>
      </c>
    </row>
    <row r="108" s="2" customFormat="1" ht="21.75" customHeight="1">
      <c r="A108" s="38"/>
      <c r="B108" s="39"/>
      <c r="C108" s="218" t="s">
        <v>204</v>
      </c>
      <c r="D108" s="218" t="s">
        <v>147</v>
      </c>
      <c r="E108" s="219" t="s">
        <v>205</v>
      </c>
      <c r="F108" s="220" t="s">
        <v>206</v>
      </c>
      <c r="G108" s="221" t="s">
        <v>193</v>
      </c>
      <c r="H108" s="222">
        <v>403.13999999999999</v>
      </c>
      <c r="I108" s="223"/>
      <c r="J108" s="224">
        <f>ROUND(I108*H108,2)</f>
        <v>0</v>
      </c>
      <c r="K108" s="220" t="s">
        <v>142</v>
      </c>
      <c r="L108" s="44"/>
      <c r="M108" s="225" t="s">
        <v>19</v>
      </c>
      <c r="N108" s="226" t="s">
        <v>42</v>
      </c>
      <c r="O108" s="84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6" t="s">
        <v>76</v>
      </c>
      <c r="AT108" s="216" t="s">
        <v>147</v>
      </c>
      <c r="AU108" s="216" t="s">
        <v>69</v>
      </c>
      <c r="AY108" s="17" t="s">
        <v>144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7" t="s">
        <v>145</v>
      </c>
      <c r="BK108" s="217">
        <f>ROUND(I108*H108,2)</f>
        <v>0</v>
      </c>
      <c r="BL108" s="17" t="s">
        <v>76</v>
      </c>
      <c r="BM108" s="216" t="s">
        <v>207</v>
      </c>
    </row>
    <row r="109" s="2" customFormat="1">
      <c r="A109" s="38"/>
      <c r="B109" s="39"/>
      <c r="C109" s="40"/>
      <c r="D109" s="227" t="s">
        <v>151</v>
      </c>
      <c r="E109" s="40"/>
      <c r="F109" s="228" t="s">
        <v>208</v>
      </c>
      <c r="G109" s="40"/>
      <c r="H109" s="40"/>
      <c r="I109" s="146"/>
      <c r="J109" s="40"/>
      <c r="K109" s="40"/>
      <c r="L109" s="44"/>
      <c r="M109" s="229"/>
      <c r="N109" s="230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151</v>
      </c>
      <c r="AU109" s="17" t="s">
        <v>69</v>
      </c>
    </row>
    <row r="110" s="11" customFormat="1">
      <c r="A110" s="11"/>
      <c r="B110" s="231"/>
      <c r="C110" s="232"/>
      <c r="D110" s="227" t="s">
        <v>209</v>
      </c>
      <c r="E110" s="233" t="s">
        <v>19</v>
      </c>
      <c r="F110" s="234" t="s">
        <v>210</v>
      </c>
      <c r="G110" s="232"/>
      <c r="H110" s="235">
        <v>390.60000000000002</v>
      </c>
      <c r="I110" s="236"/>
      <c r="J110" s="232"/>
      <c r="K110" s="232"/>
      <c r="L110" s="237"/>
      <c r="M110" s="238"/>
      <c r="N110" s="239"/>
      <c r="O110" s="239"/>
      <c r="P110" s="239"/>
      <c r="Q110" s="239"/>
      <c r="R110" s="239"/>
      <c r="S110" s="239"/>
      <c r="T110" s="240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T110" s="241" t="s">
        <v>209</v>
      </c>
      <c r="AU110" s="241" t="s">
        <v>69</v>
      </c>
      <c r="AV110" s="11" t="s">
        <v>78</v>
      </c>
      <c r="AW110" s="11" t="s">
        <v>31</v>
      </c>
      <c r="AX110" s="11" t="s">
        <v>69</v>
      </c>
      <c r="AY110" s="241" t="s">
        <v>144</v>
      </c>
    </row>
    <row r="111" s="11" customFormat="1">
      <c r="A111" s="11"/>
      <c r="B111" s="231"/>
      <c r="C111" s="232"/>
      <c r="D111" s="227" t="s">
        <v>209</v>
      </c>
      <c r="E111" s="233" t="s">
        <v>19</v>
      </c>
      <c r="F111" s="234" t="s">
        <v>211</v>
      </c>
      <c r="G111" s="232"/>
      <c r="H111" s="235">
        <v>12.539999999999999</v>
      </c>
      <c r="I111" s="236"/>
      <c r="J111" s="232"/>
      <c r="K111" s="232"/>
      <c r="L111" s="237"/>
      <c r="M111" s="238"/>
      <c r="N111" s="239"/>
      <c r="O111" s="239"/>
      <c r="P111" s="239"/>
      <c r="Q111" s="239"/>
      <c r="R111" s="239"/>
      <c r="S111" s="239"/>
      <c r="T111" s="240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T111" s="241" t="s">
        <v>209</v>
      </c>
      <c r="AU111" s="241" t="s">
        <v>69</v>
      </c>
      <c r="AV111" s="11" t="s">
        <v>78</v>
      </c>
      <c r="AW111" s="11" t="s">
        <v>31</v>
      </c>
      <c r="AX111" s="11" t="s">
        <v>69</v>
      </c>
      <c r="AY111" s="241" t="s">
        <v>144</v>
      </c>
    </row>
    <row r="112" s="12" customFormat="1">
      <c r="A112" s="12"/>
      <c r="B112" s="242"/>
      <c r="C112" s="243"/>
      <c r="D112" s="227" t="s">
        <v>209</v>
      </c>
      <c r="E112" s="244" t="s">
        <v>19</v>
      </c>
      <c r="F112" s="245" t="s">
        <v>212</v>
      </c>
      <c r="G112" s="243"/>
      <c r="H112" s="246">
        <v>403.13999999999999</v>
      </c>
      <c r="I112" s="247"/>
      <c r="J112" s="243"/>
      <c r="K112" s="243"/>
      <c r="L112" s="248"/>
      <c r="M112" s="249"/>
      <c r="N112" s="250"/>
      <c r="O112" s="250"/>
      <c r="P112" s="250"/>
      <c r="Q112" s="250"/>
      <c r="R112" s="250"/>
      <c r="S112" s="250"/>
      <c r="T112" s="251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52" t="s">
        <v>209</v>
      </c>
      <c r="AU112" s="252" t="s">
        <v>69</v>
      </c>
      <c r="AV112" s="12" t="s">
        <v>145</v>
      </c>
      <c r="AW112" s="12" t="s">
        <v>31</v>
      </c>
      <c r="AX112" s="12" t="s">
        <v>76</v>
      </c>
      <c r="AY112" s="252" t="s">
        <v>144</v>
      </c>
    </row>
    <row r="113" s="2" customFormat="1" ht="21.75" customHeight="1">
      <c r="A113" s="38"/>
      <c r="B113" s="39"/>
      <c r="C113" s="218" t="s">
        <v>213</v>
      </c>
      <c r="D113" s="218" t="s">
        <v>147</v>
      </c>
      <c r="E113" s="219" t="s">
        <v>214</v>
      </c>
      <c r="F113" s="220" t="s">
        <v>215</v>
      </c>
      <c r="G113" s="221" t="s">
        <v>141</v>
      </c>
      <c r="H113" s="222">
        <v>1240</v>
      </c>
      <c r="I113" s="223"/>
      <c r="J113" s="224">
        <f>ROUND(I113*H113,2)</f>
        <v>0</v>
      </c>
      <c r="K113" s="220" t="s">
        <v>142</v>
      </c>
      <c r="L113" s="44"/>
      <c r="M113" s="225" t="s">
        <v>19</v>
      </c>
      <c r="N113" s="226" t="s">
        <v>42</v>
      </c>
      <c r="O113" s="84"/>
      <c r="P113" s="214">
        <f>O113*H113</f>
        <v>0</v>
      </c>
      <c r="Q113" s="214">
        <v>0.20300000000000001</v>
      </c>
      <c r="R113" s="214">
        <f>Q113*H113</f>
        <v>251.72000000000003</v>
      </c>
      <c r="S113" s="214">
        <v>0</v>
      </c>
      <c r="T113" s="21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6" t="s">
        <v>173</v>
      </c>
      <c r="AT113" s="216" t="s">
        <v>147</v>
      </c>
      <c r="AU113" s="216" t="s">
        <v>69</v>
      </c>
      <c r="AY113" s="17" t="s">
        <v>144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7" t="s">
        <v>145</v>
      </c>
      <c r="BK113" s="217">
        <f>ROUND(I113*H113,2)</f>
        <v>0</v>
      </c>
      <c r="BL113" s="17" t="s">
        <v>173</v>
      </c>
      <c r="BM113" s="216" t="s">
        <v>216</v>
      </c>
    </row>
    <row r="114" s="2" customFormat="1">
      <c r="A114" s="38"/>
      <c r="B114" s="39"/>
      <c r="C114" s="40"/>
      <c r="D114" s="227" t="s">
        <v>151</v>
      </c>
      <c r="E114" s="40"/>
      <c r="F114" s="228" t="s">
        <v>217</v>
      </c>
      <c r="G114" s="40"/>
      <c r="H114" s="40"/>
      <c r="I114" s="146"/>
      <c r="J114" s="40"/>
      <c r="K114" s="40"/>
      <c r="L114" s="44"/>
      <c r="M114" s="229"/>
      <c r="N114" s="230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151</v>
      </c>
      <c r="AU114" s="17" t="s">
        <v>69</v>
      </c>
    </row>
    <row r="115" s="2" customFormat="1" ht="21.75" customHeight="1">
      <c r="A115" s="38"/>
      <c r="B115" s="39"/>
      <c r="C115" s="218" t="s">
        <v>8</v>
      </c>
      <c r="D115" s="218" t="s">
        <v>147</v>
      </c>
      <c r="E115" s="219" t="s">
        <v>218</v>
      </c>
      <c r="F115" s="220" t="s">
        <v>219</v>
      </c>
      <c r="G115" s="221" t="s">
        <v>141</v>
      </c>
      <c r="H115" s="222">
        <v>1240</v>
      </c>
      <c r="I115" s="223"/>
      <c r="J115" s="224">
        <f>ROUND(I115*H115,2)</f>
        <v>0</v>
      </c>
      <c r="K115" s="220" t="s">
        <v>142</v>
      </c>
      <c r="L115" s="44"/>
      <c r="M115" s="225" t="s">
        <v>19</v>
      </c>
      <c r="N115" s="226" t="s">
        <v>42</v>
      </c>
      <c r="O115" s="84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6" t="s">
        <v>173</v>
      </c>
      <c r="AT115" s="216" t="s">
        <v>147</v>
      </c>
      <c r="AU115" s="216" t="s">
        <v>69</v>
      </c>
      <c r="AY115" s="17" t="s">
        <v>144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7" t="s">
        <v>145</v>
      </c>
      <c r="BK115" s="217">
        <f>ROUND(I115*H115,2)</f>
        <v>0</v>
      </c>
      <c r="BL115" s="17" t="s">
        <v>173</v>
      </c>
      <c r="BM115" s="216" t="s">
        <v>220</v>
      </c>
    </row>
    <row r="116" s="2" customFormat="1" ht="21.75" customHeight="1">
      <c r="A116" s="38"/>
      <c r="B116" s="39"/>
      <c r="C116" s="218" t="s">
        <v>221</v>
      </c>
      <c r="D116" s="218" t="s">
        <v>147</v>
      </c>
      <c r="E116" s="219" t="s">
        <v>222</v>
      </c>
      <c r="F116" s="220" t="s">
        <v>223</v>
      </c>
      <c r="G116" s="221" t="s">
        <v>141</v>
      </c>
      <c r="H116" s="222">
        <v>19</v>
      </c>
      <c r="I116" s="223"/>
      <c r="J116" s="224">
        <f>ROUND(I116*H116,2)</f>
        <v>0</v>
      </c>
      <c r="K116" s="220" t="s">
        <v>142</v>
      </c>
      <c r="L116" s="44"/>
      <c r="M116" s="225" t="s">
        <v>19</v>
      </c>
      <c r="N116" s="226" t="s">
        <v>42</v>
      </c>
      <c r="O116" s="84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6" t="s">
        <v>173</v>
      </c>
      <c r="AT116" s="216" t="s">
        <v>147</v>
      </c>
      <c r="AU116" s="216" t="s">
        <v>69</v>
      </c>
      <c r="AY116" s="17" t="s">
        <v>144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7" t="s">
        <v>145</v>
      </c>
      <c r="BK116" s="217">
        <f>ROUND(I116*H116,2)</f>
        <v>0</v>
      </c>
      <c r="BL116" s="17" t="s">
        <v>173</v>
      </c>
      <c r="BM116" s="216" t="s">
        <v>224</v>
      </c>
    </row>
    <row r="117" s="2" customFormat="1" ht="21.75" customHeight="1">
      <c r="A117" s="38"/>
      <c r="B117" s="39"/>
      <c r="C117" s="218" t="s">
        <v>225</v>
      </c>
      <c r="D117" s="218" t="s">
        <v>147</v>
      </c>
      <c r="E117" s="219" t="s">
        <v>226</v>
      </c>
      <c r="F117" s="220" t="s">
        <v>227</v>
      </c>
      <c r="G117" s="221" t="s">
        <v>228</v>
      </c>
      <c r="H117" s="222">
        <v>1240</v>
      </c>
      <c r="I117" s="223"/>
      <c r="J117" s="224">
        <f>ROUND(I117*H117,2)</f>
        <v>0</v>
      </c>
      <c r="K117" s="220" t="s">
        <v>142</v>
      </c>
      <c r="L117" s="44"/>
      <c r="M117" s="225" t="s">
        <v>19</v>
      </c>
      <c r="N117" s="226" t="s">
        <v>42</v>
      </c>
      <c r="O117" s="84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6" t="s">
        <v>173</v>
      </c>
      <c r="AT117" s="216" t="s">
        <v>147</v>
      </c>
      <c r="AU117" s="216" t="s">
        <v>69</v>
      </c>
      <c r="AY117" s="17" t="s">
        <v>144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7" t="s">
        <v>145</v>
      </c>
      <c r="BK117" s="217">
        <f>ROUND(I117*H117,2)</f>
        <v>0</v>
      </c>
      <c r="BL117" s="17" t="s">
        <v>173</v>
      </c>
      <c r="BM117" s="216" t="s">
        <v>229</v>
      </c>
    </row>
    <row r="118" s="2" customFormat="1">
      <c r="A118" s="38"/>
      <c r="B118" s="39"/>
      <c r="C118" s="40"/>
      <c r="D118" s="227" t="s">
        <v>151</v>
      </c>
      <c r="E118" s="40"/>
      <c r="F118" s="228" t="s">
        <v>230</v>
      </c>
      <c r="G118" s="40"/>
      <c r="H118" s="40"/>
      <c r="I118" s="146"/>
      <c r="J118" s="40"/>
      <c r="K118" s="40"/>
      <c r="L118" s="44"/>
      <c r="M118" s="229"/>
      <c r="N118" s="230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151</v>
      </c>
      <c r="AU118" s="17" t="s">
        <v>69</v>
      </c>
    </row>
    <row r="119" s="13" customFormat="1" ht="25.92" customHeight="1">
      <c r="A119" s="13"/>
      <c r="B119" s="253"/>
      <c r="C119" s="254"/>
      <c r="D119" s="255" t="s">
        <v>68</v>
      </c>
      <c r="E119" s="256" t="s">
        <v>231</v>
      </c>
      <c r="F119" s="256" t="s">
        <v>232</v>
      </c>
      <c r="G119" s="254"/>
      <c r="H119" s="254"/>
      <c r="I119" s="257"/>
      <c r="J119" s="258">
        <f>BK119</f>
        <v>0</v>
      </c>
      <c r="K119" s="254"/>
      <c r="L119" s="259"/>
      <c r="M119" s="260"/>
      <c r="N119" s="261"/>
      <c r="O119" s="261"/>
      <c r="P119" s="262">
        <f>SUM(P120:P124)</f>
        <v>0</v>
      </c>
      <c r="Q119" s="261"/>
      <c r="R119" s="262">
        <f>SUM(R120:R124)</f>
        <v>0</v>
      </c>
      <c r="S119" s="261"/>
      <c r="T119" s="263">
        <f>SUM(T120:T124)</f>
        <v>0</v>
      </c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R119" s="264" t="s">
        <v>145</v>
      </c>
      <c r="AT119" s="265" t="s">
        <v>68</v>
      </c>
      <c r="AU119" s="265" t="s">
        <v>69</v>
      </c>
      <c r="AY119" s="264" t="s">
        <v>144</v>
      </c>
      <c r="BK119" s="266">
        <f>SUM(BK120:BK124)</f>
        <v>0</v>
      </c>
    </row>
    <row r="120" s="2" customFormat="1" ht="16.5" customHeight="1">
      <c r="A120" s="38"/>
      <c r="B120" s="39"/>
      <c r="C120" s="218" t="s">
        <v>233</v>
      </c>
      <c r="D120" s="218" t="s">
        <v>147</v>
      </c>
      <c r="E120" s="219" t="s">
        <v>234</v>
      </c>
      <c r="F120" s="220" t="s">
        <v>235</v>
      </c>
      <c r="G120" s="221" t="s">
        <v>236</v>
      </c>
      <c r="H120" s="222">
        <v>186</v>
      </c>
      <c r="I120" s="223"/>
      <c r="J120" s="224">
        <f>ROUND(I120*H120,2)</f>
        <v>0</v>
      </c>
      <c r="K120" s="220" t="s">
        <v>142</v>
      </c>
      <c r="L120" s="44"/>
      <c r="M120" s="225" t="s">
        <v>19</v>
      </c>
      <c r="N120" s="226" t="s">
        <v>42</v>
      </c>
      <c r="O120" s="84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6" t="s">
        <v>237</v>
      </c>
      <c r="AT120" s="216" t="s">
        <v>147</v>
      </c>
      <c r="AU120" s="216" t="s">
        <v>76</v>
      </c>
      <c r="AY120" s="17" t="s">
        <v>144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7" t="s">
        <v>145</v>
      </c>
      <c r="BK120" s="217">
        <f>ROUND(I120*H120,2)</f>
        <v>0</v>
      </c>
      <c r="BL120" s="17" t="s">
        <v>237</v>
      </c>
      <c r="BM120" s="216" t="s">
        <v>238</v>
      </c>
    </row>
    <row r="121" s="2" customFormat="1" ht="16.5" customHeight="1">
      <c r="A121" s="38"/>
      <c r="B121" s="39"/>
      <c r="C121" s="218" t="s">
        <v>239</v>
      </c>
      <c r="D121" s="218" t="s">
        <v>147</v>
      </c>
      <c r="E121" s="219" t="s">
        <v>240</v>
      </c>
      <c r="F121" s="220" t="s">
        <v>241</v>
      </c>
      <c r="G121" s="221" t="s">
        <v>236</v>
      </c>
      <c r="H121" s="222">
        <v>124</v>
      </c>
      <c r="I121" s="223"/>
      <c r="J121" s="224">
        <f>ROUND(I121*H121,2)</f>
        <v>0</v>
      </c>
      <c r="K121" s="220" t="s">
        <v>142</v>
      </c>
      <c r="L121" s="44"/>
      <c r="M121" s="225" t="s">
        <v>19</v>
      </c>
      <c r="N121" s="226" t="s">
        <v>42</v>
      </c>
      <c r="O121" s="84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6" t="s">
        <v>237</v>
      </c>
      <c r="AT121" s="216" t="s">
        <v>147</v>
      </c>
      <c r="AU121" s="216" t="s">
        <v>76</v>
      </c>
      <c r="AY121" s="17" t="s">
        <v>144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7" t="s">
        <v>145</v>
      </c>
      <c r="BK121" s="217">
        <f>ROUND(I121*H121,2)</f>
        <v>0</v>
      </c>
      <c r="BL121" s="17" t="s">
        <v>237</v>
      </c>
      <c r="BM121" s="216" t="s">
        <v>242</v>
      </c>
    </row>
    <row r="122" s="2" customFormat="1" ht="16.5" customHeight="1">
      <c r="A122" s="38"/>
      <c r="B122" s="39"/>
      <c r="C122" s="218" t="s">
        <v>243</v>
      </c>
      <c r="D122" s="218" t="s">
        <v>147</v>
      </c>
      <c r="E122" s="219" t="s">
        <v>244</v>
      </c>
      <c r="F122" s="220" t="s">
        <v>245</v>
      </c>
      <c r="G122" s="221" t="s">
        <v>236</v>
      </c>
      <c r="H122" s="222">
        <v>36</v>
      </c>
      <c r="I122" s="223"/>
      <c r="J122" s="224">
        <f>ROUND(I122*H122,2)</f>
        <v>0</v>
      </c>
      <c r="K122" s="220" t="s">
        <v>142</v>
      </c>
      <c r="L122" s="44"/>
      <c r="M122" s="225" t="s">
        <v>19</v>
      </c>
      <c r="N122" s="226" t="s">
        <v>42</v>
      </c>
      <c r="O122" s="84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6" t="s">
        <v>237</v>
      </c>
      <c r="AT122" s="216" t="s">
        <v>147</v>
      </c>
      <c r="AU122" s="216" t="s">
        <v>76</v>
      </c>
      <c r="AY122" s="17" t="s">
        <v>144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7" t="s">
        <v>145</v>
      </c>
      <c r="BK122" s="217">
        <f>ROUND(I122*H122,2)</f>
        <v>0</v>
      </c>
      <c r="BL122" s="17" t="s">
        <v>237</v>
      </c>
      <c r="BM122" s="216" t="s">
        <v>246</v>
      </c>
    </row>
    <row r="123" s="2" customFormat="1" ht="16.5" customHeight="1">
      <c r="A123" s="38"/>
      <c r="B123" s="39"/>
      <c r="C123" s="218" t="s">
        <v>7</v>
      </c>
      <c r="D123" s="218" t="s">
        <v>147</v>
      </c>
      <c r="E123" s="219" t="s">
        <v>247</v>
      </c>
      <c r="F123" s="220" t="s">
        <v>248</v>
      </c>
      <c r="G123" s="221" t="s">
        <v>236</v>
      </c>
      <c r="H123" s="222">
        <v>84</v>
      </c>
      <c r="I123" s="223"/>
      <c r="J123" s="224">
        <f>ROUND(I123*H123,2)</f>
        <v>0</v>
      </c>
      <c r="K123" s="220" t="s">
        <v>142</v>
      </c>
      <c r="L123" s="44"/>
      <c r="M123" s="225" t="s">
        <v>19</v>
      </c>
      <c r="N123" s="226" t="s">
        <v>42</v>
      </c>
      <c r="O123" s="84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6" t="s">
        <v>237</v>
      </c>
      <c r="AT123" s="216" t="s">
        <v>147</v>
      </c>
      <c r="AU123" s="216" t="s">
        <v>76</v>
      </c>
      <c r="AY123" s="17" t="s">
        <v>144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7" t="s">
        <v>145</v>
      </c>
      <c r="BK123" s="217">
        <f>ROUND(I123*H123,2)</f>
        <v>0</v>
      </c>
      <c r="BL123" s="17" t="s">
        <v>237</v>
      </c>
      <c r="BM123" s="216" t="s">
        <v>249</v>
      </c>
    </row>
    <row r="124" s="2" customFormat="1" ht="16.5" customHeight="1">
      <c r="A124" s="38"/>
      <c r="B124" s="39"/>
      <c r="C124" s="218" t="s">
        <v>250</v>
      </c>
      <c r="D124" s="218" t="s">
        <v>147</v>
      </c>
      <c r="E124" s="219" t="s">
        <v>251</v>
      </c>
      <c r="F124" s="220" t="s">
        <v>252</v>
      </c>
      <c r="G124" s="221" t="s">
        <v>236</v>
      </c>
      <c r="H124" s="222">
        <v>66</v>
      </c>
      <c r="I124" s="223"/>
      <c r="J124" s="224">
        <f>ROUND(I124*H124,2)</f>
        <v>0</v>
      </c>
      <c r="K124" s="220" t="s">
        <v>142</v>
      </c>
      <c r="L124" s="44"/>
      <c r="M124" s="267" t="s">
        <v>19</v>
      </c>
      <c r="N124" s="268" t="s">
        <v>42</v>
      </c>
      <c r="O124" s="269"/>
      <c r="P124" s="270">
        <f>O124*H124</f>
        <v>0</v>
      </c>
      <c r="Q124" s="270">
        <v>0</v>
      </c>
      <c r="R124" s="270">
        <f>Q124*H124</f>
        <v>0</v>
      </c>
      <c r="S124" s="270">
        <v>0</v>
      </c>
      <c r="T124" s="271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6" t="s">
        <v>237</v>
      </c>
      <c r="AT124" s="216" t="s">
        <v>147</v>
      </c>
      <c r="AU124" s="216" t="s">
        <v>76</v>
      </c>
      <c r="AY124" s="17" t="s">
        <v>144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145</v>
      </c>
      <c r="BK124" s="217">
        <f>ROUND(I124*H124,2)</f>
        <v>0</v>
      </c>
      <c r="BL124" s="17" t="s">
        <v>237</v>
      </c>
      <c r="BM124" s="216" t="s">
        <v>253</v>
      </c>
    </row>
    <row r="125" s="2" customFormat="1" ht="6.96" customHeight="1">
      <c r="A125" s="38"/>
      <c r="B125" s="59"/>
      <c r="C125" s="60"/>
      <c r="D125" s="60"/>
      <c r="E125" s="60"/>
      <c r="F125" s="60"/>
      <c r="G125" s="60"/>
      <c r="H125" s="60"/>
      <c r="I125" s="175"/>
      <c r="J125" s="60"/>
      <c r="K125" s="60"/>
      <c r="L125" s="44"/>
      <c r="M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</sheetData>
  <sheetProtection sheet="1" autoFilter="0" formatColumns="0" formatRows="0" objects="1" scenarios="1" spinCount="100000" saltValue="khpFSSaeB/Kx99zTir0o75BLPv0mBGVjs/wGvpuW4LBwnh6NxyxYhig7JFneyOiTlNYn4pNunjEoYc0Yn9fOng==" hashValue="I4PEi9d23kliTfXDF7EpOGCJSBemAcFTCpDGcCqqL2MXN98Ap0pbQ8lCFlDATr0TdQOE/HRZQtFgHtO4RutZ/w==" algorithmName="SHA-512" password="CC35"/>
  <autoFilter ref="C85:K12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115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stavby'!K6</f>
        <v>Oprava přijímačů kolejových obvodů - II. Etapa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116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117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118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254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30. 4. 2020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27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27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27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stavby'!AN19="","",'Rekapitulace stavby'!AN19)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9" t="s">
        <v>27</v>
      </c>
      <c r="J26" s="133" t="str">
        <f>IF('Rekapitulace stavby'!AN20="","",'Rekapitulace stavby'!AN20)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ROUND(J85,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ROUND((SUM(BE85:BE106)),  2)</f>
        <v>0</v>
      </c>
      <c r="G35" s="38"/>
      <c r="H35" s="38"/>
      <c r="I35" s="164">
        <v>0.20999999999999999</v>
      </c>
      <c r="J35" s="163">
        <f>ROUND(((SUM(BE85:BE106))*I35),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ROUND((SUM(BF85:BF106)),  2)</f>
        <v>0</v>
      </c>
      <c r="G36" s="38"/>
      <c r="H36" s="38"/>
      <c r="I36" s="164">
        <v>0.14999999999999999</v>
      </c>
      <c r="J36" s="163">
        <f>ROUND(((SUM(BF85:BF106))*I36),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ROUND((SUM(BG85:BG106)),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ROUND((SUM(BH85:BH106)),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ROUND((SUM(BI85:BI106)),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přijímačů kolejových obvodů - II. Etapa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117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01.2 - Stavební část - Sborník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30. 4. 2020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121</v>
      </c>
      <c r="D61" s="181"/>
      <c r="E61" s="181"/>
      <c r="F61" s="181"/>
      <c r="G61" s="181"/>
      <c r="H61" s="181"/>
      <c r="I61" s="182"/>
      <c r="J61" s="183" t="s">
        <v>122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J85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146"/>
      <c r="J64" s="40"/>
      <c r="K64" s="40"/>
      <c r="L64" s="14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175"/>
      <c r="J65" s="60"/>
      <c r="K65" s="6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178"/>
      <c r="J69" s="62"/>
      <c r="K69" s="62"/>
      <c r="L69" s="14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125</v>
      </c>
      <c r="D70" s="40"/>
      <c r="E70" s="40"/>
      <c r="F70" s="40"/>
      <c r="G70" s="40"/>
      <c r="H70" s="40"/>
      <c r="I70" s="146"/>
      <c r="J70" s="40"/>
      <c r="K70" s="40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79" t="str">
        <f>E7</f>
        <v>Oprava přijímačů kolejových obvodů - II. Etapa</v>
      </c>
      <c r="F73" s="32"/>
      <c r="G73" s="32"/>
      <c r="H73" s="32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116</v>
      </c>
      <c r="D74" s="22"/>
      <c r="E74" s="22"/>
      <c r="F74" s="22"/>
      <c r="G74" s="22"/>
      <c r="H74" s="22"/>
      <c r="I74" s="138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79" t="s">
        <v>117</v>
      </c>
      <c r="F75" s="40"/>
      <c r="G75" s="40"/>
      <c r="H75" s="40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118</v>
      </c>
      <c r="D76" s="40"/>
      <c r="E76" s="40"/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01.2 - Stavební část - Sborník</v>
      </c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 xml:space="preserve"> </v>
      </c>
      <c r="G79" s="40"/>
      <c r="H79" s="40"/>
      <c r="I79" s="149" t="s">
        <v>23</v>
      </c>
      <c r="J79" s="72" t="str">
        <f>IF(J14="","",J14)</f>
        <v>30. 4. 2020</v>
      </c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E17</f>
        <v xml:space="preserve"> </v>
      </c>
      <c r="G81" s="40"/>
      <c r="H81" s="40"/>
      <c r="I81" s="149" t="s">
        <v>30</v>
      </c>
      <c r="J81" s="36" t="str">
        <f>E23</f>
        <v xml:space="preserve"> </v>
      </c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40"/>
      <c r="E82" s="40"/>
      <c r="F82" s="27" t="str">
        <f>IF(E20="","",E20)</f>
        <v>Vyplň údaj</v>
      </c>
      <c r="G82" s="40"/>
      <c r="H82" s="40"/>
      <c r="I82" s="149" t="s">
        <v>32</v>
      </c>
      <c r="J82" s="36" t="str">
        <f>E26</f>
        <v xml:space="preserve"> 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0" customFormat="1" ht="29.28" customHeight="1">
      <c r="A84" s="192"/>
      <c r="B84" s="193"/>
      <c r="C84" s="194" t="s">
        <v>126</v>
      </c>
      <c r="D84" s="195" t="s">
        <v>54</v>
      </c>
      <c r="E84" s="195" t="s">
        <v>50</v>
      </c>
      <c r="F84" s="195" t="s">
        <v>51</v>
      </c>
      <c r="G84" s="195" t="s">
        <v>127</v>
      </c>
      <c r="H84" s="195" t="s">
        <v>128</v>
      </c>
      <c r="I84" s="196" t="s">
        <v>129</v>
      </c>
      <c r="J84" s="195" t="s">
        <v>122</v>
      </c>
      <c r="K84" s="197" t="s">
        <v>130</v>
      </c>
      <c r="L84" s="198"/>
      <c r="M84" s="92" t="s">
        <v>19</v>
      </c>
      <c r="N84" s="93" t="s">
        <v>39</v>
      </c>
      <c r="O84" s="93" t="s">
        <v>131</v>
      </c>
      <c r="P84" s="93" t="s">
        <v>132</v>
      </c>
      <c r="Q84" s="93" t="s">
        <v>133</v>
      </c>
      <c r="R84" s="93" t="s">
        <v>134</v>
      </c>
      <c r="S84" s="93" t="s">
        <v>135</v>
      </c>
      <c r="T84" s="94" t="s">
        <v>136</v>
      </c>
      <c r="U84" s="192"/>
      <c r="V84" s="192"/>
      <c r="W84" s="192"/>
      <c r="X84" s="192"/>
      <c r="Y84" s="192"/>
      <c r="Z84" s="192"/>
      <c r="AA84" s="192"/>
      <c r="AB84" s="192"/>
      <c r="AC84" s="192"/>
      <c r="AD84" s="192"/>
      <c r="AE84" s="192"/>
    </row>
    <row r="85" s="2" customFormat="1" ht="22.8" customHeight="1">
      <c r="A85" s="38"/>
      <c r="B85" s="39"/>
      <c r="C85" s="99" t="s">
        <v>137</v>
      </c>
      <c r="D85" s="40"/>
      <c r="E85" s="40"/>
      <c r="F85" s="40"/>
      <c r="G85" s="40"/>
      <c r="H85" s="40"/>
      <c r="I85" s="146"/>
      <c r="J85" s="199">
        <f>BK85</f>
        <v>0</v>
      </c>
      <c r="K85" s="40"/>
      <c r="L85" s="44"/>
      <c r="M85" s="95"/>
      <c r="N85" s="200"/>
      <c r="O85" s="96"/>
      <c r="P85" s="201">
        <f>SUM(P86:P106)</f>
        <v>0</v>
      </c>
      <c r="Q85" s="96"/>
      <c r="R85" s="201">
        <f>SUM(R86:R106)</f>
        <v>0</v>
      </c>
      <c r="S85" s="96"/>
      <c r="T85" s="202">
        <f>SUM(T86:T106)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68</v>
      </c>
      <c r="AU85" s="17" t="s">
        <v>123</v>
      </c>
      <c r="BK85" s="203">
        <f>SUM(BK86:BK106)</f>
        <v>0</v>
      </c>
    </row>
    <row r="86" s="2" customFormat="1" ht="21.75" customHeight="1">
      <c r="A86" s="38"/>
      <c r="B86" s="39"/>
      <c r="C86" s="204" t="s">
        <v>76</v>
      </c>
      <c r="D86" s="204" t="s">
        <v>138</v>
      </c>
      <c r="E86" s="205" t="s">
        <v>255</v>
      </c>
      <c r="F86" s="206" t="s">
        <v>256</v>
      </c>
      <c r="G86" s="207" t="s">
        <v>141</v>
      </c>
      <c r="H86" s="208">
        <v>572</v>
      </c>
      <c r="I86" s="209"/>
      <c r="J86" s="210">
        <f>ROUND(I86*H86,2)</f>
        <v>0</v>
      </c>
      <c r="K86" s="206" t="s">
        <v>257</v>
      </c>
      <c r="L86" s="211"/>
      <c r="M86" s="212" t="s">
        <v>19</v>
      </c>
      <c r="N86" s="213" t="s">
        <v>40</v>
      </c>
      <c r="O86" s="84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6" t="s">
        <v>143</v>
      </c>
      <c r="AT86" s="216" t="s">
        <v>138</v>
      </c>
      <c r="AU86" s="216" t="s">
        <v>69</v>
      </c>
      <c r="AY86" s="17" t="s">
        <v>144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7" t="s">
        <v>76</v>
      </c>
      <c r="BK86" s="217">
        <f>ROUND(I86*H86,2)</f>
        <v>0</v>
      </c>
      <c r="BL86" s="17" t="s">
        <v>145</v>
      </c>
      <c r="BM86" s="216" t="s">
        <v>258</v>
      </c>
    </row>
    <row r="87" s="2" customFormat="1" ht="21.75" customHeight="1">
      <c r="A87" s="38"/>
      <c r="B87" s="39"/>
      <c r="C87" s="204" t="s">
        <v>78</v>
      </c>
      <c r="D87" s="204" t="s">
        <v>138</v>
      </c>
      <c r="E87" s="205" t="s">
        <v>259</v>
      </c>
      <c r="F87" s="206" t="s">
        <v>260</v>
      </c>
      <c r="G87" s="207" t="s">
        <v>141</v>
      </c>
      <c r="H87" s="208">
        <v>44</v>
      </c>
      <c r="I87" s="209"/>
      <c r="J87" s="210">
        <f>ROUND(I87*H87,2)</f>
        <v>0</v>
      </c>
      <c r="K87" s="206" t="s">
        <v>257</v>
      </c>
      <c r="L87" s="211"/>
      <c r="M87" s="212" t="s">
        <v>19</v>
      </c>
      <c r="N87" s="213" t="s">
        <v>40</v>
      </c>
      <c r="O87" s="84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6" t="s">
        <v>261</v>
      </c>
      <c r="AT87" s="216" t="s">
        <v>138</v>
      </c>
      <c r="AU87" s="216" t="s">
        <v>69</v>
      </c>
      <c r="AY87" s="17" t="s">
        <v>144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7" t="s">
        <v>76</v>
      </c>
      <c r="BK87" s="217">
        <f>ROUND(I87*H87,2)</f>
        <v>0</v>
      </c>
      <c r="BL87" s="17" t="s">
        <v>261</v>
      </c>
      <c r="BM87" s="216" t="s">
        <v>262</v>
      </c>
    </row>
    <row r="88" s="2" customFormat="1" ht="21.75" customHeight="1">
      <c r="A88" s="38"/>
      <c r="B88" s="39"/>
      <c r="C88" s="204" t="s">
        <v>153</v>
      </c>
      <c r="D88" s="204" t="s">
        <v>138</v>
      </c>
      <c r="E88" s="205" t="s">
        <v>263</v>
      </c>
      <c r="F88" s="206" t="s">
        <v>264</v>
      </c>
      <c r="G88" s="207" t="s">
        <v>141</v>
      </c>
      <c r="H88" s="208">
        <v>1367</v>
      </c>
      <c r="I88" s="209"/>
      <c r="J88" s="210">
        <f>ROUND(I88*H88,2)</f>
        <v>0</v>
      </c>
      <c r="K88" s="206" t="s">
        <v>257</v>
      </c>
      <c r="L88" s="211"/>
      <c r="M88" s="212" t="s">
        <v>19</v>
      </c>
      <c r="N88" s="213" t="s">
        <v>40</v>
      </c>
      <c r="O88" s="84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143</v>
      </c>
      <c r="AT88" s="216" t="s">
        <v>138</v>
      </c>
      <c r="AU88" s="216" t="s">
        <v>69</v>
      </c>
      <c r="AY88" s="17" t="s">
        <v>144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76</v>
      </c>
      <c r="BK88" s="217">
        <f>ROUND(I88*H88,2)</f>
        <v>0</v>
      </c>
      <c r="BL88" s="17" t="s">
        <v>145</v>
      </c>
      <c r="BM88" s="216" t="s">
        <v>265</v>
      </c>
    </row>
    <row r="89" s="2" customFormat="1" ht="21.75" customHeight="1">
      <c r="A89" s="38"/>
      <c r="B89" s="39"/>
      <c r="C89" s="204" t="s">
        <v>145</v>
      </c>
      <c r="D89" s="204" t="s">
        <v>138</v>
      </c>
      <c r="E89" s="205" t="s">
        <v>266</v>
      </c>
      <c r="F89" s="206" t="s">
        <v>267</v>
      </c>
      <c r="G89" s="207" t="s">
        <v>141</v>
      </c>
      <c r="H89" s="208">
        <v>302</v>
      </c>
      <c r="I89" s="209"/>
      <c r="J89" s="210">
        <f>ROUND(I89*H89,2)</f>
        <v>0</v>
      </c>
      <c r="K89" s="206" t="s">
        <v>257</v>
      </c>
      <c r="L89" s="211"/>
      <c r="M89" s="212" t="s">
        <v>19</v>
      </c>
      <c r="N89" s="213" t="s">
        <v>40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143</v>
      </c>
      <c r="AT89" s="216" t="s">
        <v>138</v>
      </c>
      <c r="AU89" s="216" t="s">
        <v>69</v>
      </c>
      <c r="AY89" s="17" t="s">
        <v>144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76</v>
      </c>
      <c r="BK89" s="217">
        <f>ROUND(I89*H89,2)</f>
        <v>0</v>
      </c>
      <c r="BL89" s="17" t="s">
        <v>145</v>
      </c>
      <c r="BM89" s="216" t="s">
        <v>268</v>
      </c>
    </row>
    <row r="90" s="2" customFormat="1" ht="21.75" customHeight="1">
      <c r="A90" s="38"/>
      <c r="B90" s="39"/>
      <c r="C90" s="204" t="s">
        <v>161</v>
      </c>
      <c r="D90" s="204" t="s">
        <v>138</v>
      </c>
      <c r="E90" s="205" t="s">
        <v>269</v>
      </c>
      <c r="F90" s="206" t="s">
        <v>270</v>
      </c>
      <c r="G90" s="207" t="s">
        <v>141</v>
      </c>
      <c r="H90" s="208">
        <v>275</v>
      </c>
      <c r="I90" s="209"/>
      <c r="J90" s="210">
        <f>ROUND(I90*H90,2)</f>
        <v>0</v>
      </c>
      <c r="K90" s="206" t="s">
        <v>257</v>
      </c>
      <c r="L90" s="211"/>
      <c r="M90" s="212" t="s">
        <v>19</v>
      </c>
      <c r="N90" s="213" t="s">
        <v>40</v>
      </c>
      <c r="O90" s="84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143</v>
      </c>
      <c r="AT90" s="216" t="s">
        <v>138</v>
      </c>
      <c r="AU90" s="216" t="s">
        <v>69</v>
      </c>
      <c r="AY90" s="17" t="s">
        <v>144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76</v>
      </c>
      <c r="BK90" s="217">
        <f>ROUND(I90*H90,2)</f>
        <v>0</v>
      </c>
      <c r="BL90" s="17" t="s">
        <v>145</v>
      </c>
      <c r="BM90" s="216" t="s">
        <v>271</v>
      </c>
    </row>
    <row r="91" s="2" customFormat="1" ht="21.75" customHeight="1">
      <c r="A91" s="38"/>
      <c r="B91" s="39"/>
      <c r="C91" s="204" t="s">
        <v>166</v>
      </c>
      <c r="D91" s="204" t="s">
        <v>138</v>
      </c>
      <c r="E91" s="205" t="s">
        <v>272</v>
      </c>
      <c r="F91" s="206" t="s">
        <v>273</v>
      </c>
      <c r="G91" s="207" t="s">
        <v>141</v>
      </c>
      <c r="H91" s="208">
        <v>50</v>
      </c>
      <c r="I91" s="209"/>
      <c r="J91" s="210">
        <f>ROUND(I91*H91,2)</f>
        <v>0</v>
      </c>
      <c r="K91" s="206" t="s">
        <v>257</v>
      </c>
      <c r="L91" s="211"/>
      <c r="M91" s="212" t="s">
        <v>19</v>
      </c>
      <c r="N91" s="213" t="s">
        <v>40</v>
      </c>
      <c r="O91" s="84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143</v>
      </c>
      <c r="AT91" s="216" t="s">
        <v>138</v>
      </c>
      <c r="AU91" s="216" t="s">
        <v>69</v>
      </c>
      <c r="AY91" s="17" t="s">
        <v>144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76</v>
      </c>
      <c r="BK91" s="217">
        <f>ROUND(I91*H91,2)</f>
        <v>0</v>
      </c>
      <c r="BL91" s="17" t="s">
        <v>145</v>
      </c>
      <c r="BM91" s="216" t="s">
        <v>274</v>
      </c>
    </row>
    <row r="92" s="2" customFormat="1" ht="21.75" customHeight="1">
      <c r="A92" s="38"/>
      <c r="B92" s="39"/>
      <c r="C92" s="204" t="s">
        <v>170</v>
      </c>
      <c r="D92" s="204" t="s">
        <v>138</v>
      </c>
      <c r="E92" s="205" t="s">
        <v>275</v>
      </c>
      <c r="F92" s="206" t="s">
        <v>276</v>
      </c>
      <c r="G92" s="207" t="s">
        <v>141</v>
      </c>
      <c r="H92" s="208">
        <v>1820</v>
      </c>
      <c r="I92" s="209"/>
      <c r="J92" s="210">
        <f>ROUND(I92*H92,2)</f>
        <v>0</v>
      </c>
      <c r="K92" s="206" t="s">
        <v>257</v>
      </c>
      <c r="L92" s="211"/>
      <c r="M92" s="212" t="s">
        <v>19</v>
      </c>
      <c r="N92" s="213" t="s">
        <v>40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143</v>
      </c>
      <c r="AT92" s="216" t="s">
        <v>138</v>
      </c>
      <c r="AU92" s="216" t="s">
        <v>69</v>
      </c>
      <c r="AY92" s="17" t="s">
        <v>144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76</v>
      </c>
      <c r="BK92" s="217">
        <f>ROUND(I92*H92,2)</f>
        <v>0</v>
      </c>
      <c r="BL92" s="17" t="s">
        <v>145</v>
      </c>
      <c r="BM92" s="216" t="s">
        <v>277</v>
      </c>
    </row>
    <row r="93" s="2" customFormat="1" ht="21.75" customHeight="1">
      <c r="A93" s="38"/>
      <c r="B93" s="39"/>
      <c r="C93" s="204" t="s">
        <v>143</v>
      </c>
      <c r="D93" s="204" t="s">
        <v>138</v>
      </c>
      <c r="E93" s="205" t="s">
        <v>278</v>
      </c>
      <c r="F93" s="206" t="s">
        <v>279</v>
      </c>
      <c r="G93" s="207" t="s">
        <v>141</v>
      </c>
      <c r="H93" s="208">
        <v>649</v>
      </c>
      <c r="I93" s="209"/>
      <c r="J93" s="210">
        <f>ROUND(I93*H93,2)</f>
        <v>0</v>
      </c>
      <c r="K93" s="206" t="s">
        <v>257</v>
      </c>
      <c r="L93" s="211"/>
      <c r="M93" s="212" t="s">
        <v>19</v>
      </c>
      <c r="N93" s="213" t="s">
        <v>40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143</v>
      </c>
      <c r="AT93" s="216" t="s">
        <v>138</v>
      </c>
      <c r="AU93" s="216" t="s">
        <v>69</v>
      </c>
      <c r="AY93" s="17" t="s">
        <v>144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76</v>
      </c>
      <c r="BK93" s="217">
        <f>ROUND(I93*H93,2)</f>
        <v>0</v>
      </c>
      <c r="BL93" s="17" t="s">
        <v>145</v>
      </c>
      <c r="BM93" s="216" t="s">
        <v>280</v>
      </c>
    </row>
    <row r="94" s="2" customFormat="1" ht="21.75" customHeight="1">
      <c r="A94" s="38"/>
      <c r="B94" s="39"/>
      <c r="C94" s="204" t="s">
        <v>179</v>
      </c>
      <c r="D94" s="204" t="s">
        <v>138</v>
      </c>
      <c r="E94" s="205" t="s">
        <v>281</v>
      </c>
      <c r="F94" s="206" t="s">
        <v>282</v>
      </c>
      <c r="G94" s="207" t="s">
        <v>141</v>
      </c>
      <c r="H94" s="208">
        <v>825</v>
      </c>
      <c r="I94" s="209"/>
      <c r="J94" s="210">
        <f>ROUND(I94*H94,2)</f>
        <v>0</v>
      </c>
      <c r="K94" s="206" t="s">
        <v>257</v>
      </c>
      <c r="L94" s="211"/>
      <c r="M94" s="212" t="s">
        <v>19</v>
      </c>
      <c r="N94" s="213" t="s">
        <v>40</v>
      </c>
      <c r="O94" s="84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143</v>
      </c>
      <c r="AT94" s="216" t="s">
        <v>138</v>
      </c>
      <c r="AU94" s="216" t="s">
        <v>69</v>
      </c>
      <c r="AY94" s="17" t="s">
        <v>144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76</v>
      </c>
      <c r="BK94" s="217">
        <f>ROUND(I94*H94,2)</f>
        <v>0</v>
      </c>
      <c r="BL94" s="17" t="s">
        <v>145</v>
      </c>
      <c r="BM94" s="216" t="s">
        <v>283</v>
      </c>
    </row>
    <row r="95" s="2" customFormat="1" ht="21.75" customHeight="1">
      <c r="A95" s="38"/>
      <c r="B95" s="39"/>
      <c r="C95" s="204" t="s">
        <v>184</v>
      </c>
      <c r="D95" s="204" t="s">
        <v>138</v>
      </c>
      <c r="E95" s="205" t="s">
        <v>284</v>
      </c>
      <c r="F95" s="206" t="s">
        <v>285</v>
      </c>
      <c r="G95" s="207" t="s">
        <v>141</v>
      </c>
      <c r="H95" s="208">
        <v>504</v>
      </c>
      <c r="I95" s="209"/>
      <c r="J95" s="210">
        <f>ROUND(I95*H95,2)</f>
        <v>0</v>
      </c>
      <c r="K95" s="206" t="s">
        <v>257</v>
      </c>
      <c r="L95" s="211"/>
      <c r="M95" s="212" t="s">
        <v>19</v>
      </c>
      <c r="N95" s="213" t="s">
        <v>40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286</v>
      </c>
      <c r="AT95" s="216" t="s">
        <v>138</v>
      </c>
      <c r="AU95" s="216" t="s">
        <v>69</v>
      </c>
      <c r="AY95" s="17" t="s">
        <v>144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76</v>
      </c>
      <c r="BK95" s="217">
        <f>ROUND(I95*H95,2)</f>
        <v>0</v>
      </c>
      <c r="BL95" s="17" t="s">
        <v>173</v>
      </c>
      <c r="BM95" s="216" t="s">
        <v>287</v>
      </c>
    </row>
    <row r="96" s="2" customFormat="1" ht="16.5" customHeight="1">
      <c r="A96" s="38"/>
      <c r="B96" s="39"/>
      <c r="C96" s="218" t="s">
        <v>190</v>
      </c>
      <c r="D96" s="218" t="s">
        <v>147</v>
      </c>
      <c r="E96" s="219" t="s">
        <v>288</v>
      </c>
      <c r="F96" s="220" t="s">
        <v>289</v>
      </c>
      <c r="G96" s="221" t="s">
        <v>141</v>
      </c>
      <c r="H96" s="222">
        <v>1240</v>
      </c>
      <c r="I96" s="223"/>
      <c r="J96" s="224">
        <f>ROUND(I96*H96,2)</f>
        <v>0</v>
      </c>
      <c r="K96" s="220" t="s">
        <v>19</v>
      </c>
      <c r="L96" s="44"/>
      <c r="M96" s="225" t="s">
        <v>19</v>
      </c>
      <c r="N96" s="226" t="s">
        <v>40</v>
      </c>
      <c r="O96" s="84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76</v>
      </c>
      <c r="AT96" s="216" t="s">
        <v>147</v>
      </c>
      <c r="AU96" s="216" t="s">
        <v>69</v>
      </c>
      <c r="AY96" s="17" t="s">
        <v>144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76</v>
      </c>
      <c r="BK96" s="217">
        <f>ROUND(I96*H96,2)</f>
        <v>0</v>
      </c>
      <c r="BL96" s="17" t="s">
        <v>76</v>
      </c>
      <c r="BM96" s="216" t="s">
        <v>290</v>
      </c>
    </row>
    <row r="97" s="2" customFormat="1" ht="44.25" customHeight="1">
      <c r="A97" s="38"/>
      <c r="B97" s="39"/>
      <c r="C97" s="218" t="s">
        <v>198</v>
      </c>
      <c r="D97" s="218" t="s">
        <v>147</v>
      </c>
      <c r="E97" s="219" t="s">
        <v>291</v>
      </c>
      <c r="F97" s="220" t="s">
        <v>292</v>
      </c>
      <c r="G97" s="221" t="s">
        <v>141</v>
      </c>
      <c r="H97" s="222">
        <v>3853</v>
      </c>
      <c r="I97" s="223"/>
      <c r="J97" s="224">
        <f>ROUND(I97*H97,2)</f>
        <v>0</v>
      </c>
      <c r="K97" s="220" t="s">
        <v>257</v>
      </c>
      <c r="L97" s="44"/>
      <c r="M97" s="225" t="s">
        <v>19</v>
      </c>
      <c r="N97" s="226" t="s">
        <v>40</v>
      </c>
      <c r="O97" s="84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173</v>
      </c>
      <c r="AT97" s="216" t="s">
        <v>147</v>
      </c>
      <c r="AU97" s="216" t="s">
        <v>69</v>
      </c>
      <c r="AY97" s="17" t="s">
        <v>144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76</v>
      </c>
      <c r="BK97" s="217">
        <f>ROUND(I97*H97,2)</f>
        <v>0</v>
      </c>
      <c r="BL97" s="17" t="s">
        <v>173</v>
      </c>
      <c r="BM97" s="216" t="s">
        <v>293</v>
      </c>
    </row>
    <row r="98" s="2" customFormat="1" ht="44.25" customHeight="1">
      <c r="A98" s="38"/>
      <c r="B98" s="39"/>
      <c r="C98" s="218" t="s">
        <v>204</v>
      </c>
      <c r="D98" s="218" t="s">
        <v>147</v>
      </c>
      <c r="E98" s="219" t="s">
        <v>294</v>
      </c>
      <c r="F98" s="220" t="s">
        <v>295</v>
      </c>
      <c r="G98" s="221" t="s">
        <v>141</v>
      </c>
      <c r="H98" s="222">
        <v>2051</v>
      </c>
      <c r="I98" s="223"/>
      <c r="J98" s="224">
        <f>ROUND(I98*H98,2)</f>
        <v>0</v>
      </c>
      <c r="K98" s="220" t="s">
        <v>257</v>
      </c>
      <c r="L98" s="44"/>
      <c r="M98" s="225" t="s">
        <v>19</v>
      </c>
      <c r="N98" s="226" t="s">
        <v>40</v>
      </c>
      <c r="O98" s="84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173</v>
      </c>
      <c r="AT98" s="216" t="s">
        <v>147</v>
      </c>
      <c r="AU98" s="216" t="s">
        <v>69</v>
      </c>
      <c r="AY98" s="17" t="s">
        <v>144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76</v>
      </c>
      <c r="BK98" s="217">
        <f>ROUND(I98*H98,2)</f>
        <v>0</v>
      </c>
      <c r="BL98" s="17" t="s">
        <v>173</v>
      </c>
      <c r="BM98" s="216" t="s">
        <v>296</v>
      </c>
    </row>
    <row r="99" s="2" customFormat="1" ht="33" customHeight="1">
      <c r="A99" s="38"/>
      <c r="B99" s="39"/>
      <c r="C99" s="218" t="s">
        <v>213</v>
      </c>
      <c r="D99" s="218" t="s">
        <v>147</v>
      </c>
      <c r="E99" s="219" t="s">
        <v>297</v>
      </c>
      <c r="F99" s="220" t="s">
        <v>298</v>
      </c>
      <c r="G99" s="221" t="s">
        <v>141</v>
      </c>
      <c r="H99" s="222">
        <v>504</v>
      </c>
      <c r="I99" s="223"/>
      <c r="J99" s="224">
        <f>ROUND(I99*H99,2)</f>
        <v>0</v>
      </c>
      <c r="K99" s="220" t="s">
        <v>257</v>
      </c>
      <c r="L99" s="44"/>
      <c r="M99" s="225" t="s">
        <v>19</v>
      </c>
      <c r="N99" s="226" t="s">
        <v>40</v>
      </c>
      <c r="O99" s="84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173</v>
      </c>
      <c r="AT99" s="216" t="s">
        <v>147</v>
      </c>
      <c r="AU99" s="216" t="s">
        <v>69</v>
      </c>
      <c r="AY99" s="17" t="s">
        <v>144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76</v>
      </c>
      <c r="BK99" s="217">
        <f>ROUND(I99*H99,2)</f>
        <v>0</v>
      </c>
      <c r="BL99" s="17" t="s">
        <v>173</v>
      </c>
      <c r="BM99" s="216" t="s">
        <v>299</v>
      </c>
    </row>
    <row r="100" s="2" customFormat="1" ht="44.25" customHeight="1">
      <c r="A100" s="38"/>
      <c r="B100" s="39"/>
      <c r="C100" s="218" t="s">
        <v>8</v>
      </c>
      <c r="D100" s="218" t="s">
        <v>147</v>
      </c>
      <c r="E100" s="219" t="s">
        <v>300</v>
      </c>
      <c r="F100" s="220" t="s">
        <v>301</v>
      </c>
      <c r="G100" s="221" t="s">
        <v>159</v>
      </c>
      <c r="H100" s="222">
        <v>24</v>
      </c>
      <c r="I100" s="223"/>
      <c r="J100" s="224">
        <f>ROUND(I100*H100,2)</f>
        <v>0</v>
      </c>
      <c r="K100" s="220" t="s">
        <v>257</v>
      </c>
      <c r="L100" s="44"/>
      <c r="M100" s="225" t="s">
        <v>19</v>
      </c>
      <c r="N100" s="226" t="s">
        <v>40</v>
      </c>
      <c r="O100" s="84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6" t="s">
        <v>173</v>
      </c>
      <c r="AT100" s="216" t="s">
        <v>147</v>
      </c>
      <c r="AU100" s="216" t="s">
        <v>69</v>
      </c>
      <c r="AY100" s="17" t="s">
        <v>144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7" t="s">
        <v>76</v>
      </c>
      <c r="BK100" s="217">
        <f>ROUND(I100*H100,2)</f>
        <v>0</v>
      </c>
      <c r="BL100" s="17" t="s">
        <v>173</v>
      </c>
      <c r="BM100" s="216" t="s">
        <v>302</v>
      </c>
    </row>
    <row r="101" s="2" customFormat="1" ht="44.25" customHeight="1">
      <c r="A101" s="38"/>
      <c r="B101" s="39"/>
      <c r="C101" s="218" t="s">
        <v>221</v>
      </c>
      <c r="D101" s="218" t="s">
        <v>147</v>
      </c>
      <c r="E101" s="219" t="s">
        <v>303</v>
      </c>
      <c r="F101" s="220" t="s">
        <v>304</v>
      </c>
      <c r="G101" s="221" t="s">
        <v>159</v>
      </c>
      <c r="H101" s="222">
        <v>18</v>
      </c>
      <c r="I101" s="223"/>
      <c r="J101" s="224">
        <f>ROUND(I101*H101,2)</f>
        <v>0</v>
      </c>
      <c r="K101" s="220" t="s">
        <v>257</v>
      </c>
      <c r="L101" s="44"/>
      <c r="M101" s="225" t="s">
        <v>19</v>
      </c>
      <c r="N101" s="226" t="s">
        <v>40</v>
      </c>
      <c r="O101" s="84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173</v>
      </c>
      <c r="AT101" s="216" t="s">
        <v>147</v>
      </c>
      <c r="AU101" s="216" t="s">
        <v>69</v>
      </c>
      <c r="AY101" s="17" t="s">
        <v>144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76</v>
      </c>
      <c r="BK101" s="217">
        <f>ROUND(I101*H101,2)</f>
        <v>0</v>
      </c>
      <c r="BL101" s="17" t="s">
        <v>173</v>
      </c>
      <c r="BM101" s="216" t="s">
        <v>305</v>
      </c>
    </row>
    <row r="102" s="2" customFormat="1" ht="44.25" customHeight="1">
      <c r="A102" s="38"/>
      <c r="B102" s="39"/>
      <c r="C102" s="218" t="s">
        <v>225</v>
      </c>
      <c r="D102" s="218" t="s">
        <v>147</v>
      </c>
      <c r="E102" s="219" t="s">
        <v>306</v>
      </c>
      <c r="F102" s="220" t="s">
        <v>307</v>
      </c>
      <c r="G102" s="221" t="s">
        <v>159</v>
      </c>
      <c r="H102" s="222">
        <v>4</v>
      </c>
      <c r="I102" s="223"/>
      <c r="J102" s="224">
        <f>ROUND(I102*H102,2)</f>
        <v>0</v>
      </c>
      <c r="K102" s="220" t="s">
        <v>257</v>
      </c>
      <c r="L102" s="44"/>
      <c r="M102" s="225" t="s">
        <v>19</v>
      </c>
      <c r="N102" s="226" t="s">
        <v>40</v>
      </c>
      <c r="O102" s="84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173</v>
      </c>
      <c r="AT102" s="216" t="s">
        <v>147</v>
      </c>
      <c r="AU102" s="216" t="s">
        <v>69</v>
      </c>
      <c r="AY102" s="17" t="s">
        <v>144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76</v>
      </c>
      <c r="BK102" s="217">
        <f>ROUND(I102*H102,2)</f>
        <v>0</v>
      </c>
      <c r="BL102" s="17" t="s">
        <v>173</v>
      </c>
      <c r="BM102" s="216" t="s">
        <v>308</v>
      </c>
    </row>
    <row r="103" s="2" customFormat="1" ht="44.25" customHeight="1">
      <c r="A103" s="38"/>
      <c r="B103" s="39"/>
      <c r="C103" s="218" t="s">
        <v>233</v>
      </c>
      <c r="D103" s="218" t="s">
        <v>147</v>
      </c>
      <c r="E103" s="219" t="s">
        <v>309</v>
      </c>
      <c r="F103" s="220" t="s">
        <v>310</v>
      </c>
      <c r="G103" s="221" t="s">
        <v>159</v>
      </c>
      <c r="H103" s="222">
        <v>6</v>
      </c>
      <c r="I103" s="223"/>
      <c r="J103" s="224">
        <f>ROUND(I103*H103,2)</f>
        <v>0</v>
      </c>
      <c r="K103" s="220" t="s">
        <v>257</v>
      </c>
      <c r="L103" s="44"/>
      <c r="M103" s="225" t="s">
        <v>19</v>
      </c>
      <c r="N103" s="226" t="s">
        <v>40</v>
      </c>
      <c r="O103" s="84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173</v>
      </c>
      <c r="AT103" s="216" t="s">
        <v>147</v>
      </c>
      <c r="AU103" s="216" t="s">
        <v>69</v>
      </c>
      <c r="AY103" s="17" t="s">
        <v>144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76</v>
      </c>
      <c r="BK103" s="217">
        <f>ROUND(I103*H103,2)</f>
        <v>0</v>
      </c>
      <c r="BL103" s="17" t="s">
        <v>173</v>
      </c>
      <c r="BM103" s="216" t="s">
        <v>311</v>
      </c>
    </row>
    <row r="104" s="2" customFormat="1" ht="21.75" customHeight="1">
      <c r="A104" s="38"/>
      <c r="B104" s="39"/>
      <c r="C104" s="204" t="s">
        <v>239</v>
      </c>
      <c r="D104" s="204" t="s">
        <v>138</v>
      </c>
      <c r="E104" s="205" t="s">
        <v>312</v>
      </c>
      <c r="F104" s="206" t="s">
        <v>313</v>
      </c>
      <c r="G104" s="207" t="s">
        <v>159</v>
      </c>
      <c r="H104" s="208">
        <v>38</v>
      </c>
      <c r="I104" s="209"/>
      <c r="J104" s="210">
        <f>ROUND(I104*H104,2)</f>
        <v>0</v>
      </c>
      <c r="K104" s="206" t="s">
        <v>257</v>
      </c>
      <c r="L104" s="211"/>
      <c r="M104" s="212" t="s">
        <v>19</v>
      </c>
      <c r="N104" s="213" t="s">
        <v>40</v>
      </c>
      <c r="O104" s="84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237</v>
      </c>
      <c r="AT104" s="216" t="s">
        <v>138</v>
      </c>
      <c r="AU104" s="216" t="s">
        <v>69</v>
      </c>
      <c r="AY104" s="17" t="s">
        <v>144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76</v>
      </c>
      <c r="BK104" s="217">
        <f>ROUND(I104*H104,2)</f>
        <v>0</v>
      </c>
      <c r="BL104" s="17" t="s">
        <v>237</v>
      </c>
      <c r="BM104" s="216" t="s">
        <v>314</v>
      </c>
    </row>
    <row r="105" s="2" customFormat="1" ht="21.75" customHeight="1">
      <c r="A105" s="38"/>
      <c r="B105" s="39"/>
      <c r="C105" s="218" t="s">
        <v>243</v>
      </c>
      <c r="D105" s="218" t="s">
        <v>147</v>
      </c>
      <c r="E105" s="219" t="s">
        <v>315</v>
      </c>
      <c r="F105" s="220" t="s">
        <v>316</v>
      </c>
      <c r="G105" s="221" t="s">
        <v>159</v>
      </c>
      <c r="H105" s="222">
        <v>38</v>
      </c>
      <c r="I105" s="223"/>
      <c r="J105" s="224">
        <f>ROUND(I105*H105,2)</f>
        <v>0</v>
      </c>
      <c r="K105" s="220" t="s">
        <v>257</v>
      </c>
      <c r="L105" s="44"/>
      <c r="M105" s="225" t="s">
        <v>19</v>
      </c>
      <c r="N105" s="226" t="s">
        <v>40</v>
      </c>
      <c r="O105" s="84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6" t="s">
        <v>237</v>
      </c>
      <c r="AT105" s="216" t="s">
        <v>147</v>
      </c>
      <c r="AU105" s="216" t="s">
        <v>69</v>
      </c>
      <c r="AY105" s="17" t="s">
        <v>144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7" t="s">
        <v>76</v>
      </c>
      <c r="BK105" s="217">
        <f>ROUND(I105*H105,2)</f>
        <v>0</v>
      </c>
      <c r="BL105" s="17" t="s">
        <v>237</v>
      </c>
      <c r="BM105" s="216" t="s">
        <v>317</v>
      </c>
    </row>
    <row r="106" s="2" customFormat="1" ht="21.75" customHeight="1">
      <c r="A106" s="38"/>
      <c r="B106" s="39"/>
      <c r="C106" s="204" t="s">
        <v>7</v>
      </c>
      <c r="D106" s="204" t="s">
        <v>138</v>
      </c>
      <c r="E106" s="205" t="s">
        <v>318</v>
      </c>
      <c r="F106" s="206" t="s">
        <v>319</v>
      </c>
      <c r="G106" s="207" t="s">
        <v>320</v>
      </c>
      <c r="H106" s="208">
        <v>1</v>
      </c>
      <c r="I106" s="209"/>
      <c r="J106" s="210">
        <f>ROUND(I106*H106,2)</f>
        <v>0</v>
      </c>
      <c r="K106" s="206" t="s">
        <v>19</v>
      </c>
      <c r="L106" s="211"/>
      <c r="M106" s="272" t="s">
        <v>19</v>
      </c>
      <c r="N106" s="273" t="s">
        <v>40</v>
      </c>
      <c r="O106" s="269"/>
      <c r="P106" s="270">
        <f>O106*H106</f>
        <v>0</v>
      </c>
      <c r="Q106" s="270">
        <v>0</v>
      </c>
      <c r="R106" s="270">
        <f>Q106*H106</f>
        <v>0</v>
      </c>
      <c r="S106" s="270">
        <v>0</v>
      </c>
      <c r="T106" s="271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6" t="s">
        <v>286</v>
      </c>
      <c r="AT106" s="216" t="s">
        <v>138</v>
      </c>
      <c r="AU106" s="216" t="s">
        <v>69</v>
      </c>
      <c r="AY106" s="17" t="s">
        <v>144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7" t="s">
        <v>76</v>
      </c>
      <c r="BK106" s="217">
        <f>ROUND(I106*H106,2)</f>
        <v>0</v>
      </c>
      <c r="BL106" s="17" t="s">
        <v>173</v>
      </c>
      <c r="BM106" s="216" t="s">
        <v>321</v>
      </c>
    </row>
    <row r="107" s="2" customFormat="1" ht="6.96" customHeight="1">
      <c r="A107" s="38"/>
      <c r="B107" s="59"/>
      <c r="C107" s="60"/>
      <c r="D107" s="60"/>
      <c r="E107" s="60"/>
      <c r="F107" s="60"/>
      <c r="G107" s="60"/>
      <c r="H107" s="60"/>
      <c r="I107" s="175"/>
      <c r="J107" s="60"/>
      <c r="K107" s="60"/>
      <c r="L107" s="44"/>
      <c r="M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</sheetData>
  <sheetProtection sheet="1" autoFilter="0" formatColumns="0" formatRows="0" objects="1" scenarios="1" spinCount="100000" saltValue="S+66neoQRct+UaYPx2xOrM2TOrpLilnP/hbQX+KZ4vIDpGVwQPadZD4bd8z933N8J48lBrGmuzXjPLUuN7NP/A==" hashValue="OiQqMJv1F3KMhk7O2O6NNRwiyj8Ct5mrlj6Xl4vq1tVYtEw9aziL2zWqgMjSegvJmg80Xm/J/j1u0Ijs4FdwaA==" algorithmName="SHA-512" password="CC35"/>
  <autoFilter ref="C84:K1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115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stavby'!K6</f>
        <v>Oprava přijímačů kolejových obvodů - II. Etapa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116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117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118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322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30. 4. 2020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27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27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27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stavby'!AN19="","",'Rekapitulace stavby'!AN19)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9" t="s">
        <v>27</v>
      </c>
      <c r="J26" s="133" t="str">
        <f>IF('Rekapitulace stavby'!AN20="","",'Rekapitulace stavby'!AN20)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ROUND(J86,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ROUND((SUM(BE86:BE295)),  2)</f>
        <v>0</v>
      </c>
      <c r="G35" s="38"/>
      <c r="H35" s="38"/>
      <c r="I35" s="164">
        <v>0.20999999999999999</v>
      </c>
      <c r="J35" s="163">
        <f>ROUND(((SUM(BE86:BE295))*I35),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ROUND((SUM(BF86:BF295)),  2)</f>
        <v>0</v>
      </c>
      <c r="G36" s="38"/>
      <c r="H36" s="38"/>
      <c r="I36" s="164">
        <v>0.14999999999999999</v>
      </c>
      <c r="J36" s="163">
        <f>ROUND(((SUM(BF86:BF295))*I36),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ROUND((SUM(BG86:BG295)),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ROUND((SUM(BH86:BH295)),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ROUND((SUM(BI86:BI295)),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přijímačů kolejových obvodů - II. Etapa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117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01.3 - Technologická část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30. 4. 2020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121</v>
      </c>
      <c r="D61" s="181"/>
      <c r="E61" s="181"/>
      <c r="F61" s="181"/>
      <c r="G61" s="181"/>
      <c r="H61" s="181"/>
      <c r="I61" s="182"/>
      <c r="J61" s="183" t="s">
        <v>122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85"/>
      <c r="C64" s="186"/>
      <c r="D64" s="187" t="s">
        <v>323</v>
      </c>
      <c r="E64" s="188"/>
      <c r="F64" s="188"/>
      <c r="G64" s="188"/>
      <c r="H64" s="188"/>
      <c r="I64" s="189"/>
      <c r="J64" s="190">
        <f>J248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175"/>
      <c r="J66" s="60"/>
      <c r="K66" s="6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125</v>
      </c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9" t="str">
        <f>E7</f>
        <v>Oprava přijímačů kolejových obvodů - II. Etapa</v>
      </c>
      <c r="F74" s="32"/>
      <c r="G74" s="32"/>
      <c r="H74" s="32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116</v>
      </c>
      <c r="D75" s="22"/>
      <c r="E75" s="22"/>
      <c r="F75" s="22"/>
      <c r="G75" s="22"/>
      <c r="H75" s="22"/>
      <c r="I75" s="138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79" t="s">
        <v>117</v>
      </c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118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01.3 - Technologická část</v>
      </c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149" t="s">
        <v>23</v>
      </c>
      <c r="J80" s="72" t="str">
        <f>IF(J14="","",J14)</f>
        <v>30. 4. 2020</v>
      </c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149" t="s">
        <v>30</v>
      </c>
      <c r="J82" s="36" t="str">
        <f>E23</f>
        <v xml:space="preserve"> 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149" t="s">
        <v>32</v>
      </c>
      <c r="J83" s="36" t="str">
        <f>E26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92"/>
      <c r="B85" s="193"/>
      <c r="C85" s="194" t="s">
        <v>126</v>
      </c>
      <c r="D85" s="195" t="s">
        <v>54</v>
      </c>
      <c r="E85" s="195" t="s">
        <v>50</v>
      </c>
      <c r="F85" s="195" t="s">
        <v>51</v>
      </c>
      <c r="G85" s="195" t="s">
        <v>127</v>
      </c>
      <c r="H85" s="195" t="s">
        <v>128</v>
      </c>
      <c r="I85" s="196" t="s">
        <v>129</v>
      </c>
      <c r="J85" s="195" t="s">
        <v>122</v>
      </c>
      <c r="K85" s="197" t="s">
        <v>130</v>
      </c>
      <c r="L85" s="198"/>
      <c r="M85" s="92" t="s">
        <v>19</v>
      </c>
      <c r="N85" s="93" t="s">
        <v>39</v>
      </c>
      <c r="O85" s="93" t="s">
        <v>131</v>
      </c>
      <c r="P85" s="93" t="s">
        <v>132</v>
      </c>
      <c r="Q85" s="93" t="s">
        <v>133</v>
      </c>
      <c r="R85" s="93" t="s">
        <v>134</v>
      </c>
      <c r="S85" s="93" t="s">
        <v>135</v>
      </c>
      <c r="T85" s="94" t="s">
        <v>136</v>
      </c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</row>
    <row r="86" s="2" customFormat="1" ht="22.8" customHeight="1">
      <c r="A86" s="38"/>
      <c r="B86" s="39"/>
      <c r="C86" s="99" t="s">
        <v>137</v>
      </c>
      <c r="D86" s="40"/>
      <c r="E86" s="40"/>
      <c r="F86" s="40"/>
      <c r="G86" s="40"/>
      <c r="H86" s="40"/>
      <c r="I86" s="146"/>
      <c r="J86" s="199">
        <f>BK86</f>
        <v>0</v>
      </c>
      <c r="K86" s="40"/>
      <c r="L86" s="44"/>
      <c r="M86" s="95"/>
      <c r="N86" s="200"/>
      <c r="O86" s="96"/>
      <c r="P86" s="201">
        <f>P87+SUM(P88:P248)</f>
        <v>0</v>
      </c>
      <c r="Q86" s="96"/>
      <c r="R86" s="201">
        <f>R87+SUM(R88:R248)</f>
        <v>0</v>
      </c>
      <c r="S86" s="96"/>
      <c r="T86" s="202">
        <f>T87+SUM(T88:T248)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123</v>
      </c>
      <c r="BK86" s="203">
        <f>BK87+SUM(BK88:BK248)</f>
        <v>0</v>
      </c>
    </row>
    <row r="87" s="2" customFormat="1" ht="16.5" customHeight="1">
      <c r="A87" s="38"/>
      <c r="B87" s="39"/>
      <c r="C87" s="204" t="s">
        <v>76</v>
      </c>
      <c r="D87" s="204" t="s">
        <v>138</v>
      </c>
      <c r="E87" s="205" t="s">
        <v>324</v>
      </c>
      <c r="F87" s="206" t="s">
        <v>325</v>
      </c>
      <c r="G87" s="207" t="s">
        <v>159</v>
      </c>
      <c r="H87" s="208">
        <v>19</v>
      </c>
      <c r="I87" s="209"/>
      <c r="J87" s="210">
        <f>ROUND(I87*H87,2)</f>
        <v>0</v>
      </c>
      <c r="K87" s="206" t="s">
        <v>326</v>
      </c>
      <c r="L87" s="211"/>
      <c r="M87" s="212" t="s">
        <v>19</v>
      </c>
      <c r="N87" s="213" t="s">
        <v>40</v>
      </c>
      <c r="O87" s="84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6" t="s">
        <v>143</v>
      </c>
      <c r="AT87" s="216" t="s">
        <v>138</v>
      </c>
      <c r="AU87" s="216" t="s">
        <v>69</v>
      </c>
      <c r="AY87" s="17" t="s">
        <v>144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7" t="s">
        <v>76</v>
      </c>
      <c r="BK87" s="217">
        <f>ROUND(I87*H87,2)</f>
        <v>0</v>
      </c>
      <c r="BL87" s="17" t="s">
        <v>145</v>
      </c>
      <c r="BM87" s="216" t="s">
        <v>327</v>
      </c>
    </row>
    <row r="88" s="2" customFormat="1" ht="16.5" customHeight="1">
      <c r="A88" s="38"/>
      <c r="B88" s="39"/>
      <c r="C88" s="204" t="s">
        <v>78</v>
      </c>
      <c r="D88" s="204" t="s">
        <v>138</v>
      </c>
      <c r="E88" s="205" t="s">
        <v>328</v>
      </c>
      <c r="F88" s="206" t="s">
        <v>329</v>
      </c>
      <c r="G88" s="207" t="s">
        <v>159</v>
      </c>
      <c r="H88" s="208">
        <v>3</v>
      </c>
      <c r="I88" s="209"/>
      <c r="J88" s="210">
        <f>ROUND(I88*H88,2)</f>
        <v>0</v>
      </c>
      <c r="K88" s="206" t="s">
        <v>326</v>
      </c>
      <c r="L88" s="211"/>
      <c r="M88" s="212" t="s">
        <v>19</v>
      </c>
      <c r="N88" s="213" t="s">
        <v>40</v>
      </c>
      <c r="O88" s="84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143</v>
      </c>
      <c r="AT88" s="216" t="s">
        <v>138</v>
      </c>
      <c r="AU88" s="216" t="s">
        <v>69</v>
      </c>
      <c r="AY88" s="17" t="s">
        <v>144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76</v>
      </c>
      <c r="BK88" s="217">
        <f>ROUND(I88*H88,2)</f>
        <v>0</v>
      </c>
      <c r="BL88" s="17" t="s">
        <v>145</v>
      </c>
      <c r="BM88" s="216" t="s">
        <v>330</v>
      </c>
    </row>
    <row r="89" s="2" customFormat="1" ht="16.5" customHeight="1">
      <c r="A89" s="38"/>
      <c r="B89" s="39"/>
      <c r="C89" s="204" t="s">
        <v>153</v>
      </c>
      <c r="D89" s="204" t="s">
        <v>138</v>
      </c>
      <c r="E89" s="205" t="s">
        <v>331</v>
      </c>
      <c r="F89" s="206" t="s">
        <v>332</v>
      </c>
      <c r="G89" s="207" t="s">
        <v>159</v>
      </c>
      <c r="H89" s="208">
        <v>12</v>
      </c>
      <c r="I89" s="209"/>
      <c r="J89" s="210">
        <f>ROUND(I89*H89,2)</f>
        <v>0</v>
      </c>
      <c r="K89" s="206" t="s">
        <v>326</v>
      </c>
      <c r="L89" s="211"/>
      <c r="M89" s="212" t="s">
        <v>19</v>
      </c>
      <c r="N89" s="213" t="s">
        <v>40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143</v>
      </c>
      <c r="AT89" s="216" t="s">
        <v>138</v>
      </c>
      <c r="AU89" s="216" t="s">
        <v>69</v>
      </c>
      <c r="AY89" s="17" t="s">
        <v>144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76</v>
      </c>
      <c r="BK89" s="217">
        <f>ROUND(I89*H89,2)</f>
        <v>0</v>
      </c>
      <c r="BL89" s="17" t="s">
        <v>145</v>
      </c>
      <c r="BM89" s="216" t="s">
        <v>333</v>
      </c>
    </row>
    <row r="90" s="2" customFormat="1" ht="16.5" customHeight="1">
      <c r="A90" s="38"/>
      <c r="B90" s="39"/>
      <c r="C90" s="204" t="s">
        <v>145</v>
      </c>
      <c r="D90" s="204" t="s">
        <v>138</v>
      </c>
      <c r="E90" s="205" t="s">
        <v>334</v>
      </c>
      <c r="F90" s="206" t="s">
        <v>335</v>
      </c>
      <c r="G90" s="207" t="s">
        <v>159</v>
      </c>
      <c r="H90" s="208">
        <v>3</v>
      </c>
      <c r="I90" s="209"/>
      <c r="J90" s="210">
        <f>ROUND(I90*H90,2)</f>
        <v>0</v>
      </c>
      <c r="K90" s="206" t="s">
        <v>326</v>
      </c>
      <c r="L90" s="211"/>
      <c r="M90" s="212" t="s">
        <v>19</v>
      </c>
      <c r="N90" s="213" t="s">
        <v>40</v>
      </c>
      <c r="O90" s="84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143</v>
      </c>
      <c r="AT90" s="216" t="s">
        <v>138</v>
      </c>
      <c r="AU90" s="216" t="s">
        <v>69</v>
      </c>
      <c r="AY90" s="17" t="s">
        <v>144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76</v>
      </c>
      <c r="BK90" s="217">
        <f>ROUND(I90*H90,2)</f>
        <v>0</v>
      </c>
      <c r="BL90" s="17" t="s">
        <v>145</v>
      </c>
      <c r="BM90" s="216" t="s">
        <v>336</v>
      </c>
    </row>
    <row r="91" s="2" customFormat="1" ht="16.5" customHeight="1">
      <c r="A91" s="38"/>
      <c r="B91" s="39"/>
      <c r="C91" s="204" t="s">
        <v>161</v>
      </c>
      <c r="D91" s="204" t="s">
        <v>138</v>
      </c>
      <c r="E91" s="205" t="s">
        <v>337</v>
      </c>
      <c r="F91" s="206" t="s">
        <v>338</v>
      </c>
      <c r="G91" s="207" t="s">
        <v>159</v>
      </c>
      <c r="H91" s="208">
        <v>12</v>
      </c>
      <c r="I91" s="209"/>
      <c r="J91" s="210">
        <f>ROUND(I91*H91,2)</f>
        <v>0</v>
      </c>
      <c r="K91" s="206" t="s">
        <v>326</v>
      </c>
      <c r="L91" s="211"/>
      <c r="M91" s="212" t="s">
        <v>19</v>
      </c>
      <c r="N91" s="213" t="s">
        <v>40</v>
      </c>
      <c r="O91" s="84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143</v>
      </c>
      <c r="AT91" s="216" t="s">
        <v>138</v>
      </c>
      <c r="AU91" s="216" t="s">
        <v>69</v>
      </c>
      <c r="AY91" s="17" t="s">
        <v>144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76</v>
      </c>
      <c r="BK91" s="217">
        <f>ROUND(I91*H91,2)</f>
        <v>0</v>
      </c>
      <c r="BL91" s="17" t="s">
        <v>145</v>
      </c>
      <c r="BM91" s="216" t="s">
        <v>339</v>
      </c>
    </row>
    <row r="92" s="2" customFormat="1" ht="16.5" customHeight="1">
      <c r="A92" s="38"/>
      <c r="B92" s="39"/>
      <c r="C92" s="218" t="s">
        <v>166</v>
      </c>
      <c r="D92" s="218" t="s">
        <v>147</v>
      </c>
      <c r="E92" s="219" t="s">
        <v>340</v>
      </c>
      <c r="F92" s="220" t="s">
        <v>341</v>
      </c>
      <c r="G92" s="221" t="s">
        <v>159</v>
      </c>
      <c r="H92" s="222">
        <v>15</v>
      </c>
      <c r="I92" s="223"/>
      <c r="J92" s="224">
        <f>ROUND(I92*H92,2)</f>
        <v>0</v>
      </c>
      <c r="K92" s="220" t="s">
        <v>326</v>
      </c>
      <c r="L92" s="44"/>
      <c r="M92" s="225" t="s">
        <v>19</v>
      </c>
      <c r="N92" s="226" t="s">
        <v>40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237</v>
      </c>
      <c r="AT92" s="216" t="s">
        <v>147</v>
      </c>
      <c r="AU92" s="216" t="s">
        <v>69</v>
      </c>
      <c r="AY92" s="17" t="s">
        <v>144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76</v>
      </c>
      <c r="BK92" s="217">
        <f>ROUND(I92*H92,2)</f>
        <v>0</v>
      </c>
      <c r="BL92" s="17" t="s">
        <v>237</v>
      </c>
      <c r="BM92" s="216" t="s">
        <v>342</v>
      </c>
    </row>
    <row r="93" s="2" customFormat="1" ht="16.5" customHeight="1">
      <c r="A93" s="38"/>
      <c r="B93" s="39"/>
      <c r="C93" s="218" t="s">
        <v>170</v>
      </c>
      <c r="D93" s="218" t="s">
        <v>147</v>
      </c>
      <c r="E93" s="219" t="s">
        <v>343</v>
      </c>
      <c r="F93" s="220" t="s">
        <v>344</v>
      </c>
      <c r="G93" s="221" t="s">
        <v>159</v>
      </c>
      <c r="H93" s="222">
        <v>15</v>
      </c>
      <c r="I93" s="223"/>
      <c r="J93" s="224">
        <f>ROUND(I93*H93,2)</f>
        <v>0</v>
      </c>
      <c r="K93" s="220" t="s">
        <v>326</v>
      </c>
      <c r="L93" s="44"/>
      <c r="M93" s="225" t="s">
        <v>19</v>
      </c>
      <c r="N93" s="226" t="s">
        <v>40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237</v>
      </c>
      <c r="AT93" s="216" t="s">
        <v>147</v>
      </c>
      <c r="AU93" s="216" t="s">
        <v>69</v>
      </c>
      <c r="AY93" s="17" t="s">
        <v>144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76</v>
      </c>
      <c r="BK93" s="217">
        <f>ROUND(I93*H93,2)</f>
        <v>0</v>
      </c>
      <c r="BL93" s="17" t="s">
        <v>237</v>
      </c>
      <c r="BM93" s="216" t="s">
        <v>345</v>
      </c>
    </row>
    <row r="94" s="2" customFormat="1" ht="16.5" customHeight="1">
      <c r="A94" s="38"/>
      <c r="B94" s="39"/>
      <c r="C94" s="204" t="s">
        <v>143</v>
      </c>
      <c r="D94" s="204" t="s">
        <v>138</v>
      </c>
      <c r="E94" s="205" t="s">
        <v>346</v>
      </c>
      <c r="F94" s="206" t="s">
        <v>347</v>
      </c>
      <c r="G94" s="207" t="s">
        <v>159</v>
      </c>
      <c r="H94" s="208">
        <v>18</v>
      </c>
      <c r="I94" s="209"/>
      <c r="J94" s="210">
        <f>ROUND(I94*H94,2)</f>
        <v>0</v>
      </c>
      <c r="K94" s="206" t="s">
        <v>326</v>
      </c>
      <c r="L94" s="211"/>
      <c r="M94" s="212" t="s">
        <v>19</v>
      </c>
      <c r="N94" s="213" t="s">
        <v>40</v>
      </c>
      <c r="O94" s="84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261</v>
      </c>
      <c r="AT94" s="216" t="s">
        <v>138</v>
      </c>
      <c r="AU94" s="216" t="s">
        <v>69</v>
      </c>
      <c r="AY94" s="17" t="s">
        <v>144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76</v>
      </c>
      <c r="BK94" s="217">
        <f>ROUND(I94*H94,2)</f>
        <v>0</v>
      </c>
      <c r="BL94" s="17" t="s">
        <v>261</v>
      </c>
      <c r="BM94" s="216" t="s">
        <v>348</v>
      </c>
    </row>
    <row r="95" s="2" customFormat="1" ht="16.5" customHeight="1">
      <c r="A95" s="38"/>
      <c r="B95" s="39"/>
      <c r="C95" s="204" t="s">
        <v>179</v>
      </c>
      <c r="D95" s="204" t="s">
        <v>138</v>
      </c>
      <c r="E95" s="205" t="s">
        <v>349</v>
      </c>
      <c r="F95" s="206" t="s">
        <v>350</v>
      </c>
      <c r="G95" s="207" t="s">
        <v>159</v>
      </c>
      <c r="H95" s="208">
        <v>34</v>
      </c>
      <c r="I95" s="209"/>
      <c r="J95" s="210">
        <f>ROUND(I95*H95,2)</f>
        <v>0</v>
      </c>
      <c r="K95" s="206" t="s">
        <v>326</v>
      </c>
      <c r="L95" s="211"/>
      <c r="M95" s="212" t="s">
        <v>19</v>
      </c>
      <c r="N95" s="213" t="s">
        <v>40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237</v>
      </c>
      <c r="AT95" s="216" t="s">
        <v>138</v>
      </c>
      <c r="AU95" s="216" t="s">
        <v>69</v>
      </c>
      <c r="AY95" s="17" t="s">
        <v>144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76</v>
      </c>
      <c r="BK95" s="217">
        <f>ROUND(I95*H95,2)</f>
        <v>0</v>
      </c>
      <c r="BL95" s="17" t="s">
        <v>237</v>
      </c>
      <c r="BM95" s="216" t="s">
        <v>351</v>
      </c>
    </row>
    <row r="96" s="2" customFormat="1" ht="16.5" customHeight="1">
      <c r="A96" s="38"/>
      <c r="B96" s="39"/>
      <c r="C96" s="218" t="s">
        <v>184</v>
      </c>
      <c r="D96" s="218" t="s">
        <v>147</v>
      </c>
      <c r="E96" s="219" t="s">
        <v>352</v>
      </c>
      <c r="F96" s="220" t="s">
        <v>353</v>
      </c>
      <c r="G96" s="221" t="s">
        <v>159</v>
      </c>
      <c r="H96" s="222">
        <v>34</v>
      </c>
      <c r="I96" s="223"/>
      <c r="J96" s="224">
        <f>ROUND(I96*H96,2)</f>
        <v>0</v>
      </c>
      <c r="K96" s="220" t="s">
        <v>326</v>
      </c>
      <c r="L96" s="44"/>
      <c r="M96" s="225" t="s">
        <v>19</v>
      </c>
      <c r="N96" s="226" t="s">
        <v>40</v>
      </c>
      <c r="O96" s="84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237</v>
      </c>
      <c r="AT96" s="216" t="s">
        <v>147</v>
      </c>
      <c r="AU96" s="216" t="s">
        <v>69</v>
      </c>
      <c r="AY96" s="17" t="s">
        <v>144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76</v>
      </c>
      <c r="BK96" s="217">
        <f>ROUND(I96*H96,2)</f>
        <v>0</v>
      </c>
      <c r="BL96" s="17" t="s">
        <v>237</v>
      </c>
      <c r="BM96" s="216" t="s">
        <v>354</v>
      </c>
    </row>
    <row r="97" s="2" customFormat="1" ht="16.5" customHeight="1">
      <c r="A97" s="38"/>
      <c r="B97" s="39"/>
      <c r="C97" s="204" t="s">
        <v>190</v>
      </c>
      <c r="D97" s="204" t="s">
        <v>138</v>
      </c>
      <c r="E97" s="205" t="s">
        <v>355</v>
      </c>
      <c r="F97" s="206" t="s">
        <v>356</v>
      </c>
      <c r="G97" s="207" t="s">
        <v>159</v>
      </c>
      <c r="H97" s="208">
        <v>10</v>
      </c>
      <c r="I97" s="209"/>
      <c r="J97" s="210">
        <f>ROUND(I97*H97,2)</f>
        <v>0</v>
      </c>
      <c r="K97" s="206" t="s">
        <v>326</v>
      </c>
      <c r="L97" s="211"/>
      <c r="M97" s="212" t="s">
        <v>19</v>
      </c>
      <c r="N97" s="213" t="s">
        <v>40</v>
      </c>
      <c r="O97" s="84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237</v>
      </c>
      <c r="AT97" s="216" t="s">
        <v>138</v>
      </c>
      <c r="AU97" s="216" t="s">
        <v>69</v>
      </c>
      <c r="AY97" s="17" t="s">
        <v>144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76</v>
      </c>
      <c r="BK97" s="217">
        <f>ROUND(I97*H97,2)</f>
        <v>0</v>
      </c>
      <c r="BL97" s="17" t="s">
        <v>237</v>
      </c>
      <c r="BM97" s="216" t="s">
        <v>357</v>
      </c>
    </row>
    <row r="98" s="2" customFormat="1" ht="16.5" customHeight="1">
      <c r="A98" s="38"/>
      <c r="B98" s="39"/>
      <c r="C98" s="204" t="s">
        <v>198</v>
      </c>
      <c r="D98" s="204" t="s">
        <v>138</v>
      </c>
      <c r="E98" s="205" t="s">
        <v>358</v>
      </c>
      <c r="F98" s="206" t="s">
        <v>359</v>
      </c>
      <c r="G98" s="207" t="s">
        <v>159</v>
      </c>
      <c r="H98" s="208">
        <v>6</v>
      </c>
      <c r="I98" s="209"/>
      <c r="J98" s="210">
        <f>ROUND(I98*H98,2)</f>
        <v>0</v>
      </c>
      <c r="K98" s="206" t="s">
        <v>326</v>
      </c>
      <c r="L98" s="211"/>
      <c r="M98" s="212" t="s">
        <v>19</v>
      </c>
      <c r="N98" s="213" t="s">
        <v>40</v>
      </c>
      <c r="O98" s="84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237</v>
      </c>
      <c r="AT98" s="216" t="s">
        <v>138</v>
      </c>
      <c r="AU98" s="216" t="s">
        <v>69</v>
      </c>
      <c r="AY98" s="17" t="s">
        <v>144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76</v>
      </c>
      <c r="BK98" s="217">
        <f>ROUND(I98*H98,2)</f>
        <v>0</v>
      </c>
      <c r="BL98" s="17" t="s">
        <v>237</v>
      </c>
      <c r="BM98" s="216" t="s">
        <v>360</v>
      </c>
    </row>
    <row r="99" s="2" customFormat="1" ht="16.5" customHeight="1">
      <c r="A99" s="38"/>
      <c r="B99" s="39"/>
      <c r="C99" s="218" t="s">
        <v>204</v>
      </c>
      <c r="D99" s="218" t="s">
        <v>147</v>
      </c>
      <c r="E99" s="219" t="s">
        <v>361</v>
      </c>
      <c r="F99" s="220" t="s">
        <v>362</v>
      </c>
      <c r="G99" s="221" t="s">
        <v>159</v>
      </c>
      <c r="H99" s="222">
        <v>6</v>
      </c>
      <c r="I99" s="223"/>
      <c r="J99" s="224">
        <f>ROUND(I99*H99,2)</f>
        <v>0</v>
      </c>
      <c r="K99" s="220" t="s">
        <v>326</v>
      </c>
      <c r="L99" s="44"/>
      <c r="M99" s="225" t="s">
        <v>19</v>
      </c>
      <c r="N99" s="226" t="s">
        <v>40</v>
      </c>
      <c r="O99" s="84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237</v>
      </c>
      <c r="AT99" s="216" t="s">
        <v>147</v>
      </c>
      <c r="AU99" s="216" t="s">
        <v>69</v>
      </c>
      <c r="AY99" s="17" t="s">
        <v>144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76</v>
      </c>
      <c r="BK99" s="217">
        <f>ROUND(I99*H99,2)</f>
        <v>0</v>
      </c>
      <c r="BL99" s="17" t="s">
        <v>237</v>
      </c>
      <c r="BM99" s="216" t="s">
        <v>363</v>
      </c>
    </row>
    <row r="100" s="2" customFormat="1" ht="16.5" customHeight="1">
      <c r="A100" s="38"/>
      <c r="B100" s="39"/>
      <c r="C100" s="204" t="s">
        <v>213</v>
      </c>
      <c r="D100" s="204" t="s">
        <v>138</v>
      </c>
      <c r="E100" s="205" t="s">
        <v>364</v>
      </c>
      <c r="F100" s="206" t="s">
        <v>365</v>
      </c>
      <c r="G100" s="207" t="s">
        <v>159</v>
      </c>
      <c r="H100" s="208">
        <v>14</v>
      </c>
      <c r="I100" s="209"/>
      <c r="J100" s="210">
        <f>ROUND(I100*H100,2)</f>
        <v>0</v>
      </c>
      <c r="K100" s="206" t="s">
        <v>326</v>
      </c>
      <c r="L100" s="211"/>
      <c r="M100" s="212" t="s">
        <v>19</v>
      </c>
      <c r="N100" s="213" t="s">
        <v>40</v>
      </c>
      <c r="O100" s="84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6" t="s">
        <v>237</v>
      </c>
      <c r="AT100" s="216" t="s">
        <v>138</v>
      </c>
      <c r="AU100" s="216" t="s">
        <v>69</v>
      </c>
      <c r="AY100" s="17" t="s">
        <v>144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7" t="s">
        <v>76</v>
      </c>
      <c r="BK100" s="217">
        <f>ROUND(I100*H100,2)</f>
        <v>0</v>
      </c>
      <c r="BL100" s="17" t="s">
        <v>237</v>
      </c>
      <c r="BM100" s="216" t="s">
        <v>366</v>
      </c>
    </row>
    <row r="101" s="2" customFormat="1" ht="16.5" customHeight="1">
      <c r="A101" s="38"/>
      <c r="B101" s="39"/>
      <c r="C101" s="218" t="s">
        <v>8</v>
      </c>
      <c r="D101" s="218" t="s">
        <v>147</v>
      </c>
      <c r="E101" s="219" t="s">
        <v>367</v>
      </c>
      <c r="F101" s="220" t="s">
        <v>368</v>
      </c>
      <c r="G101" s="221" t="s">
        <v>159</v>
      </c>
      <c r="H101" s="222">
        <v>14</v>
      </c>
      <c r="I101" s="223"/>
      <c r="J101" s="224">
        <f>ROUND(I101*H101,2)</f>
        <v>0</v>
      </c>
      <c r="K101" s="220" t="s">
        <v>326</v>
      </c>
      <c r="L101" s="44"/>
      <c r="M101" s="225" t="s">
        <v>19</v>
      </c>
      <c r="N101" s="226" t="s">
        <v>40</v>
      </c>
      <c r="O101" s="84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237</v>
      </c>
      <c r="AT101" s="216" t="s">
        <v>147</v>
      </c>
      <c r="AU101" s="216" t="s">
        <v>69</v>
      </c>
      <c r="AY101" s="17" t="s">
        <v>144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76</v>
      </c>
      <c r="BK101" s="217">
        <f>ROUND(I101*H101,2)</f>
        <v>0</v>
      </c>
      <c r="BL101" s="17" t="s">
        <v>237</v>
      </c>
      <c r="BM101" s="216" t="s">
        <v>369</v>
      </c>
    </row>
    <row r="102" s="2" customFormat="1" ht="16.5" customHeight="1">
      <c r="A102" s="38"/>
      <c r="B102" s="39"/>
      <c r="C102" s="204" t="s">
        <v>221</v>
      </c>
      <c r="D102" s="204" t="s">
        <v>138</v>
      </c>
      <c r="E102" s="205" t="s">
        <v>370</v>
      </c>
      <c r="F102" s="206" t="s">
        <v>371</v>
      </c>
      <c r="G102" s="207" t="s">
        <v>159</v>
      </c>
      <c r="H102" s="208">
        <v>6</v>
      </c>
      <c r="I102" s="209"/>
      <c r="J102" s="210">
        <f>ROUND(I102*H102,2)</f>
        <v>0</v>
      </c>
      <c r="K102" s="206" t="s">
        <v>326</v>
      </c>
      <c r="L102" s="211"/>
      <c r="M102" s="212" t="s">
        <v>19</v>
      </c>
      <c r="N102" s="213" t="s">
        <v>40</v>
      </c>
      <c r="O102" s="84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261</v>
      </c>
      <c r="AT102" s="216" t="s">
        <v>138</v>
      </c>
      <c r="AU102" s="216" t="s">
        <v>69</v>
      </c>
      <c r="AY102" s="17" t="s">
        <v>144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76</v>
      </c>
      <c r="BK102" s="217">
        <f>ROUND(I102*H102,2)</f>
        <v>0</v>
      </c>
      <c r="BL102" s="17" t="s">
        <v>261</v>
      </c>
      <c r="BM102" s="216" t="s">
        <v>372</v>
      </c>
    </row>
    <row r="103" s="2" customFormat="1" ht="16.5" customHeight="1">
      <c r="A103" s="38"/>
      <c r="B103" s="39"/>
      <c r="C103" s="204" t="s">
        <v>225</v>
      </c>
      <c r="D103" s="204" t="s">
        <v>138</v>
      </c>
      <c r="E103" s="205" t="s">
        <v>373</v>
      </c>
      <c r="F103" s="206" t="s">
        <v>374</v>
      </c>
      <c r="G103" s="207" t="s">
        <v>159</v>
      </c>
      <c r="H103" s="208">
        <v>128</v>
      </c>
      <c r="I103" s="209"/>
      <c r="J103" s="210">
        <f>ROUND(I103*H103,2)</f>
        <v>0</v>
      </c>
      <c r="K103" s="206" t="s">
        <v>326</v>
      </c>
      <c r="L103" s="211"/>
      <c r="M103" s="212" t="s">
        <v>19</v>
      </c>
      <c r="N103" s="213" t="s">
        <v>40</v>
      </c>
      <c r="O103" s="84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143</v>
      </c>
      <c r="AT103" s="216" t="s">
        <v>138</v>
      </c>
      <c r="AU103" s="216" t="s">
        <v>69</v>
      </c>
      <c r="AY103" s="17" t="s">
        <v>144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76</v>
      </c>
      <c r="BK103" s="217">
        <f>ROUND(I103*H103,2)</f>
        <v>0</v>
      </c>
      <c r="BL103" s="17" t="s">
        <v>145</v>
      </c>
      <c r="BM103" s="216" t="s">
        <v>375</v>
      </c>
    </row>
    <row r="104" s="2" customFormat="1" ht="16.5" customHeight="1">
      <c r="A104" s="38"/>
      <c r="B104" s="39"/>
      <c r="C104" s="204" t="s">
        <v>233</v>
      </c>
      <c r="D104" s="204" t="s">
        <v>138</v>
      </c>
      <c r="E104" s="205" t="s">
        <v>376</v>
      </c>
      <c r="F104" s="206" t="s">
        <v>377</v>
      </c>
      <c r="G104" s="207" t="s">
        <v>159</v>
      </c>
      <c r="H104" s="208">
        <v>4</v>
      </c>
      <c r="I104" s="209"/>
      <c r="J104" s="210">
        <f>ROUND(I104*H104,2)</f>
        <v>0</v>
      </c>
      <c r="K104" s="206" t="s">
        <v>326</v>
      </c>
      <c r="L104" s="211"/>
      <c r="M104" s="212" t="s">
        <v>19</v>
      </c>
      <c r="N104" s="213" t="s">
        <v>40</v>
      </c>
      <c r="O104" s="84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261</v>
      </c>
      <c r="AT104" s="216" t="s">
        <v>138</v>
      </c>
      <c r="AU104" s="216" t="s">
        <v>69</v>
      </c>
      <c r="AY104" s="17" t="s">
        <v>144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76</v>
      </c>
      <c r="BK104" s="217">
        <f>ROUND(I104*H104,2)</f>
        <v>0</v>
      </c>
      <c r="BL104" s="17" t="s">
        <v>261</v>
      </c>
      <c r="BM104" s="216" t="s">
        <v>378</v>
      </c>
    </row>
    <row r="105" s="2" customFormat="1" ht="16.5" customHeight="1">
      <c r="A105" s="38"/>
      <c r="B105" s="39"/>
      <c r="C105" s="204" t="s">
        <v>239</v>
      </c>
      <c r="D105" s="204" t="s">
        <v>138</v>
      </c>
      <c r="E105" s="205" t="s">
        <v>379</v>
      </c>
      <c r="F105" s="206" t="s">
        <v>380</v>
      </c>
      <c r="G105" s="207" t="s">
        <v>159</v>
      </c>
      <c r="H105" s="208">
        <v>6</v>
      </c>
      <c r="I105" s="209"/>
      <c r="J105" s="210">
        <f>ROUND(I105*H105,2)</f>
        <v>0</v>
      </c>
      <c r="K105" s="206" t="s">
        <v>326</v>
      </c>
      <c r="L105" s="211"/>
      <c r="M105" s="212" t="s">
        <v>19</v>
      </c>
      <c r="N105" s="213" t="s">
        <v>40</v>
      </c>
      <c r="O105" s="84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6" t="s">
        <v>261</v>
      </c>
      <c r="AT105" s="216" t="s">
        <v>138</v>
      </c>
      <c r="AU105" s="216" t="s">
        <v>69</v>
      </c>
      <c r="AY105" s="17" t="s">
        <v>144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7" t="s">
        <v>76</v>
      </c>
      <c r="BK105" s="217">
        <f>ROUND(I105*H105,2)</f>
        <v>0</v>
      </c>
      <c r="BL105" s="17" t="s">
        <v>261</v>
      </c>
      <c r="BM105" s="216" t="s">
        <v>381</v>
      </c>
    </row>
    <row r="106" s="2" customFormat="1" ht="16.5" customHeight="1">
      <c r="A106" s="38"/>
      <c r="B106" s="39"/>
      <c r="C106" s="204" t="s">
        <v>243</v>
      </c>
      <c r="D106" s="204" t="s">
        <v>138</v>
      </c>
      <c r="E106" s="205" t="s">
        <v>382</v>
      </c>
      <c r="F106" s="206" t="s">
        <v>383</v>
      </c>
      <c r="G106" s="207" t="s">
        <v>159</v>
      </c>
      <c r="H106" s="208">
        <v>35</v>
      </c>
      <c r="I106" s="209"/>
      <c r="J106" s="210">
        <f>ROUND(I106*H106,2)</f>
        <v>0</v>
      </c>
      <c r="K106" s="206" t="s">
        <v>326</v>
      </c>
      <c r="L106" s="211"/>
      <c r="M106" s="212" t="s">
        <v>19</v>
      </c>
      <c r="N106" s="213" t="s">
        <v>40</v>
      </c>
      <c r="O106" s="84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6" t="s">
        <v>261</v>
      </c>
      <c r="AT106" s="216" t="s">
        <v>138</v>
      </c>
      <c r="AU106" s="216" t="s">
        <v>69</v>
      </c>
      <c r="AY106" s="17" t="s">
        <v>144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7" t="s">
        <v>76</v>
      </c>
      <c r="BK106" s="217">
        <f>ROUND(I106*H106,2)</f>
        <v>0</v>
      </c>
      <c r="BL106" s="17" t="s">
        <v>261</v>
      </c>
      <c r="BM106" s="216" t="s">
        <v>384</v>
      </c>
    </row>
    <row r="107" s="2" customFormat="1" ht="16.5" customHeight="1">
      <c r="A107" s="38"/>
      <c r="B107" s="39"/>
      <c r="C107" s="218" t="s">
        <v>7</v>
      </c>
      <c r="D107" s="218" t="s">
        <v>147</v>
      </c>
      <c r="E107" s="219" t="s">
        <v>385</v>
      </c>
      <c r="F107" s="220" t="s">
        <v>386</v>
      </c>
      <c r="G107" s="221" t="s">
        <v>159</v>
      </c>
      <c r="H107" s="222">
        <v>173</v>
      </c>
      <c r="I107" s="223"/>
      <c r="J107" s="224">
        <f>ROUND(I107*H107,2)</f>
        <v>0</v>
      </c>
      <c r="K107" s="220" t="s">
        <v>326</v>
      </c>
      <c r="L107" s="44"/>
      <c r="M107" s="225" t="s">
        <v>19</v>
      </c>
      <c r="N107" s="226" t="s">
        <v>40</v>
      </c>
      <c r="O107" s="84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6" t="s">
        <v>237</v>
      </c>
      <c r="AT107" s="216" t="s">
        <v>147</v>
      </c>
      <c r="AU107" s="216" t="s">
        <v>69</v>
      </c>
      <c r="AY107" s="17" t="s">
        <v>144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7" t="s">
        <v>76</v>
      </c>
      <c r="BK107" s="217">
        <f>ROUND(I107*H107,2)</f>
        <v>0</v>
      </c>
      <c r="BL107" s="17" t="s">
        <v>237</v>
      </c>
      <c r="BM107" s="216" t="s">
        <v>387</v>
      </c>
    </row>
    <row r="108" s="2" customFormat="1" ht="16.5" customHeight="1">
      <c r="A108" s="38"/>
      <c r="B108" s="39"/>
      <c r="C108" s="204" t="s">
        <v>250</v>
      </c>
      <c r="D108" s="204" t="s">
        <v>138</v>
      </c>
      <c r="E108" s="205" t="s">
        <v>388</v>
      </c>
      <c r="F108" s="206" t="s">
        <v>389</v>
      </c>
      <c r="G108" s="207" t="s">
        <v>159</v>
      </c>
      <c r="H108" s="208">
        <v>6</v>
      </c>
      <c r="I108" s="209"/>
      <c r="J108" s="210">
        <f>ROUND(I108*H108,2)</f>
        <v>0</v>
      </c>
      <c r="K108" s="206" t="s">
        <v>326</v>
      </c>
      <c r="L108" s="211"/>
      <c r="M108" s="212" t="s">
        <v>19</v>
      </c>
      <c r="N108" s="213" t="s">
        <v>40</v>
      </c>
      <c r="O108" s="84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6" t="s">
        <v>261</v>
      </c>
      <c r="AT108" s="216" t="s">
        <v>138</v>
      </c>
      <c r="AU108" s="216" t="s">
        <v>69</v>
      </c>
      <c r="AY108" s="17" t="s">
        <v>144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7" t="s">
        <v>76</v>
      </c>
      <c r="BK108" s="217">
        <f>ROUND(I108*H108,2)</f>
        <v>0</v>
      </c>
      <c r="BL108" s="17" t="s">
        <v>261</v>
      </c>
      <c r="BM108" s="216" t="s">
        <v>390</v>
      </c>
    </row>
    <row r="109" s="2" customFormat="1" ht="16.5" customHeight="1">
      <c r="A109" s="38"/>
      <c r="B109" s="39"/>
      <c r="C109" s="204" t="s">
        <v>391</v>
      </c>
      <c r="D109" s="204" t="s">
        <v>138</v>
      </c>
      <c r="E109" s="205" t="s">
        <v>392</v>
      </c>
      <c r="F109" s="206" t="s">
        <v>393</v>
      </c>
      <c r="G109" s="207" t="s">
        <v>159</v>
      </c>
      <c r="H109" s="208">
        <v>1</v>
      </c>
      <c r="I109" s="209"/>
      <c r="J109" s="210">
        <f>ROUND(I109*H109,2)</f>
        <v>0</v>
      </c>
      <c r="K109" s="206" t="s">
        <v>326</v>
      </c>
      <c r="L109" s="211"/>
      <c r="M109" s="212" t="s">
        <v>19</v>
      </c>
      <c r="N109" s="213" t="s">
        <v>40</v>
      </c>
      <c r="O109" s="84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6" t="s">
        <v>78</v>
      </c>
      <c r="AT109" s="216" t="s">
        <v>138</v>
      </c>
      <c r="AU109" s="216" t="s">
        <v>69</v>
      </c>
      <c r="AY109" s="17" t="s">
        <v>144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7" t="s">
        <v>76</v>
      </c>
      <c r="BK109" s="217">
        <f>ROUND(I109*H109,2)</f>
        <v>0</v>
      </c>
      <c r="BL109" s="17" t="s">
        <v>76</v>
      </c>
      <c r="BM109" s="216" t="s">
        <v>394</v>
      </c>
    </row>
    <row r="110" s="2" customFormat="1" ht="21.75" customHeight="1">
      <c r="A110" s="38"/>
      <c r="B110" s="39"/>
      <c r="C110" s="204" t="s">
        <v>395</v>
      </c>
      <c r="D110" s="204" t="s">
        <v>138</v>
      </c>
      <c r="E110" s="205" t="s">
        <v>396</v>
      </c>
      <c r="F110" s="206" t="s">
        <v>397</v>
      </c>
      <c r="G110" s="207" t="s">
        <v>159</v>
      </c>
      <c r="H110" s="208">
        <v>1</v>
      </c>
      <c r="I110" s="209"/>
      <c r="J110" s="210">
        <f>ROUND(I110*H110,2)</f>
        <v>0</v>
      </c>
      <c r="K110" s="206" t="s">
        <v>257</v>
      </c>
      <c r="L110" s="211"/>
      <c r="M110" s="212" t="s">
        <v>19</v>
      </c>
      <c r="N110" s="213" t="s">
        <v>40</v>
      </c>
      <c r="O110" s="84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6" t="s">
        <v>261</v>
      </c>
      <c r="AT110" s="216" t="s">
        <v>138</v>
      </c>
      <c r="AU110" s="216" t="s">
        <v>69</v>
      </c>
      <c r="AY110" s="17" t="s">
        <v>144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7" t="s">
        <v>76</v>
      </c>
      <c r="BK110" s="217">
        <f>ROUND(I110*H110,2)</f>
        <v>0</v>
      </c>
      <c r="BL110" s="17" t="s">
        <v>261</v>
      </c>
      <c r="BM110" s="216" t="s">
        <v>398</v>
      </c>
    </row>
    <row r="111" s="2" customFormat="1">
      <c r="A111" s="38"/>
      <c r="B111" s="39"/>
      <c r="C111" s="40"/>
      <c r="D111" s="227" t="s">
        <v>196</v>
      </c>
      <c r="E111" s="40"/>
      <c r="F111" s="228" t="s">
        <v>399</v>
      </c>
      <c r="G111" s="40"/>
      <c r="H111" s="40"/>
      <c r="I111" s="146"/>
      <c r="J111" s="40"/>
      <c r="K111" s="40"/>
      <c r="L111" s="44"/>
      <c r="M111" s="229"/>
      <c r="N111" s="230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196</v>
      </c>
      <c r="AU111" s="17" t="s">
        <v>69</v>
      </c>
    </row>
    <row r="112" s="2" customFormat="1" ht="16.5" customHeight="1">
      <c r="A112" s="38"/>
      <c r="B112" s="39"/>
      <c r="C112" s="204" t="s">
        <v>400</v>
      </c>
      <c r="D112" s="204" t="s">
        <v>138</v>
      </c>
      <c r="E112" s="205" t="s">
        <v>401</v>
      </c>
      <c r="F112" s="206" t="s">
        <v>402</v>
      </c>
      <c r="G112" s="207" t="s">
        <v>159</v>
      </c>
      <c r="H112" s="208">
        <v>4</v>
      </c>
      <c r="I112" s="209"/>
      <c r="J112" s="210">
        <f>ROUND(I112*H112,2)</f>
        <v>0</v>
      </c>
      <c r="K112" s="206" t="s">
        <v>326</v>
      </c>
      <c r="L112" s="211"/>
      <c r="M112" s="212" t="s">
        <v>19</v>
      </c>
      <c r="N112" s="213" t="s">
        <v>40</v>
      </c>
      <c r="O112" s="84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6" t="s">
        <v>261</v>
      </c>
      <c r="AT112" s="216" t="s">
        <v>138</v>
      </c>
      <c r="AU112" s="216" t="s">
        <v>69</v>
      </c>
      <c r="AY112" s="17" t="s">
        <v>144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7" t="s">
        <v>76</v>
      </c>
      <c r="BK112" s="217">
        <f>ROUND(I112*H112,2)</f>
        <v>0</v>
      </c>
      <c r="BL112" s="17" t="s">
        <v>261</v>
      </c>
      <c r="BM112" s="216" t="s">
        <v>403</v>
      </c>
    </row>
    <row r="113" s="2" customFormat="1" ht="16.5" customHeight="1">
      <c r="A113" s="38"/>
      <c r="B113" s="39"/>
      <c r="C113" s="204" t="s">
        <v>404</v>
      </c>
      <c r="D113" s="204" t="s">
        <v>138</v>
      </c>
      <c r="E113" s="205" t="s">
        <v>405</v>
      </c>
      <c r="F113" s="206" t="s">
        <v>406</v>
      </c>
      <c r="G113" s="207" t="s">
        <v>159</v>
      </c>
      <c r="H113" s="208">
        <v>2</v>
      </c>
      <c r="I113" s="209"/>
      <c r="J113" s="210">
        <f>ROUND(I113*H113,2)</f>
        <v>0</v>
      </c>
      <c r="K113" s="206" t="s">
        <v>326</v>
      </c>
      <c r="L113" s="211"/>
      <c r="M113" s="212" t="s">
        <v>19</v>
      </c>
      <c r="N113" s="213" t="s">
        <v>40</v>
      </c>
      <c r="O113" s="84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6" t="s">
        <v>237</v>
      </c>
      <c r="AT113" s="216" t="s">
        <v>138</v>
      </c>
      <c r="AU113" s="216" t="s">
        <v>69</v>
      </c>
      <c r="AY113" s="17" t="s">
        <v>144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7" t="s">
        <v>76</v>
      </c>
      <c r="BK113" s="217">
        <f>ROUND(I113*H113,2)</f>
        <v>0</v>
      </c>
      <c r="BL113" s="17" t="s">
        <v>237</v>
      </c>
      <c r="BM113" s="216" t="s">
        <v>407</v>
      </c>
    </row>
    <row r="114" s="2" customFormat="1" ht="16.5" customHeight="1">
      <c r="A114" s="38"/>
      <c r="B114" s="39"/>
      <c r="C114" s="204" t="s">
        <v>408</v>
      </c>
      <c r="D114" s="204" t="s">
        <v>138</v>
      </c>
      <c r="E114" s="205" t="s">
        <v>409</v>
      </c>
      <c r="F114" s="206" t="s">
        <v>410</v>
      </c>
      <c r="G114" s="207" t="s">
        <v>159</v>
      </c>
      <c r="H114" s="208">
        <v>37</v>
      </c>
      <c r="I114" s="209"/>
      <c r="J114" s="210">
        <f>ROUND(I114*H114,2)</f>
        <v>0</v>
      </c>
      <c r="K114" s="206" t="s">
        <v>19</v>
      </c>
      <c r="L114" s="211"/>
      <c r="M114" s="212" t="s">
        <v>19</v>
      </c>
      <c r="N114" s="213" t="s">
        <v>40</v>
      </c>
      <c r="O114" s="84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6" t="s">
        <v>237</v>
      </c>
      <c r="AT114" s="216" t="s">
        <v>138</v>
      </c>
      <c r="AU114" s="216" t="s">
        <v>69</v>
      </c>
      <c r="AY114" s="17" t="s">
        <v>144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7" t="s">
        <v>76</v>
      </c>
      <c r="BK114" s="217">
        <f>ROUND(I114*H114,2)</f>
        <v>0</v>
      </c>
      <c r="BL114" s="17" t="s">
        <v>237</v>
      </c>
      <c r="BM114" s="216" t="s">
        <v>411</v>
      </c>
    </row>
    <row r="115" s="2" customFormat="1" ht="16.5" customHeight="1">
      <c r="A115" s="38"/>
      <c r="B115" s="39"/>
      <c r="C115" s="218" t="s">
        <v>412</v>
      </c>
      <c r="D115" s="218" t="s">
        <v>147</v>
      </c>
      <c r="E115" s="219" t="s">
        <v>413</v>
      </c>
      <c r="F115" s="220" t="s">
        <v>414</v>
      </c>
      <c r="G115" s="221" t="s">
        <v>159</v>
      </c>
      <c r="H115" s="222">
        <v>37</v>
      </c>
      <c r="I115" s="223"/>
      <c r="J115" s="224">
        <f>ROUND(I115*H115,2)</f>
        <v>0</v>
      </c>
      <c r="K115" s="220" t="s">
        <v>19</v>
      </c>
      <c r="L115" s="44"/>
      <c r="M115" s="225" t="s">
        <v>19</v>
      </c>
      <c r="N115" s="226" t="s">
        <v>40</v>
      </c>
      <c r="O115" s="84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6" t="s">
        <v>237</v>
      </c>
      <c r="AT115" s="216" t="s">
        <v>147</v>
      </c>
      <c r="AU115" s="216" t="s">
        <v>69</v>
      </c>
      <c r="AY115" s="17" t="s">
        <v>144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7" t="s">
        <v>76</v>
      </c>
      <c r="BK115" s="217">
        <f>ROUND(I115*H115,2)</f>
        <v>0</v>
      </c>
      <c r="BL115" s="17" t="s">
        <v>237</v>
      </c>
      <c r="BM115" s="216" t="s">
        <v>415</v>
      </c>
    </row>
    <row r="116" s="2" customFormat="1" ht="16.5" customHeight="1">
      <c r="A116" s="38"/>
      <c r="B116" s="39"/>
      <c r="C116" s="204" t="s">
        <v>416</v>
      </c>
      <c r="D116" s="204" t="s">
        <v>138</v>
      </c>
      <c r="E116" s="205" t="s">
        <v>417</v>
      </c>
      <c r="F116" s="206" t="s">
        <v>418</v>
      </c>
      <c r="G116" s="207" t="s">
        <v>159</v>
      </c>
      <c r="H116" s="208">
        <v>1</v>
      </c>
      <c r="I116" s="209"/>
      <c r="J116" s="210">
        <f>ROUND(I116*H116,2)</f>
        <v>0</v>
      </c>
      <c r="K116" s="206" t="s">
        <v>326</v>
      </c>
      <c r="L116" s="211"/>
      <c r="M116" s="212" t="s">
        <v>19</v>
      </c>
      <c r="N116" s="213" t="s">
        <v>40</v>
      </c>
      <c r="O116" s="84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6" t="s">
        <v>261</v>
      </c>
      <c r="AT116" s="216" t="s">
        <v>138</v>
      </c>
      <c r="AU116" s="216" t="s">
        <v>69</v>
      </c>
      <c r="AY116" s="17" t="s">
        <v>144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7" t="s">
        <v>76</v>
      </c>
      <c r="BK116" s="217">
        <f>ROUND(I116*H116,2)</f>
        <v>0</v>
      </c>
      <c r="BL116" s="17" t="s">
        <v>261</v>
      </c>
      <c r="BM116" s="216" t="s">
        <v>419</v>
      </c>
    </row>
    <row r="117" s="2" customFormat="1" ht="16.5" customHeight="1">
      <c r="A117" s="38"/>
      <c r="B117" s="39"/>
      <c r="C117" s="204" t="s">
        <v>420</v>
      </c>
      <c r="D117" s="204" t="s">
        <v>138</v>
      </c>
      <c r="E117" s="205" t="s">
        <v>421</v>
      </c>
      <c r="F117" s="206" t="s">
        <v>422</v>
      </c>
      <c r="G117" s="207" t="s">
        <v>423</v>
      </c>
      <c r="H117" s="208">
        <v>5</v>
      </c>
      <c r="I117" s="209"/>
      <c r="J117" s="210">
        <f>ROUND(I117*H117,2)</f>
        <v>0</v>
      </c>
      <c r="K117" s="206" t="s">
        <v>326</v>
      </c>
      <c r="L117" s="211"/>
      <c r="M117" s="212" t="s">
        <v>19</v>
      </c>
      <c r="N117" s="213" t="s">
        <v>40</v>
      </c>
      <c r="O117" s="84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6" t="s">
        <v>261</v>
      </c>
      <c r="AT117" s="216" t="s">
        <v>138</v>
      </c>
      <c r="AU117" s="216" t="s">
        <v>69</v>
      </c>
      <c r="AY117" s="17" t="s">
        <v>144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7" t="s">
        <v>76</v>
      </c>
      <c r="BK117" s="217">
        <f>ROUND(I117*H117,2)</f>
        <v>0</v>
      </c>
      <c r="BL117" s="17" t="s">
        <v>261</v>
      </c>
      <c r="BM117" s="216" t="s">
        <v>424</v>
      </c>
    </row>
    <row r="118" s="2" customFormat="1">
      <c r="A118" s="38"/>
      <c r="B118" s="39"/>
      <c r="C118" s="40"/>
      <c r="D118" s="227" t="s">
        <v>196</v>
      </c>
      <c r="E118" s="40"/>
      <c r="F118" s="228" t="s">
        <v>425</v>
      </c>
      <c r="G118" s="40"/>
      <c r="H118" s="40"/>
      <c r="I118" s="146"/>
      <c r="J118" s="40"/>
      <c r="K118" s="40"/>
      <c r="L118" s="44"/>
      <c r="M118" s="229"/>
      <c r="N118" s="230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196</v>
      </c>
      <c r="AU118" s="17" t="s">
        <v>69</v>
      </c>
    </row>
    <row r="119" s="2" customFormat="1" ht="21.75" customHeight="1">
      <c r="A119" s="38"/>
      <c r="B119" s="39"/>
      <c r="C119" s="218" t="s">
        <v>426</v>
      </c>
      <c r="D119" s="218" t="s">
        <v>147</v>
      </c>
      <c r="E119" s="219" t="s">
        <v>427</v>
      </c>
      <c r="F119" s="220" t="s">
        <v>428</v>
      </c>
      <c r="G119" s="221" t="s">
        <v>159</v>
      </c>
      <c r="H119" s="222">
        <v>5</v>
      </c>
      <c r="I119" s="223"/>
      <c r="J119" s="224">
        <f>ROUND(I119*H119,2)</f>
        <v>0</v>
      </c>
      <c r="K119" s="220" t="s">
        <v>326</v>
      </c>
      <c r="L119" s="44"/>
      <c r="M119" s="225" t="s">
        <v>19</v>
      </c>
      <c r="N119" s="226" t="s">
        <v>40</v>
      </c>
      <c r="O119" s="84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6" t="s">
        <v>237</v>
      </c>
      <c r="AT119" s="216" t="s">
        <v>147</v>
      </c>
      <c r="AU119" s="216" t="s">
        <v>69</v>
      </c>
      <c r="AY119" s="17" t="s">
        <v>144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7" t="s">
        <v>76</v>
      </c>
      <c r="BK119" s="217">
        <f>ROUND(I119*H119,2)</f>
        <v>0</v>
      </c>
      <c r="BL119" s="17" t="s">
        <v>237</v>
      </c>
      <c r="BM119" s="216" t="s">
        <v>429</v>
      </c>
    </row>
    <row r="120" s="2" customFormat="1" ht="16.5" customHeight="1">
      <c r="A120" s="38"/>
      <c r="B120" s="39"/>
      <c r="C120" s="218" t="s">
        <v>430</v>
      </c>
      <c r="D120" s="218" t="s">
        <v>147</v>
      </c>
      <c r="E120" s="219" t="s">
        <v>431</v>
      </c>
      <c r="F120" s="220" t="s">
        <v>432</v>
      </c>
      <c r="G120" s="221" t="s">
        <v>159</v>
      </c>
      <c r="H120" s="222">
        <v>5</v>
      </c>
      <c r="I120" s="223"/>
      <c r="J120" s="224">
        <f>ROUND(I120*H120,2)</f>
        <v>0</v>
      </c>
      <c r="K120" s="220" t="s">
        <v>326</v>
      </c>
      <c r="L120" s="44"/>
      <c r="M120" s="225" t="s">
        <v>19</v>
      </c>
      <c r="N120" s="226" t="s">
        <v>40</v>
      </c>
      <c r="O120" s="84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6" t="s">
        <v>237</v>
      </c>
      <c r="AT120" s="216" t="s">
        <v>147</v>
      </c>
      <c r="AU120" s="216" t="s">
        <v>69</v>
      </c>
      <c r="AY120" s="17" t="s">
        <v>144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7" t="s">
        <v>76</v>
      </c>
      <c r="BK120" s="217">
        <f>ROUND(I120*H120,2)</f>
        <v>0</v>
      </c>
      <c r="BL120" s="17" t="s">
        <v>237</v>
      </c>
      <c r="BM120" s="216" t="s">
        <v>433</v>
      </c>
    </row>
    <row r="121" s="2" customFormat="1" ht="16.5" customHeight="1">
      <c r="A121" s="38"/>
      <c r="B121" s="39"/>
      <c r="C121" s="218" t="s">
        <v>434</v>
      </c>
      <c r="D121" s="218" t="s">
        <v>147</v>
      </c>
      <c r="E121" s="219" t="s">
        <v>435</v>
      </c>
      <c r="F121" s="220" t="s">
        <v>436</v>
      </c>
      <c r="G121" s="221" t="s">
        <v>159</v>
      </c>
      <c r="H121" s="222">
        <v>1890</v>
      </c>
      <c r="I121" s="223"/>
      <c r="J121" s="224">
        <f>ROUND(I121*H121,2)</f>
        <v>0</v>
      </c>
      <c r="K121" s="220" t="s">
        <v>326</v>
      </c>
      <c r="L121" s="44"/>
      <c r="M121" s="225" t="s">
        <v>19</v>
      </c>
      <c r="N121" s="226" t="s">
        <v>40</v>
      </c>
      <c r="O121" s="84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6" t="s">
        <v>237</v>
      </c>
      <c r="AT121" s="216" t="s">
        <v>147</v>
      </c>
      <c r="AU121" s="216" t="s">
        <v>69</v>
      </c>
      <c r="AY121" s="17" t="s">
        <v>144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7" t="s">
        <v>76</v>
      </c>
      <c r="BK121" s="217">
        <f>ROUND(I121*H121,2)</f>
        <v>0</v>
      </c>
      <c r="BL121" s="17" t="s">
        <v>237</v>
      </c>
      <c r="BM121" s="216" t="s">
        <v>437</v>
      </c>
    </row>
    <row r="122" s="2" customFormat="1" ht="16.5" customHeight="1">
      <c r="A122" s="38"/>
      <c r="B122" s="39"/>
      <c r="C122" s="218" t="s">
        <v>438</v>
      </c>
      <c r="D122" s="218" t="s">
        <v>147</v>
      </c>
      <c r="E122" s="219" t="s">
        <v>439</v>
      </c>
      <c r="F122" s="220" t="s">
        <v>440</v>
      </c>
      <c r="G122" s="221" t="s">
        <v>159</v>
      </c>
      <c r="H122" s="222">
        <v>390</v>
      </c>
      <c r="I122" s="223"/>
      <c r="J122" s="224">
        <f>ROUND(I122*H122,2)</f>
        <v>0</v>
      </c>
      <c r="K122" s="220" t="s">
        <v>326</v>
      </c>
      <c r="L122" s="44"/>
      <c r="M122" s="225" t="s">
        <v>19</v>
      </c>
      <c r="N122" s="226" t="s">
        <v>40</v>
      </c>
      <c r="O122" s="84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6" t="s">
        <v>237</v>
      </c>
      <c r="AT122" s="216" t="s">
        <v>147</v>
      </c>
      <c r="AU122" s="216" t="s">
        <v>69</v>
      </c>
      <c r="AY122" s="17" t="s">
        <v>144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7" t="s">
        <v>76</v>
      </c>
      <c r="BK122" s="217">
        <f>ROUND(I122*H122,2)</f>
        <v>0</v>
      </c>
      <c r="BL122" s="17" t="s">
        <v>237</v>
      </c>
      <c r="BM122" s="216" t="s">
        <v>441</v>
      </c>
    </row>
    <row r="123" s="2" customFormat="1" ht="33" customHeight="1">
      <c r="A123" s="38"/>
      <c r="B123" s="39"/>
      <c r="C123" s="204" t="s">
        <v>442</v>
      </c>
      <c r="D123" s="204" t="s">
        <v>138</v>
      </c>
      <c r="E123" s="205" t="s">
        <v>443</v>
      </c>
      <c r="F123" s="206" t="s">
        <v>444</v>
      </c>
      <c r="G123" s="207" t="s">
        <v>159</v>
      </c>
      <c r="H123" s="208">
        <v>15</v>
      </c>
      <c r="I123" s="209"/>
      <c r="J123" s="210">
        <f>ROUND(I123*H123,2)</f>
        <v>0</v>
      </c>
      <c r="K123" s="206" t="s">
        <v>19</v>
      </c>
      <c r="L123" s="211"/>
      <c r="M123" s="212" t="s">
        <v>19</v>
      </c>
      <c r="N123" s="213" t="s">
        <v>40</v>
      </c>
      <c r="O123" s="84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6" t="s">
        <v>237</v>
      </c>
      <c r="AT123" s="216" t="s">
        <v>138</v>
      </c>
      <c r="AU123" s="216" t="s">
        <v>69</v>
      </c>
      <c r="AY123" s="17" t="s">
        <v>144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7" t="s">
        <v>76</v>
      </c>
      <c r="BK123" s="217">
        <f>ROUND(I123*H123,2)</f>
        <v>0</v>
      </c>
      <c r="BL123" s="17" t="s">
        <v>237</v>
      </c>
      <c r="BM123" s="216" t="s">
        <v>445</v>
      </c>
    </row>
    <row r="124" s="2" customFormat="1" ht="16.5" customHeight="1">
      <c r="A124" s="38"/>
      <c r="B124" s="39"/>
      <c r="C124" s="204" t="s">
        <v>446</v>
      </c>
      <c r="D124" s="204" t="s">
        <v>138</v>
      </c>
      <c r="E124" s="205" t="s">
        <v>447</v>
      </c>
      <c r="F124" s="206" t="s">
        <v>448</v>
      </c>
      <c r="G124" s="207" t="s">
        <v>159</v>
      </c>
      <c r="H124" s="208">
        <v>1</v>
      </c>
      <c r="I124" s="209"/>
      <c r="J124" s="210">
        <f>ROUND(I124*H124,2)</f>
        <v>0</v>
      </c>
      <c r="K124" s="206" t="s">
        <v>326</v>
      </c>
      <c r="L124" s="211"/>
      <c r="M124" s="212" t="s">
        <v>19</v>
      </c>
      <c r="N124" s="213" t="s">
        <v>40</v>
      </c>
      <c r="O124" s="84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6" t="s">
        <v>237</v>
      </c>
      <c r="AT124" s="216" t="s">
        <v>138</v>
      </c>
      <c r="AU124" s="216" t="s">
        <v>69</v>
      </c>
      <c r="AY124" s="17" t="s">
        <v>144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76</v>
      </c>
      <c r="BK124" s="217">
        <f>ROUND(I124*H124,2)</f>
        <v>0</v>
      </c>
      <c r="BL124" s="17" t="s">
        <v>237</v>
      </c>
      <c r="BM124" s="216" t="s">
        <v>449</v>
      </c>
    </row>
    <row r="125" s="2" customFormat="1" ht="16.5" customHeight="1">
      <c r="A125" s="38"/>
      <c r="B125" s="39"/>
      <c r="C125" s="204" t="s">
        <v>450</v>
      </c>
      <c r="D125" s="204" t="s">
        <v>138</v>
      </c>
      <c r="E125" s="205" t="s">
        <v>451</v>
      </c>
      <c r="F125" s="206" t="s">
        <v>452</v>
      </c>
      <c r="G125" s="207" t="s">
        <v>159</v>
      </c>
      <c r="H125" s="208">
        <v>1</v>
      </c>
      <c r="I125" s="209"/>
      <c r="J125" s="210">
        <f>ROUND(I125*H125,2)</f>
        <v>0</v>
      </c>
      <c r="K125" s="206" t="s">
        <v>326</v>
      </c>
      <c r="L125" s="211"/>
      <c r="M125" s="212" t="s">
        <v>19</v>
      </c>
      <c r="N125" s="213" t="s">
        <v>40</v>
      </c>
      <c r="O125" s="84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6" t="s">
        <v>237</v>
      </c>
      <c r="AT125" s="216" t="s">
        <v>138</v>
      </c>
      <c r="AU125" s="216" t="s">
        <v>69</v>
      </c>
      <c r="AY125" s="17" t="s">
        <v>144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7" t="s">
        <v>76</v>
      </c>
      <c r="BK125" s="217">
        <f>ROUND(I125*H125,2)</f>
        <v>0</v>
      </c>
      <c r="BL125" s="17" t="s">
        <v>237</v>
      </c>
      <c r="BM125" s="216" t="s">
        <v>453</v>
      </c>
    </row>
    <row r="126" s="2" customFormat="1" ht="16.5" customHeight="1">
      <c r="A126" s="38"/>
      <c r="B126" s="39"/>
      <c r="C126" s="204" t="s">
        <v>454</v>
      </c>
      <c r="D126" s="204" t="s">
        <v>138</v>
      </c>
      <c r="E126" s="205" t="s">
        <v>455</v>
      </c>
      <c r="F126" s="206" t="s">
        <v>456</v>
      </c>
      <c r="G126" s="207" t="s">
        <v>159</v>
      </c>
      <c r="H126" s="208">
        <v>4</v>
      </c>
      <c r="I126" s="209"/>
      <c r="J126" s="210">
        <f>ROUND(I126*H126,2)</f>
        <v>0</v>
      </c>
      <c r="K126" s="206" t="s">
        <v>326</v>
      </c>
      <c r="L126" s="211"/>
      <c r="M126" s="212" t="s">
        <v>19</v>
      </c>
      <c r="N126" s="213" t="s">
        <v>40</v>
      </c>
      <c r="O126" s="84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6" t="s">
        <v>237</v>
      </c>
      <c r="AT126" s="216" t="s">
        <v>138</v>
      </c>
      <c r="AU126" s="216" t="s">
        <v>69</v>
      </c>
      <c r="AY126" s="17" t="s">
        <v>144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7" t="s">
        <v>76</v>
      </c>
      <c r="BK126" s="217">
        <f>ROUND(I126*H126,2)</f>
        <v>0</v>
      </c>
      <c r="BL126" s="17" t="s">
        <v>237</v>
      </c>
      <c r="BM126" s="216" t="s">
        <v>457</v>
      </c>
    </row>
    <row r="127" s="2" customFormat="1" ht="16.5" customHeight="1">
      <c r="A127" s="38"/>
      <c r="B127" s="39"/>
      <c r="C127" s="204" t="s">
        <v>458</v>
      </c>
      <c r="D127" s="204" t="s">
        <v>138</v>
      </c>
      <c r="E127" s="205" t="s">
        <v>459</v>
      </c>
      <c r="F127" s="206" t="s">
        <v>460</v>
      </c>
      <c r="G127" s="207" t="s">
        <v>159</v>
      </c>
      <c r="H127" s="208">
        <v>4</v>
      </c>
      <c r="I127" s="209"/>
      <c r="J127" s="210">
        <f>ROUND(I127*H127,2)</f>
        <v>0</v>
      </c>
      <c r="K127" s="206" t="s">
        <v>326</v>
      </c>
      <c r="L127" s="211"/>
      <c r="M127" s="212" t="s">
        <v>19</v>
      </c>
      <c r="N127" s="213" t="s">
        <v>40</v>
      </c>
      <c r="O127" s="84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6" t="s">
        <v>237</v>
      </c>
      <c r="AT127" s="216" t="s">
        <v>138</v>
      </c>
      <c r="AU127" s="216" t="s">
        <v>69</v>
      </c>
      <c r="AY127" s="17" t="s">
        <v>144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7" t="s">
        <v>76</v>
      </c>
      <c r="BK127" s="217">
        <f>ROUND(I127*H127,2)</f>
        <v>0</v>
      </c>
      <c r="BL127" s="17" t="s">
        <v>237</v>
      </c>
      <c r="BM127" s="216" t="s">
        <v>461</v>
      </c>
    </row>
    <row r="128" s="2" customFormat="1" ht="16.5" customHeight="1">
      <c r="A128" s="38"/>
      <c r="B128" s="39"/>
      <c r="C128" s="204" t="s">
        <v>462</v>
      </c>
      <c r="D128" s="204" t="s">
        <v>138</v>
      </c>
      <c r="E128" s="205" t="s">
        <v>463</v>
      </c>
      <c r="F128" s="206" t="s">
        <v>464</v>
      </c>
      <c r="G128" s="207" t="s">
        <v>159</v>
      </c>
      <c r="H128" s="208">
        <v>4</v>
      </c>
      <c r="I128" s="209"/>
      <c r="J128" s="210">
        <f>ROUND(I128*H128,2)</f>
        <v>0</v>
      </c>
      <c r="K128" s="206" t="s">
        <v>326</v>
      </c>
      <c r="L128" s="211"/>
      <c r="M128" s="212" t="s">
        <v>19</v>
      </c>
      <c r="N128" s="213" t="s">
        <v>40</v>
      </c>
      <c r="O128" s="84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6" t="s">
        <v>237</v>
      </c>
      <c r="AT128" s="216" t="s">
        <v>138</v>
      </c>
      <c r="AU128" s="216" t="s">
        <v>69</v>
      </c>
      <c r="AY128" s="17" t="s">
        <v>144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7" t="s">
        <v>76</v>
      </c>
      <c r="BK128" s="217">
        <f>ROUND(I128*H128,2)</f>
        <v>0</v>
      </c>
      <c r="BL128" s="17" t="s">
        <v>237</v>
      </c>
      <c r="BM128" s="216" t="s">
        <v>465</v>
      </c>
    </row>
    <row r="129" s="2" customFormat="1" ht="16.5" customHeight="1">
      <c r="A129" s="38"/>
      <c r="B129" s="39"/>
      <c r="C129" s="204" t="s">
        <v>466</v>
      </c>
      <c r="D129" s="204" t="s">
        <v>138</v>
      </c>
      <c r="E129" s="205" t="s">
        <v>467</v>
      </c>
      <c r="F129" s="206" t="s">
        <v>468</v>
      </c>
      <c r="G129" s="207" t="s">
        <v>159</v>
      </c>
      <c r="H129" s="208">
        <v>12</v>
      </c>
      <c r="I129" s="209"/>
      <c r="J129" s="210">
        <f>ROUND(I129*H129,2)</f>
        <v>0</v>
      </c>
      <c r="K129" s="206" t="s">
        <v>326</v>
      </c>
      <c r="L129" s="211"/>
      <c r="M129" s="212" t="s">
        <v>19</v>
      </c>
      <c r="N129" s="213" t="s">
        <v>40</v>
      </c>
      <c r="O129" s="84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6" t="s">
        <v>237</v>
      </c>
      <c r="AT129" s="216" t="s">
        <v>138</v>
      </c>
      <c r="AU129" s="216" t="s">
        <v>69</v>
      </c>
      <c r="AY129" s="17" t="s">
        <v>144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7" t="s">
        <v>76</v>
      </c>
      <c r="BK129" s="217">
        <f>ROUND(I129*H129,2)</f>
        <v>0</v>
      </c>
      <c r="BL129" s="17" t="s">
        <v>237</v>
      </c>
      <c r="BM129" s="216" t="s">
        <v>469</v>
      </c>
    </row>
    <row r="130" s="2" customFormat="1" ht="16.5" customHeight="1">
      <c r="A130" s="38"/>
      <c r="B130" s="39"/>
      <c r="C130" s="204" t="s">
        <v>470</v>
      </c>
      <c r="D130" s="204" t="s">
        <v>138</v>
      </c>
      <c r="E130" s="205" t="s">
        <v>471</v>
      </c>
      <c r="F130" s="206" t="s">
        <v>472</v>
      </c>
      <c r="G130" s="207" t="s">
        <v>159</v>
      </c>
      <c r="H130" s="208">
        <v>1</v>
      </c>
      <c r="I130" s="209"/>
      <c r="J130" s="210">
        <f>ROUND(I130*H130,2)</f>
        <v>0</v>
      </c>
      <c r="K130" s="206" t="s">
        <v>326</v>
      </c>
      <c r="L130" s="211"/>
      <c r="M130" s="212" t="s">
        <v>19</v>
      </c>
      <c r="N130" s="213" t="s">
        <v>40</v>
      </c>
      <c r="O130" s="84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6" t="s">
        <v>237</v>
      </c>
      <c r="AT130" s="216" t="s">
        <v>138</v>
      </c>
      <c r="AU130" s="216" t="s">
        <v>69</v>
      </c>
      <c r="AY130" s="17" t="s">
        <v>144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7" t="s">
        <v>76</v>
      </c>
      <c r="BK130" s="217">
        <f>ROUND(I130*H130,2)</f>
        <v>0</v>
      </c>
      <c r="BL130" s="17" t="s">
        <v>237</v>
      </c>
      <c r="BM130" s="216" t="s">
        <v>473</v>
      </c>
    </row>
    <row r="131" s="2" customFormat="1" ht="16.5" customHeight="1">
      <c r="A131" s="38"/>
      <c r="B131" s="39"/>
      <c r="C131" s="204" t="s">
        <v>474</v>
      </c>
      <c r="D131" s="204" t="s">
        <v>138</v>
      </c>
      <c r="E131" s="205" t="s">
        <v>475</v>
      </c>
      <c r="F131" s="206" t="s">
        <v>476</v>
      </c>
      <c r="G131" s="207" t="s">
        <v>159</v>
      </c>
      <c r="H131" s="208">
        <v>1</v>
      </c>
      <c r="I131" s="209"/>
      <c r="J131" s="210">
        <f>ROUND(I131*H131,2)</f>
        <v>0</v>
      </c>
      <c r="K131" s="206" t="s">
        <v>326</v>
      </c>
      <c r="L131" s="211"/>
      <c r="M131" s="212" t="s">
        <v>19</v>
      </c>
      <c r="N131" s="213" t="s">
        <v>40</v>
      </c>
      <c r="O131" s="84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6" t="s">
        <v>237</v>
      </c>
      <c r="AT131" s="216" t="s">
        <v>138</v>
      </c>
      <c r="AU131" s="216" t="s">
        <v>69</v>
      </c>
      <c r="AY131" s="17" t="s">
        <v>144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7" t="s">
        <v>76</v>
      </c>
      <c r="BK131" s="217">
        <f>ROUND(I131*H131,2)</f>
        <v>0</v>
      </c>
      <c r="BL131" s="17" t="s">
        <v>237</v>
      </c>
      <c r="BM131" s="216" t="s">
        <v>477</v>
      </c>
    </row>
    <row r="132" s="2" customFormat="1" ht="16.5" customHeight="1">
      <c r="A132" s="38"/>
      <c r="B132" s="39"/>
      <c r="C132" s="204" t="s">
        <v>478</v>
      </c>
      <c r="D132" s="204" t="s">
        <v>138</v>
      </c>
      <c r="E132" s="205" t="s">
        <v>479</v>
      </c>
      <c r="F132" s="206" t="s">
        <v>480</v>
      </c>
      <c r="G132" s="207" t="s">
        <v>159</v>
      </c>
      <c r="H132" s="208">
        <v>4</v>
      </c>
      <c r="I132" s="209"/>
      <c r="J132" s="210">
        <f>ROUND(I132*H132,2)</f>
        <v>0</v>
      </c>
      <c r="K132" s="206" t="s">
        <v>326</v>
      </c>
      <c r="L132" s="211"/>
      <c r="M132" s="212" t="s">
        <v>19</v>
      </c>
      <c r="N132" s="213" t="s">
        <v>40</v>
      </c>
      <c r="O132" s="84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6" t="s">
        <v>237</v>
      </c>
      <c r="AT132" s="216" t="s">
        <v>138</v>
      </c>
      <c r="AU132" s="216" t="s">
        <v>69</v>
      </c>
      <c r="AY132" s="17" t="s">
        <v>144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7" t="s">
        <v>76</v>
      </c>
      <c r="BK132" s="217">
        <f>ROUND(I132*H132,2)</f>
        <v>0</v>
      </c>
      <c r="BL132" s="17" t="s">
        <v>237</v>
      </c>
      <c r="BM132" s="216" t="s">
        <v>481</v>
      </c>
    </row>
    <row r="133" s="2" customFormat="1" ht="16.5" customHeight="1">
      <c r="A133" s="38"/>
      <c r="B133" s="39"/>
      <c r="C133" s="204" t="s">
        <v>482</v>
      </c>
      <c r="D133" s="204" t="s">
        <v>138</v>
      </c>
      <c r="E133" s="205" t="s">
        <v>483</v>
      </c>
      <c r="F133" s="206" t="s">
        <v>484</v>
      </c>
      <c r="G133" s="207" t="s">
        <v>159</v>
      </c>
      <c r="H133" s="208">
        <v>12</v>
      </c>
      <c r="I133" s="209"/>
      <c r="J133" s="210">
        <f>ROUND(I133*H133,2)</f>
        <v>0</v>
      </c>
      <c r="K133" s="206" t="s">
        <v>326</v>
      </c>
      <c r="L133" s="211"/>
      <c r="M133" s="212" t="s">
        <v>19</v>
      </c>
      <c r="N133" s="213" t="s">
        <v>40</v>
      </c>
      <c r="O133" s="84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6" t="s">
        <v>237</v>
      </c>
      <c r="AT133" s="216" t="s">
        <v>138</v>
      </c>
      <c r="AU133" s="216" t="s">
        <v>69</v>
      </c>
      <c r="AY133" s="17" t="s">
        <v>144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7" t="s">
        <v>76</v>
      </c>
      <c r="BK133" s="217">
        <f>ROUND(I133*H133,2)</f>
        <v>0</v>
      </c>
      <c r="BL133" s="17" t="s">
        <v>237</v>
      </c>
      <c r="BM133" s="216" t="s">
        <v>485</v>
      </c>
    </row>
    <row r="134" s="2" customFormat="1" ht="16.5" customHeight="1">
      <c r="A134" s="38"/>
      <c r="B134" s="39"/>
      <c r="C134" s="218" t="s">
        <v>486</v>
      </c>
      <c r="D134" s="218" t="s">
        <v>147</v>
      </c>
      <c r="E134" s="219" t="s">
        <v>487</v>
      </c>
      <c r="F134" s="220" t="s">
        <v>488</v>
      </c>
      <c r="G134" s="221" t="s">
        <v>159</v>
      </c>
      <c r="H134" s="222">
        <v>12</v>
      </c>
      <c r="I134" s="223"/>
      <c r="J134" s="224">
        <f>ROUND(I134*H134,2)</f>
        <v>0</v>
      </c>
      <c r="K134" s="220" t="s">
        <v>326</v>
      </c>
      <c r="L134" s="44"/>
      <c r="M134" s="225" t="s">
        <v>19</v>
      </c>
      <c r="N134" s="226" t="s">
        <v>40</v>
      </c>
      <c r="O134" s="84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6" t="s">
        <v>76</v>
      </c>
      <c r="AT134" s="216" t="s">
        <v>147</v>
      </c>
      <c r="AU134" s="216" t="s">
        <v>69</v>
      </c>
      <c r="AY134" s="17" t="s">
        <v>144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7" t="s">
        <v>76</v>
      </c>
      <c r="BK134" s="217">
        <f>ROUND(I134*H134,2)</f>
        <v>0</v>
      </c>
      <c r="BL134" s="17" t="s">
        <v>76</v>
      </c>
      <c r="BM134" s="216" t="s">
        <v>489</v>
      </c>
    </row>
    <row r="135" s="2" customFormat="1" ht="16.5" customHeight="1">
      <c r="A135" s="38"/>
      <c r="B135" s="39"/>
      <c r="C135" s="218" t="s">
        <v>490</v>
      </c>
      <c r="D135" s="218" t="s">
        <v>147</v>
      </c>
      <c r="E135" s="219" t="s">
        <v>491</v>
      </c>
      <c r="F135" s="220" t="s">
        <v>492</v>
      </c>
      <c r="G135" s="221" t="s">
        <v>159</v>
      </c>
      <c r="H135" s="222">
        <v>12</v>
      </c>
      <c r="I135" s="223"/>
      <c r="J135" s="224">
        <f>ROUND(I135*H135,2)</f>
        <v>0</v>
      </c>
      <c r="K135" s="220" t="s">
        <v>326</v>
      </c>
      <c r="L135" s="44"/>
      <c r="M135" s="225" t="s">
        <v>19</v>
      </c>
      <c r="N135" s="226" t="s">
        <v>40</v>
      </c>
      <c r="O135" s="84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6" t="s">
        <v>237</v>
      </c>
      <c r="AT135" s="216" t="s">
        <v>147</v>
      </c>
      <c r="AU135" s="216" t="s">
        <v>69</v>
      </c>
      <c r="AY135" s="17" t="s">
        <v>144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7" t="s">
        <v>76</v>
      </c>
      <c r="BK135" s="217">
        <f>ROUND(I135*H135,2)</f>
        <v>0</v>
      </c>
      <c r="BL135" s="17" t="s">
        <v>237</v>
      </c>
      <c r="BM135" s="216" t="s">
        <v>493</v>
      </c>
    </row>
    <row r="136" s="2" customFormat="1" ht="16.5" customHeight="1">
      <c r="A136" s="38"/>
      <c r="B136" s="39"/>
      <c r="C136" s="218" t="s">
        <v>494</v>
      </c>
      <c r="D136" s="218" t="s">
        <v>147</v>
      </c>
      <c r="E136" s="219" t="s">
        <v>495</v>
      </c>
      <c r="F136" s="220" t="s">
        <v>496</v>
      </c>
      <c r="G136" s="221" t="s">
        <v>159</v>
      </c>
      <c r="H136" s="222">
        <v>12</v>
      </c>
      <c r="I136" s="223"/>
      <c r="J136" s="224">
        <f>ROUND(I136*H136,2)</f>
        <v>0</v>
      </c>
      <c r="K136" s="220" t="s">
        <v>326</v>
      </c>
      <c r="L136" s="44"/>
      <c r="M136" s="225" t="s">
        <v>19</v>
      </c>
      <c r="N136" s="226" t="s">
        <v>40</v>
      </c>
      <c r="O136" s="84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6" t="s">
        <v>76</v>
      </c>
      <c r="AT136" s="216" t="s">
        <v>147</v>
      </c>
      <c r="AU136" s="216" t="s">
        <v>69</v>
      </c>
      <c r="AY136" s="17" t="s">
        <v>144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7" t="s">
        <v>76</v>
      </c>
      <c r="BK136" s="217">
        <f>ROUND(I136*H136,2)</f>
        <v>0</v>
      </c>
      <c r="BL136" s="17" t="s">
        <v>76</v>
      </c>
      <c r="BM136" s="216" t="s">
        <v>497</v>
      </c>
    </row>
    <row r="137" s="2" customFormat="1" ht="16.5" customHeight="1">
      <c r="A137" s="38"/>
      <c r="B137" s="39"/>
      <c r="C137" s="204" t="s">
        <v>498</v>
      </c>
      <c r="D137" s="204" t="s">
        <v>138</v>
      </c>
      <c r="E137" s="205" t="s">
        <v>499</v>
      </c>
      <c r="F137" s="206" t="s">
        <v>500</v>
      </c>
      <c r="G137" s="207" t="s">
        <v>159</v>
      </c>
      <c r="H137" s="208">
        <v>1</v>
      </c>
      <c r="I137" s="209"/>
      <c r="J137" s="210">
        <f>ROUND(I137*H137,2)</f>
        <v>0</v>
      </c>
      <c r="K137" s="206" t="s">
        <v>326</v>
      </c>
      <c r="L137" s="211"/>
      <c r="M137" s="212" t="s">
        <v>19</v>
      </c>
      <c r="N137" s="213" t="s">
        <v>40</v>
      </c>
      <c r="O137" s="84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6" t="s">
        <v>237</v>
      </c>
      <c r="AT137" s="216" t="s">
        <v>138</v>
      </c>
      <c r="AU137" s="216" t="s">
        <v>69</v>
      </c>
      <c r="AY137" s="17" t="s">
        <v>144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7" t="s">
        <v>76</v>
      </c>
      <c r="BK137" s="217">
        <f>ROUND(I137*H137,2)</f>
        <v>0</v>
      </c>
      <c r="BL137" s="17" t="s">
        <v>237</v>
      </c>
      <c r="BM137" s="216" t="s">
        <v>501</v>
      </c>
    </row>
    <row r="138" s="2" customFormat="1" ht="33" customHeight="1">
      <c r="A138" s="38"/>
      <c r="B138" s="39"/>
      <c r="C138" s="204" t="s">
        <v>502</v>
      </c>
      <c r="D138" s="204" t="s">
        <v>138</v>
      </c>
      <c r="E138" s="205" t="s">
        <v>503</v>
      </c>
      <c r="F138" s="206" t="s">
        <v>504</v>
      </c>
      <c r="G138" s="207" t="s">
        <v>159</v>
      </c>
      <c r="H138" s="208">
        <v>1</v>
      </c>
      <c r="I138" s="209"/>
      <c r="J138" s="210">
        <f>ROUND(I138*H138,2)</f>
        <v>0</v>
      </c>
      <c r="K138" s="206" t="s">
        <v>257</v>
      </c>
      <c r="L138" s="211"/>
      <c r="M138" s="212" t="s">
        <v>19</v>
      </c>
      <c r="N138" s="213" t="s">
        <v>40</v>
      </c>
      <c r="O138" s="84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6" t="s">
        <v>261</v>
      </c>
      <c r="AT138" s="216" t="s">
        <v>138</v>
      </c>
      <c r="AU138" s="216" t="s">
        <v>69</v>
      </c>
      <c r="AY138" s="17" t="s">
        <v>144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7" t="s">
        <v>76</v>
      </c>
      <c r="BK138" s="217">
        <f>ROUND(I138*H138,2)</f>
        <v>0</v>
      </c>
      <c r="BL138" s="17" t="s">
        <v>261</v>
      </c>
      <c r="BM138" s="216" t="s">
        <v>505</v>
      </c>
    </row>
    <row r="139" s="2" customFormat="1" ht="16.5" customHeight="1">
      <c r="A139" s="38"/>
      <c r="B139" s="39"/>
      <c r="C139" s="204" t="s">
        <v>506</v>
      </c>
      <c r="D139" s="204" t="s">
        <v>138</v>
      </c>
      <c r="E139" s="205" t="s">
        <v>507</v>
      </c>
      <c r="F139" s="206" t="s">
        <v>508</v>
      </c>
      <c r="G139" s="207" t="s">
        <v>159</v>
      </c>
      <c r="H139" s="208">
        <v>1</v>
      </c>
      <c r="I139" s="209"/>
      <c r="J139" s="210">
        <f>ROUND(I139*H139,2)</f>
        <v>0</v>
      </c>
      <c r="K139" s="206" t="s">
        <v>19</v>
      </c>
      <c r="L139" s="211"/>
      <c r="M139" s="212" t="s">
        <v>19</v>
      </c>
      <c r="N139" s="213" t="s">
        <v>40</v>
      </c>
      <c r="O139" s="84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6" t="s">
        <v>237</v>
      </c>
      <c r="AT139" s="216" t="s">
        <v>138</v>
      </c>
      <c r="AU139" s="216" t="s">
        <v>69</v>
      </c>
      <c r="AY139" s="17" t="s">
        <v>144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7" t="s">
        <v>76</v>
      </c>
      <c r="BK139" s="217">
        <f>ROUND(I139*H139,2)</f>
        <v>0</v>
      </c>
      <c r="BL139" s="17" t="s">
        <v>237</v>
      </c>
      <c r="BM139" s="216" t="s">
        <v>509</v>
      </c>
    </row>
    <row r="140" s="2" customFormat="1" ht="16.5" customHeight="1">
      <c r="A140" s="38"/>
      <c r="B140" s="39"/>
      <c r="C140" s="204" t="s">
        <v>510</v>
      </c>
      <c r="D140" s="204" t="s">
        <v>138</v>
      </c>
      <c r="E140" s="205" t="s">
        <v>511</v>
      </c>
      <c r="F140" s="206" t="s">
        <v>512</v>
      </c>
      <c r="G140" s="207" t="s">
        <v>159</v>
      </c>
      <c r="H140" s="208">
        <v>1</v>
      </c>
      <c r="I140" s="209"/>
      <c r="J140" s="210">
        <f>ROUND(I140*H140,2)</f>
        <v>0</v>
      </c>
      <c r="K140" s="206" t="s">
        <v>326</v>
      </c>
      <c r="L140" s="211"/>
      <c r="M140" s="212" t="s">
        <v>19</v>
      </c>
      <c r="N140" s="213" t="s">
        <v>40</v>
      </c>
      <c r="O140" s="84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6" t="s">
        <v>237</v>
      </c>
      <c r="AT140" s="216" t="s">
        <v>138</v>
      </c>
      <c r="AU140" s="216" t="s">
        <v>69</v>
      </c>
      <c r="AY140" s="17" t="s">
        <v>144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7" t="s">
        <v>76</v>
      </c>
      <c r="BK140" s="217">
        <f>ROUND(I140*H140,2)</f>
        <v>0</v>
      </c>
      <c r="BL140" s="17" t="s">
        <v>237</v>
      </c>
      <c r="BM140" s="216" t="s">
        <v>513</v>
      </c>
    </row>
    <row r="141" s="2" customFormat="1" ht="16.5" customHeight="1">
      <c r="A141" s="38"/>
      <c r="B141" s="39"/>
      <c r="C141" s="204" t="s">
        <v>514</v>
      </c>
      <c r="D141" s="204" t="s">
        <v>138</v>
      </c>
      <c r="E141" s="205" t="s">
        <v>515</v>
      </c>
      <c r="F141" s="206" t="s">
        <v>516</v>
      </c>
      <c r="G141" s="207" t="s">
        <v>159</v>
      </c>
      <c r="H141" s="208">
        <v>1</v>
      </c>
      <c r="I141" s="209"/>
      <c r="J141" s="210">
        <f>ROUND(I141*H141,2)</f>
        <v>0</v>
      </c>
      <c r="K141" s="206" t="s">
        <v>326</v>
      </c>
      <c r="L141" s="211"/>
      <c r="M141" s="212" t="s">
        <v>19</v>
      </c>
      <c r="N141" s="213" t="s">
        <v>40</v>
      </c>
      <c r="O141" s="84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6" t="s">
        <v>237</v>
      </c>
      <c r="AT141" s="216" t="s">
        <v>138</v>
      </c>
      <c r="AU141" s="216" t="s">
        <v>69</v>
      </c>
      <c r="AY141" s="17" t="s">
        <v>144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7" t="s">
        <v>76</v>
      </c>
      <c r="BK141" s="217">
        <f>ROUND(I141*H141,2)</f>
        <v>0</v>
      </c>
      <c r="BL141" s="17" t="s">
        <v>237</v>
      </c>
      <c r="BM141" s="216" t="s">
        <v>517</v>
      </c>
    </row>
    <row r="142" s="2" customFormat="1" ht="16.5" customHeight="1">
      <c r="A142" s="38"/>
      <c r="B142" s="39"/>
      <c r="C142" s="204" t="s">
        <v>518</v>
      </c>
      <c r="D142" s="204" t="s">
        <v>138</v>
      </c>
      <c r="E142" s="205" t="s">
        <v>519</v>
      </c>
      <c r="F142" s="206" t="s">
        <v>520</v>
      </c>
      <c r="G142" s="207" t="s">
        <v>159</v>
      </c>
      <c r="H142" s="208">
        <v>1</v>
      </c>
      <c r="I142" s="209"/>
      <c r="J142" s="210">
        <f>ROUND(I142*H142,2)</f>
        <v>0</v>
      </c>
      <c r="K142" s="206" t="s">
        <v>326</v>
      </c>
      <c r="L142" s="211"/>
      <c r="M142" s="212" t="s">
        <v>19</v>
      </c>
      <c r="N142" s="213" t="s">
        <v>40</v>
      </c>
      <c r="O142" s="84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6" t="s">
        <v>237</v>
      </c>
      <c r="AT142" s="216" t="s">
        <v>138</v>
      </c>
      <c r="AU142" s="216" t="s">
        <v>69</v>
      </c>
      <c r="AY142" s="17" t="s">
        <v>144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7" t="s">
        <v>76</v>
      </c>
      <c r="BK142" s="217">
        <f>ROUND(I142*H142,2)</f>
        <v>0</v>
      </c>
      <c r="BL142" s="17" t="s">
        <v>237</v>
      </c>
      <c r="BM142" s="216" t="s">
        <v>521</v>
      </c>
    </row>
    <row r="143" s="2" customFormat="1" ht="16.5" customHeight="1">
      <c r="A143" s="38"/>
      <c r="B143" s="39"/>
      <c r="C143" s="218" t="s">
        <v>522</v>
      </c>
      <c r="D143" s="218" t="s">
        <v>147</v>
      </c>
      <c r="E143" s="219" t="s">
        <v>523</v>
      </c>
      <c r="F143" s="220" t="s">
        <v>524</v>
      </c>
      <c r="G143" s="221" t="s">
        <v>236</v>
      </c>
      <c r="H143" s="222">
        <v>30</v>
      </c>
      <c r="I143" s="223"/>
      <c r="J143" s="224">
        <f>ROUND(I143*H143,2)</f>
        <v>0</v>
      </c>
      <c r="K143" s="220" t="s">
        <v>326</v>
      </c>
      <c r="L143" s="44"/>
      <c r="M143" s="225" t="s">
        <v>19</v>
      </c>
      <c r="N143" s="226" t="s">
        <v>40</v>
      </c>
      <c r="O143" s="84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6" t="s">
        <v>237</v>
      </c>
      <c r="AT143" s="216" t="s">
        <v>147</v>
      </c>
      <c r="AU143" s="216" t="s">
        <v>69</v>
      </c>
      <c r="AY143" s="17" t="s">
        <v>144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7" t="s">
        <v>76</v>
      </c>
      <c r="BK143" s="217">
        <f>ROUND(I143*H143,2)</f>
        <v>0</v>
      </c>
      <c r="BL143" s="17" t="s">
        <v>237</v>
      </c>
      <c r="BM143" s="216" t="s">
        <v>525</v>
      </c>
    </row>
    <row r="144" s="2" customFormat="1" ht="16.5" customHeight="1">
      <c r="A144" s="38"/>
      <c r="B144" s="39"/>
      <c r="C144" s="218" t="s">
        <v>526</v>
      </c>
      <c r="D144" s="218" t="s">
        <v>147</v>
      </c>
      <c r="E144" s="219" t="s">
        <v>527</v>
      </c>
      <c r="F144" s="220" t="s">
        <v>528</v>
      </c>
      <c r="G144" s="221" t="s">
        <v>236</v>
      </c>
      <c r="H144" s="222">
        <v>30</v>
      </c>
      <c r="I144" s="223"/>
      <c r="J144" s="224">
        <f>ROUND(I144*H144,2)</f>
        <v>0</v>
      </c>
      <c r="K144" s="220" t="s">
        <v>326</v>
      </c>
      <c r="L144" s="44"/>
      <c r="M144" s="225" t="s">
        <v>19</v>
      </c>
      <c r="N144" s="226" t="s">
        <v>40</v>
      </c>
      <c r="O144" s="84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6" t="s">
        <v>237</v>
      </c>
      <c r="AT144" s="216" t="s">
        <v>147</v>
      </c>
      <c r="AU144" s="216" t="s">
        <v>69</v>
      </c>
      <c r="AY144" s="17" t="s">
        <v>144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7" t="s">
        <v>76</v>
      </c>
      <c r="BK144" s="217">
        <f>ROUND(I144*H144,2)</f>
        <v>0</v>
      </c>
      <c r="BL144" s="17" t="s">
        <v>237</v>
      </c>
      <c r="BM144" s="216" t="s">
        <v>529</v>
      </c>
    </row>
    <row r="145" s="2" customFormat="1" ht="16.5" customHeight="1">
      <c r="A145" s="38"/>
      <c r="B145" s="39"/>
      <c r="C145" s="204" t="s">
        <v>530</v>
      </c>
      <c r="D145" s="204" t="s">
        <v>138</v>
      </c>
      <c r="E145" s="205" t="s">
        <v>531</v>
      </c>
      <c r="F145" s="206" t="s">
        <v>532</v>
      </c>
      <c r="G145" s="207" t="s">
        <v>159</v>
      </c>
      <c r="H145" s="208">
        <v>1</v>
      </c>
      <c r="I145" s="209"/>
      <c r="J145" s="210">
        <f>ROUND(I145*H145,2)</f>
        <v>0</v>
      </c>
      <c r="K145" s="206" t="s">
        <v>326</v>
      </c>
      <c r="L145" s="211"/>
      <c r="M145" s="212" t="s">
        <v>19</v>
      </c>
      <c r="N145" s="213" t="s">
        <v>40</v>
      </c>
      <c r="O145" s="84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6" t="s">
        <v>237</v>
      </c>
      <c r="AT145" s="216" t="s">
        <v>138</v>
      </c>
      <c r="AU145" s="216" t="s">
        <v>69</v>
      </c>
      <c r="AY145" s="17" t="s">
        <v>144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7" t="s">
        <v>76</v>
      </c>
      <c r="BK145" s="217">
        <f>ROUND(I145*H145,2)</f>
        <v>0</v>
      </c>
      <c r="BL145" s="17" t="s">
        <v>237</v>
      </c>
      <c r="BM145" s="216" t="s">
        <v>533</v>
      </c>
    </row>
    <row r="146" s="2" customFormat="1" ht="21.75" customHeight="1">
      <c r="A146" s="38"/>
      <c r="B146" s="39"/>
      <c r="C146" s="204" t="s">
        <v>534</v>
      </c>
      <c r="D146" s="204" t="s">
        <v>138</v>
      </c>
      <c r="E146" s="205" t="s">
        <v>535</v>
      </c>
      <c r="F146" s="206" t="s">
        <v>536</v>
      </c>
      <c r="G146" s="207" t="s">
        <v>159</v>
      </c>
      <c r="H146" s="208">
        <v>1</v>
      </c>
      <c r="I146" s="209"/>
      <c r="J146" s="210">
        <f>ROUND(I146*H146,2)</f>
        <v>0</v>
      </c>
      <c r="K146" s="206" t="s">
        <v>326</v>
      </c>
      <c r="L146" s="211"/>
      <c r="M146" s="212" t="s">
        <v>19</v>
      </c>
      <c r="N146" s="213" t="s">
        <v>40</v>
      </c>
      <c r="O146" s="84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6" t="s">
        <v>143</v>
      </c>
      <c r="AT146" s="216" t="s">
        <v>138</v>
      </c>
      <c r="AU146" s="216" t="s">
        <v>69</v>
      </c>
      <c r="AY146" s="17" t="s">
        <v>144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7" t="s">
        <v>76</v>
      </c>
      <c r="BK146" s="217">
        <f>ROUND(I146*H146,2)</f>
        <v>0</v>
      </c>
      <c r="BL146" s="17" t="s">
        <v>145</v>
      </c>
      <c r="BM146" s="216" t="s">
        <v>537</v>
      </c>
    </row>
    <row r="147" s="2" customFormat="1" ht="21.75" customHeight="1">
      <c r="A147" s="38"/>
      <c r="B147" s="39"/>
      <c r="C147" s="204" t="s">
        <v>538</v>
      </c>
      <c r="D147" s="204" t="s">
        <v>138</v>
      </c>
      <c r="E147" s="205" t="s">
        <v>539</v>
      </c>
      <c r="F147" s="206" t="s">
        <v>540</v>
      </c>
      <c r="G147" s="207" t="s">
        <v>159</v>
      </c>
      <c r="H147" s="208">
        <v>1</v>
      </c>
      <c r="I147" s="209"/>
      <c r="J147" s="210">
        <f>ROUND(I147*H147,2)</f>
        <v>0</v>
      </c>
      <c r="K147" s="206" t="s">
        <v>326</v>
      </c>
      <c r="L147" s="211"/>
      <c r="M147" s="212" t="s">
        <v>19</v>
      </c>
      <c r="N147" s="213" t="s">
        <v>40</v>
      </c>
      <c r="O147" s="84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6" t="s">
        <v>143</v>
      </c>
      <c r="AT147" s="216" t="s">
        <v>138</v>
      </c>
      <c r="AU147" s="216" t="s">
        <v>69</v>
      </c>
      <c r="AY147" s="17" t="s">
        <v>144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7" t="s">
        <v>76</v>
      </c>
      <c r="BK147" s="217">
        <f>ROUND(I147*H147,2)</f>
        <v>0</v>
      </c>
      <c r="BL147" s="17" t="s">
        <v>145</v>
      </c>
      <c r="BM147" s="216" t="s">
        <v>541</v>
      </c>
    </row>
    <row r="148" s="2" customFormat="1" ht="16.5" customHeight="1">
      <c r="A148" s="38"/>
      <c r="B148" s="39"/>
      <c r="C148" s="204" t="s">
        <v>542</v>
      </c>
      <c r="D148" s="204" t="s">
        <v>138</v>
      </c>
      <c r="E148" s="205" t="s">
        <v>543</v>
      </c>
      <c r="F148" s="206" t="s">
        <v>544</v>
      </c>
      <c r="G148" s="207" t="s">
        <v>159</v>
      </c>
      <c r="H148" s="208">
        <v>1</v>
      </c>
      <c r="I148" s="209"/>
      <c r="J148" s="210">
        <f>ROUND(I148*H148,2)</f>
        <v>0</v>
      </c>
      <c r="K148" s="206" t="s">
        <v>326</v>
      </c>
      <c r="L148" s="211"/>
      <c r="M148" s="212" t="s">
        <v>19</v>
      </c>
      <c r="N148" s="213" t="s">
        <v>40</v>
      </c>
      <c r="O148" s="84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6" t="s">
        <v>143</v>
      </c>
      <c r="AT148" s="216" t="s">
        <v>138</v>
      </c>
      <c r="AU148" s="216" t="s">
        <v>69</v>
      </c>
      <c r="AY148" s="17" t="s">
        <v>144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7" t="s">
        <v>76</v>
      </c>
      <c r="BK148" s="217">
        <f>ROUND(I148*H148,2)</f>
        <v>0</v>
      </c>
      <c r="BL148" s="17" t="s">
        <v>145</v>
      </c>
      <c r="BM148" s="216" t="s">
        <v>545</v>
      </c>
    </row>
    <row r="149" s="2" customFormat="1" ht="21.75" customHeight="1">
      <c r="A149" s="38"/>
      <c r="B149" s="39"/>
      <c r="C149" s="204" t="s">
        <v>546</v>
      </c>
      <c r="D149" s="204" t="s">
        <v>138</v>
      </c>
      <c r="E149" s="205" t="s">
        <v>547</v>
      </c>
      <c r="F149" s="206" t="s">
        <v>548</v>
      </c>
      <c r="G149" s="207" t="s">
        <v>159</v>
      </c>
      <c r="H149" s="208">
        <v>1</v>
      </c>
      <c r="I149" s="209"/>
      <c r="J149" s="210">
        <f>ROUND(I149*H149,2)</f>
        <v>0</v>
      </c>
      <c r="K149" s="206" t="s">
        <v>326</v>
      </c>
      <c r="L149" s="211"/>
      <c r="M149" s="212" t="s">
        <v>19</v>
      </c>
      <c r="N149" s="213" t="s">
        <v>40</v>
      </c>
      <c r="O149" s="84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6" t="s">
        <v>143</v>
      </c>
      <c r="AT149" s="216" t="s">
        <v>138</v>
      </c>
      <c r="AU149" s="216" t="s">
        <v>69</v>
      </c>
      <c r="AY149" s="17" t="s">
        <v>144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7" t="s">
        <v>76</v>
      </c>
      <c r="BK149" s="217">
        <f>ROUND(I149*H149,2)</f>
        <v>0</v>
      </c>
      <c r="BL149" s="17" t="s">
        <v>145</v>
      </c>
      <c r="BM149" s="216" t="s">
        <v>549</v>
      </c>
    </row>
    <row r="150" s="2" customFormat="1" ht="16.5" customHeight="1">
      <c r="A150" s="38"/>
      <c r="B150" s="39"/>
      <c r="C150" s="218" t="s">
        <v>550</v>
      </c>
      <c r="D150" s="218" t="s">
        <v>147</v>
      </c>
      <c r="E150" s="219" t="s">
        <v>551</v>
      </c>
      <c r="F150" s="220" t="s">
        <v>552</v>
      </c>
      <c r="G150" s="221" t="s">
        <v>159</v>
      </c>
      <c r="H150" s="222">
        <v>1</v>
      </c>
      <c r="I150" s="223"/>
      <c r="J150" s="224">
        <f>ROUND(I150*H150,2)</f>
        <v>0</v>
      </c>
      <c r="K150" s="220" t="s">
        <v>326</v>
      </c>
      <c r="L150" s="44"/>
      <c r="M150" s="225" t="s">
        <v>19</v>
      </c>
      <c r="N150" s="226" t="s">
        <v>40</v>
      </c>
      <c r="O150" s="84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6" t="s">
        <v>237</v>
      </c>
      <c r="AT150" s="216" t="s">
        <v>147</v>
      </c>
      <c r="AU150" s="216" t="s">
        <v>69</v>
      </c>
      <c r="AY150" s="17" t="s">
        <v>144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7" t="s">
        <v>76</v>
      </c>
      <c r="BK150" s="217">
        <f>ROUND(I150*H150,2)</f>
        <v>0</v>
      </c>
      <c r="BL150" s="17" t="s">
        <v>237</v>
      </c>
      <c r="BM150" s="216" t="s">
        <v>553</v>
      </c>
    </row>
    <row r="151" s="2" customFormat="1" ht="16.5" customHeight="1">
      <c r="A151" s="38"/>
      <c r="B151" s="39"/>
      <c r="C151" s="204" t="s">
        <v>554</v>
      </c>
      <c r="D151" s="204" t="s">
        <v>138</v>
      </c>
      <c r="E151" s="205" t="s">
        <v>555</v>
      </c>
      <c r="F151" s="206" t="s">
        <v>556</v>
      </c>
      <c r="G151" s="207" t="s">
        <v>159</v>
      </c>
      <c r="H151" s="208">
        <v>1</v>
      </c>
      <c r="I151" s="209"/>
      <c r="J151" s="210">
        <f>ROUND(I151*H151,2)</f>
        <v>0</v>
      </c>
      <c r="K151" s="206" t="s">
        <v>326</v>
      </c>
      <c r="L151" s="211"/>
      <c r="M151" s="212" t="s">
        <v>19</v>
      </c>
      <c r="N151" s="213" t="s">
        <v>40</v>
      </c>
      <c r="O151" s="84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6" t="s">
        <v>237</v>
      </c>
      <c r="AT151" s="216" t="s">
        <v>138</v>
      </c>
      <c r="AU151" s="216" t="s">
        <v>69</v>
      </c>
      <c r="AY151" s="17" t="s">
        <v>144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7" t="s">
        <v>76</v>
      </c>
      <c r="BK151" s="217">
        <f>ROUND(I151*H151,2)</f>
        <v>0</v>
      </c>
      <c r="BL151" s="17" t="s">
        <v>237</v>
      </c>
      <c r="BM151" s="216" t="s">
        <v>557</v>
      </c>
    </row>
    <row r="152" s="2" customFormat="1" ht="16.5" customHeight="1">
      <c r="A152" s="38"/>
      <c r="B152" s="39"/>
      <c r="C152" s="204" t="s">
        <v>173</v>
      </c>
      <c r="D152" s="204" t="s">
        <v>138</v>
      </c>
      <c r="E152" s="205" t="s">
        <v>558</v>
      </c>
      <c r="F152" s="206" t="s">
        <v>559</v>
      </c>
      <c r="G152" s="207" t="s">
        <v>159</v>
      </c>
      <c r="H152" s="208">
        <v>11</v>
      </c>
      <c r="I152" s="209"/>
      <c r="J152" s="210">
        <f>ROUND(I152*H152,2)</f>
        <v>0</v>
      </c>
      <c r="K152" s="206" t="s">
        <v>326</v>
      </c>
      <c r="L152" s="211"/>
      <c r="M152" s="212" t="s">
        <v>19</v>
      </c>
      <c r="N152" s="213" t="s">
        <v>40</v>
      </c>
      <c r="O152" s="84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6" t="s">
        <v>237</v>
      </c>
      <c r="AT152" s="216" t="s">
        <v>138</v>
      </c>
      <c r="AU152" s="216" t="s">
        <v>69</v>
      </c>
      <c r="AY152" s="17" t="s">
        <v>144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7" t="s">
        <v>76</v>
      </c>
      <c r="BK152" s="217">
        <f>ROUND(I152*H152,2)</f>
        <v>0</v>
      </c>
      <c r="BL152" s="17" t="s">
        <v>237</v>
      </c>
      <c r="BM152" s="216" t="s">
        <v>560</v>
      </c>
    </row>
    <row r="153" s="2" customFormat="1" ht="16.5" customHeight="1">
      <c r="A153" s="38"/>
      <c r="B153" s="39"/>
      <c r="C153" s="204" t="s">
        <v>561</v>
      </c>
      <c r="D153" s="204" t="s">
        <v>138</v>
      </c>
      <c r="E153" s="205" t="s">
        <v>562</v>
      </c>
      <c r="F153" s="206" t="s">
        <v>563</v>
      </c>
      <c r="G153" s="207" t="s">
        <v>159</v>
      </c>
      <c r="H153" s="208">
        <v>1</v>
      </c>
      <c r="I153" s="209"/>
      <c r="J153" s="210">
        <f>ROUND(I153*H153,2)</f>
        <v>0</v>
      </c>
      <c r="K153" s="206" t="s">
        <v>326</v>
      </c>
      <c r="L153" s="211"/>
      <c r="M153" s="212" t="s">
        <v>19</v>
      </c>
      <c r="N153" s="213" t="s">
        <v>40</v>
      </c>
      <c r="O153" s="84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6" t="s">
        <v>237</v>
      </c>
      <c r="AT153" s="216" t="s">
        <v>138</v>
      </c>
      <c r="AU153" s="216" t="s">
        <v>69</v>
      </c>
      <c r="AY153" s="17" t="s">
        <v>144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7" t="s">
        <v>76</v>
      </c>
      <c r="BK153" s="217">
        <f>ROUND(I153*H153,2)</f>
        <v>0</v>
      </c>
      <c r="BL153" s="17" t="s">
        <v>237</v>
      </c>
      <c r="BM153" s="216" t="s">
        <v>564</v>
      </c>
    </row>
    <row r="154" s="2" customFormat="1" ht="16.5" customHeight="1">
      <c r="A154" s="38"/>
      <c r="B154" s="39"/>
      <c r="C154" s="204" t="s">
        <v>565</v>
      </c>
      <c r="D154" s="204" t="s">
        <v>138</v>
      </c>
      <c r="E154" s="205" t="s">
        <v>566</v>
      </c>
      <c r="F154" s="206" t="s">
        <v>567</v>
      </c>
      <c r="G154" s="207" t="s">
        <v>159</v>
      </c>
      <c r="H154" s="208">
        <v>6</v>
      </c>
      <c r="I154" s="209"/>
      <c r="J154" s="210">
        <f>ROUND(I154*H154,2)</f>
        <v>0</v>
      </c>
      <c r="K154" s="206" t="s">
        <v>326</v>
      </c>
      <c r="L154" s="211"/>
      <c r="M154" s="212" t="s">
        <v>19</v>
      </c>
      <c r="N154" s="213" t="s">
        <v>40</v>
      </c>
      <c r="O154" s="84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6" t="s">
        <v>237</v>
      </c>
      <c r="AT154" s="216" t="s">
        <v>138</v>
      </c>
      <c r="AU154" s="216" t="s">
        <v>69</v>
      </c>
      <c r="AY154" s="17" t="s">
        <v>144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7" t="s">
        <v>76</v>
      </c>
      <c r="BK154" s="217">
        <f>ROUND(I154*H154,2)</f>
        <v>0</v>
      </c>
      <c r="BL154" s="17" t="s">
        <v>237</v>
      </c>
      <c r="BM154" s="216" t="s">
        <v>568</v>
      </c>
    </row>
    <row r="155" s="2" customFormat="1" ht="16.5" customHeight="1">
      <c r="A155" s="38"/>
      <c r="B155" s="39"/>
      <c r="C155" s="204" t="s">
        <v>569</v>
      </c>
      <c r="D155" s="204" t="s">
        <v>138</v>
      </c>
      <c r="E155" s="205" t="s">
        <v>570</v>
      </c>
      <c r="F155" s="206" t="s">
        <v>571</v>
      </c>
      <c r="G155" s="207" t="s">
        <v>159</v>
      </c>
      <c r="H155" s="208">
        <v>1</v>
      </c>
      <c r="I155" s="209"/>
      <c r="J155" s="210">
        <f>ROUND(I155*H155,2)</f>
        <v>0</v>
      </c>
      <c r="K155" s="206" t="s">
        <v>326</v>
      </c>
      <c r="L155" s="211"/>
      <c r="M155" s="212" t="s">
        <v>19</v>
      </c>
      <c r="N155" s="213" t="s">
        <v>40</v>
      </c>
      <c r="O155" s="84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6" t="s">
        <v>237</v>
      </c>
      <c r="AT155" s="216" t="s">
        <v>138</v>
      </c>
      <c r="AU155" s="216" t="s">
        <v>69</v>
      </c>
      <c r="AY155" s="17" t="s">
        <v>144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7" t="s">
        <v>76</v>
      </c>
      <c r="BK155" s="217">
        <f>ROUND(I155*H155,2)</f>
        <v>0</v>
      </c>
      <c r="BL155" s="17" t="s">
        <v>237</v>
      </c>
      <c r="BM155" s="216" t="s">
        <v>572</v>
      </c>
    </row>
    <row r="156" s="2" customFormat="1" ht="16.5" customHeight="1">
      <c r="A156" s="38"/>
      <c r="B156" s="39"/>
      <c r="C156" s="204" t="s">
        <v>573</v>
      </c>
      <c r="D156" s="204" t="s">
        <v>138</v>
      </c>
      <c r="E156" s="205" t="s">
        <v>574</v>
      </c>
      <c r="F156" s="206" t="s">
        <v>575</v>
      </c>
      <c r="G156" s="207" t="s">
        <v>159</v>
      </c>
      <c r="H156" s="208">
        <v>6</v>
      </c>
      <c r="I156" s="209"/>
      <c r="J156" s="210">
        <f>ROUND(I156*H156,2)</f>
        <v>0</v>
      </c>
      <c r="K156" s="206" t="s">
        <v>326</v>
      </c>
      <c r="L156" s="211"/>
      <c r="M156" s="212" t="s">
        <v>19</v>
      </c>
      <c r="N156" s="213" t="s">
        <v>40</v>
      </c>
      <c r="O156" s="84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6" t="s">
        <v>237</v>
      </c>
      <c r="AT156" s="216" t="s">
        <v>138</v>
      </c>
      <c r="AU156" s="216" t="s">
        <v>69</v>
      </c>
      <c r="AY156" s="17" t="s">
        <v>144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7" t="s">
        <v>76</v>
      </c>
      <c r="BK156" s="217">
        <f>ROUND(I156*H156,2)</f>
        <v>0</v>
      </c>
      <c r="BL156" s="17" t="s">
        <v>237</v>
      </c>
      <c r="BM156" s="216" t="s">
        <v>576</v>
      </c>
    </row>
    <row r="157" s="2" customFormat="1" ht="21.75" customHeight="1">
      <c r="A157" s="38"/>
      <c r="B157" s="39"/>
      <c r="C157" s="204" t="s">
        <v>577</v>
      </c>
      <c r="D157" s="204" t="s">
        <v>138</v>
      </c>
      <c r="E157" s="205" t="s">
        <v>578</v>
      </c>
      <c r="F157" s="206" t="s">
        <v>579</v>
      </c>
      <c r="G157" s="207" t="s">
        <v>159</v>
      </c>
      <c r="H157" s="208">
        <v>30</v>
      </c>
      <c r="I157" s="209"/>
      <c r="J157" s="210">
        <f>ROUND(I157*H157,2)</f>
        <v>0</v>
      </c>
      <c r="K157" s="206" t="s">
        <v>326</v>
      </c>
      <c r="L157" s="211"/>
      <c r="M157" s="212" t="s">
        <v>19</v>
      </c>
      <c r="N157" s="213" t="s">
        <v>40</v>
      </c>
      <c r="O157" s="84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6" t="s">
        <v>261</v>
      </c>
      <c r="AT157" s="216" t="s">
        <v>138</v>
      </c>
      <c r="AU157" s="216" t="s">
        <v>69</v>
      </c>
      <c r="AY157" s="17" t="s">
        <v>144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7" t="s">
        <v>76</v>
      </c>
      <c r="BK157" s="217">
        <f>ROUND(I157*H157,2)</f>
        <v>0</v>
      </c>
      <c r="BL157" s="17" t="s">
        <v>261</v>
      </c>
      <c r="BM157" s="216" t="s">
        <v>580</v>
      </c>
    </row>
    <row r="158" s="2" customFormat="1" ht="16.5" customHeight="1">
      <c r="A158" s="38"/>
      <c r="B158" s="39"/>
      <c r="C158" s="204" t="s">
        <v>581</v>
      </c>
      <c r="D158" s="204" t="s">
        <v>138</v>
      </c>
      <c r="E158" s="205" t="s">
        <v>582</v>
      </c>
      <c r="F158" s="206" t="s">
        <v>583</v>
      </c>
      <c r="G158" s="207" t="s">
        <v>159</v>
      </c>
      <c r="H158" s="208">
        <v>8</v>
      </c>
      <c r="I158" s="209"/>
      <c r="J158" s="210">
        <f>ROUND(I158*H158,2)</f>
        <v>0</v>
      </c>
      <c r="K158" s="206" t="s">
        <v>326</v>
      </c>
      <c r="L158" s="211"/>
      <c r="M158" s="212" t="s">
        <v>19</v>
      </c>
      <c r="N158" s="213" t="s">
        <v>40</v>
      </c>
      <c r="O158" s="84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6" t="s">
        <v>261</v>
      </c>
      <c r="AT158" s="216" t="s">
        <v>138</v>
      </c>
      <c r="AU158" s="216" t="s">
        <v>69</v>
      </c>
      <c r="AY158" s="17" t="s">
        <v>144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7" t="s">
        <v>76</v>
      </c>
      <c r="BK158" s="217">
        <f>ROUND(I158*H158,2)</f>
        <v>0</v>
      </c>
      <c r="BL158" s="17" t="s">
        <v>261</v>
      </c>
      <c r="BM158" s="216" t="s">
        <v>584</v>
      </c>
    </row>
    <row r="159" s="2" customFormat="1" ht="16.5" customHeight="1">
      <c r="A159" s="38"/>
      <c r="B159" s="39"/>
      <c r="C159" s="218" t="s">
        <v>585</v>
      </c>
      <c r="D159" s="218" t="s">
        <v>147</v>
      </c>
      <c r="E159" s="219" t="s">
        <v>586</v>
      </c>
      <c r="F159" s="220" t="s">
        <v>587</v>
      </c>
      <c r="G159" s="221" t="s">
        <v>236</v>
      </c>
      <c r="H159" s="222">
        <v>20</v>
      </c>
      <c r="I159" s="223"/>
      <c r="J159" s="224">
        <f>ROUND(I159*H159,2)</f>
        <v>0</v>
      </c>
      <c r="K159" s="220" t="s">
        <v>326</v>
      </c>
      <c r="L159" s="44"/>
      <c r="M159" s="225" t="s">
        <v>19</v>
      </c>
      <c r="N159" s="226" t="s">
        <v>40</v>
      </c>
      <c r="O159" s="84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6" t="s">
        <v>237</v>
      </c>
      <c r="AT159" s="216" t="s">
        <v>147</v>
      </c>
      <c r="AU159" s="216" t="s">
        <v>69</v>
      </c>
      <c r="AY159" s="17" t="s">
        <v>144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7" t="s">
        <v>76</v>
      </c>
      <c r="BK159" s="217">
        <f>ROUND(I159*H159,2)</f>
        <v>0</v>
      </c>
      <c r="BL159" s="17" t="s">
        <v>237</v>
      </c>
      <c r="BM159" s="216" t="s">
        <v>588</v>
      </c>
    </row>
    <row r="160" s="2" customFormat="1" ht="16.5" customHeight="1">
      <c r="A160" s="38"/>
      <c r="B160" s="39"/>
      <c r="C160" s="218" t="s">
        <v>589</v>
      </c>
      <c r="D160" s="218" t="s">
        <v>147</v>
      </c>
      <c r="E160" s="219" t="s">
        <v>590</v>
      </c>
      <c r="F160" s="220" t="s">
        <v>591</v>
      </c>
      <c r="G160" s="221" t="s">
        <v>159</v>
      </c>
      <c r="H160" s="222">
        <v>1</v>
      </c>
      <c r="I160" s="223"/>
      <c r="J160" s="224">
        <f>ROUND(I160*H160,2)</f>
        <v>0</v>
      </c>
      <c r="K160" s="220" t="s">
        <v>326</v>
      </c>
      <c r="L160" s="44"/>
      <c r="M160" s="225" t="s">
        <v>19</v>
      </c>
      <c r="N160" s="226" t="s">
        <v>40</v>
      </c>
      <c r="O160" s="84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6" t="s">
        <v>237</v>
      </c>
      <c r="AT160" s="216" t="s">
        <v>147</v>
      </c>
      <c r="AU160" s="216" t="s">
        <v>69</v>
      </c>
      <c r="AY160" s="17" t="s">
        <v>144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7" t="s">
        <v>76</v>
      </c>
      <c r="BK160" s="217">
        <f>ROUND(I160*H160,2)</f>
        <v>0</v>
      </c>
      <c r="BL160" s="17" t="s">
        <v>237</v>
      </c>
      <c r="BM160" s="216" t="s">
        <v>592</v>
      </c>
    </row>
    <row r="161" s="2" customFormat="1" ht="16.5" customHeight="1">
      <c r="A161" s="38"/>
      <c r="B161" s="39"/>
      <c r="C161" s="218" t="s">
        <v>593</v>
      </c>
      <c r="D161" s="218" t="s">
        <v>147</v>
      </c>
      <c r="E161" s="219" t="s">
        <v>594</v>
      </c>
      <c r="F161" s="220" t="s">
        <v>595</v>
      </c>
      <c r="G161" s="221" t="s">
        <v>159</v>
      </c>
      <c r="H161" s="222">
        <v>6</v>
      </c>
      <c r="I161" s="223"/>
      <c r="J161" s="224">
        <f>ROUND(I161*H161,2)</f>
        <v>0</v>
      </c>
      <c r="K161" s="220" t="s">
        <v>326</v>
      </c>
      <c r="L161" s="44"/>
      <c r="M161" s="225" t="s">
        <v>19</v>
      </c>
      <c r="N161" s="226" t="s">
        <v>40</v>
      </c>
      <c r="O161" s="84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6" t="s">
        <v>237</v>
      </c>
      <c r="AT161" s="216" t="s">
        <v>147</v>
      </c>
      <c r="AU161" s="216" t="s">
        <v>69</v>
      </c>
      <c r="AY161" s="17" t="s">
        <v>144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7" t="s">
        <v>76</v>
      </c>
      <c r="BK161" s="217">
        <f>ROUND(I161*H161,2)</f>
        <v>0</v>
      </c>
      <c r="BL161" s="17" t="s">
        <v>237</v>
      </c>
      <c r="BM161" s="216" t="s">
        <v>596</v>
      </c>
    </row>
    <row r="162" s="2" customFormat="1" ht="16.5" customHeight="1">
      <c r="A162" s="38"/>
      <c r="B162" s="39"/>
      <c r="C162" s="218" t="s">
        <v>597</v>
      </c>
      <c r="D162" s="218" t="s">
        <v>147</v>
      </c>
      <c r="E162" s="219" t="s">
        <v>598</v>
      </c>
      <c r="F162" s="220" t="s">
        <v>599</v>
      </c>
      <c r="G162" s="221" t="s">
        <v>159</v>
      </c>
      <c r="H162" s="222">
        <v>15</v>
      </c>
      <c r="I162" s="223"/>
      <c r="J162" s="224">
        <f>ROUND(I162*H162,2)</f>
        <v>0</v>
      </c>
      <c r="K162" s="220" t="s">
        <v>326</v>
      </c>
      <c r="L162" s="44"/>
      <c r="M162" s="225" t="s">
        <v>19</v>
      </c>
      <c r="N162" s="226" t="s">
        <v>40</v>
      </c>
      <c r="O162" s="84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6" t="s">
        <v>237</v>
      </c>
      <c r="AT162" s="216" t="s">
        <v>147</v>
      </c>
      <c r="AU162" s="216" t="s">
        <v>69</v>
      </c>
      <c r="AY162" s="17" t="s">
        <v>144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7" t="s">
        <v>76</v>
      </c>
      <c r="BK162" s="217">
        <f>ROUND(I162*H162,2)</f>
        <v>0</v>
      </c>
      <c r="BL162" s="17" t="s">
        <v>237</v>
      </c>
      <c r="BM162" s="216" t="s">
        <v>600</v>
      </c>
    </row>
    <row r="163" s="2" customFormat="1">
      <c r="A163" s="38"/>
      <c r="B163" s="39"/>
      <c r="C163" s="40"/>
      <c r="D163" s="227" t="s">
        <v>196</v>
      </c>
      <c r="E163" s="40"/>
      <c r="F163" s="228" t="s">
        <v>601</v>
      </c>
      <c r="G163" s="40"/>
      <c r="H163" s="40"/>
      <c r="I163" s="146"/>
      <c r="J163" s="40"/>
      <c r="K163" s="40"/>
      <c r="L163" s="44"/>
      <c r="M163" s="229"/>
      <c r="N163" s="230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196</v>
      </c>
      <c r="AU163" s="17" t="s">
        <v>69</v>
      </c>
    </row>
    <row r="164" s="2" customFormat="1" ht="16.5" customHeight="1">
      <c r="A164" s="38"/>
      <c r="B164" s="39"/>
      <c r="C164" s="218" t="s">
        <v>602</v>
      </c>
      <c r="D164" s="218" t="s">
        <v>147</v>
      </c>
      <c r="E164" s="219" t="s">
        <v>603</v>
      </c>
      <c r="F164" s="220" t="s">
        <v>604</v>
      </c>
      <c r="G164" s="221" t="s">
        <v>159</v>
      </c>
      <c r="H164" s="222">
        <v>320</v>
      </c>
      <c r="I164" s="223"/>
      <c r="J164" s="224">
        <f>ROUND(I164*H164,2)</f>
        <v>0</v>
      </c>
      <c r="K164" s="220" t="s">
        <v>326</v>
      </c>
      <c r="L164" s="44"/>
      <c r="M164" s="225" t="s">
        <v>19</v>
      </c>
      <c r="N164" s="226" t="s">
        <v>40</v>
      </c>
      <c r="O164" s="84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6" t="s">
        <v>237</v>
      </c>
      <c r="AT164" s="216" t="s">
        <v>147</v>
      </c>
      <c r="AU164" s="216" t="s">
        <v>69</v>
      </c>
      <c r="AY164" s="17" t="s">
        <v>144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7" t="s">
        <v>76</v>
      </c>
      <c r="BK164" s="217">
        <f>ROUND(I164*H164,2)</f>
        <v>0</v>
      </c>
      <c r="BL164" s="17" t="s">
        <v>237</v>
      </c>
      <c r="BM164" s="216" t="s">
        <v>605</v>
      </c>
    </row>
    <row r="165" s="2" customFormat="1" ht="16.5" customHeight="1">
      <c r="A165" s="38"/>
      <c r="B165" s="39"/>
      <c r="C165" s="218" t="s">
        <v>606</v>
      </c>
      <c r="D165" s="218" t="s">
        <v>147</v>
      </c>
      <c r="E165" s="219" t="s">
        <v>607</v>
      </c>
      <c r="F165" s="220" t="s">
        <v>608</v>
      </c>
      <c r="G165" s="221" t="s">
        <v>159</v>
      </c>
      <c r="H165" s="222">
        <v>2</v>
      </c>
      <c r="I165" s="223"/>
      <c r="J165" s="224">
        <f>ROUND(I165*H165,2)</f>
        <v>0</v>
      </c>
      <c r="K165" s="220" t="s">
        <v>326</v>
      </c>
      <c r="L165" s="44"/>
      <c r="M165" s="225" t="s">
        <v>19</v>
      </c>
      <c r="N165" s="226" t="s">
        <v>40</v>
      </c>
      <c r="O165" s="84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6" t="s">
        <v>237</v>
      </c>
      <c r="AT165" s="216" t="s">
        <v>147</v>
      </c>
      <c r="AU165" s="216" t="s">
        <v>69</v>
      </c>
      <c r="AY165" s="17" t="s">
        <v>144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7" t="s">
        <v>76</v>
      </c>
      <c r="BK165" s="217">
        <f>ROUND(I165*H165,2)</f>
        <v>0</v>
      </c>
      <c r="BL165" s="17" t="s">
        <v>237</v>
      </c>
      <c r="BM165" s="216" t="s">
        <v>609</v>
      </c>
    </row>
    <row r="166" s="2" customFormat="1" ht="21.75" customHeight="1">
      <c r="A166" s="38"/>
      <c r="B166" s="39"/>
      <c r="C166" s="218" t="s">
        <v>610</v>
      </c>
      <c r="D166" s="218" t="s">
        <v>147</v>
      </c>
      <c r="E166" s="219" t="s">
        <v>611</v>
      </c>
      <c r="F166" s="220" t="s">
        <v>612</v>
      </c>
      <c r="G166" s="221" t="s">
        <v>159</v>
      </c>
      <c r="H166" s="222">
        <v>4</v>
      </c>
      <c r="I166" s="223"/>
      <c r="J166" s="224">
        <f>ROUND(I166*H166,2)</f>
        <v>0</v>
      </c>
      <c r="K166" s="220" t="s">
        <v>326</v>
      </c>
      <c r="L166" s="44"/>
      <c r="M166" s="225" t="s">
        <v>19</v>
      </c>
      <c r="N166" s="226" t="s">
        <v>40</v>
      </c>
      <c r="O166" s="84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6" t="s">
        <v>237</v>
      </c>
      <c r="AT166" s="216" t="s">
        <v>147</v>
      </c>
      <c r="AU166" s="216" t="s">
        <v>69</v>
      </c>
      <c r="AY166" s="17" t="s">
        <v>144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7" t="s">
        <v>76</v>
      </c>
      <c r="BK166" s="217">
        <f>ROUND(I166*H166,2)</f>
        <v>0</v>
      </c>
      <c r="BL166" s="17" t="s">
        <v>237</v>
      </c>
      <c r="BM166" s="216" t="s">
        <v>613</v>
      </c>
    </row>
    <row r="167" s="2" customFormat="1" ht="16.5" customHeight="1">
      <c r="A167" s="38"/>
      <c r="B167" s="39"/>
      <c r="C167" s="204" t="s">
        <v>614</v>
      </c>
      <c r="D167" s="204" t="s">
        <v>138</v>
      </c>
      <c r="E167" s="205" t="s">
        <v>615</v>
      </c>
      <c r="F167" s="206" t="s">
        <v>616</v>
      </c>
      <c r="G167" s="207" t="s">
        <v>159</v>
      </c>
      <c r="H167" s="208">
        <v>1</v>
      </c>
      <c r="I167" s="209"/>
      <c r="J167" s="210">
        <f>ROUND(I167*H167,2)</f>
        <v>0</v>
      </c>
      <c r="K167" s="206" t="s">
        <v>326</v>
      </c>
      <c r="L167" s="211"/>
      <c r="M167" s="212" t="s">
        <v>19</v>
      </c>
      <c r="N167" s="213" t="s">
        <v>40</v>
      </c>
      <c r="O167" s="84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6" t="s">
        <v>261</v>
      </c>
      <c r="AT167" s="216" t="s">
        <v>138</v>
      </c>
      <c r="AU167" s="216" t="s">
        <v>69</v>
      </c>
      <c r="AY167" s="17" t="s">
        <v>144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7" t="s">
        <v>76</v>
      </c>
      <c r="BK167" s="217">
        <f>ROUND(I167*H167,2)</f>
        <v>0</v>
      </c>
      <c r="BL167" s="17" t="s">
        <v>261</v>
      </c>
      <c r="BM167" s="216" t="s">
        <v>617</v>
      </c>
    </row>
    <row r="168" s="2" customFormat="1" ht="16.5" customHeight="1">
      <c r="A168" s="38"/>
      <c r="B168" s="39"/>
      <c r="C168" s="204" t="s">
        <v>618</v>
      </c>
      <c r="D168" s="204" t="s">
        <v>138</v>
      </c>
      <c r="E168" s="205" t="s">
        <v>619</v>
      </c>
      <c r="F168" s="206" t="s">
        <v>620</v>
      </c>
      <c r="G168" s="207" t="s">
        <v>159</v>
      </c>
      <c r="H168" s="208">
        <v>1</v>
      </c>
      <c r="I168" s="209"/>
      <c r="J168" s="210">
        <f>ROUND(I168*H168,2)</f>
        <v>0</v>
      </c>
      <c r="K168" s="206" t="s">
        <v>326</v>
      </c>
      <c r="L168" s="211"/>
      <c r="M168" s="212" t="s">
        <v>19</v>
      </c>
      <c r="N168" s="213" t="s">
        <v>40</v>
      </c>
      <c r="O168" s="84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6" t="s">
        <v>261</v>
      </c>
      <c r="AT168" s="216" t="s">
        <v>138</v>
      </c>
      <c r="AU168" s="216" t="s">
        <v>69</v>
      </c>
      <c r="AY168" s="17" t="s">
        <v>144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7" t="s">
        <v>76</v>
      </c>
      <c r="BK168" s="217">
        <f>ROUND(I168*H168,2)</f>
        <v>0</v>
      </c>
      <c r="BL168" s="17" t="s">
        <v>261</v>
      </c>
      <c r="BM168" s="216" t="s">
        <v>621</v>
      </c>
    </row>
    <row r="169" s="2" customFormat="1" ht="16.5" customHeight="1">
      <c r="A169" s="38"/>
      <c r="B169" s="39"/>
      <c r="C169" s="204" t="s">
        <v>622</v>
      </c>
      <c r="D169" s="204" t="s">
        <v>138</v>
      </c>
      <c r="E169" s="205" t="s">
        <v>623</v>
      </c>
      <c r="F169" s="206" t="s">
        <v>624</v>
      </c>
      <c r="G169" s="207" t="s">
        <v>159</v>
      </c>
      <c r="H169" s="208">
        <v>1</v>
      </c>
      <c r="I169" s="209"/>
      <c r="J169" s="210">
        <f>ROUND(I169*H169,2)</f>
        <v>0</v>
      </c>
      <c r="K169" s="206" t="s">
        <v>326</v>
      </c>
      <c r="L169" s="211"/>
      <c r="M169" s="212" t="s">
        <v>19</v>
      </c>
      <c r="N169" s="213" t="s">
        <v>40</v>
      </c>
      <c r="O169" s="84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6" t="s">
        <v>261</v>
      </c>
      <c r="AT169" s="216" t="s">
        <v>138</v>
      </c>
      <c r="AU169" s="216" t="s">
        <v>69</v>
      </c>
      <c r="AY169" s="17" t="s">
        <v>144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7" t="s">
        <v>76</v>
      </c>
      <c r="BK169" s="217">
        <f>ROUND(I169*H169,2)</f>
        <v>0</v>
      </c>
      <c r="BL169" s="17" t="s">
        <v>261</v>
      </c>
      <c r="BM169" s="216" t="s">
        <v>625</v>
      </c>
    </row>
    <row r="170" s="2" customFormat="1" ht="16.5" customHeight="1">
      <c r="A170" s="38"/>
      <c r="B170" s="39"/>
      <c r="C170" s="204" t="s">
        <v>626</v>
      </c>
      <c r="D170" s="204" t="s">
        <v>138</v>
      </c>
      <c r="E170" s="205" t="s">
        <v>627</v>
      </c>
      <c r="F170" s="206" t="s">
        <v>628</v>
      </c>
      <c r="G170" s="207" t="s">
        <v>159</v>
      </c>
      <c r="H170" s="208">
        <v>1</v>
      </c>
      <c r="I170" s="209"/>
      <c r="J170" s="210">
        <f>ROUND(I170*H170,2)</f>
        <v>0</v>
      </c>
      <c r="K170" s="206" t="s">
        <v>326</v>
      </c>
      <c r="L170" s="211"/>
      <c r="M170" s="212" t="s">
        <v>19</v>
      </c>
      <c r="N170" s="213" t="s">
        <v>40</v>
      </c>
      <c r="O170" s="84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6" t="s">
        <v>261</v>
      </c>
      <c r="AT170" s="216" t="s">
        <v>138</v>
      </c>
      <c r="AU170" s="216" t="s">
        <v>69</v>
      </c>
      <c r="AY170" s="17" t="s">
        <v>144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7" t="s">
        <v>76</v>
      </c>
      <c r="BK170" s="217">
        <f>ROUND(I170*H170,2)</f>
        <v>0</v>
      </c>
      <c r="BL170" s="17" t="s">
        <v>261</v>
      </c>
      <c r="BM170" s="216" t="s">
        <v>629</v>
      </c>
    </row>
    <row r="171" s="2" customFormat="1" ht="21.75" customHeight="1">
      <c r="A171" s="38"/>
      <c r="B171" s="39"/>
      <c r="C171" s="204" t="s">
        <v>630</v>
      </c>
      <c r="D171" s="204" t="s">
        <v>138</v>
      </c>
      <c r="E171" s="205" t="s">
        <v>631</v>
      </c>
      <c r="F171" s="206" t="s">
        <v>632</v>
      </c>
      <c r="G171" s="207" t="s">
        <v>159</v>
      </c>
      <c r="H171" s="208">
        <v>1</v>
      </c>
      <c r="I171" s="209"/>
      <c r="J171" s="210">
        <f>ROUND(I171*H171,2)</f>
        <v>0</v>
      </c>
      <c r="K171" s="206" t="s">
        <v>326</v>
      </c>
      <c r="L171" s="211"/>
      <c r="M171" s="212" t="s">
        <v>19</v>
      </c>
      <c r="N171" s="213" t="s">
        <v>40</v>
      </c>
      <c r="O171" s="84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6" t="s">
        <v>261</v>
      </c>
      <c r="AT171" s="216" t="s">
        <v>138</v>
      </c>
      <c r="AU171" s="216" t="s">
        <v>69</v>
      </c>
      <c r="AY171" s="17" t="s">
        <v>144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7" t="s">
        <v>76</v>
      </c>
      <c r="BK171" s="217">
        <f>ROUND(I171*H171,2)</f>
        <v>0</v>
      </c>
      <c r="BL171" s="17" t="s">
        <v>261</v>
      </c>
      <c r="BM171" s="216" t="s">
        <v>633</v>
      </c>
    </row>
    <row r="172" s="2" customFormat="1" ht="16.5" customHeight="1">
      <c r="A172" s="38"/>
      <c r="B172" s="39"/>
      <c r="C172" s="218" t="s">
        <v>634</v>
      </c>
      <c r="D172" s="218" t="s">
        <v>147</v>
      </c>
      <c r="E172" s="219" t="s">
        <v>635</v>
      </c>
      <c r="F172" s="220" t="s">
        <v>636</v>
      </c>
      <c r="G172" s="221" t="s">
        <v>159</v>
      </c>
      <c r="H172" s="222">
        <v>1</v>
      </c>
      <c r="I172" s="223"/>
      <c r="J172" s="224">
        <f>ROUND(I172*H172,2)</f>
        <v>0</v>
      </c>
      <c r="K172" s="220" t="s">
        <v>326</v>
      </c>
      <c r="L172" s="44"/>
      <c r="M172" s="225" t="s">
        <v>19</v>
      </c>
      <c r="N172" s="226" t="s">
        <v>40</v>
      </c>
      <c r="O172" s="84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6" t="s">
        <v>237</v>
      </c>
      <c r="AT172" s="216" t="s">
        <v>147</v>
      </c>
      <c r="AU172" s="216" t="s">
        <v>69</v>
      </c>
      <c r="AY172" s="17" t="s">
        <v>144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7" t="s">
        <v>76</v>
      </c>
      <c r="BK172" s="217">
        <f>ROUND(I172*H172,2)</f>
        <v>0</v>
      </c>
      <c r="BL172" s="17" t="s">
        <v>237</v>
      </c>
      <c r="BM172" s="216" t="s">
        <v>637</v>
      </c>
    </row>
    <row r="173" s="2" customFormat="1" ht="33" customHeight="1">
      <c r="A173" s="38"/>
      <c r="B173" s="39"/>
      <c r="C173" s="204" t="s">
        <v>638</v>
      </c>
      <c r="D173" s="204" t="s">
        <v>138</v>
      </c>
      <c r="E173" s="205" t="s">
        <v>639</v>
      </c>
      <c r="F173" s="206" t="s">
        <v>640</v>
      </c>
      <c r="G173" s="207" t="s">
        <v>159</v>
      </c>
      <c r="H173" s="208">
        <v>1</v>
      </c>
      <c r="I173" s="209"/>
      <c r="J173" s="210">
        <f>ROUND(I173*H173,2)</f>
        <v>0</v>
      </c>
      <c r="K173" s="206" t="s">
        <v>326</v>
      </c>
      <c r="L173" s="211"/>
      <c r="M173" s="212" t="s">
        <v>19</v>
      </c>
      <c r="N173" s="213" t="s">
        <v>40</v>
      </c>
      <c r="O173" s="84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6" t="s">
        <v>143</v>
      </c>
      <c r="AT173" s="216" t="s">
        <v>138</v>
      </c>
      <c r="AU173" s="216" t="s">
        <v>69</v>
      </c>
      <c r="AY173" s="17" t="s">
        <v>144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7" t="s">
        <v>76</v>
      </c>
      <c r="BK173" s="217">
        <f>ROUND(I173*H173,2)</f>
        <v>0</v>
      </c>
      <c r="BL173" s="17" t="s">
        <v>145</v>
      </c>
      <c r="BM173" s="216" t="s">
        <v>641</v>
      </c>
    </row>
    <row r="174" s="2" customFormat="1" ht="21.75" customHeight="1">
      <c r="A174" s="38"/>
      <c r="B174" s="39"/>
      <c r="C174" s="218" t="s">
        <v>642</v>
      </c>
      <c r="D174" s="218" t="s">
        <v>147</v>
      </c>
      <c r="E174" s="219" t="s">
        <v>643</v>
      </c>
      <c r="F174" s="220" t="s">
        <v>644</v>
      </c>
      <c r="G174" s="221" t="s">
        <v>159</v>
      </c>
      <c r="H174" s="222">
        <v>1</v>
      </c>
      <c r="I174" s="223"/>
      <c r="J174" s="224">
        <f>ROUND(I174*H174,2)</f>
        <v>0</v>
      </c>
      <c r="K174" s="220" t="s">
        <v>326</v>
      </c>
      <c r="L174" s="44"/>
      <c r="M174" s="225" t="s">
        <v>19</v>
      </c>
      <c r="N174" s="226" t="s">
        <v>40</v>
      </c>
      <c r="O174" s="84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6" t="s">
        <v>237</v>
      </c>
      <c r="AT174" s="216" t="s">
        <v>147</v>
      </c>
      <c r="AU174" s="216" t="s">
        <v>69</v>
      </c>
      <c r="AY174" s="17" t="s">
        <v>144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7" t="s">
        <v>76</v>
      </c>
      <c r="BK174" s="217">
        <f>ROUND(I174*H174,2)</f>
        <v>0</v>
      </c>
      <c r="BL174" s="17" t="s">
        <v>237</v>
      </c>
      <c r="BM174" s="216" t="s">
        <v>645</v>
      </c>
    </row>
    <row r="175" s="2" customFormat="1" ht="16.5" customHeight="1">
      <c r="A175" s="38"/>
      <c r="B175" s="39"/>
      <c r="C175" s="204" t="s">
        <v>646</v>
      </c>
      <c r="D175" s="204" t="s">
        <v>138</v>
      </c>
      <c r="E175" s="205" t="s">
        <v>647</v>
      </c>
      <c r="F175" s="206" t="s">
        <v>648</v>
      </c>
      <c r="G175" s="207" t="s">
        <v>159</v>
      </c>
      <c r="H175" s="208">
        <v>12</v>
      </c>
      <c r="I175" s="209"/>
      <c r="J175" s="210">
        <f>ROUND(I175*H175,2)</f>
        <v>0</v>
      </c>
      <c r="K175" s="206" t="s">
        <v>326</v>
      </c>
      <c r="L175" s="211"/>
      <c r="M175" s="212" t="s">
        <v>19</v>
      </c>
      <c r="N175" s="213" t="s">
        <v>40</v>
      </c>
      <c r="O175" s="84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6" t="s">
        <v>78</v>
      </c>
      <c r="AT175" s="216" t="s">
        <v>138</v>
      </c>
      <c r="AU175" s="216" t="s">
        <v>69</v>
      </c>
      <c r="AY175" s="17" t="s">
        <v>144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7" t="s">
        <v>76</v>
      </c>
      <c r="BK175" s="217">
        <f>ROUND(I175*H175,2)</f>
        <v>0</v>
      </c>
      <c r="BL175" s="17" t="s">
        <v>76</v>
      </c>
      <c r="BM175" s="216" t="s">
        <v>649</v>
      </c>
    </row>
    <row r="176" s="2" customFormat="1" ht="16.5" customHeight="1">
      <c r="A176" s="38"/>
      <c r="B176" s="39"/>
      <c r="C176" s="204" t="s">
        <v>650</v>
      </c>
      <c r="D176" s="204" t="s">
        <v>138</v>
      </c>
      <c r="E176" s="205" t="s">
        <v>651</v>
      </c>
      <c r="F176" s="206" t="s">
        <v>652</v>
      </c>
      <c r="G176" s="207" t="s">
        <v>159</v>
      </c>
      <c r="H176" s="208">
        <v>12</v>
      </c>
      <c r="I176" s="209"/>
      <c r="J176" s="210">
        <f>ROUND(I176*H176,2)</f>
        <v>0</v>
      </c>
      <c r="K176" s="206" t="s">
        <v>326</v>
      </c>
      <c r="L176" s="211"/>
      <c r="M176" s="212" t="s">
        <v>19</v>
      </c>
      <c r="N176" s="213" t="s">
        <v>40</v>
      </c>
      <c r="O176" s="84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6" t="s">
        <v>78</v>
      </c>
      <c r="AT176" s="216" t="s">
        <v>138</v>
      </c>
      <c r="AU176" s="216" t="s">
        <v>69</v>
      </c>
      <c r="AY176" s="17" t="s">
        <v>144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7" t="s">
        <v>76</v>
      </c>
      <c r="BK176" s="217">
        <f>ROUND(I176*H176,2)</f>
        <v>0</v>
      </c>
      <c r="BL176" s="17" t="s">
        <v>76</v>
      </c>
      <c r="BM176" s="216" t="s">
        <v>653</v>
      </c>
    </row>
    <row r="177" s="2" customFormat="1" ht="16.5" customHeight="1">
      <c r="A177" s="38"/>
      <c r="B177" s="39"/>
      <c r="C177" s="218" t="s">
        <v>654</v>
      </c>
      <c r="D177" s="218" t="s">
        <v>147</v>
      </c>
      <c r="E177" s="219" t="s">
        <v>655</v>
      </c>
      <c r="F177" s="220" t="s">
        <v>656</v>
      </c>
      <c r="G177" s="221" t="s">
        <v>159</v>
      </c>
      <c r="H177" s="222">
        <v>12</v>
      </c>
      <c r="I177" s="223"/>
      <c r="J177" s="224">
        <f>ROUND(I177*H177,2)</f>
        <v>0</v>
      </c>
      <c r="K177" s="220" t="s">
        <v>326</v>
      </c>
      <c r="L177" s="44"/>
      <c r="M177" s="225" t="s">
        <v>19</v>
      </c>
      <c r="N177" s="226" t="s">
        <v>40</v>
      </c>
      <c r="O177" s="84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6" t="s">
        <v>76</v>
      </c>
      <c r="AT177" s="216" t="s">
        <v>147</v>
      </c>
      <c r="AU177" s="216" t="s">
        <v>69</v>
      </c>
      <c r="AY177" s="17" t="s">
        <v>144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7" t="s">
        <v>76</v>
      </c>
      <c r="BK177" s="217">
        <f>ROUND(I177*H177,2)</f>
        <v>0</v>
      </c>
      <c r="BL177" s="17" t="s">
        <v>76</v>
      </c>
      <c r="BM177" s="216" t="s">
        <v>657</v>
      </c>
    </row>
    <row r="178" s="2" customFormat="1" ht="16.5" customHeight="1">
      <c r="A178" s="38"/>
      <c r="B178" s="39"/>
      <c r="C178" s="204" t="s">
        <v>658</v>
      </c>
      <c r="D178" s="204" t="s">
        <v>138</v>
      </c>
      <c r="E178" s="205" t="s">
        <v>659</v>
      </c>
      <c r="F178" s="206" t="s">
        <v>660</v>
      </c>
      <c r="G178" s="207" t="s">
        <v>159</v>
      </c>
      <c r="H178" s="208">
        <v>12</v>
      </c>
      <c r="I178" s="209"/>
      <c r="J178" s="210">
        <f>ROUND(I178*H178,2)</f>
        <v>0</v>
      </c>
      <c r="K178" s="206" t="s">
        <v>326</v>
      </c>
      <c r="L178" s="211"/>
      <c r="M178" s="212" t="s">
        <v>19</v>
      </c>
      <c r="N178" s="213" t="s">
        <v>40</v>
      </c>
      <c r="O178" s="84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6" t="s">
        <v>78</v>
      </c>
      <c r="AT178" s="216" t="s">
        <v>138</v>
      </c>
      <c r="AU178" s="216" t="s">
        <v>69</v>
      </c>
      <c r="AY178" s="17" t="s">
        <v>144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7" t="s">
        <v>76</v>
      </c>
      <c r="BK178" s="217">
        <f>ROUND(I178*H178,2)</f>
        <v>0</v>
      </c>
      <c r="BL178" s="17" t="s">
        <v>76</v>
      </c>
      <c r="BM178" s="216" t="s">
        <v>661</v>
      </c>
    </row>
    <row r="179" s="2" customFormat="1" ht="16.5" customHeight="1">
      <c r="A179" s="38"/>
      <c r="B179" s="39"/>
      <c r="C179" s="218" t="s">
        <v>662</v>
      </c>
      <c r="D179" s="218" t="s">
        <v>147</v>
      </c>
      <c r="E179" s="219" t="s">
        <v>663</v>
      </c>
      <c r="F179" s="220" t="s">
        <v>664</v>
      </c>
      <c r="G179" s="221" t="s">
        <v>159</v>
      </c>
      <c r="H179" s="222">
        <v>12</v>
      </c>
      <c r="I179" s="223"/>
      <c r="J179" s="224">
        <f>ROUND(I179*H179,2)</f>
        <v>0</v>
      </c>
      <c r="K179" s="220" t="s">
        <v>326</v>
      </c>
      <c r="L179" s="44"/>
      <c r="M179" s="225" t="s">
        <v>19</v>
      </c>
      <c r="N179" s="226" t="s">
        <v>40</v>
      </c>
      <c r="O179" s="84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6" t="s">
        <v>237</v>
      </c>
      <c r="AT179" s="216" t="s">
        <v>147</v>
      </c>
      <c r="AU179" s="216" t="s">
        <v>69</v>
      </c>
      <c r="AY179" s="17" t="s">
        <v>144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7" t="s">
        <v>76</v>
      </c>
      <c r="BK179" s="217">
        <f>ROUND(I179*H179,2)</f>
        <v>0</v>
      </c>
      <c r="BL179" s="17" t="s">
        <v>237</v>
      </c>
      <c r="BM179" s="216" t="s">
        <v>665</v>
      </c>
    </row>
    <row r="180" s="2" customFormat="1" ht="16.5" customHeight="1">
      <c r="A180" s="38"/>
      <c r="B180" s="39"/>
      <c r="C180" s="204" t="s">
        <v>666</v>
      </c>
      <c r="D180" s="204" t="s">
        <v>138</v>
      </c>
      <c r="E180" s="205" t="s">
        <v>667</v>
      </c>
      <c r="F180" s="206" t="s">
        <v>668</v>
      </c>
      <c r="G180" s="207" t="s">
        <v>182</v>
      </c>
      <c r="H180" s="208">
        <v>12</v>
      </c>
      <c r="I180" s="209"/>
      <c r="J180" s="210">
        <f>ROUND(I180*H180,2)</f>
        <v>0</v>
      </c>
      <c r="K180" s="206" t="s">
        <v>326</v>
      </c>
      <c r="L180" s="211"/>
      <c r="M180" s="212" t="s">
        <v>19</v>
      </c>
      <c r="N180" s="213" t="s">
        <v>40</v>
      </c>
      <c r="O180" s="84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6" t="s">
        <v>78</v>
      </c>
      <c r="AT180" s="216" t="s">
        <v>138</v>
      </c>
      <c r="AU180" s="216" t="s">
        <v>69</v>
      </c>
      <c r="AY180" s="17" t="s">
        <v>144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7" t="s">
        <v>76</v>
      </c>
      <c r="BK180" s="217">
        <f>ROUND(I180*H180,2)</f>
        <v>0</v>
      </c>
      <c r="BL180" s="17" t="s">
        <v>76</v>
      </c>
      <c r="BM180" s="216" t="s">
        <v>669</v>
      </c>
    </row>
    <row r="181" s="2" customFormat="1" ht="16.5" customHeight="1">
      <c r="A181" s="38"/>
      <c r="B181" s="39"/>
      <c r="C181" s="204" t="s">
        <v>670</v>
      </c>
      <c r="D181" s="204" t="s">
        <v>138</v>
      </c>
      <c r="E181" s="205" t="s">
        <v>671</v>
      </c>
      <c r="F181" s="206" t="s">
        <v>672</v>
      </c>
      <c r="G181" s="207" t="s">
        <v>159</v>
      </c>
      <c r="H181" s="208">
        <v>24</v>
      </c>
      <c r="I181" s="209"/>
      <c r="J181" s="210">
        <f>ROUND(I181*H181,2)</f>
        <v>0</v>
      </c>
      <c r="K181" s="206" t="s">
        <v>326</v>
      </c>
      <c r="L181" s="211"/>
      <c r="M181" s="212" t="s">
        <v>19</v>
      </c>
      <c r="N181" s="213" t="s">
        <v>40</v>
      </c>
      <c r="O181" s="84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6" t="s">
        <v>78</v>
      </c>
      <c r="AT181" s="216" t="s">
        <v>138</v>
      </c>
      <c r="AU181" s="216" t="s">
        <v>69</v>
      </c>
      <c r="AY181" s="17" t="s">
        <v>144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7" t="s">
        <v>76</v>
      </c>
      <c r="BK181" s="217">
        <f>ROUND(I181*H181,2)</f>
        <v>0</v>
      </c>
      <c r="BL181" s="17" t="s">
        <v>76</v>
      </c>
      <c r="BM181" s="216" t="s">
        <v>673</v>
      </c>
    </row>
    <row r="182" s="2" customFormat="1" ht="16.5" customHeight="1">
      <c r="A182" s="38"/>
      <c r="B182" s="39"/>
      <c r="C182" s="204" t="s">
        <v>674</v>
      </c>
      <c r="D182" s="204" t="s">
        <v>138</v>
      </c>
      <c r="E182" s="205" t="s">
        <v>675</v>
      </c>
      <c r="F182" s="206" t="s">
        <v>676</v>
      </c>
      <c r="G182" s="207" t="s">
        <v>159</v>
      </c>
      <c r="H182" s="208">
        <v>24</v>
      </c>
      <c r="I182" s="209"/>
      <c r="J182" s="210">
        <f>ROUND(I182*H182,2)</f>
        <v>0</v>
      </c>
      <c r="K182" s="206" t="s">
        <v>326</v>
      </c>
      <c r="L182" s="211"/>
      <c r="M182" s="212" t="s">
        <v>19</v>
      </c>
      <c r="N182" s="213" t="s">
        <v>40</v>
      </c>
      <c r="O182" s="84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6" t="s">
        <v>78</v>
      </c>
      <c r="AT182" s="216" t="s">
        <v>138</v>
      </c>
      <c r="AU182" s="216" t="s">
        <v>69</v>
      </c>
      <c r="AY182" s="17" t="s">
        <v>144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7" t="s">
        <v>76</v>
      </c>
      <c r="BK182" s="217">
        <f>ROUND(I182*H182,2)</f>
        <v>0</v>
      </c>
      <c r="BL182" s="17" t="s">
        <v>76</v>
      </c>
      <c r="BM182" s="216" t="s">
        <v>677</v>
      </c>
    </row>
    <row r="183" s="2" customFormat="1" ht="16.5" customHeight="1">
      <c r="A183" s="38"/>
      <c r="B183" s="39"/>
      <c r="C183" s="204" t="s">
        <v>678</v>
      </c>
      <c r="D183" s="204" t="s">
        <v>138</v>
      </c>
      <c r="E183" s="205" t="s">
        <v>679</v>
      </c>
      <c r="F183" s="206" t="s">
        <v>680</v>
      </c>
      <c r="G183" s="207" t="s">
        <v>159</v>
      </c>
      <c r="H183" s="208">
        <v>1</v>
      </c>
      <c r="I183" s="209"/>
      <c r="J183" s="210">
        <f>ROUND(I183*H183,2)</f>
        <v>0</v>
      </c>
      <c r="K183" s="206" t="s">
        <v>326</v>
      </c>
      <c r="L183" s="211"/>
      <c r="M183" s="212" t="s">
        <v>19</v>
      </c>
      <c r="N183" s="213" t="s">
        <v>40</v>
      </c>
      <c r="O183" s="84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6" t="s">
        <v>78</v>
      </c>
      <c r="AT183" s="216" t="s">
        <v>138</v>
      </c>
      <c r="AU183" s="216" t="s">
        <v>69</v>
      </c>
      <c r="AY183" s="17" t="s">
        <v>144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7" t="s">
        <v>76</v>
      </c>
      <c r="BK183" s="217">
        <f>ROUND(I183*H183,2)</f>
        <v>0</v>
      </c>
      <c r="BL183" s="17" t="s">
        <v>76</v>
      </c>
      <c r="BM183" s="216" t="s">
        <v>681</v>
      </c>
    </row>
    <row r="184" s="2" customFormat="1" ht="16.5" customHeight="1">
      <c r="A184" s="38"/>
      <c r="B184" s="39"/>
      <c r="C184" s="204" t="s">
        <v>682</v>
      </c>
      <c r="D184" s="204" t="s">
        <v>138</v>
      </c>
      <c r="E184" s="205" t="s">
        <v>683</v>
      </c>
      <c r="F184" s="206" t="s">
        <v>684</v>
      </c>
      <c r="G184" s="207" t="s">
        <v>159</v>
      </c>
      <c r="H184" s="208">
        <v>8</v>
      </c>
      <c r="I184" s="209"/>
      <c r="J184" s="210">
        <f>ROUND(I184*H184,2)</f>
        <v>0</v>
      </c>
      <c r="K184" s="206" t="s">
        <v>326</v>
      </c>
      <c r="L184" s="211"/>
      <c r="M184" s="212" t="s">
        <v>19</v>
      </c>
      <c r="N184" s="213" t="s">
        <v>40</v>
      </c>
      <c r="O184" s="84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6" t="s">
        <v>237</v>
      </c>
      <c r="AT184" s="216" t="s">
        <v>138</v>
      </c>
      <c r="AU184" s="216" t="s">
        <v>69</v>
      </c>
      <c r="AY184" s="17" t="s">
        <v>144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7" t="s">
        <v>76</v>
      </c>
      <c r="BK184" s="217">
        <f>ROUND(I184*H184,2)</f>
        <v>0</v>
      </c>
      <c r="BL184" s="17" t="s">
        <v>237</v>
      </c>
      <c r="BM184" s="216" t="s">
        <v>685</v>
      </c>
    </row>
    <row r="185" s="2" customFormat="1" ht="16.5" customHeight="1">
      <c r="A185" s="38"/>
      <c r="B185" s="39"/>
      <c r="C185" s="204" t="s">
        <v>686</v>
      </c>
      <c r="D185" s="204" t="s">
        <v>138</v>
      </c>
      <c r="E185" s="205" t="s">
        <v>687</v>
      </c>
      <c r="F185" s="206" t="s">
        <v>688</v>
      </c>
      <c r="G185" s="207" t="s">
        <v>159</v>
      </c>
      <c r="H185" s="208">
        <v>4</v>
      </c>
      <c r="I185" s="209"/>
      <c r="J185" s="210">
        <f>ROUND(I185*H185,2)</f>
        <v>0</v>
      </c>
      <c r="K185" s="206" t="s">
        <v>326</v>
      </c>
      <c r="L185" s="211"/>
      <c r="M185" s="212" t="s">
        <v>19</v>
      </c>
      <c r="N185" s="213" t="s">
        <v>40</v>
      </c>
      <c r="O185" s="84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6" t="s">
        <v>78</v>
      </c>
      <c r="AT185" s="216" t="s">
        <v>138</v>
      </c>
      <c r="AU185" s="216" t="s">
        <v>69</v>
      </c>
      <c r="AY185" s="17" t="s">
        <v>144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7" t="s">
        <v>76</v>
      </c>
      <c r="BK185" s="217">
        <f>ROUND(I185*H185,2)</f>
        <v>0</v>
      </c>
      <c r="BL185" s="17" t="s">
        <v>76</v>
      </c>
      <c r="BM185" s="216" t="s">
        <v>689</v>
      </c>
    </row>
    <row r="186" s="2" customFormat="1" ht="21.75" customHeight="1">
      <c r="A186" s="38"/>
      <c r="B186" s="39"/>
      <c r="C186" s="218" t="s">
        <v>690</v>
      </c>
      <c r="D186" s="218" t="s">
        <v>147</v>
      </c>
      <c r="E186" s="219" t="s">
        <v>691</v>
      </c>
      <c r="F186" s="220" t="s">
        <v>692</v>
      </c>
      <c r="G186" s="221" t="s">
        <v>159</v>
      </c>
      <c r="H186" s="222">
        <v>12</v>
      </c>
      <c r="I186" s="223"/>
      <c r="J186" s="224">
        <f>ROUND(I186*H186,2)</f>
        <v>0</v>
      </c>
      <c r="K186" s="220" t="s">
        <v>326</v>
      </c>
      <c r="L186" s="44"/>
      <c r="M186" s="225" t="s">
        <v>19</v>
      </c>
      <c r="N186" s="226" t="s">
        <v>40</v>
      </c>
      <c r="O186" s="84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6" t="s">
        <v>237</v>
      </c>
      <c r="AT186" s="216" t="s">
        <v>147</v>
      </c>
      <c r="AU186" s="216" t="s">
        <v>69</v>
      </c>
      <c r="AY186" s="17" t="s">
        <v>144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7" t="s">
        <v>76</v>
      </c>
      <c r="BK186" s="217">
        <f>ROUND(I186*H186,2)</f>
        <v>0</v>
      </c>
      <c r="BL186" s="17" t="s">
        <v>237</v>
      </c>
      <c r="BM186" s="216" t="s">
        <v>693</v>
      </c>
    </row>
    <row r="187" s="2" customFormat="1" ht="16.5" customHeight="1">
      <c r="A187" s="38"/>
      <c r="B187" s="39"/>
      <c r="C187" s="204" t="s">
        <v>694</v>
      </c>
      <c r="D187" s="204" t="s">
        <v>138</v>
      </c>
      <c r="E187" s="205" t="s">
        <v>695</v>
      </c>
      <c r="F187" s="206" t="s">
        <v>696</v>
      </c>
      <c r="G187" s="207" t="s">
        <v>159</v>
      </c>
      <c r="H187" s="208">
        <v>12</v>
      </c>
      <c r="I187" s="209"/>
      <c r="J187" s="210">
        <f>ROUND(I187*H187,2)</f>
        <v>0</v>
      </c>
      <c r="K187" s="206" t="s">
        <v>326</v>
      </c>
      <c r="L187" s="211"/>
      <c r="M187" s="212" t="s">
        <v>19</v>
      </c>
      <c r="N187" s="213" t="s">
        <v>40</v>
      </c>
      <c r="O187" s="84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6" t="s">
        <v>237</v>
      </c>
      <c r="AT187" s="216" t="s">
        <v>138</v>
      </c>
      <c r="AU187" s="216" t="s">
        <v>69</v>
      </c>
      <c r="AY187" s="17" t="s">
        <v>144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7" t="s">
        <v>76</v>
      </c>
      <c r="BK187" s="217">
        <f>ROUND(I187*H187,2)</f>
        <v>0</v>
      </c>
      <c r="BL187" s="17" t="s">
        <v>237</v>
      </c>
      <c r="BM187" s="216" t="s">
        <v>697</v>
      </c>
    </row>
    <row r="188" s="2" customFormat="1" ht="33" customHeight="1">
      <c r="A188" s="38"/>
      <c r="B188" s="39"/>
      <c r="C188" s="218" t="s">
        <v>698</v>
      </c>
      <c r="D188" s="218" t="s">
        <v>147</v>
      </c>
      <c r="E188" s="219" t="s">
        <v>699</v>
      </c>
      <c r="F188" s="220" t="s">
        <v>700</v>
      </c>
      <c r="G188" s="221" t="s">
        <v>159</v>
      </c>
      <c r="H188" s="222">
        <v>12</v>
      </c>
      <c r="I188" s="223"/>
      <c r="J188" s="224">
        <f>ROUND(I188*H188,2)</f>
        <v>0</v>
      </c>
      <c r="K188" s="220" t="s">
        <v>326</v>
      </c>
      <c r="L188" s="44"/>
      <c r="M188" s="225" t="s">
        <v>19</v>
      </c>
      <c r="N188" s="226" t="s">
        <v>40</v>
      </c>
      <c r="O188" s="84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6" t="s">
        <v>237</v>
      </c>
      <c r="AT188" s="216" t="s">
        <v>147</v>
      </c>
      <c r="AU188" s="216" t="s">
        <v>69</v>
      </c>
      <c r="AY188" s="17" t="s">
        <v>144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7" t="s">
        <v>76</v>
      </c>
      <c r="BK188" s="217">
        <f>ROUND(I188*H188,2)</f>
        <v>0</v>
      </c>
      <c r="BL188" s="17" t="s">
        <v>237</v>
      </c>
      <c r="BM188" s="216" t="s">
        <v>701</v>
      </c>
    </row>
    <row r="189" s="2" customFormat="1" ht="16.5" customHeight="1">
      <c r="A189" s="38"/>
      <c r="B189" s="39"/>
      <c r="C189" s="204" t="s">
        <v>702</v>
      </c>
      <c r="D189" s="204" t="s">
        <v>138</v>
      </c>
      <c r="E189" s="205" t="s">
        <v>703</v>
      </c>
      <c r="F189" s="206" t="s">
        <v>704</v>
      </c>
      <c r="G189" s="207" t="s">
        <v>159</v>
      </c>
      <c r="H189" s="208">
        <v>12</v>
      </c>
      <c r="I189" s="209"/>
      <c r="J189" s="210">
        <f>ROUND(I189*H189,2)</f>
        <v>0</v>
      </c>
      <c r="K189" s="206" t="s">
        <v>326</v>
      </c>
      <c r="L189" s="211"/>
      <c r="M189" s="212" t="s">
        <v>19</v>
      </c>
      <c r="N189" s="213" t="s">
        <v>40</v>
      </c>
      <c r="O189" s="84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6" t="s">
        <v>237</v>
      </c>
      <c r="AT189" s="216" t="s">
        <v>138</v>
      </c>
      <c r="AU189" s="216" t="s">
        <v>69</v>
      </c>
      <c r="AY189" s="17" t="s">
        <v>144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7" t="s">
        <v>76</v>
      </c>
      <c r="BK189" s="217">
        <f>ROUND(I189*H189,2)</f>
        <v>0</v>
      </c>
      <c r="BL189" s="17" t="s">
        <v>237</v>
      </c>
      <c r="BM189" s="216" t="s">
        <v>705</v>
      </c>
    </row>
    <row r="190" s="2" customFormat="1" ht="16.5" customHeight="1">
      <c r="A190" s="38"/>
      <c r="B190" s="39"/>
      <c r="C190" s="204" t="s">
        <v>706</v>
      </c>
      <c r="D190" s="204" t="s">
        <v>138</v>
      </c>
      <c r="E190" s="205" t="s">
        <v>707</v>
      </c>
      <c r="F190" s="206" t="s">
        <v>708</v>
      </c>
      <c r="G190" s="207" t="s">
        <v>709</v>
      </c>
      <c r="H190" s="208">
        <v>1</v>
      </c>
      <c r="I190" s="209"/>
      <c r="J190" s="210">
        <f>ROUND(I190*H190,2)</f>
        <v>0</v>
      </c>
      <c r="K190" s="206" t="s">
        <v>326</v>
      </c>
      <c r="L190" s="211"/>
      <c r="M190" s="212" t="s">
        <v>19</v>
      </c>
      <c r="N190" s="213" t="s">
        <v>40</v>
      </c>
      <c r="O190" s="84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6" t="s">
        <v>261</v>
      </c>
      <c r="AT190" s="216" t="s">
        <v>138</v>
      </c>
      <c r="AU190" s="216" t="s">
        <v>69</v>
      </c>
      <c r="AY190" s="17" t="s">
        <v>144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7" t="s">
        <v>76</v>
      </c>
      <c r="BK190" s="217">
        <f>ROUND(I190*H190,2)</f>
        <v>0</v>
      </c>
      <c r="BL190" s="17" t="s">
        <v>261</v>
      </c>
      <c r="BM190" s="216" t="s">
        <v>710</v>
      </c>
    </row>
    <row r="191" s="2" customFormat="1" ht="16.5" customHeight="1">
      <c r="A191" s="38"/>
      <c r="B191" s="39"/>
      <c r="C191" s="204" t="s">
        <v>711</v>
      </c>
      <c r="D191" s="204" t="s">
        <v>138</v>
      </c>
      <c r="E191" s="205" t="s">
        <v>712</v>
      </c>
      <c r="F191" s="206" t="s">
        <v>713</v>
      </c>
      <c r="G191" s="207" t="s">
        <v>159</v>
      </c>
      <c r="H191" s="208">
        <v>2</v>
      </c>
      <c r="I191" s="209"/>
      <c r="J191" s="210">
        <f>ROUND(I191*H191,2)</f>
        <v>0</v>
      </c>
      <c r="K191" s="206" t="s">
        <v>326</v>
      </c>
      <c r="L191" s="211"/>
      <c r="M191" s="212" t="s">
        <v>19</v>
      </c>
      <c r="N191" s="213" t="s">
        <v>40</v>
      </c>
      <c r="O191" s="84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6" t="s">
        <v>261</v>
      </c>
      <c r="AT191" s="216" t="s">
        <v>138</v>
      </c>
      <c r="AU191" s="216" t="s">
        <v>69</v>
      </c>
      <c r="AY191" s="17" t="s">
        <v>144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7" t="s">
        <v>76</v>
      </c>
      <c r="BK191" s="217">
        <f>ROUND(I191*H191,2)</f>
        <v>0</v>
      </c>
      <c r="BL191" s="17" t="s">
        <v>261</v>
      </c>
      <c r="BM191" s="216" t="s">
        <v>714</v>
      </c>
    </row>
    <row r="192" s="2" customFormat="1" ht="21.75" customHeight="1">
      <c r="A192" s="38"/>
      <c r="B192" s="39"/>
      <c r="C192" s="218" t="s">
        <v>715</v>
      </c>
      <c r="D192" s="218" t="s">
        <v>147</v>
      </c>
      <c r="E192" s="219" t="s">
        <v>716</v>
      </c>
      <c r="F192" s="220" t="s">
        <v>717</v>
      </c>
      <c r="G192" s="221" t="s">
        <v>159</v>
      </c>
      <c r="H192" s="222">
        <v>2</v>
      </c>
      <c r="I192" s="223"/>
      <c r="J192" s="224">
        <f>ROUND(I192*H192,2)</f>
        <v>0</v>
      </c>
      <c r="K192" s="220" t="s">
        <v>326</v>
      </c>
      <c r="L192" s="44"/>
      <c r="M192" s="225" t="s">
        <v>19</v>
      </c>
      <c r="N192" s="226" t="s">
        <v>40</v>
      </c>
      <c r="O192" s="84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6" t="s">
        <v>237</v>
      </c>
      <c r="AT192" s="216" t="s">
        <v>147</v>
      </c>
      <c r="AU192" s="216" t="s">
        <v>69</v>
      </c>
      <c r="AY192" s="17" t="s">
        <v>144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7" t="s">
        <v>76</v>
      </c>
      <c r="BK192" s="217">
        <f>ROUND(I192*H192,2)</f>
        <v>0</v>
      </c>
      <c r="BL192" s="17" t="s">
        <v>237</v>
      </c>
      <c r="BM192" s="216" t="s">
        <v>718</v>
      </c>
    </row>
    <row r="193" s="2" customFormat="1" ht="16.5" customHeight="1">
      <c r="A193" s="38"/>
      <c r="B193" s="39"/>
      <c r="C193" s="204" t="s">
        <v>719</v>
      </c>
      <c r="D193" s="204" t="s">
        <v>138</v>
      </c>
      <c r="E193" s="205" t="s">
        <v>720</v>
      </c>
      <c r="F193" s="206" t="s">
        <v>721</v>
      </c>
      <c r="G193" s="207" t="s">
        <v>159</v>
      </c>
      <c r="H193" s="208">
        <v>18</v>
      </c>
      <c r="I193" s="209"/>
      <c r="J193" s="210">
        <f>ROUND(I193*H193,2)</f>
        <v>0</v>
      </c>
      <c r="K193" s="206" t="s">
        <v>326</v>
      </c>
      <c r="L193" s="211"/>
      <c r="M193" s="212" t="s">
        <v>19</v>
      </c>
      <c r="N193" s="213" t="s">
        <v>40</v>
      </c>
      <c r="O193" s="84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6" t="s">
        <v>237</v>
      </c>
      <c r="AT193" s="216" t="s">
        <v>138</v>
      </c>
      <c r="AU193" s="216" t="s">
        <v>69</v>
      </c>
      <c r="AY193" s="17" t="s">
        <v>144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7" t="s">
        <v>76</v>
      </c>
      <c r="BK193" s="217">
        <f>ROUND(I193*H193,2)</f>
        <v>0</v>
      </c>
      <c r="BL193" s="17" t="s">
        <v>237</v>
      </c>
      <c r="BM193" s="216" t="s">
        <v>722</v>
      </c>
    </row>
    <row r="194" s="2" customFormat="1" ht="21.75" customHeight="1">
      <c r="A194" s="38"/>
      <c r="B194" s="39"/>
      <c r="C194" s="218" t="s">
        <v>723</v>
      </c>
      <c r="D194" s="218" t="s">
        <v>147</v>
      </c>
      <c r="E194" s="219" t="s">
        <v>724</v>
      </c>
      <c r="F194" s="220" t="s">
        <v>725</v>
      </c>
      <c r="G194" s="221" t="s">
        <v>159</v>
      </c>
      <c r="H194" s="222">
        <v>12</v>
      </c>
      <c r="I194" s="223"/>
      <c r="J194" s="224">
        <f>ROUND(I194*H194,2)</f>
        <v>0</v>
      </c>
      <c r="K194" s="220" t="s">
        <v>257</v>
      </c>
      <c r="L194" s="44"/>
      <c r="M194" s="225" t="s">
        <v>19</v>
      </c>
      <c r="N194" s="226" t="s">
        <v>40</v>
      </c>
      <c r="O194" s="84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6" t="s">
        <v>76</v>
      </c>
      <c r="AT194" s="216" t="s">
        <v>147</v>
      </c>
      <c r="AU194" s="216" t="s">
        <v>69</v>
      </c>
      <c r="AY194" s="17" t="s">
        <v>144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7" t="s">
        <v>76</v>
      </c>
      <c r="BK194" s="217">
        <f>ROUND(I194*H194,2)</f>
        <v>0</v>
      </c>
      <c r="BL194" s="17" t="s">
        <v>76</v>
      </c>
      <c r="BM194" s="216" t="s">
        <v>726</v>
      </c>
    </row>
    <row r="195" s="2" customFormat="1" ht="55.5" customHeight="1">
      <c r="A195" s="38"/>
      <c r="B195" s="39"/>
      <c r="C195" s="218" t="s">
        <v>727</v>
      </c>
      <c r="D195" s="218" t="s">
        <v>147</v>
      </c>
      <c r="E195" s="219" t="s">
        <v>728</v>
      </c>
      <c r="F195" s="220" t="s">
        <v>729</v>
      </c>
      <c r="G195" s="221" t="s">
        <v>159</v>
      </c>
      <c r="H195" s="222">
        <v>18</v>
      </c>
      <c r="I195" s="223"/>
      <c r="J195" s="224">
        <f>ROUND(I195*H195,2)</f>
        <v>0</v>
      </c>
      <c r="K195" s="220" t="s">
        <v>326</v>
      </c>
      <c r="L195" s="44"/>
      <c r="M195" s="225" t="s">
        <v>19</v>
      </c>
      <c r="N195" s="226" t="s">
        <v>40</v>
      </c>
      <c r="O195" s="84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6" t="s">
        <v>237</v>
      </c>
      <c r="AT195" s="216" t="s">
        <v>147</v>
      </c>
      <c r="AU195" s="216" t="s">
        <v>69</v>
      </c>
      <c r="AY195" s="17" t="s">
        <v>144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7" t="s">
        <v>76</v>
      </c>
      <c r="BK195" s="217">
        <f>ROUND(I195*H195,2)</f>
        <v>0</v>
      </c>
      <c r="BL195" s="17" t="s">
        <v>237</v>
      </c>
      <c r="BM195" s="216" t="s">
        <v>730</v>
      </c>
    </row>
    <row r="196" s="2" customFormat="1" ht="16.5" customHeight="1">
      <c r="A196" s="38"/>
      <c r="B196" s="39"/>
      <c r="C196" s="204" t="s">
        <v>731</v>
      </c>
      <c r="D196" s="204" t="s">
        <v>138</v>
      </c>
      <c r="E196" s="205" t="s">
        <v>732</v>
      </c>
      <c r="F196" s="206" t="s">
        <v>733</v>
      </c>
      <c r="G196" s="207" t="s">
        <v>159</v>
      </c>
      <c r="H196" s="208">
        <v>18</v>
      </c>
      <c r="I196" s="209"/>
      <c r="J196" s="210">
        <f>ROUND(I196*H196,2)</f>
        <v>0</v>
      </c>
      <c r="K196" s="206" t="s">
        <v>326</v>
      </c>
      <c r="L196" s="211"/>
      <c r="M196" s="212" t="s">
        <v>19</v>
      </c>
      <c r="N196" s="213" t="s">
        <v>40</v>
      </c>
      <c r="O196" s="84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6" t="s">
        <v>237</v>
      </c>
      <c r="AT196" s="216" t="s">
        <v>138</v>
      </c>
      <c r="AU196" s="216" t="s">
        <v>69</v>
      </c>
      <c r="AY196" s="17" t="s">
        <v>144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7" t="s">
        <v>76</v>
      </c>
      <c r="BK196" s="217">
        <f>ROUND(I196*H196,2)</f>
        <v>0</v>
      </c>
      <c r="BL196" s="17" t="s">
        <v>237</v>
      </c>
      <c r="BM196" s="216" t="s">
        <v>734</v>
      </c>
    </row>
    <row r="197" s="2" customFormat="1" ht="16.5" customHeight="1">
      <c r="A197" s="38"/>
      <c r="B197" s="39"/>
      <c r="C197" s="204" t="s">
        <v>735</v>
      </c>
      <c r="D197" s="204" t="s">
        <v>138</v>
      </c>
      <c r="E197" s="205" t="s">
        <v>736</v>
      </c>
      <c r="F197" s="206" t="s">
        <v>737</v>
      </c>
      <c r="G197" s="207" t="s">
        <v>159</v>
      </c>
      <c r="H197" s="208">
        <v>18</v>
      </c>
      <c r="I197" s="209"/>
      <c r="J197" s="210">
        <f>ROUND(I197*H197,2)</f>
        <v>0</v>
      </c>
      <c r="K197" s="206" t="s">
        <v>326</v>
      </c>
      <c r="L197" s="211"/>
      <c r="M197" s="212" t="s">
        <v>19</v>
      </c>
      <c r="N197" s="213" t="s">
        <v>40</v>
      </c>
      <c r="O197" s="84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6" t="s">
        <v>261</v>
      </c>
      <c r="AT197" s="216" t="s">
        <v>138</v>
      </c>
      <c r="AU197" s="216" t="s">
        <v>69</v>
      </c>
      <c r="AY197" s="17" t="s">
        <v>144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7" t="s">
        <v>76</v>
      </c>
      <c r="BK197" s="217">
        <f>ROUND(I197*H197,2)</f>
        <v>0</v>
      </c>
      <c r="BL197" s="17" t="s">
        <v>261</v>
      </c>
      <c r="BM197" s="216" t="s">
        <v>738</v>
      </c>
    </row>
    <row r="198" s="2" customFormat="1" ht="21.75" customHeight="1">
      <c r="A198" s="38"/>
      <c r="B198" s="39"/>
      <c r="C198" s="204" t="s">
        <v>739</v>
      </c>
      <c r="D198" s="204" t="s">
        <v>138</v>
      </c>
      <c r="E198" s="205" t="s">
        <v>740</v>
      </c>
      <c r="F198" s="206" t="s">
        <v>741</v>
      </c>
      <c r="G198" s="207" t="s">
        <v>159</v>
      </c>
      <c r="H198" s="208">
        <v>18</v>
      </c>
      <c r="I198" s="209"/>
      <c r="J198" s="210">
        <f>ROUND(I198*H198,2)</f>
        <v>0</v>
      </c>
      <c r="K198" s="206" t="s">
        <v>326</v>
      </c>
      <c r="L198" s="211"/>
      <c r="M198" s="212" t="s">
        <v>19</v>
      </c>
      <c r="N198" s="213" t="s">
        <v>40</v>
      </c>
      <c r="O198" s="84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6" t="s">
        <v>261</v>
      </c>
      <c r="AT198" s="216" t="s">
        <v>138</v>
      </c>
      <c r="AU198" s="216" t="s">
        <v>69</v>
      </c>
      <c r="AY198" s="17" t="s">
        <v>144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7" t="s">
        <v>76</v>
      </c>
      <c r="BK198" s="217">
        <f>ROUND(I198*H198,2)</f>
        <v>0</v>
      </c>
      <c r="BL198" s="17" t="s">
        <v>261</v>
      </c>
      <c r="BM198" s="216" t="s">
        <v>742</v>
      </c>
    </row>
    <row r="199" s="2" customFormat="1" ht="33" customHeight="1">
      <c r="A199" s="38"/>
      <c r="B199" s="39"/>
      <c r="C199" s="218" t="s">
        <v>743</v>
      </c>
      <c r="D199" s="218" t="s">
        <v>147</v>
      </c>
      <c r="E199" s="219" t="s">
        <v>744</v>
      </c>
      <c r="F199" s="220" t="s">
        <v>745</v>
      </c>
      <c r="G199" s="221" t="s">
        <v>159</v>
      </c>
      <c r="H199" s="222">
        <v>18</v>
      </c>
      <c r="I199" s="223"/>
      <c r="J199" s="224">
        <f>ROUND(I199*H199,2)</f>
        <v>0</v>
      </c>
      <c r="K199" s="220" t="s">
        <v>326</v>
      </c>
      <c r="L199" s="44"/>
      <c r="M199" s="225" t="s">
        <v>19</v>
      </c>
      <c r="N199" s="226" t="s">
        <v>40</v>
      </c>
      <c r="O199" s="84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6" t="s">
        <v>237</v>
      </c>
      <c r="AT199" s="216" t="s">
        <v>147</v>
      </c>
      <c r="AU199" s="216" t="s">
        <v>69</v>
      </c>
      <c r="AY199" s="17" t="s">
        <v>144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7" t="s">
        <v>76</v>
      </c>
      <c r="BK199" s="217">
        <f>ROUND(I199*H199,2)</f>
        <v>0</v>
      </c>
      <c r="BL199" s="17" t="s">
        <v>237</v>
      </c>
      <c r="BM199" s="216" t="s">
        <v>746</v>
      </c>
    </row>
    <row r="200" s="2" customFormat="1" ht="33" customHeight="1">
      <c r="A200" s="38"/>
      <c r="B200" s="39"/>
      <c r="C200" s="218" t="s">
        <v>747</v>
      </c>
      <c r="D200" s="218" t="s">
        <v>147</v>
      </c>
      <c r="E200" s="219" t="s">
        <v>748</v>
      </c>
      <c r="F200" s="220" t="s">
        <v>749</v>
      </c>
      <c r="G200" s="221" t="s">
        <v>159</v>
      </c>
      <c r="H200" s="222">
        <v>18</v>
      </c>
      <c r="I200" s="223"/>
      <c r="J200" s="224">
        <f>ROUND(I200*H200,2)</f>
        <v>0</v>
      </c>
      <c r="K200" s="220" t="s">
        <v>326</v>
      </c>
      <c r="L200" s="44"/>
      <c r="M200" s="225" t="s">
        <v>19</v>
      </c>
      <c r="N200" s="226" t="s">
        <v>40</v>
      </c>
      <c r="O200" s="84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6" t="s">
        <v>237</v>
      </c>
      <c r="AT200" s="216" t="s">
        <v>147</v>
      </c>
      <c r="AU200" s="216" t="s">
        <v>69</v>
      </c>
      <c r="AY200" s="17" t="s">
        <v>144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7" t="s">
        <v>76</v>
      </c>
      <c r="BK200" s="217">
        <f>ROUND(I200*H200,2)</f>
        <v>0</v>
      </c>
      <c r="BL200" s="17" t="s">
        <v>237</v>
      </c>
      <c r="BM200" s="216" t="s">
        <v>750</v>
      </c>
    </row>
    <row r="201" s="2" customFormat="1" ht="16.5" customHeight="1">
      <c r="A201" s="38"/>
      <c r="B201" s="39"/>
      <c r="C201" s="204" t="s">
        <v>751</v>
      </c>
      <c r="D201" s="204" t="s">
        <v>138</v>
      </c>
      <c r="E201" s="205" t="s">
        <v>752</v>
      </c>
      <c r="F201" s="206" t="s">
        <v>753</v>
      </c>
      <c r="G201" s="207" t="s">
        <v>159</v>
      </c>
      <c r="H201" s="208">
        <v>1</v>
      </c>
      <c r="I201" s="209"/>
      <c r="J201" s="210">
        <f>ROUND(I201*H201,2)</f>
        <v>0</v>
      </c>
      <c r="K201" s="206" t="s">
        <v>326</v>
      </c>
      <c r="L201" s="211"/>
      <c r="M201" s="212" t="s">
        <v>19</v>
      </c>
      <c r="N201" s="213" t="s">
        <v>40</v>
      </c>
      <c r="O201" s="84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6" t="s">
        <v>78</v>
      </c>
      <c r="AT201" s="216" t="s">
        <v>138</v>
      </c>
      <c r="AU201" s="216" t="s">
        <v>69</v>
      </c>
      <c r="AY201" s="17" t="s">
        <v>144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7" t="s">
        <v>76</v>
      </c>
      <c r="BK201" s="217">
        <f>ROUND(I201*H201,2)</f>
        <v>0</v>
      </c>
      <c r="BL201" s="17" t="s">
        <v>76</v>
      </c>
      <c r="BM201" s="216" t="s">
        <v>754</v>
      </c>
    </row>
    <row r="202" s="2" customFormat="1" ht="16.5" customHeight="1">
      <c r="A202" s="38"/>
      <c r="B202" s="39"/>
      <c r="C202" s="204" t="s">
        <v>755</v>
      </c>
      <c r="D202" s="204" t="s">
        <v>138</v>
      </c>
      <c r="E202" s="205" t="s">
        <v>756</v>
      </c>
      <c r="F202" s="206" t="s">
        <v>757</v>
      </c>
      <c r="G202" s="207" t="s">
        <v>159</v>
      </c>
      <c r="H202" s="208">
        <v>2</v>
      </c>
      <c r="I202" s="209"/>
      <c r="J202" s="210">
        <f>ROUND(I202*H202,2)</f>
        <v>0</v>
      </c>
      <c r="K202" s="206" t="s">
        <v>326</v>
      </c>
      <c r="L202" s="211"/>
      <c r="M202" s="212" t="s">
        <v>19</v>
      </c>
      <c r="N202" s="213" t="s">
        <v>40</v>
      </c>
      <c r="O202" s="84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6" t="s">
        <v>78</v>
      </c>
      <c r="AT202" s="216" t="s">
        <v>138</v>
      </c>
      <c r="AU202" s="216" t="s">
        <v>69</v>
      </c>
      <c r="AY202" s="17" t="s">
        <v>144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7" t="s">
        <v>76</v>
      </c>
      <c r="BK202" s="217">
        <f>ROUND(I202*H202,2)</f>
        <v>0</v>
      </c>
      <c r="BL202" s="17" t="s">
        <v>76</v>
      </c>
      <c r="BM202" s="216" t="s">
        <v>758</v>
      </c>
    </row>
    <row r="203" s="2" customFormat="1" ht="16.5" customHeight="1">
      <c r="A203" s="38"/>
      <c r="B203" s="39"/>
      <c r="C203" s="204" t="s">
        <v>759</v>
      </c>
      <c r="D203" s="204" t="s">
        <v>138</v>
      </c>
      <c r="E203" s="205" t="s">
        <v>760</v>
      </c>
      <c r="F203" s="206" t="s">
        <v>761</v>
      </c>
      <c r="G203" s="207" t="s">
        <v>159</v>
      </c>
      <c r="H203" s="208">
        <v>16</v>
      </c>
      <c r="I203" s="209"/>
      <c r="J203" s="210">
        <f>ROUND(I203*H203,2)</f>
        <v>0</v>
      </c>
      <c r="K203" s="206" t="s">
        <v>326</v>
      </c>
      <c r="L203" s="211"/>
      <c r="M203" s="212" t="s">
        <v>19</v>
      </c>
      <c r="N203" s="213" t="s">
        <v>40</v>
      </c>
      <c r="O203" s="84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6" t="s">
        <v>143</v>
      </c>
      <c r="AT203" s="216" t="s">
        <v>138</v>
      </c>
      <c r="AU203" s="216" t="s">
        <v>69</v>
      </c>
      <c r="AY203" s="17" t="s">
        <v>144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7" t="s">
        <v>76</v>
      </c>
      <c r="BK203" s="217">
        <f>ROUND(I203*H203,2)</f>
        <v>0</v>
      </c>
      <c r="BL203" s="17" t="s">
        <v>145</v>
      </c>
      <c r="BM203" s="216" t="s">
        <v>762</v>
      </c>
    </row>
    <row r="204" s="2" customFormat="1" ht="16.5" customHeight="1">
      <c r="A204" s="38"/>
      <c r="B204" s="39"/>
      <c r="C204" s="204" t="s">
        <v>763</v>
      </c>
      <c r="D204" s="204" t="s">
        <v>138</v>
      </c>
      <c r="E204" s="205" t="s">
        <v>764</v>
      </c>
      <c r="F204" s="206" t="s">
        <v>765</v>
      </c>
      <c r="G204" s="207" t="s">
        <v>159</v>
      </c>
      <c r="H204" s="208">
        <v>48</v>
      </c>
      <c r="I204" s="209"/>
      <c r="J204" s="210">
        <f>ROUND(I204*H204,2)</f>
        <v>0</v>
      </c>
      <c r="K204" s="206" t="s">
        <v>326</v>
      </c>
      <c r="L204" s="211"/>
      <c r="M204" s="212" t="s">
        <v>19</v>
      </c>
      <c r="N204" s="213" t="s">
        <v>40</v>
      </c>
      <c r="O204" s="84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6" t="s">
        <v>143</v>
      </c>
      <c r="AT204" s="216" t="s">
        <v>138</v>
      </c>
      <c r="AU204" s="216" t="s">
        <v>69</v>
      </c>
      <c r="AY204" s="17" t="s">
        <v>144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7" t="s">
        <v>76</v>
      </c>
      <c r="BK204" s="217">
        <f>ROUND(I204*H204,2)</f>
        <v>0</v>
      </c>
      <c r="BL204" s="17" t="s">
        <v>145</v>
      </c>
      <c r="BM204" s="216" t="s">
        <v>766</v>
      </c>
    </row>
    <row r="205" s="2" customFormat="1" ht="21.75" customHeight="1">
      <c r="A205" s="38"/>
      <c r="B205" s="39"/>
      <c r="C205" s="204" t="s">
        <v>767</v>
      </c>
      <c r="D205" s="204" t="s">
        <v>138</v>
      </c>
      <c r="E205" s="205" t="s">
        <v>768</v>
      </c>
      <c r="F205" s="206" t="s">
        <v>769</v>
      </c>
      <c r="G205" s="207" t="s">
        <v>159</v>
      </c>
      <c r="H205" s="208">
        <v>2</v>
      </c>
      <c r="I205" s="209"/>
      <c r="J205" s="210">
        <f>ROUND(I205*H205,2)</f>
        <v>0</v>
      </c>
      <c r="K205" s="206" t="s">
        <v>326</v>
      </c>
      <c r="L205" s="211"/>
      <c r="M205" s="212" t="s">
        <v>19</v>
      </c>
      <c r="N205" s="213" t="s">
        <v>40</v>
      </c>
      <c r="O205" s="84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6" t="s">
        <v>78</v>
      </c>
      <c r="AT205" s="216" t="s">
        <v>138</v>
      </c>
      <c r="AU205" s="216" t="s">
        <v>69</v>
      </c>
      <c r="AY205" s="17" t="s">
        <v>144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7" t="s">
        <v>76</v>
      </c>
      <c r="BK205" s="217">
        <f>ROUND(I205*H205,2)</f>
        <v>0</v>
      </c>
      <c r="BL205" s="17" t="s">
        <v>76</v>
      </c>
      <c r="BM205" s="216" t="s">
        <v>770</v>
      </c>
    </row>
    <row r="206" s="2" customFormat="1" ht="16.5" customHeight="1">
      <c r="A206" s="38"/>
      <c r="B206" s="39"/>
      <c r="C206" s="204" t="s">
        <v>771</v>
      </c>
      <c r="D206" s="204" t="s">
        <v>138</v>
      </c>
      <c r="E206" s="205" t="s">
        <v>772</v>
      </c>
      <c r="F206" s="206" t="s">
        <v>773</v>
      </c>
      <c r="G206" s="207" t="s">
        <v>159</v>
      </c>
      <c r="H206" s="208">
        <v>1</v>
      </c>
      <c r="I206" s="209"/>
      <c r="J206" s="210">
        <f>ROUND(I206*H206,2)</f>
        <v>0</v>
      </c>
      <c r="K206" s="206" t="s">
        <v>326</v>
      </c>
      <c r="L206" s="211"/>
      <c r="M206" s="212" t="s">
        <v>19</v>
      </c>
      <c r="N206" s="213" t="s">
        <v>40</v>
      </c>
      <c r="O206" s="84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6" t="s">
        <v>78</v>
      </c>
      <c r="AT206" s="216" t="s">
        <v>138</v>
      </c>
      <c r="AU206" s="216" t="s">
        <v>69</v>
      </c>
      <c r="AY206" s="17" t="s">
        <v>144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7" t="s">
        <v>76</v>
      </c>
      <c r="BK206" s="217">
        <f>ROUND(I206*H206,2)</f>
        <v>0</v>
      </c>
      <c r="BL206" s="17" t="s">
        <v>76</v>
      </c>
      <c r="BM206" s="216" t="s">
        <v>774</v>
      </c>
    </row>
    <row r="207" s="2" customFormat="1" ht="16.5" customHeight="1">
      <c r="A207" s="38"/>
      <c r="B207" s="39"/>
      <c r="C207" s="204" t="s">
        <v>775</v>
      </c>
      <c r="D207" s="204" t="s">
        <v>138</v>
      </c>
      <c r="E207" s="205" t="s">
        <v>776</v>
      </c>
      <c r="F207" s="206" t="s">
        <v>777</v>
      </c>
      <c r="G207" s="207" t="s">
        <v>159</v>
      </c>
      <c r="H207" s="208">
        <v>5</v>
      </c>
      <c r="I207" s="209"/>
      <c r="J207" s="210">
        <f>ROUND(I207*H207,2)</f>
        <v>0</v>
      </c>
      <c r="K207" s="206" t="s">
        <v>326</v>
      </c>
      <c r="L207" s="211"/>
      <c r="M207" s="212" t="s">
        <v>19</v>
      </c>
      <c r="N207" s="213" t="s">
        <v>40</v>
      </c>
      <c r="O207" s="84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6" t="s">
        <v>78</v>
      </c>
      <c r="AT207" s="216" t="s">
        <v>138</v>
      </c>
      <c r="AU207" s="216" t="s">
        <v>69</v>
      </c>
      <c r="AY207" s="17" t="s">
        <v>144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7" t="s">
        <v>76</v>
      </c>
      <c r="BK207" s="217">
        <f>ROUND(I207*H207,2)</f>
        <v>0</v>
      </c>
      <c r="BL207" s="17" t="s">
        <v>76</v>
      </c>
      <c r="BM207" s="216" t="s">
        <v>778</v>
      </c>
    </row>
    <row r="208" s="2" customFormat="1" ht="16.5" customHeight="1">
      <c r="A208" s="38"/>
      <c r="B208" s="39"/>
      <c r="C208" s="204" t="s">
        <v>779</v>
      </c>
      <c r="D208" s="204" t="s">
        <v>138</v>
      </c>
      <c r="E208" s="205" t="s">
        <v>780</v>
      </c>
      <c r="F208" s="206" t="s">
        <v>781</v>
      </c>
      <c r="G208" s="207" t="s">
        <v>159</v>
      </c>
      <c r="H208" s="208">
        <v>5</v>
      </c>
      <c r="I208" s="209"/>
      <c r="J208" s="210">
        <f>ROUND(I208*H208,2)</f>
        <v>0</v>
      </c>
      <c r="K208" s="206" t="s">
        <v>326</v>
      </c>
      <c r="L208" s="211"/>
      <c r="M208" s="212" t="s">
        <v>19</v>
      </c>
      <c r="N208" s="213" t="s">
        <v>40</v>
      </c>
      <c r="O208" s="84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6" t="s">
        <v>78</v>
      </c>
      <c r="AT208" s="216" t="s">
        <v>138</v>
      </c>
      <c r="AU208" s="216" t="s">
        <v>69</v>
      </c>
      <c r="AY208" s="17" t="s">
        <v>144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7" t="s">
        <v>76</v>
      </c>
      <c r="BK208" s="217">
        <f>ROUND(I208*H208,2)</f>
        <v>0</v>
      </c>
      <c r="BL208" s="17" t="s">
        <v>76</v>
      </c>
      <c r="BM208" s="216" t="s">
        <v>782</v>
      </c>
    </row>
    <row r="209" s="2" customFormat="1" ht="21.75" customHeight="1">
      <c r="A209" s="38"/>
      <c r="B209" s="39"/>
      <c r="C209" s="204" t="s">
        <v>783</v>
      </c>
      <c r="D209" s="204" t="s">
        <v>138</v>
      </c>
      <c r="E209" s="205" t="s">
        <v>784</v>
      </c>
      <c r="F209" s="206" t="s">
        <v>785</v>
      </c>
      <c r="G209" s="207" t="s">
        <v>159</v>
      </c>
      <c r="H209" s="208">
        <v>1</v>
      </c>
      <c r="I209" s="209"/>
      <c r="J209" s="210">
        <f>ROUND(I209*H209,2)</f>
        <v>0</v>
      </c>
      <c r="K209" s="206" t="s">
        <v>786</v>
      </c>
      <c r="L209" s="211"/>
      <c r="M209" s="212" t="s">
        <v>19</v>
      </c>
      <c r="N209" s="213" t="s">
        <v>40</v>
      </c>
      <c r="O209" s="84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6" t="s">
        <v>78</v>
      </c>
      <c r="AT209" s="216" t="s">
        <v>138</v>
      </c>
      <c r="AU209" s="216" t="s">
        <v>69</v>
      </c>
      <c r="AY209" s="17" t="s">
        <v>144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7" t="s">
        <v>76</v>
      </c>
      <c r="BK209" s="217">
        <f>ROUND(I209*H209,2)</f>
        <v>0</v>
      </c>
      <c r="BL209" s="17" t="s">
        <v>76</v>
      </c>
      <c r="BM209" s="216" t="s">
        <v>787</v>
      </c>
    </row>
    <row r="210" s="2" customFormat="1" ht="16.5" customHeight="1">
      <c r="A210" s="38"/>
      <c r="B210" s="39"/>
      <c r="C210" s="204" t="s">
        <v>788</v>
      </c>
      <c r="D210" s="204" t="s">
        <v>138</v>
      </c>
      <c r="E210" s="205" t="s">
        <v>789</v>
      </c>
      <c r="F210" s="206" t="s">
        <v>790</v>
      </c>
      <c r="G210" s="207" t="s">
        <v>159</v>
      </c>
      <c r="H210" s="208">
        <v>1</v>
      </c>
      <c r="I210" s="209"/>
      <c r="J210" s="210">
        <f>ROUND(I210*H210,2)</f>
        <v>0</v>
      </c>
      <c r="K210" s="206" t="s">
        <v>326</v>
      </c>
      <c r="L210" s="211"/>
      <c r="M210" s="212" t="s">
        <v>19</v>
      </c>
      <c r="N210" s="213" t="s">
        <v>40</v>
      </c>
      <c r="O210" s="84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6" t="s">
        <v>78</v>
      </c>
      <c r="AT210" s="216" t="s">
        <v>138</v>
      </c>
      <c r="AU210" s="216" t="s">
        <v>69</v>
      </c>
      <c r="AY210" s="17" t="s">
        <v>144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7" t="s">
        <v>76</v>
      </c>
      <c r="BK210" s="217">
        <f>ROUND(I210*H210,2)</f>
        <v>0</v>
      </c>
      <c r="BL210" s="17" t="s">
        <v>76</v>
      </c>
      <c r="BM210" s="216" t="s">
        <v>791</v>
      </c>
    </row>
    <row r="211" s="2" customFormat="1" ht="16.5" customHeight="1">
      <c r="A211" s="38"/>
      <c r="B211" s="39"/>
      <c r="C211" s="218" t="s">
        <v>792</v>
      </c>
      <c r="D211" s="218" t="s">
        <v>147</v>
      </c>
      <c r="E211" s="219" t="s">
        <v>793</v>
      </c>
      <c r="F211" s="220" t="s">
        <v>794</v>
      </c>
      <c r="G211" s="221" t="s">
        <v>159</v>
      </c>
      <c r="H211" s="222">
        <v>1</v>
      </c>
      <c r="I211" s="223"/>
      <c r="J211" s="224">
        <f>ROUND(I211*H211,2)</f>
        <v>0</v>
      </c>
      <c r="K211" s="220" t="s">
        <v>326</v>
      </c>
      <c r="L211" s="44"/>
      <c r="M211" s="225" t="s">
        <v>19</v>
      </c>
      <c r="N211" s="226" t="s">
        <v>40</v>
      </c>
      <c r="O211" s="84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6" t="s">
        <v>237</v>
      </c>
      <c r="AT211" s="216" t="s">
        <v>147</v>
      </c>
      <c r="AU211" s="216" t="s">
        <v>69</v>
      </c>
      <c r="AY211" s="17" t="s">
        <v>144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7" t="s">
        <v>76</v>
      </c>
      <c r="BK211" s="217">
        <f>ROUND(I211*H211,2)</f>
        <v>0</v>
      </c>
      <c r="BL211" s="17" t="s">
        <v>237</v>
      </c>
      <c r="BM211" s="216" t="s">
        <v>795</v>
      </c>
    </row>
    <row r="212" s="2" customFormat="1" ht="16.5" customHeight="1">
      <c r="A212" s="38"/>
      <c r="B212" s="39"/>
      <c r="C212" s="218" t="s">
        <v>796</v>
      </c>
      <c r="D212" s="218" t="s">
        <v>147</v>
      </c>
      <c r="E212" s="219" t="s">
        <v>797</v>
      </c>
      <c r="F212" s="220" t="s">
        <v>798</v>
      </c>
      <c r="G212" s="221" t="s">
        <v>159</v>
      </c>
      <c r="H212" s="222">
        <v>3</v>
      </c>
      <c r="I212" s="223"/>
      <c r="J212" s="224">
        <f>ROUND(I212*H212,2)</f>
        <v>0</v>
      </c>
      <c r="K212" s="220" t="s">
        <v>326</v>
      </c>
      <c r="L212" s="44"/>
      <c r="M212" s="225" t="s">
        <v>19</v>
      </c>
      <c r="N212" s="226" t="s">
        <v>40</v>
      </c>
      <c r="O212" s="84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6" t="s">
        <v>237</v>
      </c>
      <c r="AT212" s="216" t="s">
        <v>147</v>
      </c>
      <c r="AU212" s="216" t="s">
        <v>69</v>
      </c>
      <c r="AY212" s="17" t="s">
        <v>144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7" t="s">
        <v>76</v>
      </c>
      <c r="BK212" s="217">
        <f>ROUND(I212*H212,2)</f>
        <v>0</v>
      </c>
      <c r="BL212" s="17" t="s">
        <v>237</v>
      </c>
      <c r="BM212" s="216" t="s">
        <v>799</v>
      </c>
    </row>
    <row r="213" s="2" customFormat="1" ht="16.5" customHeight="1">
      <c r="A213" s="38"/>
      <c r="B213" s="39"/>
      <c r="C213" s="218" t="s">
        <v>800</v>
      </c>
      <c r="D213" s="218" t="s">
        <v>147</v>
      </c>
      <c r="E213" s="219" t="s">
        <v>801</v>
      </c>
      <c r="F213" s="220" t="s">
        <v>802</v>
      </c>
      <c r="G213" s="221" t="s">
        <v>320</v>
      </c>
      <c r="H213" s="222">
        <v>1</v>
      </c>
      <c r="I213" s="223"/>
      <c r="J213" s="224">
        <f>ROUND(I213*H213,2)</f>
        <v>0</v>
      </c>
      <c r="K213" s="220" t="s">
        <v>326</v>
      </c>
      <c r="L213" s="44"/>
      <c r="M213" s="225" t="s">
        <v>19</v>
      </c>
      <c r="N213" s="226" t="s">
        <v>40</v>
      </c>
      <c r="O213" s="84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6" t="s">
        <v>76</v>
      </c>
      <c r="AT213" s="216" t="s">
        <v>147</v>
      </c>
      <c r="AU213" s="216" t="s">
        <v>69</v>
      </c>
      <c r="AY213" s="17" t="s">
        <v>144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7" t="s">
        <v>76</v>
      </c>
      <c r="BK213" s="217">
        <f>ROUND(I213*H213,2)</f>
        <v>0</v>
      </c>
      <c r="BL213" s="17" t="s">
        <v>76</v>
      </c>
      <c r="BM213" s="216" t="s">
        <v>803</v>
      </c>
    </row>
    <row r="214" s="2" customFormat="1" ht="16.5" customHeight="1">
      <c r="A214" s="38"/>
      <c r="B214" s="39"/>
      <c r="C214" s="218" t="s">
        <v>804</v>
      </c>
      <c r="D214" s="218" t="s">
        <v>147</v>
      </c>
      <c r="E214" s="219" t="s">
        <v>805</v>
      </c>
      <c r="F214" s="220" t="s">
        <v>806</v>
      </c>
      <c r="G214" s="221" t="s">
        <v>159</v>
      </c>
      <c r="H214" s="222">
        <v>1</v>
      </c>
      <c r="I214" s="223"/>
      <c r="J214" s="224">
        <f>ROUND(I214*H214,2)</f>
        <v>0</v>
      </c>
      <c r="K214" s="220" t="s">
        <v>326</v>
      </c>
      <c r="L214" s="44"/>
      <c r="M214" s="225" t="s">
        <v>19</v>
      </c>
      <c r="N214" s="226" t="s">
        <v>40</v>
      </c>
      <c r="O214" s="84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6" t="s">
        <v>237</v>
      </c>
      <c r="AT214" s="216" t="s">
        <v>147</v>
      </c>
      <c r="AU214" s="216" t="s">
        <v>69</v>
      </c>
      <c r="AY214" s="17" t="s">
        <v>144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7" t="s">
        <v>76</v>
      </c>
      <c r="BK214" s="217">
        <f>ROUND(I214*H214,2)</f>
        <v>0</v>
      </c>
      <c r="BL214" s="17" t="s">
        <v>237</v>
      </c>
      <c r="BM214" s="216" t="s">
        <v>807</v>
      </c>
    </row>
    <row r="215" s="2" customFormat="1" ht="21.75" customHeight="1">
      <c r="A215" s="38"/>
      <c r="B215" s="39"/>
      <c r="C215" s="218" t="s">
        <v>808</v>
      </c>
      <c r="D215" s="218" t="s">
        <v>147</v>
      </c>
      <c r="E215" s="219" t="s">
        <v>809</v>
      </c>
      <c r="F215" s="220" t="s">
        <v>810</v>
      </c>
      <c r="G215" s="221" t="s">
        <v>159</v>
      </c>
      <c r="H215" s="222">
        <v>1</v>
      </c>
      <c r="I215" s="223"/>
      <c r="J215" s="224">
        <f>ROUND(I215*H215,2)</f>
        <v>0</v>
      </c>
      <c r="K215" s="220" t="s">
        <v>326</v>
      </c>
      <c r="L215" s="44"/>
      <c r="M215" s="225" t="s">
        <v>19</v>
      </c>
      <c r="N215" s="226" t="s">
        <v>40</v>
      </c>
      <c r="O215" s="84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6" t="s">
        <v>237</v>
      </c>
      <c r="AT215" s="216" t="s">
        <v>147</v>
      </c>
      <c r="AU215" s="216" t="s">
        <v>69</v>
      </c>
      <c r="AY215" s="17" t="s">
        <v>144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7" t="s">
        <v>76</v>
      </c>
      <c r="BK215" s="217">
        <f>ROUND(I215*H215,2)</f>
        <v>0</v>
      </c>
      <c r="BL215" s="17" t="s">
        <v>237</v>
      </c>
      <c r="BM215" s="216" t="s">
        <v>811</v>
      </c>
    </row>
    <row r="216" s="2" customFormat="1" ht="16.5" customHeight="1">
      <c r="A216" s="38"/>
      <c r="B216" s="39"/>
      <c r="C216" s="218" t="s">
        <v>812</v>
      </c>
      <c r="D216" s="218" t="s">
        <v>147</v>
      </c>
      <c r="E216" s="219" t="s">
        <v>813</v>
      </c>
      <c r="F216" s="220" t="s">
        <v>814</v>
      </c>
      <c r="G216" s="221" t="s">
        <v>159</v>
      </c>
      <c r="H216" s="222">
        <v>8</v>
      </c>
      <c r="I216" s="223"/>
      <c r="J216" s="224">
        <f>ROUND(I216*H216,2)</f>
        <v>0</v>
      </c>
      <c r="K216" s="220" t="s">
        <v>326</v>
      </c>
      <c r="L216" s="44"/>
      <c r="M216" s="225" t="s">
        <v>19</v>
      </c>
      <c r="N216" s="226" t="s">
        <v>40</v>
      </c>
      <c r="O216" s="84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6" t="s">
        <v>237</v>
      </c>
      <c r="AT216" s="216" t="s">
        <v>147</v>
      </c>
      <c r="AU216" s="216" t="s">
        <v>69</v>
      </c>
      <c r="AY216" s="17" t="s">
        <v>144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7" t="s">
        <v>76</v>
      </c>
      <c r="BK216" s="217">
        <f>ROUND(I216*H216,2)</f>
        <v>0</v>
      </c>
      <c r="BL216" s="17" t="s">
        <v>237</v>
      </c>
      <c r="BM216" s="216" t="s">
        <v>815</v>
      </c>
    </row>
    <row r="217" s="2" customFormat="1" ht="16.5" customHeight="1">
      <c r="A217" s="38"/>
      <c r="B217" s="39"/>
      <c r="C217" s="204" t="s">
        <v>261</v>
      </c>
      <c r="D217" s="204" t="s">
        <v>138</v>
      </c>
      <c r="E217" s="205" t="s">
        <v>816</v>
      </c>
      <c r="F217" s="206" t="s">
        <v>817</v>
      </c>
      <c r="G217" s="207" t="s">
        <v>141</v>
      </c>
      <c r="H217" s="208">
        <v>80</v>
      </c>
      <c r="I217" s="209"/>
      <c r="J217" s="210">
        <f>ROUND(I217*H217,2)</f>
        <v>0</v>
      </c>
      <c r="K217" s="206" t="s">
        <v>326</v>
      </c>
      <c r="L217" s="211"/>
      <c r="M217" s="212" t="s">
        <v>19</v>
      </c>
      <c r="N217" s="213" t="s">
        <v>40</v>
      </c>
      <c r="O217" s="84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6" t="s">
        <v>143</v>
      </c>
      <c r="AT217" s="216" t="s">
        <v>138</v>
      </c>
      <c r="AU217" s="216" t="s">
        <v>69</v>
      </c>
      <c r="AY217" s="17" t="s">
        <v>144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7" t="s">
        <v>76</v>
      </c>
      <c r="BK217" s="217">
        <f>ROUND(I217*H217,2)</f>
        <v>0</v>
      </c>
      <c r="BL217" s="17" t="s">
        <v>145</v>
      </c>
      <c r="BM217" s="216" t="s">
        <v>818</v>
      </c>
    </row>
    <row r="218" s="2" customFormat="1" ht="33" customHeight="1">
      <c r="A218" s="38"/>
      <c r="B218" s="39"/>
      <c r="C218" s="218" t="s">
        <v>819</v>
      </c>
      <c r="D218" s="218" t="s">
        <v>147</v>
      </c>
      <c r="E218" s="219" t="s">
        <v>820</v>
      </c>
      <c r="F218" s="220" t="s">
        <v>821</v>
      </c>
      <c r="G218" s="221" t="s">
        <v>159</v>
      </c>
      <c r="H218" s="222">
        <v>145</v>
      </c>
      <c r="I218" s="223"/>
      <c r="J218" s="224">
        <f>ROUND(I218*H218,2)</f>
        <v>0</v>
      </c>
      <c r="K218" s="220" t="s">
        <v>326</v>
      </c>
      <c r="L218" s="44"/>
      <c r="M218" s="225" t="s">
        <v>19</v>
      </c>
      <c r="N218" s="226" t="s">
        <v>40</v>
      </c>
      <c r="O218" s="84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6" t="s">
        <v>237</v>
      </c>
      <c r="AT218" s="216" t="s">
        <v>147</v>
      </c>
      <c r="AU218" s="216" t="s">
        <v>69</v>
      </c>
      <c r="AY218" s="17" t="s">
        <v>144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7" t="s">
        <v>76</v>
      </c>
      <c r="BK218" s="217">
        <f>ROUND(I218*H218,2)</f>
        <v>0</v>
      </c>
      <c r="BL218" s="17" t="s">
        <v>237</v>
      </c>
      <c r="BM218" s="216" t="s">
        <v>822</v>
      </c>
    </row>
    <row r="219" s="2" customFormat="1" ht="16.5" customHeight="1">
      <c r="A219" s="38"/>
      <c r="B219" s="39"/>
      <c r="C219" s="204" t="s">
        <v>823</v>
      </c>
      <c r="D219" s="204" t="s">
        <v>138</v>
      </c>
      <c r="E219" s="205" t="s">
        <v>824</v>
      </c>
      <c r="F219" s="206" t="s">
        <v>825</v>
      </c>
      <c r="G219" s="207" t="s">
        <v>141</v>
      </c>
      <c r="H219" s="208">
        <v>60</v>
      </c>
      <c r="I219" s="209"/>
      <c r="J219" s="210">
        <f>ROUND(I219*H219,2)</f>
        <v>0</v>
      </c>
      <c r="K219" s="206" t="s">
        <v>326</v>
      </c>
      <c r="L219" s="211"/>
      <c r="M219" s="212" t="s">
        <v>19</v>
      </c>
      <c r="N219" s="213" t="s">
        <v>40</v>
      </c>
      <c r="O219" s="84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6" t="s">
        <v>261</v>
      </c>
      <c r="AT219" s="216" t="s">
        <v>138</v>
      </c>
      <c r="AU219" s="216" t="s">
        <v>69</v>
      </c>
      <c r="AY219" s="17" t="s">
        <v>144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7" t="s">
        <v>76</v>
      </c>
      <c r="BK219" s="217">
        <f>ROUND(I219*H219,2)</f>
        <v>0</v>
      </c>
      <c r="BL219" s="17" t="s">
        <v>261</v>
      </c>
      <c r="BM219" s="216" t="s">
        <v>826</v>
      </c>
    </row>
    <row r="220" s="2" customFormat="1" ht="16.5" customHeight="1">
      <c r="A220" s="38"/>
      <c r="B220" s="39"/>
      <c r="C220" s="204" t="s">
        <v>827</v>
      </c>
      <c r="D220" s="204" t="s">
        <v>138</v>
      </c>
      <c r="E220" s="205" t="s">
        <v>828</v>
      </c>
      <c r="F220" s="206" t="s">
        <v>829</v>
      </c>
      <c r="G220" s="207" t="s">
        <v>141</v>
      </c>
      <c r="H220" s="208">
        <v>800</v>
      </c>
      <c r="I220" s="209"/>
      <c r="J220" s="210">
        <f>ROUND(I220*H220,2)</f>
        <v>0</v>
      </c>
      <c r="K220" s="206" t="s">
        <v>326</v>
      </c>
      <c r="L220" s="211"/>
      <c r="M220" s="212" t="s">
        <v>19</v>
      </c>
      <c r="N220" s="213" t="s">
        <v>40</v>
      </c>
      <c r="O220" s="84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6" t="s">
        <v>261</v>
      </c>
      <c r="AT220" s="216" t="s">
        <v>138</v>
      </c>
      <c r="AU220" s="216" t="s">
        <v>69</v>
      </c>
      <c r="AY220" s="17" t="s">
        <v>144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7" t="s">
        <v>76</v>
      </c>
      <c r="BK220" s="217">
        <f>ROUND(I220*H220,2)</f>
        <v>0</v>
      </c>
      <c r="BL220" s="17" t="s">
        <v>261</v>
      </c>
      <c r="BM220" s="216" t="s">
        <v>830</v>
      </c>
    </row>
    <row r="221" s="2" customFormat="1" ht="16.5" customHeight="1">
      <c r="A221" s="38"/>
      <c r="B221" s="39"/>
      <c r="C221" s="204" t="s">
        <v>831</v>
      </c>
      <c r="D221" s="204" t="s">
        <v>138</v>
      </c>
      <c r="E221" s="205" t="s">
        <v>832</v>
      </c>
      <c r="F221" s="206" t="s">
        <v>833</v>
      </c>
      <c r="G221" s="207" t="s">
        <v>141</v>
      </c>
      <c r="H221" s="208">
        <v>150</v>
      </c>
      <c r="I221" s="209"/>
      <c r="J221" s="210">
        <f>ROUND(I221*H221,2)</f>
        <v>0</v>
      </c>
      <c r="K221" s="206" t="s">
        <v>326</v>
      </c>
      <c r="L221" s="211"/>
      <c r="M221" s="212" t="s">
        <v>19</v>
      </c>
      <c r="N221" s="213" t="s">
        <v>40</v>
      </c>
      <c r="O221" s="84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6" t="s">
        <v>261</v>
      </c>
      <c r="AT221" s="216" t="s">
        <v>138</v>
      </c>
      <c r="AU221" s="216" t="s">
        <v>69</v>
      </c>
      <c r="AY221" s="17" t="s">
        <v>144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7" t="s">
        <v>76</v>
      </c>
      <c r="BK221" s="217">
        <f>ROUND(I221*H221,2)</f>
        <v>0</v>
      </c>
      <c r="BL221" s="17" t="s">
        <v>261</v>
      </c>
      <c r="BM221" s="216" t="s">
        <v>834</v>
      </c>
    </row>
    <row r="222" s="2" customFormat="1" ht="16.5" customHeight="1">
      <c r="A222" s="38"/>
      <c r="B222" s="39"/>
      <c r="C222" s="204" t="s">
        <v>835</v>
      </c>
      <c r="D222" s="204" t="s">
        <v>138</v>
      </c>
      <c r="E222" s="205" t="s">
        <v>836</v>
      </c>
      <c r="F222" s="206" t="s">
        <v>837</v>
      </c>
      <c r="G222" s="207" t="s">
        <v>141</v>
      </c>
      <c r="H222" s="208">
        <v>150</v>
      </c>
      <c r="I222" s="209"/>
      <c r="J222" s="210">
        <f>ROUND(I222*H222,2)</f>
        <v>0</v>
      </c>
      <c r="K222" s="206" t="s">
        <v>326</v>
      </c>
      <c r="L222" s="211"/>
      <c r="M222" s="212" t="s">
        <v>19</v>
      </c>
      <c r="N222" s="213" t="s">
        <v>40</v>
      </c>
      <c r="O222" s="84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6" t="s">
        <v>261</v>
      </c>
      <c r="AT222" s="216" t="s">
        <v>138</v>
      </c>
      <c r="AU222" s="216" t="s">
        <v>69</v>
      </c>
      <c r="AY222" s="17" t="s">
        <v>144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7" t="s">
        <v>76</v>
      </c>
      <c r="BK222" s="217">
        <f>ROUND(I222*H222,2)</f>
        <v>0</v>
      </c>
      <c r="BL222" s="17" t="s">
        <v>261</v>
      </c>
      <c r="BM222" s="216" t="s">
        <v>838</v>
      </c>
    </row>
    <row r="223" s="2" customFormat="1" ht="16.5" customHeight="1">
      <c r="A223" s="38"/>
      <c r="B223" s="39"/>
      <c r="C223" s="204" t="s">
        <v>839</v>
      </c>
      <c r="D223" s="204" t="s">
        <v>138</v>
      </c>
      <c r="E223" s="205" t="s">
        <v>840</v>
      </c>
      <c r="F223" s="206" t="s">
        <v>841</v>
      </c>
      <c r="G223" s="207" t="s">
        <v>141</v>
      </c>
      <c r="H223" s="208">
        <v>400</v>
      </c>
      <c r="I223" s="209"/>
      <c r="J223" s="210">
        <f>ROUND(I223*H223,2)</f>
        <v>0</v>
      </c>
      <c r="K223" s="206" t="s">
        <v>326</v>
      </c>
      <c r="L223" s="211"/>
      <c r="M223" s="212" t="s">
        <v>19</v>
      </c>
      <c r="N223" s="213" t="s">
        <v>40</v>
      </c>
      <c r="O223" s="84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6" t="s">
        <v>261</v>
      </c>
      <c r="AT223" s="216" t="s">
        <v>138</v>
      </c>
      <c r="AU223" s="216" t="s">
        <v>69</v>
      </c>
      <c r="AY223" s="17" t="s">
        <v>144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7" t="s">
        <v>76</v>
      </c>
      <c r="BK223" s="217">
        <f>ROUND(I223*H223,2)</f>
        <v>0</v>
      </c>
      <c r="BL223" s="17" t="s">
        <v>261</v>
      </c>
      <c r="BM223" s="216" t="s">
        <v>842</v>
      </c>
    </row>
    <row r="224" s="2" customFormat="1" ht="16.5" customHeight="1">
      <c r="A224" s="38"/>
      <c r="B224" s="39"/>
      <c r="C224" s="204" t="s">
        <v>843</v>
      </c>
      <c r="D224" s="204" t="s">
        <v>138</v>
      </c>
      <c r="E224" s="205" t="s">
        <v>844</v>
      </c>
      <c r="F224" s="206" t="s">
        <v>845</v>
      </c>
      <c r="G224" s="207" t="s">
        <v>141</v>
      </c>
      <c r="H224" s="208">
        <v>1900</v>
      </c>
      <c r="I224" s="209"/>
      <c r="J224" s="210">
        <f>ROUND(I224*H224,2)</f>
        <v>0</v>
      </c>
      <c r="K224" s="206" t="s">
        <v>326</v>
      </c>
      <c r="L224" s="211"/>
      <c r="M224" s="212" t="s">
        <v>19</v>
      </c>
      <c r="N224" s="213" t="s">
        <v>40</v>
      </c>
      <c r="O224" s="84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6" t="s">
        <v>261</v>
      </c>
      <c r="AT224" s="216" t="s">
        <v>138</v>
      </c>
      <c r="AU224" s="216" t="s">
        <v>69</v>
      </c>
      <c r="AY224" s="17" t="s">
        <v>144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7" t="s">
        <v>76</v>
      </c>
      <c r="BK224" s="217">
        <f>ROUND(I224*H224,2)</f>
        <v>0</v>
      </c>
      <c r="BL224" s="17" t="s">
        <v>261</v>
      </c>
      <c r="BM224" s="216" t="s">
        <v>846</v>
      </c>
    </row>
    <row r="225" s="2" customFormat="1" ht="16.5" customHeight="1">
      <c r="A225" s="38"/>
      <c r="B225" s="39"/>
      <c r="C225" s="204" t="s">
        <v>847</v>
      </c>
      <c r="D225" s="204" t="s">
        <v>138</v>
      </c>
      <c r="E225" s="205" t="s">
        <v>848</v>
      </c>
      <c r="F225" s="206" t="s">
        <v>849</v>
      </c>
      <c r="G225" s="207" t="s">
        <v>141</v>
      </c>
      <c r="H225" s="208">
        <v>70</v>
      </c>
      <c r="I225" s="209"/>
      <c r="J225" s="210">
        <f>ROUND(I225*H225,2)</f>
        <v>0</v>
      </c>
      <c r="K225" s="206" t="s">
        <v>326</v>
      </c>
      <c r="L225" s="211"/>
      <c r="M225" s="212" t="s">
        <v>19</v>
      </c>
      <c r="N225" s="213" t="s">
        <v>40</v>
      </c>
      <c r="O225" s="84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6" t="s">
        <v>261</v>
      </c>
      <c r="AT225" s="216" t="s">
        <v>138</v>
      </c>
      <c r="AU225" s="216" t="s">
        <v>69</v>
      </c>
      <c r="AY225" s="17" t="s">
        <v>144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7" t="s">
        <v>76</v>
      </c>
      <c r="BK225" s="217">
        <f>ROUND(I225*H225,2)</f>
        <v>0</v>
      </c>
      <c r="BL225" s="17" t="s">
        <v>261</v>
      </c>
      <c r="BM225" s="216" t="s">
        <v>850</v>
      </c>
    </row>
    <row r="226" s="2" customFormat="1" ht="16.5" customHeight="1">
      <c r="A226" s="38"/>
      <c r="B226" s="39"/>
      <c r="C226" s="204" t="s">
        <v>851</v>
      </c>
      <c r="D226" s="204" t="s">
        <v>138</v>
      </c>
      <c r="E226" s="205" t="s">
        <v>852</v>
      </c>
      <c r="F226" s="206" t="s">
        <v>853</v>
      </c>
      <c r="G226" s="207" t="s">
        <v>141</v>
      </c>
      <c r="H226" s="208">
        <v>40</v>
      </c>
      <c r="I226" s="209"/>
      <c r="J226" s="210">
        <f>ROUND(I226*H226,2)</f>
        <v>0</v>
      </c>
      <c r="K226" s="206" t="s">
        <v>326</v>
      </c>
      <c r="L226" s="211"/>
      <c r="M226" s="212" t="s">
        <v>19</v>
      </c>
      <c r="N226" s="213" t="s">
        <v>40</v>
      </c>
      <c r="O226" s="84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6" t="s">
        <v>261</v>
      </c>
      <c r="AT226" s="216" t="s">
        <v>138</v>
      </c>
      <c r="AU226" s="216" t="s">
        <v>69</v>
      </c>
      <c r="AY226" s="17" t="s">
        <v>144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7" t="s">
        <v>76</v>
      </c>
      <c r="BK226" s="217">
        <f>ROUND(I226*H226,2)</f>
        <v>0</v>
      </c>
      <c r="BL226" s="17" t="s">
        <v>261</v>
      </c>
      <c r="BM226" s="216" t="s">
        <v>854</v>
      </c>
    </row>
    <row r="227" s="2" customFormat="1" ht="16.5" customHeight="1">
      <c r="A227" s="38"/>
      <c r="B227" s="39"/>
      <c r="C227" s="204" t="s">
        <v>855</v>
      </c>
      <c r="D227" s="204" t="s">
        <v>138</v>
      </c>
      <c r="E227" s="205" t="s">
        <v>856</v>
      </c>
      <c r="F227" s="206" t="s">
        <v>857</v>
      </c>
      <c r="G227" s="207" t="s">
        <v>141</v>
      </c>
      <c r="H227" s="208">
        <v>20</v>
      </c>
      <c r="I227" s="209"/>
      <c r="J227" s="210">
        <f>ROUND(I227*H227,2)</f>
        <v>0</v>
      </c>
      <c r="K227" s="206" t="s">
        <v>326</v>
      </c>
      <c r="L227" s="211"/>
      <c r="M227" s="212" t="s">
        <v>19</v>
      </c>
      <c r="N227" s="213" t="s">
        <v>40</v>
      </c>
      <c r="O227" s="84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6" t="s">
        <v>261</v>
      </c>
      <c r="AT227" s="216" t="s">
        <v>138</v>
      </c>
      <c r="AU227" s="216" t="s">
        <v>69</v>
      </c>
      <c r="AY227" s="17" t="s">
        <v>144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7" t="s">
        <v>76</v>
      </c>
      <c r="BK227" s="217">
        <f>ROUND(I227*H227,2)</f>
        <v>0</v>
      </c>
      <c r="BL227" s="17" t="s">
        <v>261</v>
      </c>
      <c r="BM227" s="216" t="s">
        <v>858</v>
      </c>
    </row>
    <row r="228" s="2" customFormat="1" ht="16.5" customHeight="1">
      <c r="A228" s="38"/>
      <c r="B228" s="39"/>
      <c r="C228" s="204" t="s">
        <v>859</v>
      </c>
      <c r="D228" s="204" t="s">
        <v>138</v>
      </c>
      <c r="E228" s="205" t="s">
        <v>860</v>
      </c>
      <c r="F228" s="206" t="s">
        <v>861</v>
      </c>
      <c r="G228" s="207" t="s">
        <v>141</v>
      </c>
      <c r="H228" s="208">
        <v>16</v>
      </c>
      <c r="I228" s="209"/>
      <c r="J228" s="210">
        <f>ROUND(I228*H228,2)</f>
        <v>0</v>
      </c>
      <c r="K228" s="206" t="s">
        <v>326</v>
      </c>
      <c r="L228" s="211"/>
      <c r="M228" s="212" t="s">
        <v>19</v>
      </c>
      <c r="N228" s="213" t="s">
        <v>40</v>
      </c>
      <c r="O228" s="84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6" t="s">
        <v>261</v>
      </c>
      <c r="AT228" s="216" t="s">
        <v>138</v>
      </c>
      <c r="AU228" s="216" t="s">
        <v>69</v>
      </c>
      <c r="AY228" s="17" t="s">
        <v>144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7" t="s">
        <v>76</v>
      </c>
      <c r="BK228" s="217">
        <f>ROUND(I228*H228,2)</f>
        <v>0</v>
      </c>
      <c r="BL228" s="17" t="s">
        <v>261</v>
      </c>
      <c r="BM228" s="216" t="s">
        <v>862</v>
      </c>
    </row>
    <row r="229" s="2" customFormat="1" ht="16.5" customHeight="1">
      <c r="A229" s="38"/>
      <c r="B229" s="39"/>
      <c r="C229" s="204" t="s">
        <v>863</v>
      </c>
      <c r="D229" s="204" t="s">
        <v>138</v>
      </c>
      <c r="E229" s="205" t="s">
        <v>864</v>
      </c>
      <c r="F229" s="206" t="s">
        <v>865</v>
      </c>
      <c r="G229" s="207" t="s">
        <v>159</v>
      </c>
      <c r="H229" s="208">
        <v>7</v>
      </c>
      <c r="I229" s="209"/>
      <c r="J229" s="210">
        <f>ROUND(I229*H229,2)</f>
        <v>0</v>
      </c>
      <c r="K229" s="206" t="s">
        <v>326</v>
      </c>
      <c r="L229" s="211"/>
      <c r="M229" s="212" t="s">
        <v>19</v>
      </c>
      <c r="N229" s="213" t="s">
        <v>40</v>
      </c>
      <c r="O229" s="84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6" t="s">
        <v>261</v>
      </c>
      <c r="AT229" s="216" t="s">
        <v>138</v>
      </c>
      <c r="AU229" s="216" t="s">
        <v>69</v>
      </c>
      <c r="AY229" s="17" t="s">
        <v>144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7" t="s">
        <v>76</v>
      </c>
      <c r="BK229" s="217">
        <f>ROUND(I229*H229,2)</f>
        <v>0</v>
      </c>
      <c r="BL229" s="17" t="s">
        <v>261</v>
      </c>
      <c r="BM229" s="216" t="s">
        <v>866</v>
      </c>
    </row>
    <row r="230" s="2" customFormat="1" ht="21.75" customHeight="1">
      <c r="A230" s="38"/>
      <c r="B230" s="39"/>
      <c r="C230" s="204" t="s">
        <v>867</v>
      </c>
      <c r="D230" s="204" t="s">
        <v>138</v>
      </c>
      <c r="E230" s="205" t="s">
        <v>868</v>
      </c>
      <c r="F230" s="206" t="s">
        <v>869</v>
      </c>
      <c r="G230" s="207" t="s">
        <v>141</v>
      </c>
      <c r="H230" s="208">
        <v>450</v>
      </c>
      <c r="I230" s="209"/>
      <c r="J230" s="210">
        <f>ROUND(I230*H230,2)</f>
        <v>0</v>
      </c>
      <c r="K230" s="206" t="s">
        <v>326</v>
      </c>
      <c r="L230" s="211"/>
      <c r="M230" s="212" t="s">
        <v>19</v>
      </c>
      <c r="N230" s="213" t="s">
        <v>40</v>
      </c>
      <c r="O230" s="84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6" t="s">
        <v>261</v>
      </c>
      <c r="AT230" s="216" t="s">
        <v>138</v>
      </c>
      <c r="AU230" s="216" t="s">
        <v>69</v>
      </c>
      <c r="AY230" s="17" t="s">
        <v>144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7" t="s">
        <v>76</v>
      </c>
      <c r="BK230" s="217">
        <f>ROUND(I230*H230,2)</f>
        <v>0</v>
      </c>
      <c r="BL230" s="17" t="s">
        <v>261</v>
      </c>
      <c r="BM230" s="216" t="s">
        <v>870</v>
      </c>
    </row>
    <row r="231" s="2" customFormat="1" ht="21.75" customHeight="1">
      <c r="A231" s="38"/>
      <c r="B231" s="39"/>
      <c r="C231" s="204" t="s">
        <v>871</v>
      </c>
      <c r="D231" s="204" t="s">
        <v>138</v>
      </c>
      <c r="E231" s="205" t="s">
        <v>872</v>
      </c>
      <c r="F231" s="206" t="s">
        <v>873</v>
      </c>
      <c r="G231" s="207" t="s">
        <v>159</v>
      </c>
      <c r="H231" s="208">
        <v>6</v>
      </c>
      <c r="I231" s="209"/>
      <c r="J231" s="210">
        <f>ROUND(I231*H231,2)</f>
        <v>0</v>
      </c>
      <c r="K231" s="206" t="s">
        <v>326</v>
      </c>
      <c r="L231" s="211"/>
      <c r="M231" s="212" t="s">
        <v>19</v>
      </c>
      <c r="N231" s="213" t="s">
        <v>40</v>
      </c>
      <c r="O231" s="84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6" t="s">
        <v>261</v>
      </c>
      <c r="AT231" s="216" t="s">
        <v>138</v>
      </c>
      <c r="AU231" s="216" t="s">
        <v>69</v>
      </c>
      <c r="AY231" s="17" t="s">
        <v>144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7" t="s">
        <v>76</v>
      </c>
      <c r="BK231" s="217">
        <f>ROUND(I231*H231,2)</f>
        <v>0</v>
      </c>
      <c r="BL231" s="17" t="s">
        <v>261</v>
      </c>
      <c r="BM231" s="216" t="s">
        <v>874</v>
      </c>
    </row>
    <row r="232" s="2" customFormat="1" ht="21.75" customHeight="1">
      <c r="A232" s="38"/>
      <c r="B232" s="39"/>
      <c r="C232" s="204" t="s">
        <v>875</v>
      </c>
      <c r="D232" s="204" t="s">
        <v>138</v>
      </c>
      <c r="E232" s="205" t="s">
        <v>876</v>
      </c>
      <c r="F232" s="206" t="s">
        <v>877</v>
      </c>
      <c r="G232" s="207" t="s">
        <v>159</v>
      </c>
      <c r="H232" s="208">
        <v>17</v>
      </c>
      <c r="I232" s="209"/>
      <c r="J232" s="210">
        <f>ROUND(I232*H232,2)</f>
        <v>0</v>
      </c>
      <c r="K232" s="206" t="s">
        <v>326</v>
      </c>
      <c r="L232" s="211"/>
      <c r="M232" s="212" t="s">
        <v>19</v>
      </c>
      <c r="N232" s="213" t="s">
        <v>40</v>
      </c>
      <c r="O232" s="84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6" t="s">
        <v>261</v>
      </c>
      <c r="AT232" s="216" t="s">
        <v>138</v>
      </c>
      <c r="AU232" s="216" t="s">
        <v>69</v>
      </c>
      <c r="AY232" s="17" t="s">
        <v>144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7" t="s">
        <v>76</v>
      </c>
      <c r="BK232" s="217">
        <f>ROUND(I232*H232,2)</f>
        <v>0</v>
      </c>
      <c r="BL232" s="17" t="s">
        <v>261</v>
      </c>
      <c r="BM232" s="216" t="s">
        <v>878</v>
      </c>
    </row>
    <row r="233" s="2" customFormat="1" ht="21.75" customHeight="1">
      <c r="A233" s="38"/>
      <c r="B233" s="39"/>
      <c r="C233" s="204" t="s">
        <v>879</v>
      </c>
      <c r="D233" s="204" t="s">
        <v>138</v>
      </c>
      <c r="E233" s="205" t="s">
        <v>880</v>
      </c>
      <c r="F233" s="206" t="s">
        <v>881</v>
      </c>
      <c r="G233" s="207" t="s">
        <v>159</v>
      </c>
      <c r="H233" s="208">
        <v>6</v>
      </c>
      <c r="I233" s="209"/>
      <c r="J233" s="210">
        <f>ROUND(I233*H233,2)</f>
        <v>0</v>
      </c>
      <c r="K233" s="206" t="s">
        <v>326</v>
      </c>
      <c r="L233" s="211"/>
      <c r="M233" s="212" t="s">
        <v>19</v>
      </c>
      <c r="N233" s="213" t="s">
        <v>40</v>
      </c>
      <c r="O233" s="84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6" t="s">
        <v>261</v>
      </c>
      <c r="AT233" s="216" t="s">
        <v>138</v>
      </c>
      <c r="AU233" s="216" t="s">
        <v>69</v>
      </c>
      <c r="AY233" s="17" t="s">
        <v>144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7" t="s">
        <v>76</v>
      </c>
      <c r="BK233" s="217">
        <f>ROUND(I233*H233,2)</f>
        <v>0</v>
      </c>
      <c r="BL233" s="17" t="s">
        <v>261</v>
      </c>
      <c r="BM233" s="216" t="s">
        <v>882</v>
      </c>
    </row>
    <row r="234" s="2" customFormat="1" ht="21.75" customHeight="1">
      <c r="A234" s="38"/>
      <c r="B234" s="39"/>
      <c r="C234" s="204" t="s">
        <v>883</v>
      </c>
      <c r="D234" s="204" t="s">
        <v>138</v>
      </c>
      <c r="E234" s="205" t="s">
        <v>884</v>
      </c>
      <c r="F234" s="206" t="s">
        <v>885</v>
      </c>
      <c r="G234" s="207" t="s">
        <v>159</v>
      </c>
      <c r="H234" s="208">
        <v>4</v>
      </c>
      <c r="I234" s="209"/>
      <c r="J234" s="210">
        <f>ROUND(I234*H234,2)</f>
        <v>0</v>
      </c>
      <c r="K234" s="206" t="s">
        <v>326</v>
      </c>
      <c r="L234" s="211"/>
      <c r="M234" s="212" t="s">
        <v>19</v>
      </c>
      <c r="N234" s="213" t="s">
        <v>40</v>
      </c>
      <c r="O234" s="84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6" t="s">
        <v>261</v>
      </c>
      <c r="AT234" s="216" t="s">
        <v>138</v>
      </c>
      <c r="AU234" s="216" t="s">
        <v>69</v>
      </c>
      <c r="AY234" s="17" t="s">
        <v>144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7" t="s">
        <v>76</v>
      </c>
      <c r="BK234" s="217">
        <f>ROUND(I234*H234,2)</f>
        <v>0</v>
      </c>
      <c r="BL234" s="17" t="s">
        <v>261</v>
      </c>
      <c r="BM234" s="216" t="s">
        <v>886</v>
      </c>
    </row>
    <row r="235" s="2" customFormat="1" ht="16.5" customHeight="1">
      <c r="A235" s="38"/>
      <c r="B235" s="39"/>
      <c r="C235" s="218" t="s">
        <v>887</v>
      </c>
      <c r="D235" s="218" t="s">
        <v>147</v>
      </c>
      <c r="E235" s="219" t="s">
        <v>888</v>
      </c>
      <c r="F235" s="220" t="s">
        <v>889</v>
      </c>
      <c r="G235" s="221" t="s">
        <v>159</v>
      </c>
      <c r="H235" s="222">
        <v>33</v>
      </c>
      <c r="I235" s="223"/>
      <c r="J235" s="224">
        <f>ROUND(I235*H235,2)</f>
        <v>0</v>
      </c>
      <c r="K235" s="220" t="s">
        <v>326</v>
      </c>
      <c r="L235" s="44"/>
      <c r="M235" s="225" t="s">
        <v>19</v>
      </c>
      <c r="N235" s="226" t="s">
        <v>40</v>
      </c>
      <c r="O235" s="84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6" t="s">
        <v>237</v>
      </c>
      <c r="AT235" s="216" t="s">
        <v>147</v>
      </c>
      <c r="AU235" s="216" t="s">
        <v>69</v>
      </c>
      <c r="AY235" s="17" t="s">
        <v>144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7" t="s">
        <v>76</v>
      </c>
      <c r="BK235" s="217">
        <f>ROUND(I235*H235,2)</f>
        <v>0</v>
      </c>
      <c r="BL235" s="17" t="s">
        <v>237</v>
      </c>
      <c r="BM235" s="216" t="s">
        <v>890</v>
      </c>
    </row>
    <row r="236" s="2" customFormat="1" ht="33" customHeight="1">
      <c r="A236" s="38"/>
      <c r="B236" s="39"/>
      <c r="C236" s="204" t="s">
        <v>891</v>
      </c>
      <c r="D236" s="204" t="s">
        <v>138</v>
      </c>
      <c r="E236" s="205" t="s">
        <v>892</v>
      </c>
      <c r="F236" s="206" t="s">
        <v>893</v>
      </c>
      <c r="G236" s="207" t="s">
        <v>159</v>
      </c>
      <c r="H236" s="208">
        <v>4</v>
      </c>
      <c r="I236" s="209"/>
      <c r="J236" s="210">
        <f>ROUND(I236*H236,2)</f>
        <v>0</v>
      </c>
      <c r="K236" s="206" t="s">
        <v>326</v>
      </c>
      <c r="L236" s="211"/>
      <c r="M236" s="212" t="s">
        <v>19</v>
      </c>
      <c r="N236" s="213" t="s">
        <v>40</v>
      </c>
      <c r="O236" s="84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6" t="s">
        <v>261</v>
      </c>
      <c r="AT236" s="216" t="s">
        <v>138</v>
      </c>
      <c r="AU236" s="216" t="s">
        <v>69</v>
      </c>
      <c r="AY236" s="17" t="s">
        <v>144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7" t="s">
        <v>76</v>
      </c>
      <c r="BK236" s="217">
        <f>ROUND(I236*H236,2)</f>
        <v>0</v>
      </c>
      <c r="BL236" s="17" t="s">
        <v>261</v>
      </c>
      <c r="BM236" s="216" t="s">
        <v>894</v>
      </c>
    </row>
    <row r="237" s="2" customFormat="1" ht="33" customHeight="1">
      <c r="A237" s="38"/>
      <c r="B237" s="39"/>
      <c r="C237" s="204" t="s">
        <v>895</v>
      </c>
      <c r="D237" s="204" t="s">
        <v>138</v>
      </c>
      <c r="E237" s="205" t="s">
        <v>896</v>
      </c>
      <c r="F237" s="206" t="s">
        <v>897</v>
      </c>
      <c r="G237" s="207" t="s">
        <v>159</v>
      </c>
      <c r="H237" s="208">
        <v>2</v>
      </c>
      <c r="I237" s="209"/>
      <c r="J237" s="210">
        <f>ROUND(I237*H237,2)</f>
        <v>0</v>
      </c>
      <c r="K237" s="206" t="s">
        <v>326</v>
      </c>
      <c r="L237" s="211"/>
      <c r="M237" s="212" t="s">
        <v>19</v>
      </c>
      <c r="N237" s="213" t="s">
        <v>40</v>
      </c>
      <c r="O237" s="84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6" t="s">
        <v>261</v>
      </c>
      <c r="AT237" s="216" t="s">
        <v>138</v>
      </c>
      <c r="AU237" s="216" t="s">
        <v>69</v>
      </c>
      <c r="AY237" s="17" t="s">
        <v>144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7" t="s">
        <v>76</v>
      </c>
      <c r="BK237" s="217">
        <f>ROUND(I237*H237,2)</f>
        <v>0</v>
      </c>
      <c r="BL237" s="17" t="s">
        <v>261</v>
      </c>
      <c r="BM237" s="216" t="s">
        <v>898</v>
      </c>
    </row>
    <row r="238" s="2" customFormat="1" ht="21.75" customHeight="1">
      <c r="A238" s="38"/>
      <c r="B238" s="39"/>
      <c r="C238" s="204" t="s">
        <v>899</v>
      </c>
      <c r="D238" s="204" t="s">
        <v>138</v>
      </c>
      <c r="E238" s="205" t="s">
        <v>900</v>
      </c>
      <c r="F238" s="206" t="s">
        <v>901</v>
      </c>
      <c r="G238" s="207" t="s">
        <v>159</v>
      </c>
      <c r="H238" s="208">
        <v>36</v>
      </c>
      <c r="I238" s="209"/>
      <c r="J238" s="210">
        <f>ROUND(I238*H238,2)</f>
        <v>0</v>
      </c>
      <c r="K238" s="206" t="s">
        <v>257</v>
      </c>
      <c r="L238" s="211"/>
      <c r="M238" s="212" t="s">
        <v>19</v>
      </c>
      <c r="N238" s="213" t="s">
        <v>40</v>
      </c>
      <c r="O238" s="84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6" t="s">
        <v>261</v>
      </c>
      <c r="AT238" s="216" t="s">
        <v>138</v>
      </c>
      <c r="AU238" s="216" t="s">
        <v>69</v>
      </c>
      <c r="AY238" s="17" t="s">
        <v>144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7" t="s">
        <v>76</v>
      </c>
      <c r="BK238" s="217">
        <f>ROUND(I238*H238,2)</f>
        <v>0</v>
      </c>
      <c r="BL238" s="17" t="s">
        <v>261</v>
      </c>
      <c r="BM238" s="216" t="s">
        <v>902</v>
      </c>
    </row>
    <row r="239" s="2" customFormat="1">
      <c r="A239" s="38"/>
      <c r="B239" s="39"/>
      <c r="C239" s="40"/>
      <c r="D239" s="227" t="s">
        <v>196</v>
      </c>
      <c r="E239" s="40"/>
      <c r="F239" s="228" t="s">
        <v>903</v>
      </c>
      <c r="G239" s="40"/>
      <c r="H239" s="40"/>
      <c r="I239" s="146"/>
      <c r="J239" s="40"/>
      <c r="K239" s="40"/>
      <c r="L239" s="44"/>
      <c r="M239" s="229"/>
      <c r="N239" s="230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196</v>
      </c>
      <c r="AU239" s="17" t="s">
        <v>69</v>
      </c>
    </row>
    <row r="240" s="2" customFormat="1" ht="16.5" customHeight="1">
      <c r="A240" s="38"/>
      <c r="B240" s="39"/>
      <c r="C240" s="204" t="s">
        <v>904</v>
      </c>
      <c r="D240" s="204" t="s">
        <v>138</v>
      </c>
      <c r="E240" s="205" t="s">
        <v>905</v>
      </c>
      <c r="F240" s="206" t="s">
        <v>906</v>
      </c>
      <c r="G240" s="207" t="s">
        <v>159</v>
      </c>
      <c r="H240" s="208">
        <v>4</v>
      </c>
      <c r="I240" s="209"/>
      <c r="J240" s="210">
        <f>ROUND(I240*H240,2)</f>
        <v>0</v>
      </c>
      <c r="K240" s="206" t="s">
        <v>326</v>
      </c>
      <c r="L240" s="211"/>
      <c r="M240" s="212" t="s">
        <v>19</v>
      </c>
      <c r="N240" s="213" t="s">
        <v>40</v>
      </c>
      <c r="O240" s="84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6" t="s">
        <v>261</v>
      </c>
      <c r="AT240" s="216" t="s">
        <v>138</v>
      </c>
      <c r="AU240" s="216" t="s">
        <v>69</v>
      </c>
      <c r="AY240" s="17" t="s">
        <v>144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7" t="s">
        <v>76</v>
      </c>
      <c r="BK240" s="217">
        <f>ROUND(I240*H240,2)</f>
        <v>0</v>
      </c>
      <c r="BL240" s="17" t="s">
        <v>261</v>
      </c>
      <c r="BM240" s="216" t="s">
        <v>907</v>
      </c>
    </row>
    <row r="241" s="2" customFormat="1" ht="16.5" customHeight="1">
      <c r="A241" s="38"/>
      <c r="B241" s="39"/>
      <c r="C241" s="204" t="s">
        <v>908</v>
      </c>
      <c r="D241" s="204" t="s">
        <v>138</v>
      </c>
      <c r="E241" s="205" t="s">
        <v>909</v>
      </c>
      <c r="F241" s="206" t="s">
        <v>910</v>
      </c>
      <c r="G241" s="207" t="s">
        <v>159</v>
      </c>
      <c r="H241" s="208">
        <v>4</v>
      </c>
      <c r="I241" s="209"/>
      <c r="J241" s="210">
        <f>ROUND(I241*H241,2)</f>
        <v>0</v>
      </c>
      <c r="K241" s="206" t="s">
        <v>19</v>
      </c>
      <c r="L241" s="211"/>
      <c r="M241" s="212" t="s">
        <v>19</v>
      </c>
      <c r="N241" s="213" t="s">
        <v>40</v>
      </c>
      <c r="O241" s="84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6" t="s">
        <v>261</v>
      </c>
      <c r="AT241" s="216" t="s">
        <v>138</v>
      </c>
      <c r="AU241" s="216" t="s">
        <v>69</v>
      </c>
      <c r="AY241" s="17" t="s">
        <v>144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7" t="s">
        <v>76</v>
      </c>
      <c r="BK241" s="217">
        <f>ROUND(I241*H241,2)</f>
        <v>0</v>
      </c>
      <c r="BL241" s="17" t="s">
        <v>261</v>
      </c>
      <c r="BM241" s="216" t="s">
        <v>911</v>
      </c>
    </row>
    <row r="242" s="2" customFormat="1" ht="21.75" customHeight="1">
      <c r="A242" s="38"/>
      <c r="B242" s="39"/>
      <c r="C242" s="218" t="s">
        <v>912</v>
      </c>
      <c r="D242" s="218" t="s">
        <v>147</v>
      </c>
      <c r="E242" s="219" t="s">
        <v>913</v>
      </c>
      <c r="F242" s="220" t="s">
        <v>914</v>
      </c>
      <c r="G242" s="221" t="s">
        <v>159</v>
      </c>
      <c r="H242" s="222">
        <v>4</v>
      </c>
      <c r="I242" s="223"/>
      <c r="J242" s="224">
        <f>ROUND(I242*H242,2)</f>
        <v>0</v>
      </c>
      <c r="K242" s="220" t="s">
        <v>326</v>
      </c>
      <c r="L242" s="44"/>
      <c r="M242" s="225" t="s">
        <v>19</v>
      </c>
      <c r="N242" s="226" t="s">
        <v>40</v>
      </c>
      <c r="O242" s="84"/>
      <c r="P242" s="214">
        <f>O242*H242</f>
        <v>0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6" t="s">
        <v>237</v>
      </c>
      <c r="AT242" s="216" t="s">
        <v>147</v>
      </c>
      <c r="AU242" s="216" t="s">
        <v>69</v>
      </c>
      <c r="AY242" s="17" t="s">
        <v>144</v>
      </c>
      <c r="BE242" s="217">
        <f>IF(N242="základní",J242,0)</f>
        <v>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7" t="s">
        <v>76</v>
      </c>
      <c r="BK242" s="217">
        <f>ROUND(I242*H242,2)</f>
        <v>0</v>
      </c>
      <c r="BL242" s="17" t="s">
        <v>237</v>
      </c>
      <c r="BM242" s="216" t="s">
        <v>915</v>
      </c>
    </row>
    <row r="243" s="2" customFormat="1" ht="33" customHeight="1">
      <c r="A243" s="38"/>
      <c r="B243" s="39"/>
      <c r="C243" s="218" t="s">
        <v>916</v>
      </c>
      <c r="D243" s="218" t="s">
        <v>147</v>
      </c>
      <c r="E243" s="219" t="s">
        <v>917</v>
      </c>
      <c r="F243" s="220" t="s">
        <v>918</v>
      </c>
      <c r="G243" s="221" t="s">
        <v>159</v>
      </c>
      <c r="H243" s="222">
        <v>4</v>
      </c>
      <c r="I243" s="223"/>
      <c r="J243" s="224">
        <f>ROUND(I243*H243,2)</f>
        <v>0</v>
      </c>
      <c r="K243" s="220" t="s">
        <v>326</v>
      </c>
      <c r="L243" s="44"/>
      <c r="M243" s="225" t="s">
        <v>19</v>
      </c>
      <c r="N243" s="226" t="s">
        <v>40</v>
      </c>
      <c r="O243" s="84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6" t="s">
        <v>237</v>
      </c>
      <c r="AT243" s="216" t="s">
        <v>147</v>
      </c>
      <c r="AU243" s="216" t="s">
        <v>69</v>
      </c>
      <c r="AY243" s="17" t="s">
        <v>144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7" t="s">
        <v>76</v>
      </c>
      <c r="BK243" s="217">
        <f>ROUND(I243*H243,2)</f>
        <v>0</v>
      </c>
      <c r="BL243" s="17" t="s">
        <v>237</v>
      </c>
      <c r="BM243" s="216" t="s">
        <v>919</v>
      </c>
    </row>
    <row r="244" s="2" customFormat="1" ht="16.5" customHeight="1">
      <c r="A244" s="38"/>
      <c r="B244" s="39"/>
      <c r="C244" s="218" t="s">
        <v>920</v>
      </c>
      <c r="D244" s="218" t="s">
        <v>147</v>
      </c>
      <c r="E244" s="219" t="s">
        <v>921</v>
      </c>
      <c r="F244" s="220" t="s">
        <v>922</v>
      </c>
      <c r="G244" s="221" t="s">
        <v>159</v>
      </c>
      <c r="H244" s="222">
        <v>36</v>
      </c>
      <c r="I244" s="223"/>
      <c r="J244" s="224">
        <f>ROUND(I244*H244,2)</f>
        <v>0</v>
      </c>
      <c r="K244" s="220" t="s">
        <v>326</v>
      </c>
      <c r="L244" s="44"/>
      <c r="M244" s="225" t="s">
        <v>19</v>
      </c>
      <c r="N244" s="226" t="s">
        <v>40</v>
      </c>
      <c r="O244" s="84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6" t="s">
        <v>237</v>
      </c>
      <c r="AT244" s="216" t="s">
        <v>147</v>
      </c>
      <c r="AU244" s="216" t="s">
        <v>69</v>
      </c>
      <c r="AY244" s="17" t="s">
        <v>144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7" t="s">
        <v>76</v>
      </c>
      <c r="BK244" s="217">
        <f>ROUND(I244*H244,2)</f>
        <v>0</v>
      </c>
      <c r="BL244" s="17" t="s">
        <v>237</v>
      </c>
      <c r="BM244" s="216" t="s">
        <v>923</v>
      </c>
    </row>
    <row r="245" s="2" customFormat="1" ht="16.5" customHeight="1">
      <c r="A245" s="38"/>
      <c r="B245" s="39"/>
      <c r="C245" s="218" t="s">
        <v>924</v>
      </c>
      <c r="D245" s="218" t="s">
        <v>147</v>
      </c>
      <c r="E245" s="219" t="s">
        <v>925</v>
      </c>
      <c r="F245" s="220" t="s">
        <v>926</v>
      </c>
      <c r="G245" s="221" t="s">
        <v>159</v>
      </c>
      <c r="H245" s="222">
        <v>14</v>
      </c>
      <c r="I245" s="223"/>
      <c r="J245" s="224">
        <f>ROUND(I245*H245,2)</f>
        <v>0</v>
      </c>
      <c r="K245" s="220" t="s">
        <v>326</v>
      </c>
      <c r="L245" s="44"/>
      <c r="M245" s="225" t="s">
        <v>19</v>
      </c>
      <c r="N245" s="226" t="s">
        <v>40</v>
      </c>
      <c r="O245" s="84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6" t="s">
        <v>237</v>
      </c>
      <c r="AT245" s="216" t="s">
        <v>147</v>
      </c>
      <c r="AU245" s="216" t="s">
        <v>69</v>
      </c>
      <c r="AY245" s="17" t="s">
        <v>144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7" t="s">
        <v>76</v>
      </c>
      <c r="BK245" s="217">
        <f>ROUND(I245*H245,2)</f>
        <v>0</v>
      </c>
      <c r="BL245" s="17" t="s">
        <v>237</v>
      </c>
      <c r="BM245" s="216" t="s">
        <v>927</v>
      </c>
    </row>
    <row r="246" s="2" customFormat="1" ht="21.75" customHeight="1">
      <c r="A246" s="38"/>
      <c r="B246" s="39"/>
      <c r="C246" s="218" t="s">
        <v>928</v>
      </c>
      <c r="D246" s="218" t="s">
        <v>147</v>
      </c>
      <c r="E246" s="219" t="s">
        <v>929</v>
      </c>
      <c r="F246" s="220" t="s">
        <v>930</v>
      </c>
      <c r="G246" s="221" t="s">
        <v>159</v>
      </c>
      <c r="H246" s="222">
        <v>2</v>
      </c>
      <c r="I246" s="223"/>
      <c r="J246" s="224">
        <f>ROUND(I246*H246,2)</f>
        <v>0</v>
      </c>
      <c r="K246" s="220" t="s">
        <v>326</v>
      </c>
      <c r="L246" s="44"/>
      <c r="M246" s="225" t="s">
        <v>19</v>
      </c>
      <c r="N246" s="226" t="s">
        <v>40</v>
      </c>
      <c r="O246" s="84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6" t="s">
        <v>237</v>
      </c>
      <c r="AT246" s="216" t="s">
        <v>147</v>
      </c>
      <c r="AU246" s="216" t="s">
        <v>69</v>
      </c>
      <c r="AY246" s="17" t="s">
        <v>144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7" t="s">
        <v>76</v>
      </c>
      <c r="BK246" s="217">
        <f>ROUND(I246*H246,2)</f>
        <v>0</v>
      </c>
      <c r="BL246" s="17" t="s">
        <v>237</v>
      </c>
      <c r="BM246" s="216" t="s">
        <v>931</v>
      </c>
    </row>
    <row r="247" s="2" customFormat="1" ht="16.5" customHeight="1">
      <c r="A247" s="38"/>
      <c r="B247" s="39"/>
      <c r="C247" s="218" t="s">
        <v>932</v>
      </c>
      <c r="D247" s="218" t="s">
        <v>147</v>
      </c>
      <c r="E247" s="219" t="s">
        <v>933</v>
      </c>
      <c r="F247" s="220" t="s">
        <v>934</v>
      </c>
      <c r="G247" s="221" t="s">
        <v>159</v>
      </c>
      <c r="H247" s="222">
        <v>16</v>
      </c>
      <c r="I247" s="223"/>
      <c r="J247" s="224">
        <f>ROUND(I247*H247,2)</f>
        <v>0</v>
      </c>
      <c r="K247" s="220" t="s">
        <v>326</v>
      </c>
      <c r="L247" s="44"/>
      <c r="M247" s="225" t="s">
        <v>19</v>
      </c>
      <c r="N247" s="226" t="s">
        <v>40</v>
      </c>
      <c r="O247" s="84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6" t="s">
        <v>237</v>
      </c>
      <c r="AT247" s="216" t="s">
        <v>147</v>
      </c>
      <c r="AU247" s="216" t="s">
        <v>69</v>
      </c>
      <c r="AY247" s="17" t="s">
        <v>144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7" t="s">
        <v>76</v>
      </c>
      <c r="BK247" s="217">
        <f>ROUND(I247*H247,2)</f>
        <v>0</v>
      </c>
      <c r="BL247" s="17" t="s">
        <v>237</v>
      </c>
      <c r="BM247" s="216" t="s">
        <v>935</v>
      </c>
    </row>
    <row r="248" s="13" customFormat="1" ht="25.92" customHeight="1">
      <c r="A248" s="13"/>
      <c r="B248" s="253"/>
      <c r="C248" s="254"/>
      <c r="D248" s="255" t="s">
        <v>68</v>
      </c>
      <c r="E248" s="256" t="s">
        <v>936</v>
      </c>
      <c r="F248" s="256" t="s">
        <v>937</v>
      </c>
      <c r="G248" s="254"/>
      <c r="H248" s="254"/>
      <c r="I248" s="257"/>
      <c r="J248" s="258">
        <f>BK248</f>
        <v>0</v>
      </c>
      <c r="K248" s="254"/>
      <c r="L248" s="259"/>
      <c r="M248" s="260"/>
      <c r="N248" s="261"/>
      <c r="O248" s="261"/>
      <c r="P248" s="262">
        <f>SUM(P249:P295)</f>
        <v>0</v>
      </c>
      <c r="Q248" s="261"/>
      <c r="R248" s="262">
        <f>SUM(R249:R295)</f>
        <v>0</v>
      </c>
      <c r="S248" s="261"/>
      <c r="T248" s="263">
        <f>SUM(T249:T295)</f>
        <v>0</v>
      </c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R248" s="264" t="s">
        <v>145</v>
      </c>
      <c r="AT248" s="265" t="s">
        <v>68</v>
      </c>
      <c r="AU248" s="265" t="s">
        <v>69</v>
      </c>
      <c r="AY248" s="264" t="s">
        <v>144</v>
      </c>
      <c r="BK248" s="266">
        <f>SUM(BK249:BK295)</f>
        <v>0</v>
      </c>
    </row>
    <row r="249" s="2" customFormat="1" ht="16.5" customHeight="1">
      <c r="A249" s="38"/>
      <c r="B249" s="39"/>
      <c r="C249" s="218" t="s">
        <v>938</v>
      </c>
      <c r="D249" s="218" t="s">
        <v>147</v>
      </c>
      <c r="E249" s="219" t="s">
        <v>939</v>
      </c>
      <c r="F249" s="220" t="s">
        <v>940</v>
      </c>
      <c r="G249" s="221" t="s">
        <v>159</v>
      </c>
      <c r="H249" s="222">
        <v>18</v>
      </c>
      <c r="I249" s="223"/>
      <c r="J249" s="224">
        <f>ROUND(I249*H249,2)</f>
        <v>0</v>
      </c>
      <c r="K249" s="220" t="s">
        <v>326</v>
      </c>
      <c r="L249" s="44"/>
      <c r="M249" s="225" t="s">
        <v>19</v>
      </c>
      <c r="N249" s="226" t="s">
        <v>40</v>
      </c>
      <c r="O249" s="84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6" t="s">
        <v>237</v>
      </c>
      <c r="AT249" s="216" t="s">
        <v>147</v>
      </c>
      <c r="AU249" s="216" t="s">
        <v>76</v>
      </c>
      <c r="AY249" s="17" t="s">
        <v>144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7" t="s">
        <v>76</v>
      </c>
      <c r="BK249" s="217">
        <f>ROUND(I249*H249,2)</f>
        <v>0</v>
      </c>
      <c r="BL249" s="17" t="s">
        <v>237</v>
      </c>
      <c r="BM249" s="216" t="s">
        <v>941</v>
      </c>
    </row>
    <row r="250" s="2" customFormat="1" ht="16.5" customHeight="1">
      <c r="A250" s="38"/>
      <c r="B250" s="39"/>
      <c r="C250" s="218" t="s">
        <v>942</v>
      </c>
      <c r="D250" s="218" t="s">
        <v>147</v>
      </c>
      <c r="E250" s="219" t="s">
        <v>943</v>
      </c>
      <c r="F250" s="220" t="s">
        <v>944</v>
      </c>
      <c r="G250" s="221" t="s">
        <v>159</v>
      </c>
      <c r="H250" s="222">
        <v>1</v>
      </c>
      <c r="I250" s="223"/>
      <c r="J250" s="224">
        <f>ROUND(I250*H250,2)</f>
        <v>0</v>
      </c>
      <c r="K250" s="220" t="s">
        <v>326</v>
      </c>
      <c r="L250" s="44"/>
      <c r="M250" s="225" t="s">
        <v>19</v>
      </c>
      <c r="N250" s="226" t="s">
        <v>40</v>
      </c>
      <c r="O250" s="84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6" t="s">
        <v>237</v>
      </c>
      <c r="AT250" s="216" t="s">
        <v>147</v>
      </c>
      <c r="AU250" s="216" t="s">
        <v>76</v>
      </c>
      <c r="AY250" s="17" t="s">
        <v>144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7" t="s">
        <v>76</v>
      </c>
      <c r="BK250" s="217">
        <f>ROUND(I250*H250,2)</f>
        <v>0</v>
      </c>
      <c r="BL250" s="17" t="s">
        <v>237</v>
      </c>
      <c r="BM250" s="216" t="s">
        <v>945</v>
      </c>
    </row>
    <row r="251" s="2" customFormat="1" ht="16.5" customHeight="1">
      <c r="A251" s="38"/>
      <c r="B251" s="39"/>
      <c r="C251" s="218" t="s">
        <v>946</v>
      </c>
      <c r="D251" s="218" t="s">
        <v>147</v>
      </c>
      <c r="E251" s="219" t="s">
        <v>947</v>
      </c>
      <c r="F251" s="220" t="s">
        <v>948</v>
      </c>
      <c r="G251" s="221" t="s">
        <v>159</v>
      </c>
      <c r="H251" s="222">
        <v>1</v>
      </c>
      <c r="I251" s="223"/>
      <c r="J251" s="224">
        <f>ROUND(I251*H251,2)</f>
        <v>0</v>
      </c>
      <c r="K251" s="220" t="s">
        <v>326</v>
      </c>
      <c r="L251" s="44"/>
      <c r="M251" s="225" t="s">
        <v>19</v>
      </c>
      <c r="N251" s="226" t="s">
        <v>40</v>
      </c>
      <c r="O251" s="84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6" t="s">
        <v>237</v>
      </c>
      <c r="AT251" s="216" t="s">
        <v>147</v>
      </c>
      <c r="AU251" s="216" t="s">
        <v>76</v>
      </c>
      <c r="AY251" s="17" t="s">
        <v>144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7" t="s">
        <v>76</v>
      </c>
      <c r="BK251" s="217">
        <f>ROUND(I251*H251,2)</f>
        <v>0</v>
      </c>
      <c r="BL251" s="17" t="s">
        <v>237</v>
      </c>
      <c r="BM251" s="216" t="s">
        <v>949</v>
      </c>
    </row>
    <row r="252" s="2" customFormat="1" ht="21.75" customHeight="1">
      <c r="A252" s="38"/>
      <c r="B252" s="39"/>
      <c r="C252" s="218" t="s">
        <v>950</v>
      </c>
      <c r="D252" s="218" t="s">
        <v>147</v>
      </c>
      <c r="E252" s="219" t="s">
        <v>951</v>
      </c>
      <c r="F252" s="220" t="s">
        <v>952</v>
      </c>
      <c r="G252" s="221" t="s">
        <v>236</v>
      </c>
      <c r="H252" s="222">
        <v>60</v>
      </c>
      <c r="I252" s="223"/>
      <c r="J252" s="224">
        <f>ROUND(I252*H252,2)</f>
        <v>0</v>
      </c>
      <c r="K252" s="220" t="s">
        <v>326</v>
      </c>
      <c r="L252" s="44"/>
      <c r="M252" s="225" t="s">
        <v>19</v>
      </c>
      <c r="N252" s="226" t="s">
        <v>40</v>
      </c>
      <c r="O252" s="84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6" t="s">
        <v>237</v>
      </c>
      <c r="AT252" s="216" t="s">
        <v>147</v>
      </c>
      <c r="AU252" s="216" t="s">
        <v>76</v>
      </c>
      <c r="AY252" s="17" t="s">
        <v>144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7" t="s">
        <v>76</v>
      </c>
      <c r="BK252" s="217">
        <f>ROUND(I252*H252,2)</f>
        <v>0</v>
      </c>
      <c r="BL252" s="17" t="s">
        <v>237</v>
      </c>
      <c r="BM252" s="216" t="s">
        <v>953</v>
      </c>
    </row>
    <row r="253" s="2" customFormat="1" ht="16.5" customHeight="1">
      <c r="A253" s="38"/>
      <c r="B253" s="39"/>
      <c r="C253" s="218" t="s">
        <v>954</v>
      </c>
      <c r="D253" s="218" t="s">
        <v>147</v>
      </c>
      <c r="E253" s="219" t="s">
        <v>955</v>
      </c>
      <c r="F253" s="220" t="s">
        <v>956</v>
      </c>
      <c r="G253" s="221" t="s">
        <v>236</v>
      </c>
      <c r="H253" s="222">
        <v>45</v>
      </c>
      <c r="I253" s="223"/>
      <c r="J253" s="224">
        <f>ROUND(I253*H253,2)</f>
        <v>0</v>
      </c>
      <c r="K253" s="220" t="s">
        <v>326</v>
      </c>
      <c r="L253" s="44"/>
      <c r="M253" s="225" t="s">
        <v>19</v>
      </c>
      <c r="N253" s="226" t="s">
        <v>40</v>
      </c>
      <c r="O253" s="84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6" t="s">
        <v>237</v>
      </c>
      <c r="AT253" s="216" t="s">
        <v>147</v>
      </c>
      <c r="AU253" s="216" t="s">
        <v>76</v>
      </c>
      <c r="AY253" s="17" t="s">
        <v>144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7" t="s">
        <v>76</v>
      </c>
      <c r="BK253" s="217">
        <f>ROUND(I253*H253,2)</f>
        <v>0</v>
      </c>
      <c r="BL253" s="17" t="s">
        <v>237</v>
      </c>
      <c r="BM253" s="216" t="s">
        <v>957</v>
      </c>
    </row>
    <row r="254" s="2" customFormat="1" ht="21.75" customHeight="1">
      <c r="A254" s="38"/>
      <c r="B254" s="39"/>
      <c r="C254" s="218" t="s">
        <v>958</v>
      </c>
      <c r="D254" s="218" t="s">
        <v>147</v>
      </c>
      <c r="E254" s="219" t="s">
        <v>959</v>
      </c>
      <c r="F254" s="220" t="s">
        <v>960</v>
      </c>
      <c r="G254" s="221" t="s">
        <v>236</v>
      </c>
      <c r="H254" s="222">
        <v>48</v>
      </c>
      <c r="I254" s="223"/>
      <c r="J254" s="224">
        <f>ROUND(I254*H254,2)</f>
        <v>0</v>
      </c>
      <c r="K254" s="220" t="s">
        <v>326</v>
      </c>
      <c r="L254" s="44"/>
      <c r="M254" s="225" t="s">
        <v>19</v>
      </c>
      <c r="N254" s="226" t="s">
        <v>40</v>
      </c>
      <c r="O254" s="84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6" t="s">
        <v>237</v>
      </c>
      <c r="AT254" s="216" t="s">
        <v>147</v>
      </c>
      <c r="AU254" s="216" t="s">
        <v>76</v>
      </c>
      <c r="AY254" s="17" t="s">
        <v>144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7" t="s">
        <v>76</v>
      </c>
      <c r="BK254" s="217">
        <f>ROUND(I254*H254,2)</f>
        <v>0</v>
      </c>
      <c r="BL254" s="17" t="s">
        <v>237</v>
      </c>
      <c r="BM254" s="216" t="s">
        <v>961</v>
      </c>
    </row>
    <row r="255" s="2" customFormat="1" ht="33" customHeight="1">
      <c r="A255" s="38"/>
      <c r="B255" s="39"/>
      <c r="C255" s="218" t="s">
        <v>962</v>
      </c>
      <c r="D255" s="218" t="s">
        <v>147</v>
      </c>
      <c r="E255" s="219" t="s">
        <v>297</v>
      </c>
      <c r="F255" s="220" t="s">
        <v>298</v>
      </c>
      <c r="G255" s="221" t="s">
        <v>141</v>
      </c>
      <c r="H255" s="222">
        <v>30</v>
      </c>
      <c r="I255" s="223"/>
      <c r="J255" s="224">
        <f>ROUND(I255*H255,2)</f>
        <v>0</v>
      </c>
      <c r="K255" s="220" t="s">
        <v>326</v>
      </c>
      <c r="L255" s="44"/>
      <c r="M255" s="225" t="s">
        <v>19</v>
      </c>
      <c r="N255" s="226" t="s">
        <v>40</v>
      </c>
      <c r="O255" s="84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6" t="s">
        <v>237</v>
      </c>
      <c r="AT255" s="216" t="s">
        <v>147</v>
      </c>
      <c r="AU255" s="216" t="s">
        <v>76</v>
      </c>
      <c r="AY255" s="17" t="s">
        <v>144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7" t="s">
        <v>76</v>
      </c>
      <c r="BK255" s="217">
        <f>ROUND(I255*H255,2)</f>
        <v>0</v>
      </c>
      <c r="BL255" s="17" t="s">
        <v>237</v>
      </c>
      <c r="BM255" s="216" t="s">
        <v>963</v>
      </c>
    </row>
    <row r="256" s="2" customFormat="1" ht="33" customHeight="1">
      <c r="A256" s="38"/>
      <c r="B256" s="39"/>
      <c r="C256" s="218" t="s">
        <v>964</v>
      </c>
      <c r="D256" s="218" t="s">
        <v>147</v>
      </c>
      <c r="E256" s="219" t="s">
        <v>965</v>
      </c>
      <c r="F256" s="220" t="s">
        <v>966</v>
      </c>
      <c r="G256" s="221" t="s">
        <v>141</v>
      </c>
      <c r="H256" s="222">
        <v>30</v>
      </c>
      <c r="I256" s="223"/>
      <c r="J256" s="224">
        <f>ROUND(I256*H256,2)</f>
        <v>0</v>
      </c>
      <c r="K256" s="220" t="s">
        <v>326</v>
      </c>
      <c r="L256" s="44"/>
      <c r="M256" s="225" t="s">
        <v>19</v>
      </c>
      <c r="N256" s="226" t="s">
        <v>40</v>
      </c>
      <c r="O256" s="84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6" t="s">
        <v>237</v>
      </c>
      <c r="AT256" s="216" t="s">
        <v>147</v>
      </c>
      <c r="AU256" s="216" t="s">
        <v>76</v>
      </c>
      <c r="AY256" s="17" t="s">
        <v>144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7" t="s">
        <v>76</v>
      </c>
      <c r="BK256" s="217">
        <f>ROUND(I256*H256,2)</f>
        <v>0</v>
      </c>
      <c r="BL256" s="17" t="s">
        <v>237</v>
      </c>
      <c r="BM256" s="216" t="s">
        <v>967</v>
      </c>
    </row>
    <row r="257" s="2" customFormat="1" ht="21.75" customHeight="1">
      <c r="A257" s="38"/>
      <c r="B257" s="39"/>
      <c r="C257" s="218" t="s">
        <v>968</v>
      </c>
      <c r="D257" s="218" t="s">
        <v>147</v>
      </c>
      <c r="E257" s="219" t="s">
        <v>969</v>
      </c>
      <c r="F257" s="220" t="s">
        <v>970</v>
      </c>
      <c r="G257" s="221" t="s">
        <v>971</v>
      </c>
      <c r="H257" s="222">
        <v>6</v>
      </c>
      <c r="I257" s="223"/>
      <c r="J257" s="224">
        <f>ROUND(I257*H257,2)</f>
        <v>0</v>
      </c>
      <c r="K257" s="220" t="s">
        <v>326</v>
      </c>
      <c r="L257" s="44"/>
      <c r="M257" s="225" t="s">
        <v>19</v>
      </c>
      <c r="N257" s="226" t="s">
        <v>40</v>
      </c>
      <c r="O257" s="84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6" t="s">
        <v>237</v>
      </c>
      <c r="AT257" s="216" t="s">
        <v>147</v>
      </c>
      <c r="AU257" s="216" t="s">
        <v>76</v>
      </c>
      <c r="AY257" s="17" t="s">
        <v>144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7" t="s">
        <v>76</v>
      </c>
      <c r="BK257" s="217">
        <f>ROUND(I257*H257,2)</f>
        <v>0</v>
      </c>
      <c r="BL257" s="17" t="s">
        <v>237</v>
      </c>
      <c r="BM257" s="216" t="s">
        <v>972</v>
      </c>
    </row>
    <row r="258" s="2" customFormat="1" ht="16.5" customHeight="1">
      <c r="A258" s="38"/>
      <c r="B258" s="39"/>
      <c r="C258" s="218" t="s">
        <v>973</v>
      </c>
      <c r="D258" s="218" t="s">
        <v>147</v>
      </c>
      <c r="E258" s="219" t="s">
        <v>974</v>
      </c>
      <c r="F258" s="220" t="s">
        <v>975</v>
      </c>
      <c r="G258" s="221" t="s">
        <v>159</v>
      </c>
      <c r="H258" s="222">
        <v>4</v>
      </c>
      <c r="I258" s="223"/>
      <c r="J258" s="224">
        <f>ROUND(I258*H258,2)</f>
        <v>0</v>
      </c>
      <c r="K258" s="220" t="s">
        <v>326</v>
      </c>
      <c r="L258" s="44"/>
      <c r="M258" s="225" t="s">
        <v>19</v>
      </c>
      <c r="N258" s="226" t="s">
        <v>40</v>
      </c>
      <c r="O258" s="84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6" t="s">
        <v>237</v>
      </c>
      <c r="AT258" s="216" t="s">
        <v>147</v>
      </c>
      <c r="AU258" s="216" t="s">
        <v>76</v>
      </c>
      <c r="AY258" s="17" t="s">
        <v>144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7" t="s">
        <v>76</v>
      </c>
      <c r="BK258" s="217">
        <f>ROUND(I258*H258,2)</f>
        <v>0</v>
      </c>
      <c r="BL258" s="17" t="s">
        <v>237</v>
      </c>
      <c r="BM258" s="216" t="s">
        <v>976</v>
      </c>
    </row>
    <row r="259" s="2" customFormat="1" ht="16.5" customHeight="1">
      <c r="A259" s="38"/>
      <c r="B259" s="39"/>
      <c r="C259" s="218" t="s">
        <v>977</v>
      </c>
      <c r="D259" s="218" t="s">
        <v>147</v>
      </c>
      <c r="E259" s="219" t="s">
        <v>978</v>
      </c>
      <c r="F259" s="220" t="s">
        <v>979</v>
      </c>
      <c r="G259" s="221" t="s">
        <v>159</v>
      </c>
      <c r="H259" s="222">
        <v>1</v>
      </c>
      <c r="I259" s="223"/>
      <c r="J259" s="224">
        <f>ROUND(I259*H259,2)</f>
        <v>0</v>
      </c>
      <c r="K259" s="220" t="s">
        <v>326</v>
      </c>
      <c r="L259" s="44"/>
      <c r="M259" s="225" t="s">
        <v>19</v>
      </c>
      <c r="N259" s="226" t="s">
        <v>40</v>
      </c>
      <c r="O259" s="84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6" t="s">
        <v>237</v>
      </c>
      <c r="AT259" s="216" t="s">
        <v>147</v>
      </c>
      <c r="AU259" s="216" t="s">
        <v>76</v>
      </c>
      <c r="AY259" s="17" t="s">
        <v>144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7" t="s">
        <v>76</v>
      </c>
      <c r="BK259" s="217">
        <f>ROUND(I259*H259,2)</f>
        <v>0</v>
      </c>
      <c r="BL259" s="17" t="s">
        <v>237</v>
      </c>
      <c r="BM259" s="216" t="s">
        <v>980</v>
      </c>
    </row>
    <row r="260" s="2" customFormat="1" ht="16.5" customHeight="1">
      <c r="A260" s="38"/>
      <c r="B260" s="39"/>
      <c r="C260" s="218" t="s">
        <v>981</v>
      </c>
      <c r="D260" s="218" t="s">
        <v>147</v>
      </c>
      <c r="E260" s="219" t="s">
        <v>982</v>
      </c>
      <c r="F260" s="220" t="s">
        <v>983</v>
      </c>
      <c r="G260" s="221" t="s">
        <v>159</v>
      </c>
      <c r="H260" s="222">
        <v>2</v>
      </c>
      <c r="I260" s="223"/>
      <c r="J260" s="224">
        <f>ROUND(I260*H260,2)</f>
        <v>0</v>
      </c>
      <c r="K260" s="220" t="s">
        <v>326</v>
      </c>
      <c r="L260" s="44"/>
      <c r="M260" s="225" t="s">
        <v>19</v>
      </c>
      <c r="N260" s="226" t="s">
        <v>40</v>
      </c>
      <c r="O260" s="84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6" t="s">
        <v>237</v>
      </c>
      <c r="AT260" s="216" t="s">
        <v>147</v>
      </c>
      <c r="AU260" s="216" t="s">
        <v>76</v>
      </c>
      <c r="AY260" s="17" t="s">
        <v>144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7" t="s">
        <v>76</v>
      </c>
      <c r="BK260" s="217">
        <f>ROUND(I260*H260,2)</f>
        <v>0</v>
      </c>
      <c r="BL260" s="17" t="s">
        <v>237</v>
      </c>
      <c r="BM260" s="216" t="s">
        <v>984</v>
      </c>
    </row>
    <row r="261" s="2" customFormat="1" ht="16.5" customHeight="1">
      <c r="A261" s="38"/>
      <c r="B261" s="39"/>
      <c r="C261" s="218" t="s">
        <v>985</v>
      </c>
      <c r="D261" s="218" t="s">
        <v>147</v>
      </c>
      <c r="E261" s="219" t="s">
        <v>986</v>
      </c>
      <c r="F261" s="220" t="s">
        <v>987</v>
      </c>
      <c r="G261" s="221" t="s">
        <v>159</v>
      </c>
      <c r="H261" s="222">
        <v>5</v>
      </c>
      <c r="I261" s="223"/>
      <c r="J261" s="224">
        <f>ROUND(I261*H261,2)</f>
        <v>0</v>
      </c>
      <c r="K261" s="220" t="s">
        <v>326</v>
      </c>
      <c r="L261" s="44"/>
      <c r="M261" s="225" t="s">
        <v>19</v>
      </c>
      <c r="N261" s="226" t="s">
        <v>40</v>
      </c>
      <c r="O261" s="84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6" t="s">
        <v>237</v>
      </c>
      <c r="AT261" s="216" t="s">
        <v>147</v>
      </c>
      <c r="AU261" s="216" t="s">
        <v>76</v>
      </c>
      <c r="AY261" s="17" t="s">
        <v>144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7" t="s">
        <v>76</v>
      </c>
      <c r="BK261" s="217">
        <f>ROUND(I261*H261,2)</f>
        <v>0</v>
      </c>
      <c r="BL261" s="17" t="s">
        <v>237</v>
      </c>
      <c r="BM261" s="216" t="s">
        <v>988</v>
      </c>
    </row>
    <row r="262" s="2" customFormat="1" ht="16.5" customHeight="1">
      <c r="A262" s="38"/>
      <c r="B262" s="39"/>
      <c r="C262" s="218" t="s">
        <v>989</v>
      </c>
      <c r="D262" s="218" t="s">
        <v>147</v>
      </c>
      <c r="E262" s="219" t="s">
        <v>990</v>
      </c>
      <c r="F262" s="220" t="s">
        <v>991</v>
      </c>
      <c r="G262" s="221" t="s">
        <v>159</v>
      </c>
      <c r="H262" s="222">
        <v>6</v>
      </c>
      <c r="I262" s="223"/>
      <c r="J262" s="224">
        <f>ROUND(I262*H262,2)</f>
        <v>0</v>
      </c>
      <c r="K262" s="220" t="s">
        <v>326</v>
      </c>
      <c r="L262" s="44"/>
      <c r="M262" s="225" t="s">
        <v>19</v>
      </c>
      <c r="N262" s="226" t="s">
        <v>40</v>
      </c>
      <c r="O262" s="84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6" t="s">
        <v>237</v>
      </c>
      <c r="AT262" s="216" t="s">
        <v>147</v>
      </c>
      <c r="AU262" s="216" t="s">
        <v>76</v>
      </c>
      <c r="AY262" s="17" t="s">
        <v>144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7" t="s">
        <v>76</v>
      </c>
      <c r="BK262" s="217">
        <f>ROUND(I262*H262,2)</f>
        <v>0</v>
      </c>
      <c r="BL262" s="17" t="s">
        <v>237</v>
      </c>
      <c r="BM262" s="216" t="s">
        <v>992</v>
      </c>
    </row>
    <row r="263" s="2" customFormat="1" ht="16.5" customHeight="1">
      <c r="A263" s="38"/>
      <c r="B263" s="39"/>
      <c r="C263" s="218" t="s">
        <v>993</v>
      </c>
      <c r="D263" s="218" t="s">
        <v>147</v>
      </c>
      <c r="E263" s="219" t="s">
        <v>994</v>
      </c>
      <c r="F263" s="220" t="s">
        <v>995</v>
      </c>
      <c r="G263" s="221" t="s">
        <v>159</v>
      </c>
      <c r="H263" s="222">
        <v>6</v>
      </c>
      <c r="I263" s="223"/>
      <c r="J263" s="224">
        <f>ROUND(I263*H263,2)</f>
        <v>0</v>
      </c>
      <c r="K263" s="220" t="s">
        <v>326</v>
      </c>
      <c r="L263" s="44"/>
      <c r="M263" s="225" t="s">
        <v>19</v>
      </c>
      <c r="N263" s="226" t="s">
        <v>40</v>
      </c>
      <c r="O263" s="84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6" t="s">
        <v>237</v>
      </c>
      <c r="AT263" s="216" t="s">
        <v>147</v>
      </c>
      <c r="AU263" s="216" t="s">
        <v>76</v>
      </c>
      <c r="AY263" s="17" t="s">
        <v>144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7" t="s">
        <v>76</v>
      </c>
      <c r="BK263" s="217">
        <f>ROUND(I263*H263,2)</f>
        <v>0</v>
      </c>
      <c r="BL263" s="17" t="s">
        <v>237</v>
      </c>
      <c r="BM263" s="216" t="s">
        <v>996</v>
      </c>
    </row>
    <row r="264" s="2" customFormat="1" ht="16.5" customHeight="1">
      <c r="A264" s="38"/>
      <c r="B264" s="39"/>
      <c r="C264" s="218" t="s">
        <v>997</v>
      </c>
      <c r="D264" s="218" t="s">
        <v>147</v>
      </c>
      <c r="E264" s="219" t="s">
        <v>998</v>
      </c>
      <c r="F264" s="220" t="s">
        <v>999</v>
      </c>
      <c r="G264" s="221" t="s">
        <v>159</v>
      </c>
      <c r="H264" s="222">
        <v>33</v>
      </c>
      <c r="I264" s="223"/>
      <c r="J264" s="224">
        <f>ROUND(I264*H264,2)</f>
        <v>0</v>
      </c>
      <c r="K264" s="220" t="s">
        <v>326</v>
      </c>
      <c r="L264" s="44"/>
      <c r="M264" s="225" t="s">
        <v>19</v>
      </c>
      <c r="N264" s="226" t="s">
        <v>40</v>
      </c>
      <c r="O264" s="84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6" t="s">
        <v>237</v>
      </c>
      <c r="AT264" s="216" t="s">
        <v>147</v>
      </c>
      <c r="AU264" s="216" t="s">
        <v>76</v>
      </c>
      <c r="AY264" s="17" t="s">
        <v>144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7" t="s">
        <v>76</v>
      </c>
      <c r="BK264" s="217">
        <f>ROUND(I264*H264,2)</f>
        <v>0</v>
      </c>
      <c r="BL264" s="17" t="s">
        <v>237</v>
      </c>
      <c r="BM264" s="216" t="s">
        <v>1000</v>
      </c>
    </row>
    <row r="265" s="2" customFormat="1" ht="16.5" customHeight="1">
      <c r="A265" s="38"/>
      <c r="B265" s="39"/>
      <c r="C265" s="218" t="s">
        <v>1001</v>
      </c>
      <c r="D265" s="218" t="s">
        <v>147</v>
      </c>
      <c r="E265" s="219" t="s">
        <v>1002</v>
      </c>
      <c r="F265" s="220" t="s">
        <v>1003</v>
      </c>
      <c r="G265" s="221" t="s">
        <v>159</v>
      </c>
      <c r="H265" s="222">
        <v>36</v>
      </c>
      <c r="I265" s="223"/>
      <c r="J265" s="224">
        <f>ROUND(I265*H265,2)</f>
        <v>0</v>
      </c>
      <c r="K265" s="220" t="s">
        <v>326</v>
      </c>
      <c r="L265" s="44"/>
      <c r="M265" s="225" t="s">
        <v>19</v>
      </c>
      <c r="N265" s="226" t="s">
        <v>40</v>
      </c>
      <c r="O265" s="84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6" t="s">
        <v>237</v>
      </c>
      <c r="AT265" s="216" t="s">
        <v>147</v>
      </c>
      <c r="AU265" s="216" t="s">
        <v>76</v>
      </c>
      <c r="AY265" s="17" t="s">
        <v>144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7" t="s">
        <v>76</v>
      </c>
      <c r="BK265" s="217">
        <f>ROUND(I265*H265,2)</f>
        <v>0</v>
      </c>
      <c r="BL265" s="17" t="s">
        <v>237</v>
      </c>
      <c r="BM265" s="216" t="s">
        <v>1004</v>
      </c>
    </row>
    <row r="266" s="2" customFormat="1" ht="16.5" customHeight="1">
      <c r="A266" s="38"/>
      <c r="B266" s="39"/>
      <c r="C266" s="218" t="s">
        <v>1005</v>
      </c>
      <c r="D266" s="218" t="s">
        <v>147</v>
      </c>
      <c r="E266" s="219" t="s">
        <v>1006</v>
      </c>
      <c r="F266" s="220" t="s">
        <v>1007</v>
      </c>
      <c r="G266" s="221" t="s">
        <v>159</v>
      </c>
      <c r="H266" s="222">
        <v>12</v>
      </c>
      <c r="I266" s="223"/>
      <c r="J266" s="224">
        <f>ROUND(I266*H266,2)</f>
        <v>0</v>
      </c>
      <c r="K266" s="220" t="s">
        <v>326</v>
      </c>
      <c r="L266" s="44"/>
      <c r="M266" s="225" t="s">
        <v>19</v>
      </c>
      <c r="N266" s="226" t="s">
        <v>40</v>
      </c>
      <c r="O266" s="84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6" t="s">
        <v>237</v>
      </c>
      <c r="AT266" s="216" t="s">
        <v>147</v>
      </c>
      <c r="AU266" s="216" t="s">
        <v>76</v>
      </c>
      <c r="AY266" s="17" t="s">
        <v>144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7" t="s">
        <v>76</v>
      </c>
      <c r="BK266" s="217">
        <f>ROUND(I266*H266,2)</f>
        <v>0</v>
      </c>
      <c r="BL266" s="17" t="s">
        <v>237</v>
      </c>
      <c r="BM266" s="216" t="s">
        <v>1008</v>
      </c>
    </row>
    <row r="267" s="2" customFormat="1" ht="16.5" customHeight="1">
      <c r="A267" s="38"/>
      <c r="B267" s="39"/>
      <c r="C267" s="218" t="s">
        <v>1009</v>
      </c>
      <c r="D267" s="218" t="s">
        <v>147</v>
      </c>
      <c r="E267" s="219" t="s">
        <v>1010</v>
      </c>
      <c r="F267" s="220" t="s">
        <v>1011</v>
      </c>
      <c r="G267" s="221" t="s">
        <v>159</v>
      </c>
      <c r="H267" s="222">
        <v>8</v>
      </c>
      <c r="I267" s="223"/>
      <c r="J267" s="224">
        <f>ROUND(I267*H267,2)</f>
        <v>0</v>
      </c>
      <c r="K267" s="220" t="s">
        <v>326</v>
      </c>
      <c r="L267" s="44"/>
      <c r="M267" s="225" t="s">
        <v>19</v>
      </c>
      <c r="N267" s="226" t="s">
        <v>40</v>
      </c>
      <c r="O267" s="84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6" t="s">
        <v>237</v>
      </c>
      <c r="AT267" s="216" t="s">
        <v>147</v>
      </c>
      <c r="AU267" s="216" t="s">
        <v>76</v>
      </c>
      <c r="AY267" s="17" t="s">
        <v>144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7" t="s">
        <v>76</v>
      </c>
      <c r="BK267" s="217">
        <f>ROUND(I267*H267,2)</f>
        <v>0</v>
      </c>
      <c r="BL267" s="17" t="s">
        <v>237</v>
      </c>
      <c r="BM267" s="216" t="s">
        <v>1012</v>
      </c>
    </row>
    <row r="268" s="2" customFormat="1" ht="21.75" customHeight="1">
      <c r="A268" s="38"/>
      <c r="B268" s="39"/>
      <c r="C268" s="218" t="s">
        <v>1013</v>
      </c>
      <c r="D268" s="218" t="s">
        <v>147</v>
      </c>
      <c r="E268" s="219" t="s">
        <v>1014</v>
      </c>
      <c r="F268" s="220" t="s">
        <v>1015</v>
      </c>
      <c r="G268" s="221" t="s">
        <v>159</v>
      </c>
      <c r="H268" s="222">
        <v>41</v>
      </c>
      <c r="I268" s="223"/>
      <c r="J268" s="224">
        <f>ROUND(I268*H268,2)</f>
        <v>0</v>
      </c>
      <c r="K268" s="220" t="s">
        <v>257</v>
      </c>
      <c r="L268" s="44"/>
      <c r="M268" s="225" t="s">
        <v>19</v>
      </c>
      <c r="N268" s="226" t="s">
        <v>40</v>
      </c>
      <c r="O268" s="84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6" t="s">
        <v>237</v>
      </c>
      <c r="AT268" s="216" t="s">
        <v>147</v>
      </c>
      <c r="AU268" s="216" t="s">
        <v>76</v>
      </c>
      <c r="AY268" s="17" t="s">
        <v>144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7" t="s">
        <v>76</v>
      </c>
      <c r="BK268" s="217">
        <f>ROUND(I268*H268,2)</f>
        <v>0</v>
      </c>
      <c r="BL268" s="17" t="s">
        <v>237</v>
      </c>
      <c r="BM268" s="216" t="s">
        <v>1016</v>
      </c>
    </row>
    <row r="269" s="2" customFormat="1" ht="21.75" customHeight="1">
      <c r="A269" s="38"/>
      <c r="B269" s="39"/>
      <c r="C269" s="218" t="s">
        <v>1017</v>
      </c>
      <c r="D269" s="218" t="s">
        <v>147</v>
      </c>
      <c r="E269" s="219" t="s">
        <v>1014</v>
      </c>
      <c r="F269" s="220" t="s">
        <v>1015</v>
      </c>
      <c r="G269" s="221" t="s">
        <v>159</v>
      </c>
      <c r="H269" s="222">
        <v>29</v>
      </c>
      <c r="I269" s="223"/>
      <c r="J269" s="224">
        <f>ROUND(I269*H269,2)</f>
        <v>0</v>
      </c>
      <c r="K269" s="220" t="s">
        <v>257</v>
      </c>
      <c r="L269" s="44"/>
      <c r="M269" s="225" t="s">
        <v>19</v>
      </c>
      <c r="N269" s="226" t="s">
        <v>40</v>
      </c>
      <c r="O269" s="84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6" t="s">
        <v>76</v>
      </c>
      <c r="AT269" s="216" t="s">
        <v>147</v>
      </c>
      <c r="AU269" s="216" t="s">
        <v>76</v>
      </c>
      <c r="AY269" s="17" t="s">
        <v>144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7" t="s">
        <v>76</v>
      </c>
      <c r="BK269" s="217">
        <f>ROUND(I269*H269,2)</f>
        <v>0</v>
      </c>
      <c r="BL269" s="17" t="s">
        <v>76</v>
      </c>
      <c r="BM269" s="216" t="s">
        <v>1018</v>
      </c>
    </row>
    <row r="270" s="2" customFormat="1">
      <c r="A270" s="38"/>
      <c r="B270" s="39"/>
      <c r="C270" s="40"/>
      <c r="D270" s="227" t="s">
        <v>196</v>
      </c>
      <c r="E270" s="40"/>
      <c r="F270" s="228" t="s">
        <v>1019</v>
      </c>
      <c r="G270" s="40"/>
      <c r="H270" s="40"/>
      <c r="I270" s="146"/>
      <c r="J270" s="40"/>
      <c r="K270" s="40"/>
      <c r="L270" s="44"/>
      <c r="M270" s="229"/>
      <c r="N270" s="230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196</v>
      </c>
      <c r="AU270" s="17" t="s">
        <v>76</v>
      </c>
    </row>
    <row r="271" s="2" customFormat="1" ht="16.5" customHeight="1">
      <c r="A271" s="38"/>
      <c r="B271" s="39"/>
      <c r="C271" s="218" t="s">
        <v>1020</v>
      </c>
      <c r="D271" s="218" t="s">
        <v>147</v>
      </c>
      <c r="E271" s="219" t="s">
        <v>1021</v>
      </c>
      <c r="F271" s="220" t="s">
        <v>1022</v>
      </c>
      <c r="G271" s="221" t="s">
        <v>159</v>
      </c>
      <c r="H271" s="222">
        <v>33</v>
      </c>
      <c r="I271" s="223"/>
      <c r="J271" s="224">
        <f>ROUND(I271*H271,2)</f>
        <v>0</v>
      </c>
      <c r="K271" s="220" t="s">
        <v>326</v>
      </c>
      <c r="L271" s="44"/>
      <c r="M271" s="225" t="s">
        <v>19</v>
      </c>
      <c r="N271" s="226" t="s">
        <v>40</v>
      </c>
      <c r="O271" s="84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6" t="s">
        <v>237</v>
      </c>
      <c r="AT271" s="216" t="s">
        <v>147</v>
      </c>
      <c r="AU271" s="216" t="s">
        <v>76</v>
      </c>
      <c r="AY271" s="17" t="s">
        <v>144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7" t="s">
        <v>76</v>
      </c>
      <c r="BK271" s="217">
        <f>ROUND(I271*H271,2)</f>
        <v>0</v>
      </c>
      <c r="BL271" s="17" t="s">
        <v>237</v>
      </c>
      <c r="BM271" s="216" t="s">
        <v>1023</v>
      </c>
    </row>
    <row r="272" s="2" customFormat="1" ht="16.5" customHeight="1">
      <c r="A272" s="38"/>
      <c r="B272" s="39"/>
      <c r="C272" s="218" t="s">
        <v>1024</v>
      </c>
      <c r="D272" s="218" t="s">
        <v>147</v>
      </c>
      <c r="E272" s="219" t="s">
        <v>1025</v>
      </c>
      <c r="F272" s="220" t="s">
        <v>1026</v>
      </c>
      <c r="G272" s="221" t="s">
        <v>159</v>
      </c>
      <c r="H272" s="222">
        <v>35</v>
      </c>
      <c r="I272" s="223"/>
      <c r="J272" s="224">
        <f>ROUND(I272*H272,2)</f>
        <v>0</v>
      </c>
      <c r="K272" s="220" t="s">
        <v>326</v>
      </c>
      <c r="L272" s="44"/>
      <c r="M272" s="225" t="s">
        <v>19</v>
      </c>
      <c r="N272" s="226" t="s">
        <v>40</v>
      </c>
      <c r="O272" s="84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6" t="s">
        <v>237</v>
      </c>
      <c r="AT272" s="216" t="s">
        <v>147</v>
      </c>
      <c r="AU272" s="216" t="s">
        <v>76</v>
      </c>
      <c r="AY272" s="17" t="s">
        <v>144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7" t="s">
        <v>76</v>
      </c>
      <c r="BK272" s="217">
        <f>ROUND(I272*H272,2)</f>
        <v>0</v>
      </c>
      <c r="BL272" s="17" t="s">
        <v>237</v>
      </c>
      <c r="BM272" s="216" t="s">
        <v>1027</v>
      </c>
    </row>
    <row r="273" s="2" customFormat="1" ht="16.5" customHeight="1">
      <c r="A273" s="38"/>
      <c r="B273" s="39"/>
      <c r="C273" s="218" t="s">
        <v>1028</v>
      </c>
      <c r="D273" s="218" t="s">
        <v>147</v>
      </c>
      <c r="E273" s="219" t="s">
        <v>1029</v>
      </c>
      <c r="F273" s="220" t="s">
        <v>1030</v>
      </c>
      <c r="G273" s="221" t="s">
        <v>159</v>
      </c>
      <c r="H273" s="222">
        <v>48</v>
      </c>
      <c r="I273" s="223"/>
      <c r="J273" s="224">
        <f>ROUND(I273*H273,2)</f>
        <v>0</v>
      </c>
      <c r="K273" s="220" t="s">
        <v>326</v>
      </c>
      <c r="L273" s="44"/>
      <c r="M273" s="225" t="s">
        <v>19</v>
      </c>
      <c r="N273" s="226" t="s">
        <v>40</v>
      </c>
      <c r="O273" s="84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6" t="s">
        <v>237</v>
      </c>
      <c r="AT273" s="216" t="s">
        <v>147</v>
      </c>
      <c r="AU273" s="216" t="s">
        <v>76</v>
      </c>
      <c r="AY273" s="17" t="s">
        <v>144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7" t="s">
        <v>76</v>
      </c>
      <c r="BK273" s="217">
        <f>ROUND(I273*H273,2)</f>
        <v>0</v>
      </c>
      <c r="BL273" s="17" t="s">
        <v>237</v>
      </c>
      <c r="BM273" s="216" t="s">
        <v>1031</v>
      </c>
    </row>
    <row r="274" s="2" customFormat="1" ht="16.5" customHeight="1">
      <c r="A274" s="38"/>
      <c r="B274" s="39"/>
      <c r="C274" s="218" t="s">
        <v>1032</v>
      </c>
      <c r="D274" s="218" t="s">
        <v>147</v>
      </c>
      <c r="E274" s="219" t="s">
        <v>1033</v>
      </c>
      <c r="F274" s="220" t="s">
        <v>1034</v>
      </c>
      <c r="G274" s="221" t="s">
        <v>159</v>
      </c>
      <c r="H274" s="222">
        <v>35</v>
      </c>
      <c r="I274" s="223"/>
      <c r="J274" s="224">
        <f>ROUND(I274*H274,2)</f>
        <v>0</v>
      </c>
      <c r="K274" s="220" t="s">
        <v>326</v>
      </c>
      <c r="L274" s="44"/>
      <c r="M274" s="225" t="s">
        <v>19</v>
      </c>
      <c r="N274" s="226" t="s">
        <v>40</v>
      </c>
      <c r="O274" s="84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6" t="s">
        <v>237</v>
      </c>
      <c r="AT274" s="216" t="s">
        <v>147</v>
      </c>
      <c r="AU274" s="216" t="s">
        <v>76</v>
      </c>
      <c r="AY274" s="17" t="s">
        <v>144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7" t="s">
        <v>76</v>
      </c>
      <c r="BK274" s="217">
        <f>ROUND(I274*H274,2)</f>
        <v>0</v>
      </c>
      <c r="BL274" s="17" t="s">
        <v>237</v>
      </c>
      <c r="BM274" s="216" t="s">
        <v>1035</v>
      </c>
    </row>
    <row r="275" s="2" customFormat="1" ht="16.5" customHeight="1">
      <c r="A275" s="38"/>
      <c r="B275" s="39"/>
      <c r="C275" s="218" t="s">
        <v>1036</v>
      </c>
      <c r="D275" s="218" t="s">
        <v>147</v>
      </c>
      <c r="E275" s="219" t="s">
        <v>1037</v>
      </c>
      <c r="F275" s="220" t="s">
        <v>1038</v>
      </c>
      <c r="G275" s="221" t="s">
        <v>159</v>
      </c>
      <c r="H275" s="222">
        <v>1</v>
      </c>
      <c r="I275" s="223"/>
      <c r="J275" s="224">
        <f>ROUND(I275*H275,2)</f>
        <v>0</v>
      </c>
      <c r="K275" s="220" t="s">
        <v>326</v>
      </c>
      <c r="L275" s="44"/>
      <c r="M275" s="225" t="s">
        <v>19</v>
      </c>
      <c r="N275" s="226" t="s">
        <v>40</v>
      </c>
      <c r="O275" s="84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6" t="s">
        <v>237</v>
      </c>
      <c r="AT275" s="216" t="s">
        <v>147</v>
      </c>
      <c r="AU275" s="216" t="s">
        <v>76</v>
      </c>
      <c r="AY275" s="17" t="s">
        <v>144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7" t="s">
        <v>76</v>
      </c>
      <c r="BK275" s="217">
        <f>ROUND(I275*H275,2)</f>
        <v>0</v>
      </c>
      <c r="BL275" s="17" t="s">
        <v>237</v>
      </c>
      <c r="BM275" s="216" t="s">
        <v>1039</v>
      </c>
    </row>
    <row r="276" s="2" customFormat="1" ht="33" customHeight="1">
      <c r="A276" s="38"/>
      <c r="B276" s="39"/>
      <c r="C276" s="218" t="s">
        <v>1040</v>
      </c>
      <c r="D276" s="218" t="s">
        <v>147</v>
      </c>
      <c r="E276" s="219" t="s">
        <v>1041</v>
      </c>
      <c r="F276" s="220" t="s">
        <v>1042</v>
      </c>
      <c r="G276" s="221" t="s">
        <v>159</v>
      </c>
      <c r="H276" s="222">
        <v>1</v>
      </c>
      <c r="I276" s="223"/>
      <c r="J276" s="224">
        <f>ROUND(I276*H276,2)</f>
        <v>0</v>
      </c>
      <c r="K276" s="220" t="s">
        <v>326</v>
      </c>
      <c r="L276" s="44"/>
      <c r="M276" s="225" t="s">
        <v>19</v>
      </c>
      <c r="N276" s="226" t="s">
        <v>40</v>
      </c>
      <c r="O276" s="84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6" t="s">
        <v>237</v>
      </c>
      <c r="AT276" s="216" t="s">
        <v>147</v>
      </c>
      <c r="AU276" s="216" t="s">
        <v>76</v>
      </c>
      <c r="AY276" s="17" t="s">
        <v>144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7" t="s">
        <v>76</v>
      </c>
      <c r="BK276" s="217">
        <f>ROUND(I276*H276,2)</f>
        <v>0</v>
      </c>
      <c r="BL276" s="17" t="s">
        <v>237</v>
      </c>
      <c r="BM276" s="216" t="s">
        <v>1043</v>
      </c>
    </row>
    <row r="277" s="2" customFormat="1" ht="33" customHeight="1">
      <c r="A277" s="38"/>
      <c r="B277" s="39"/>
      <c r="C277" s="218" t="s">
        <v>1044</v>
      </c>
      <c r="D277" s="218" t="s">
        <v>147</v>
      </c>
      <c r="E277" s="219" t="s">
        <v>1045</v>
      </c>
      <c r="F277" s="220" t="s">
        <v>1046</v>
      </c>
      <c r="G277" s="221" t="s">
        <v>159</v>
      </c>
      <c r="H277" s="222">
        <v>1</v>
      </c>
      <c r="I277" s="223"/>
      <c r="J277" s="224">
        <f>ROUND(I277*H277,2)</f>
        <v>0</v>
      </c>
      <c r="K277" s="220" t="s">
        <v>326</v>
      </c>
      <c r="L277" s="44"/>
      <c r="M277" s="225" t="s">
        <v>19</v>
      </c>
      <c r="N277" s="226" t="s">
        <v>40</v>
      </c>
      <c r="O277" s="84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6" t="s">
        <v>237</v>
      </c>
      <c r="AT277" s="216" t="s">
        <v>147</v>
      </c>
      <c r="AU277" s="216" t="s">
        <v>76</v>
      </c>
      <c r="AY277" s="17" t="s">
        <v>144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7" t="s">
        <v>76</v>
      </c>
      <c r="BK277" s="217">
        <f>ROUND(I277*H277,2)</f>
        <v>0</v>
      </c>
      <c r="BL277" s="17" t="s">
        <v>237</v>
      </c>
      <c r="BM277" s="216" t="s">
        <v>1047</v>
      </c>
    </row>
    <row r="278" s="2" customFormat="1" ht="16.5" customHeight="1">
      <c r="A278" s="38"/>
      <c r="B278" s="39"/>
      <c r="C278" s="218" t="s">
        <v>1048</v>
      </c>
      <c r="D278" s="218" t="s">
        <v>147</v>
      </c>
      <c r="E278" s="219" t="s">
        <v>1049</v>
      </c>
      <c r="F278" s="220" t="s">
        <v>1050</v>
      </c>
      <c r="G278" s="221" t="s">
        <v>159</v>
      </c>
      <c r="H278" s="222">
        <v>1</v>
      </c>
      <c r="I278" s="223"/>
      <c r="J278" s="224">
        <f>ROUND(I278*H278,2)</f>
        <v>0</v>
      </c>
      <c r="K278" s="220" t="s">
        <v>326</v>
      </c>
      <c r="L278" s="44"/>
      <c r="M278" s="225" t="s">
        <v>19</v>
      </c>
      <c r="N278" s="226" t="s">
        <v>40</v>
      </c>
      <c r="O278" s="84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6" t="s">
        <v>237</v>
      </c>
      <c r="AT278" s="216" t="s">
        <v>147</v>
      </c>
      <c r="AU278" s="216" t="s">
        <v>76</v>
      </c>
      <c r="AY278" s="17" t="s">
        <v>144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7" t="s">
        <v>76</v>
      </c>
      <c r="BK278" s="217">
        <f>ROUND(I278*H278,2)</f>
        <v>0</v>
      </c>
      <c r="BL278" s="17" t="s">
        <v>237</v>
      </c>
      <c r="BM278" s="216" t="s">
        <v>1051</v>
      </c>
    </row>
    <row r="279" s="2" customFormat="1" ht="16.5" customHeight="1">
      <c r="A279" s="38"/>
      <c r="B279" s="39"/>
      <c r="C279" s="218" t="s">
        <v>1052</v>
      </c>
      <c r="D279" s="218" t="s">
        <v>147</v>
      </c>
      <c r="E279" s="219" t="s">
        <v>1053</v>
      </c>
      <c r="F279" s="220" t="s">
        <v>1054</v>
      </c>
      <c r="G279" s="221" t="s">
        <v>159</v>
      </c>
      <c r="H279" s="222">
        <v>1</v>
      </c>
      <c r="I279" s="223"/>
      <c r="J279" s="224">
        <f>ROUND(I279*H279,2)</f>
        <v>0</v>
      </c>
      <c r="K279" s="220" t="s">
        <v>326</v>
      </c>
      <c r="L279" s="44"/>
      <c r="M279" s="225" t="s">
        <v>19</v>
      </c>
      <c r="N279" s="226" t="s">
        <v>40</v>
      </c>
      <c r="O279" s="84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6" t="s">
        <v>237</v>
      </c>
      <c r="AT279" s="216" t="s">
        <v>147</v>
      </c>
      <c r="AU279" s="216" t="s">
        <v>76</v>
      </c>
      <c r="AY279" s="17" t="s">
        <v>144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7" t="s">
        <v>76</v>
      </c>
      <c r="BK279" s="217">
        <f>ROUND(I279*H279,2)</f>
        <v>0</v>
      </c>
      <c r="BL279" s="17" t="s">
        <v>237</v>
      </c>
      <c r="BM279" s="216" t="s">
        <v>1055</v>
      </c>
    </row>
    <row r="280" s="2" customFormat="1" ht="33" customHeight="1">
      <c r="A280" s="38"/>
      <c r="B280" s="39"/>
      <c r="C280" s="218" t="s">
        <v>1056</v>
      </c>
      <c r="D280" s="218" t="s">
        <v>147</v>
      </c>
      <c r="E280" s="219" t="s">
        <v>1057</v>
      </c>
      <c r="F280" s="220" t="s">
        <v>1058</v>
      </c>
      <c r="G280" s="221" t="s">
        <v>159</v>
      </c>
      <c r="H280" s="222">
        <v>29</v>
      </c>
      <c r="I280" s="223"/>
      <c r="J280" s="224">
        <f>ROUND(I280*H280,2)</f>
        <v>0</v>
      </c>
      <c r="K280" s="220" t="s">
        <v>326</v>
      </c>
      <c r="L280" s="44"/>
      <c r="M280" s="225" t="s">
        <v>19</v>
      </c>
      <c r="N280" s="226" t="s">
        <v>40</v>
      </c>
      <c r="O280" s="84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6" t="s">
        <v>237</v>
      </c>
      <c r="AT280" s="216" t="s">
        <v>147</v>
      </c>
      <c r="AU280" s="216" t="s">
        <v>76</v>
      </c>
      <c r="AY280" s="17" t="s">
        <v>144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7" t="s">
        <v>76</v>
      </c>
      <c r="BK280" s="217">
        <f>ROUND(I280*H280,2)</f>
        <v>0</v>
      </c>
      <c r="BL280" s="17" t="s">
        <v>237</v>
      </c>
      <c r="BM280" s="216" t="s">
        <v>1059</v>
      </c>
    </row>
    <row r="281" s="2" customFormat="1" ht="21.75" customHeight="1">
      <c r="A281" s="38"/>
      <c r="B281" s="39"/>
      <c r="C281" s="218" t="s">
        <v>1060</v>
      </c>
      <c r="D281" s="218" t="s">
        <v>147</v>
      </c>
      <c r="E281" s="219" t="s">
        <v>1061</v>
      </c>
      <c r="F281" s="220" t="s">
        <v>1062</v>
      </c>
      <c r="G281" s="221" t="s">
        <v>159</v>
      </c>
      <c r="H281" s="222">
        <v>12</v>
      </c>
      <c r="I281" s="223"/>
      <c r="J281" s="224">
        <f>ROUND(I281*H281,2)</f>
        <v>0</v>
      </c>
      <c r="K281" s="220" t="s">
        <v>326</v>
      </c>
      <c r="L281" s="44"/>
      <c r="M281" s="225" t="s">
        <v>19</v>
      </c>
      <c r="N281" s="226" t="s">
        <v>40</v>
      </c>
      <c r="O281" s="84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6" t="s">
        <v>237</v>
      </c>
      <c r="AT281" s="216" t="s">
        <v>147</v>
      </c>
      <c r="AU281" s="216" t="s">
        <v>76</v>
      </c>
      <c r="AY281" s="17" t="s">
        <v>144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7" t="s">
        <v>76</v>
      </c>
      <c r="BK281" s="217">
        <f>ROUND(I281*H281,2)</f>
        <v>0</v>
      </c>
      <c r="BL281" s="17" t="s">
        <v>237</v>
      </c>
      <c r="BM281" s="216" t="s">
        <v>1063</v>
      </c>
    </row>
    <row r="282" s="2" customFormat="1" ht="21.75" customHeight="1">
      <c r="A282" s="38"/>
      <c r="B282" s="39"/>
      <c r="C282" s="218" t="s">
        <v>1064</v>
      </c>
      <c r="D282" s="218" t="s">
        <v>147</v>
      </c>
      <c r="E282" s="219" t="s">
        <v>1065</v>
      </c>
      <c r="F282" s="220" t="s">
        <v>1066</v>
      </c>
      <c r="G282" s="221" t="s">
        <v>159</v>
      </c>
      <c r="H282" s="222">
        <v>4</v>
      </c>
      <c r="I282" s="223"/>
      <c r="J282" s="224">
        <f>ROUND(I282*H282,2)</f>
        <v>0</v>
      </c>
      <c r="K282" s="220" t="s">
        <v>326</v>
      </c>
      <c r="L282" s="44"/>
      <c r="M282" s="225" t="s">
        <v>19</v>
      </c>
      <c r="N282" s="226" t="s">
        <v>40</v>
      </c>
      <c r="O282" s="84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6" t="s">
        <v>237</v>
      </c>
      <c r="AT282" s="216" t="s">
        <v>147</v>
      </c>
      <c r="AU282" s="216" t="s">
        <v>76</v>
      </c>
      <c r="AY282" s="17" t="s">
        <v>144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7" t="s">
        <v>76</v>
      </c>
      <c r="BK282" s="217">
        <f>ROUND(I282*H282,2)</f>
        <v>0</v>
      </c>
      <c r="BL282" s="17" t="s">
        <v>237</v>
      </c>
      <c r="BM282" s="216" t="s">
        <v>1067</v>
      </c>
    </row>
    <row r="283" s="2" customFormat="1" ht="21.75" customHeight="1">
      <c r="A283" s="38"/>
      <c r="B283" s="39"/>
      <c r="C283" s="218" t="s">
        <v>1068</v>
      </c>
      <c r="D283" s="218" t="s">
        <v>147</v>
      </c>
      <c r="E283" s="219" t="s">
        <v>1069</v>
      </c>
      <c r="F283" s="220" t="s">
        <v>1070</v>
      </c>
      <c r="G283" s="221" t="s">
        <v>159</v>
      </c>
      <c r="H283" s="222">
        <v>17</v>
      </c>
      <c r="I283" s="223"/>
      <c r="J283" s="224">
        <f>ROUND(I283*H283,2)</f>
        <v>0</v>
      </c>
      <c r="K283" s="220" t="s">
        <v>326</v>
      </c>
      <c r="L283" s="44"/>
      <c r="M283" s="225" t="s">
        <v>19</v>
      </c>
      <c r="N283" s="226" t="s">
        <v>40</v>
      </c>
      <c r="O283" s="84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6" t="s">
        <v>237</v>
      </c>
      <c r="AT283" s="216" t="s">
        <v>147</v>
      </c>
      <c r="AU283" s="216" t="s">
        <v>76</v>
      </c>
      <c r="AY283" s="17" t="s">
        <v>144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7" t="s">
        <v>76</v>
      </c>
      <c r="BK283" s="217">
        <f>ROUND(I283*H283,2)</f>
        <v>0</v>
      </c>
      <c r="BL283" s="17" t="s">
        <v>237</v>
      </c>
      <c r="BM283" s="216" t="s">
        <v>1071</v>
      </c>
    </row>
    <row r="284" s="2" customFormat="1" ht="21.75" customHeight="1">
      <c r="A284" s="38"/>
      <c r="B284" s="39"/>
      <c r="C284" s="218" t="s">
        <v>1072</v>
      </c>
      <c r="D284" s="218" t="s">
        <v>147</v>
      </c>
      <c r="E284" s="219" t="s">
        <v>1073</v>
      </c>
      <c r="F284" s="220" t="s">
        <v>1074</v>
      </c>
      <c r="G284" s="221" t="s">
        <v>159</v>
      </c>
      <c r="H284" s="222">
        <v>2</v>
      </c>
      <c r="I284" s="223"/>
      <c r="J284" s="224">
        <f>ROUND(I284*H284,2)</f>
        <v>0</v>
      </c>
      <c r="K284" s="220" t="s">
        <v>326</v>
      </c>
      <c r="L284" s="44"/>
      <c r="M284" s="225" t="s">
        <v>19</v>
      </c>
      <c r="N284" s="226" t="s">
        <v>40</v>
      </c>
      <c r="O284" s="84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6" t="s">
        <v>237</v>
      </c>
      <c r="AT284" s="216" t="s">
        <v>147</v>
      </c>
      <c r="AU284" s="216" t="s">
        <v>76</v>
      </c>
      <c r="AY284" s="17" t="s">
        <v>144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7" t="s">
        <v>76</v>
      </c>
      <c r="BK284" s="217">
        <f>ROUND(I284*H284,2)</f>
        <v>0</v>
      </c>
      <c r="BL284" s="17" t="s">
        <v>237</v>
      </c>
      <c r="BM284" s="216" t="s">
        <v>1075</v>
      </c>
    </row>
    <row r="285" s="2" customFormat="1" ht="16.5" customHeight="1">
      <c r="A285" s="38"/>
      <c r="B285" s="39"/>
      <c r="C285" s="218" t="s">
        <v>1076</v>
      </c>
      <c r="D285" s="218" t="s">
        <v>147</v>
      </c>
      <c r="E285" s="219" t="s">
        <v>1077</v>
      </c>
      <c r="F285" s="220" t="s">
        <v>1078</v>
      </c>
      <c r="G285" s="221" t="s">
        <v>159</v>
      </c>
      <c r="H285" s="222">
        <v>2</v>
      </c>
      <c r="I285" s="223"/>
      <c r="J285" s="224">
        <f>ROUND(I285*H285,2)</f>
        <v>0</v>
      </c>
      <c r="K285" s="220" t="s">
        <v>326</v>
      </c>
      <c r="L285" s="44"/>
      <c r="M285" s="225" t="s">
        <v>19</v>
      </c>
      <c r="N285" s="226" t="s">
        <v>40</v>
      </c>
      <c r="O285" s="84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6" t="s">
        <v>76</v>
      </c>
      <c r="AT285" s="216" t="s">
        <v>147</v>
      </c>
      <c r="AU285" s="216" t="s">
        <v>76</v>
      </c>
      <c r="AY285" s="17" t="s">
        <v>144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7" t="s">
        <v>76</v>
      </c>
      <c r="BK285" s="217">
        <f>ROUND(I285*H285,2)</f>
        <v>0</v>
      </c>
      <c r="BL285" s="17" t="s">
        <v>76</v>
      </c>
      <c r="BM285" s="216" t="s">
        <v>1079</v>
      </c>
    </row>
    <row r="286" s="2" customFormat="1" ht="21.75" customHeight="1">
      <c r="A286" s="38"/>
      <c r="B286" s="39"/>
      <c r="C286" s="218" t="s">
        <v>1080</v>
      </c>
      <c r="D286" s="218" t="s">
        <v>147</v>
      </c>
      <c r="E286" s="219" t="s">
        <v>1081</v>
      </c>
      <c r="F286" s="220" t="s">
        <v>1082</v>
      </c>
      <c r="G286" s="221" t="s">
        <v>159</v>
      </c>
      <c r="H286" s="222">
        <v>173</v>
      </c>
      <c r="I286" s="223"/>
      <c r="J286" s="224">
        <f>ROUND(I286*H286,2)</f>
        <v>0</v>
      </c>
      <c r="K286" s="220" t="s">
        <v>326</v>
      </c>
      <c r="L286" s="44"/>
      <c r="M286" s="225" t="s">
        <v>19</v>
      </c>
      <c r="N286" s="226" t="s">
        <v>40</v>
      </c>
      <c r="O286" s="84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6" t="s">
        <v>237</v>
      </c>
      <c r="AT286" s="216" t="s">
        <v>147</v>
      </c>
      <c r="AU286" s="216" t="s">
        <v>76</v>
      </c>
      <c r="AY286" s="17" t="s">
        <v>144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7" t="s">
        <v>76</v>
      </c>
      <c r="BK286" s="217">
        <f>ROUND(I286*H286,2)</f>
        <v>0</v>
      </c>
      <c r="BL286" s="17" t="s">
        <v>237</v>
      </c>
      <c r="BM286" s="216" t="s">
        <v>1083</v>
      </c>
    </row>
    <row r="287" s="2" customFormat="1" ht="16.5" customHeight="1">
      <c r="A287" s="38"/>
      <c r="B287" s="39"/>
      <c r="C287" s="218" t="s">
        <v>1084</v>
      </c>
      <c r="D287" s="218" t="s">
        <v>147</v>
      </c>
      <c r="E287" s="219" t="s">
        <v>1085</v>
      </c>
      <c r="F287" s="220" t="s">
        <v>1086</v>
      </c>
      <c r="G287" s="221" t="s">
        <v>159</v>
      </c>
      <c r="H287" s="222">
        <v>2</v>
      </c>
      <c r="I287" s="223"/>
      <c r="J287" s="224">
        <f>ROUND(I287*H287,2)</f>
        <v>0</v>
      </c>
      <c r="K287" s="220" t="s">
        <v>326</v>
      </c>
      <c r="L287" s="44"/>
      <c r="M287" s="225" t="s">
        <v>19</v>
      </c>
      <c r="N287" s="226" t="s">
        <v>40</v>
      </c>
      <c r="O287" s="84"/>
      <c r="P287" s="214">
        <f>O287*H287</f>
        <v>0</v>
      </c>
      <c r="Q287" s="214">
        <v>0</v>
      </c>
      <c r="R287" s="214">
        <f>Q287*H287</f>
        <v>0</v>
      </c>
      <c r="S287" s="214">
        <v>0</v>
      </c>
      <c r="T287" s="215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16" t="s">
        <v>237</v>
      </c>
      <c r="AT287" s="216" t="s">
        <v>147</v>
      </c>
      <c r="AU287" s="216" t="s">
        <v>76</v>
      </c>
      <c r="AY287" s="17" t="s">
        <v>144</v>
      </c>
      <c r="BE287" s="217">
        <f>IF(N287="základní",J287,0)</f>
        <v>0</v>
      </c>
      <c r="BF287" s="217">
        <f>IF(N287="snížená",J287,0)</f>
        <v>0</v>
      </c>
      <c r="BG287" s="217">
        <f>IF(N287="zákl. přenesená",J287,0)</f>
        <v>0</v>
      </c>
      <c r="BH287" s="217">
        <f>IF(N287="sníž. přenesená",J287,0)</f>
        <v>0</v>
      </c>
      <c r="BI287" s="217">
        <f>IF(N287="nulová",J287,0)</f>
        <v>0</v>
      </c>
      <c r="BJ287" s="17" t="s">
        <v>76</v>
      </c>
      <c r="BK287" s="217">
        <f>ROUND(I287*H287,2)</f>
        <v>0</v>
      </c>
      <c r="BL287" s="17" t="s">
        <v>237</v>
      </c>
      <c r="BM287" s="216" t="s">
        <v>1087</v>
      </c>
    </row>
    <row r="288" s="2" customFormat="1" ht="16.5" customHeight="1">
      <c r="A288" s="38"/>
      <c r="B288" s="39"/>
      <c r="C288" s="218" t="s">
        <v>1088</v>
      </c>
      <c r="D288" s="218" t="s">
        <v>147</v>
      </c>
      <c r="E288" s="219" t="s">
        <v>1089</v>
      </c>
      <c r="F288" s="220" t="s">
        <v>1090</v>
      </c>
      <c r="G288" s="221" t="s">
        <v>159</v>
      </c>
      <c r="H288" s="222">
        <v>1</v>
      </c>
      <c r="I288" s="223"/>
      <c r="J288" s="224">
        <f>ROUND(I288*H288,2)</f>
        <v>0</v>
      </c>
      <c r="K288" s="220" t="s">
        <v>326</v>
      </c>
      <c r="L288" s="44"/>
      <c r="M288" s="225" t="s">
        <v>19</v>
      </c>
      <c r="N288" s="226" t="s">
        <v>40</v>
      </c>
      <c r="O288" s="84"/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6" t="s">
        <v>237</v>
      </c>
      <c r="AT288" s="216" t="s">
        <v>147</v>
      </c>
      <c r="AU288" s="216" t="s">
        <v>76</v>
      </c>
      <c r="AY288" s="17" t="s">
        <v>144</v>
      </c>
      <c r="BE288" s="217">
        <f>IF(N288="základní",J288,0)</f>
        <v>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7" t="s">
        <v>76</v>
      </c>
      <c r="BK288" s="217">
        <f>ROUND(I288*H288,2)</f>
        <v>0</v>
      </c>
      <c r="BL288" s="17" t="s">
        <v>237</v>
      </c>
      <c r="BM288" s="216" t="s">
        <v>1091</v>
      </c>
    </row>
    <row r="289" s="2" customFormat="1" ht="16.5" customHeight="1">
      <c r="A289" s="38"/>
      <c r="B289" s="39"/>
      <c r="C289" s="218" t="s">
        <v>1092</v>
      </c>
      <c r="D289" s="218" t="s">
        <v>147</v>
      </c>
      <c r="E289" s="219" t="s">
        <v>1093</v>
      </c>
      <c r="F289" s="220" t="s">
        <v>1094</v>
      </c>
      <c r="G289" s="221" t="s">
        <v>159</v>
      </c>
      <c r="H289" s="222">
        <v>2</v>
      </c>
      <c r="I289" s="223"/>
      <c r="J289" s="224">
        <f>ROUND(I289*H289,2)</f>
        <v>0</v>
      </c>
      <c r="K289" s="220" t="s">
        <v>326</v>
      </c>
      <c r="L289" s="44"/>
      <c r="M289" s="225" t="s">
        <v>19</v>
      </c>
      <c r="N289" s="226" t="s">
        <v>40</v>
      </c>
      <c r="O289" s="84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6" t="s">
        <v>76</v>
      </c>
      <c r="AT289" s="216" t="s">
        <v>147</v>
      </c>
      <c r="AU289" s="216" t="s">
        <v>76</v>
      </c>
      <c r="AY289" s="17" t="s">
        <v>144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7" t="s">
        <v>76</v>
      </c>
      <c r="BK289" s="217">
        <f>ROUND(I289*H289,2)</f>
        <v>0</v>
      </c>
      <c r="BL289" s="17" t="s">
        <v>76</v>
      </c>
      <c r="BM289" s="216" t="s">
        <v>1095</v>
      </c>
    </row>
    <row r="290" s="2" customFormat="1" ht="21.75" customHeight="1">
      <c r="A290" s="38"/>
      <c r="B290" s="39"/>
      <c r="C290" s="218" t="s">
        <v>1096</v>
      </c>
      <c r="D290" s="218" t="s">
        <v>147</v>
      </c>
      <c r="E290" s="219" t="s">
        <v>1097</v>
      </c>
      <c r="F290" s="220" t="s">
        <v>1098</v>
      </c>
      <c r="G290" s="221" t="s">
        <v>159</v>
      </c>
      <c r="H290" s="222">
        <v>29</v>
      </c>
      <c r="I290" s="223"/>
      <c r="J290" s="224">
        <f>ROUND(I290*H290,2)</f>
        <v>0</v>
      </c>
      <c r="K290" s="220" t="s">
        <v>326</v>
      </c>
      <c r="L290" s="44"/>
      <c r="M290" s="225" t="s">
        <v>19</v>
      </c>
      <c r="N290" s="226" t="s">
        <v>40</v>
      </c>
      <c r="O290" s="84"/>
      <c r="P290" s="214">
        <f>O290*H290</f>
        <v>0</v>
      </c>
      <c r="Q290" s="214">
        <v>0</v>
      </c>
      <c r="R290" s="214">
        <f>Q290*H290</f>
        <v>0</v>
      </c>
      <c r="S290" s="214">
        <v>0</v>
      </c>
      <c r="T290" s="215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16" t="s">
        <v>237</v>
      </c>
      <c r="AT290" s="216" t="s">
        <v>147</v>
      </c>
      <c r="AU290" s="216" t="s">
        <v>76</v>
      </c>
      <c r="AY290" s="17" t="s">
        <v>144</v>
      </c>
      <c r="BE290" s="217">
        <f>IF(N290="základní",J290,0)</f>
        <v>0</v>
      </c>
      <c r="BF290" s="217">
        <f>IF(N290="snížená",J290,0)</f>
        <v>0</v>
      </c>
      <c r="BG290" s="217">
        <f>IF(N290="zákl. přenesená",J290,0)</f>
        <v>0</v>
      </c>
      <c r="BH290" s="217">
        <f>IF(N290="sníž. přenesená",J290,0)</f>
        <v>0</v>
      </c>
      <c r="BI290" s="217">
        <f>IF(N290="nulová",J290,0)</f>
        <v>0</v>
      </c>
      <c r="BJ290" s="17" t="s">
        <v>76</v>
      </c>
      <c r="BK290" s="217">
        <f>ROUND(I290*H290,2)</f>
        <v>0</v>
      </c>
      <c r="BL290" s="17" t="s">
        <v>237</v>
      </c>
      <c r="BM290" s="216" t="s">
        <v>1099</v>
      </c>
    </row>
    <row r="291" s="2" customFormat="1" ht="55.5" customHeight="1">
      <c r="A291" s="38"/>
      <c r="B291" s="39"/>
      <c r="C291" s="218" t="s">
        <v>1100</v>
      </c>
      <c r="D291" s="218" t="s">
        <v>147</v>
      </c>
      <c r="E291" s="219" t="s">
        <v>1101</v>
      </c>
      <c r="F291" s="220" t="s">
        <v>1102</v>
      </c>
      <c r="G291" s="221" t="s">
        <v>159</v>
      </c>
      <c r="H291" s="222">
        <v>29</v>
      </c>
      <c r="I291" s="223"/>
      <c r="J291" s="224">
        <f>ROUND(I291*H291,2)</f>
        <v>0</v>
      </c>
      <c r="K291" s="220" t="s">
        <v>326</v>
      </c>
      <c r="L291" s="44"/>
      <c r="M291" s="225" t="s">
        <v>19</v>
      </c>
      <c r="N291" s="226" t="s">
        <v>40</v>
      </c>
      <c r="O291" s="84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6" t="s">
        <v>237</v>
      </c>
      <c r="AT291" s="216" t="s">
        <v>147</v>
      </c>
      <c r="AU291" s="216" t="s">
        <v>76</v>
      </c>
      <c r="AY291" s="17" t="s">
        <v>144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7" t="s">
        <v>76</v>
      </c>
      <c r="BK291" s="217">
        <f>ROUND(I291*H291,2)</f>
        <v>0</v>
      </c>
      <c r="BL291" s="17" t="s">
        <v>237</v>
      </c>
      <c r="BM291" s="216" t="s">
        <v>1103</v>
      </c>
    </row>
    <row r="292" s="2" customFormat="1" ht="55.5" customHeight="1">
      <c r="A292" s="38"/>
      <c r="B292" s="39"/>
      <c r="C292" s="218" t="s">
        <v>1104</v>
      </c>
      <c r="D292" s="218" t="s">
        <v>147</v>
      </c>
      <c r="E292" s="219" t="s">
        <v>1105</v>
      </c>
      <c r="F292" s="220" t="s">
        <v>1106</v>
      </c>
      <c r="G292" s="221" t="s">
        <v>159</v>
      </c>
      <c r="H292" s="222">
        <v>2</v>
      </c>
      <c r="I292" s="223"/>
      <c r="J292" s="224">
        <f>ROUND(I292*H292,2)</f>
        <v>0</v>
      </c>
      <c r="K292" s="220" t="s">
        <v>326</v>
      </c>
      <c r="L292" s="44"/>
      <c r="M292" s="225" t="s">
        <v>19</v>
      </c>
      <c r="N292" s="226" t="s">
        <v>40</v>
      </c>
      <c r="O292" s="84"/>
      <c r="P292" s="214">
        <f>O292*H292</f>
        <v>0</v>
      </c>
      <c r="Q292" s="214">
        <v>0</v>
      </c>
      <c r="R292" s="214">
        <f>Q292*H292</f>
        <v>0</v>
      </c>
      <c r="S292" s="214">
        <v>0</v>
      </c>
      <c r="T292" s="215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16" t="s">
        <v>237</v>
      </c>
      <c r="AT292" s="216" t="s">
        <v>147</v>
      </c>
      <c r="AU292" s="216" t="s">
        <v>76</v>
      </c>
      <c r="AY292" s="17" t="s">
        <v>144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7" t="s">
        <v>76</v>
      </c>
      <c r="BK292" s="217">
        <f>ROUND(I292*H292,2)</f>
        <v>0</v>
      </c>
      <c r="BL292" s="17" t="s">
        <v>237</v>
      </c>
      <c r="BM292" s="216" t="s">
        <v>1107</v>
      </c>
    </row>
    <row r="293" s="2" customFormat="1" ht="44.25" customHeight="1">
      <c r="A293" s="38"/>
      <c r="B293" s="39"/>
      <c r="C293" s="218" t="s">
        <v>1108</v>
      </c>
      <c r="D293" s="218" t="s">
        <v>147</v>
      </c>
      <c r="E293" s="219" t="s">
        <v>1109</v>
      </c>
      <c r="F293" s="220" t="s">
        <v>1110</v>
      </c>
      <c r="G293" s="221" t="s">
        <v>159</v>
      </c>
      <c r="H293" s="222">
        <v>1</v>
      </c>
      <c r="I293" s="223"/>
      <c r="J293" s="224">
        <f>ROUND(I293*H293,2)</f>
        <v>0</v>
      </c>
      <c r="K293" s="220" t="s">
        <v>326</v>
      </c>
      <c r="L293" s="44"/>
      <c r="M293" s="225" t="s">
        <v>19</v>
      </c>
      <c r="N293" s="226" t="s">
        <v>40</v>
      </c>
      <c r="O293" s="84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6" t="s">
        <v>237</v>
      </c>
      <c r="AT293" s="216" t="s">
        <v>147</v>
      </c>
      <c r="AU293" s="216" t="s">
        <v>76</v>
      </c>
      <c r="AY293" s="17" t="s">
        <v>144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7" t="s">
        <v>76</v>
      </c>
      <c r="BK293" s="217">
        <f>ROUND(I293*H293,2)</f>
        <v>0</v>
      </c>
      <c r="BL293" s="17" t="s">
        <v>237</v>
      </c>
      <c r="BM293" s="216" t="s">
        <v>1111</v>
      </c>
    </row>
    <row r="294" s="2" customFormat="1" ht="44.25" customHeight="1">
      <c r="A294" s="38"/>
      <c r="B294" s="39"/>
      <c r="C294" s="218" t="s">
        <v>1112</v>
      </c>
      <c r="D294" s="218" t="s">
        <v>147</v>
      </c>
      <c r="E294" s="219" t="s">
        <v>1113</v>
      </c>
      <c r="F294" s="220" t="s">
        <v>1114</v>
      </c>
      <c r="G294" s="221" t="s">
        <v>159</v>
      </c>
      <c r="H294" s="222">
        <v>2</v>
      </c>
      <c r="I294" s="223"/>
      <c r="J294" s="224">
        <f>ROUND(I294*H294,2)</f>
        <v>0</v>
      </c>
      <c r="K294" s="220" t="s">
        <v>326</v>
      </c>
      <c r="L294" s="44"/>
      <c r="M294" s="225" t="s">
        <v>19</v>
      </c>
      <c r="N294" s="226" t="s">
        <v>40</v>
      </c>
      <c r="O294" s="84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6" t="s">
        <v>237</v>
      </c>
      <c r="AT294" s="216" t="s">
        <v>147</v>
      </c>
      <c r="AU294" s="216" t="s">
        <v>76</v>
      </c>
      <c r="AY294" s="17" t="s">
        <v>144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7" t="s">
        <v>76</v>
      </c>
      <c r="BK294" s="217">
        <f>ROUND(I294*H294,2)</f>
        <v>0</v>
      </c>
      <c r="BL294" s="17" t="s">
        <v>237</v>
      </c>
      <c r="BM294" s="216" t="s">
        <v>1115</v>
      </c>
    </row>
    <row r="295" s="2" customFormat="1" ht="21.75" customHeight="1">
      <c r="A295" s="38"/>
      <c r="B295" s="39"/>
      <c r="C295" s="218" t="s">
        <v>1116</v>
      </c>
      <c r="D295" s="218" t="s">
        <v>147</v>
      </c>
      <c r="E295" s="219" t="s">
        <v>1117</v>
      </c>
      <c r="F295" s="220" t="s">
        <v>1118</v>
      </c>
      <c r="G295" s="221" t="s">
        <v>159</v>
      </c>
      <c r="H295" s="222">
        <v>1</v>
      </c>
      <c r="I295" s="223"/>
      <c r="J295" s="224">
        <f>ROUND(I295*H295,2)</f>
        <v>0</v>
      </c>
      <c r="K295" s="220" t="s">
        <v>326</v>
      </c>
      <c r="L295" s="44"/>
      <c r="M295" s="267" t="s">
        <v>19</v>
      </c>
      <c r="N295" s="268" t="s">
        <v>40</v>
      </c>
      <c r="O295" s="269"/>
      <c r="P295" s="270">
        <f>O295*H295</f>
        <v>0</v>
      </c>
      <c r="Q295" s="270">
        <v>0</v>
      </c>
      <c r="R295" s="270">
        <f>Q295*H295</f>
        <v>0</v>
      </c>
      <c r="S295" s="270">
        <v>0</v>
      </c>
      <c r="T295" s="271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6" t="s">
        <v>237</v>
      </c>
      <c r="AT295" s="216" t="s">
        <v>147</v>
      </c>
      <c r="AU295" s="216" t="s">
        <v>76</v>
      </c>
      <c r="AY295" s="17" t="s">
        <v>144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7" t="s">
        <v>76</v>
      </c>
      <c r="BK295" s="217">
        <f>ROUND(I295*H295,2)</f>
        <v>0</v>
      </c>
      <c r="BL295" s="17" t="s">
        <v>237</v>
      </c>
      <c r="BM295" s="216" t="s">
        <v>1119</v>
      </c>
    </row>
    <row r="296" s="2" customFormat="1" ht="6.96" customHeight="1">
      <c r="A296" s="38"/>
      <c r="B296" s="59"/>
      <c r="C296" s="60"/>
      <c r="D296" s="60"/>
      <c r="E296" s="60"/>
      <c r="F296" s="60"/>
      <c r="G296" s="60"/>
      <c r="H296" s="60"/>
      <c r="I296" s="175"/>
      <c r="J296" s="60"/>
      <c r="K296" s="60"/>
      <c r="L296" s="44"/>
      <c r="M296" s="38"/>
      <c r="O296" s="38"/>
      <c r="P296" s="38"/>
      <c r="Q296" s="38"/>
      <c r="R296" s="38"/>
      <c r="S296" s="38"/>
      <c r="T296" s="38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</row>
  </sheetData>
  <sheetProtection sheet="1" autoFilter="0" formatColumns="0" formatRows="0" objects="1" scenarios="1" spinCount="100000" saltValue="AVJCYKN3BG9eKU4kb2pP+GylULoyTyWFmd/SlhiwxSxiTdBqw2xEKbPv+3OV55SGcQLzTX1i+v8Dt2e7wtgccA==" hashValue="uVVN7g3TjpMCHUN/03iIDuntVbgNNkFzo0/nOVaOSxH68AdvXr8ORFBZFxTgAgC1dOJNmv5X6UTsOzSVm1VqBw==" algorithmName="SHA-512" password="CC35"/>
  <autoFilter ref="C85:K2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115</v>
      </c>
      <c r="I4" s="138"/>
      <c r="L4" s="20"/>
      <c r="M4" s="143" t="s">
        <v>10</v>
      </c>
      <c r="AT4" s="17" t="s">
        <v>31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stavby'!K6</f>
        <v>Oprava přijímačů kolejových obvodů - II. Etapa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116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1120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118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1121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30. 4. 2020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27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27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27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stavby'!AN19="","",'Rekapitulace stavby'!AN19)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9" t="s">
        <v>27</v>
      </c>
      <c r="J26" s="133" t="str">
        <f>IF('Rekapitulace stavby'!AN20="","",'Rekapitulace stavby'!AN20)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ROUND(J95,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ROUND((SUM(BE95:BE198)),  2)</f>
        <v>0</v>
      </c>
      <c r="G35" s="38"/>
      <c r="H35" s="38"/>
      <c r="I35" s="164">
        <v>0.20999999999999999</v>
      </c>
      <c r="J35" s="163">
        <f>ROUND(((SUM(BE95:BE198))*I35),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41</v>
      </c>
      <c r="F36" s="163">
        <f>ROUND((SUM(BF95:BF198)),  2)</f>
        <v>0</v>
      </c>
      <c r="G36" s="38"/>
      <c r="H36" s="38"/>
      <c r="I36" s="164">
        <v>0.14999999999999999</v>
      </c>
      <c r="J36" s="163">
        <f>ROUND(((SUM(BF95:BF198))*I36),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39</v>
      </c>
      <c r="E37" s="144" t="s">
        <v>42</v>
      </c>
      <c r="F37" s="163">
        <f>ROUND((SUM(BG95:BG198)),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4" t="s">
        <v>43</v>
      </c>
      <c r="F38" s="163">
        <f>ROUND((SUM(BH95:BH198)),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ROUND((SUM(BI95:BI198)),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přijímačů kolejových obvodů - II. Etapa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1120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02.1 - Stavební část - URS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30. 4. 2020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121</v>
      </c>
      <c r="D61" s="181"/>
      <c r="E61" s="181"/>
      <c r="F61" s="181"/>
      <c r="G61" s="181"/>
      <c r="H61" s="181"/>
      <c r="I61" s="182"/>
      <c r="J61" s="183" t="s">
        <v>122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J95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85"/>
      <c r="C64" s="186"/>
      <c r="D64" s="187" t="s">
        <v>1122</v>
      </c>
      <c r="E64" s="188"/>
      <c r="F64" s="188"/>
      <c r="G64" s="188"/>
      <c r="H64" s="188"/>
      <c r="I64" s="189"/>
      <c r="J64" s="190">
        <f>J96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4" customFormat="1" ht="19.92" customHeight="1">
      <c r="A65" s="14"/>
      <c r="B65" s="274"/>
      <c r="C65" s="125"/>
      <c r="D65" s="275" t="s">
        <v>1123</v>
      </c>
      <c r="E65" s="276"/>
      <c r="F65" s="276"/>
      <c r="G65" s="276"/>
      <c r="H65" s="276"/>
      <c r="I65" s="277"/>
      <c r="J65" s="278">
        <f>J129</f>
        <v>0</v>
      </c>
      <c r="K65" s="125"/>
      <c r="L65" s="279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="14" customFormat="1" ht="19.92" customHeight="1">
      <c r="A66" s="14"/>
      <c r="B66" s="274"/>
      <c r="C66" s="125"/>
      <c r="D66" s="275" t="s">
        <v>1124</v>
      </c>
      <c r="E66" s="276"/>
      <c r="F66" s="276"/>
      <c r="G66" s="276"/>
      <c r="H66" s="276"/>
      <c r="I66" s="277"/>
      <c r="J66" s="278">
        <f>J137</f>
        <v>0</v>
      </c>
      <c r="K66" s="125"/>
      <c r="L66" s="279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</row>
    <row r="67" s="14" customFormat="1" ht="19.92" customHeight="1">
      <c r="A67" s="14"/>
      <c r="B67" s="274"/>
      <c r="C67" s="125"/>
      <c r="D67" s="275" t="s">
        <v>1125</v>
      </c>
      <c r="E67" s="276"/>
      <c r="F67" s="276"/>
      <c r="G67" s="276"/>
      <c r="H67" s="276"/>
      <c r="I67" s="277"/>
      <c r="J67" s="278">
        <f>J145</f>
        <v>0</v>
      </c>
      <c r="K67" s="125"/>
      <c r="L67" s="279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</row>
    <row r="68" s="14" customFormat="1" ht="19.92" customHeight="1">
      <c r="A68" s="14"/>
      <c r="B68" s="274"/>
      <c r="C68" s="125"/>
      <c r="D68" s="275" t="s">
        <v>1126</v>
      </c>
      <c r="E68" s="276"/>
      <c r="F68" s="276"/>
      <c r="G68" s="276"/>
      <c r="H68" s="276"/>
      <c r="I68" s="277"/>
      <c r="J68" s="278">
        <f>J153</f>
        <v>0</v>
      </c>
      <c r="K68" s="125"/>
      <c r="L68" s="279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</row>
    <row r="69" s="14" customFormat="1" ht="19.92" customHeight="1">
      <c r="A69" s="14"/>
      <c r="B69" s="274"/>
      <c r="C69" s="125"/>
      <c r="D69" s="275" t="s">
        <v>1127</v>
      </c>
      <c r="E69" s="276"/>
      <c r="F69" s="276"/>
      <c r="G69" s="276"/>
      <c r="H69" s="276"/>
      <c r="I69" s="277"/>
      <c r="J69" s="278">
        <f>J161</f>
        <v>0</v>
      </c>
      <c r="K69" s="125"/>
      <c r="L69" s="279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</row>
    <row r="70" s="14" customFormat="1" ht="19.92" customHeight="1">
      <c r="A70" s="14"/>
      <c r="B70" s="274"/>
      <c r="C70" s="125"/>
      <c r="D70" s="275" t="s">
        <v>1128</v>
      </c>
      <c r="E70" s="276"/>
      <c r="F70" s="276"/>
      <c r="G70" s="276"/>
      <c r="H70" s="276"/>
      <c r="I70" s="277"/>
      <c r="J70" s="278">
        <f>J169</f>
        <v>0</v>
      </c>
      <c r="K70" s="125"/>
      <c r="L70" s="279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</row>
    <row r="71" s="14" customFormat="1" ht="19.92" customHeight="1">
      <c r="A71" s="14"/>
      <c r="B71" s="274"/>
      <c r="C71" s="125"/>
      <c r="D71" s="275" t="s">
        <v>1129</v>
      </c>
      <c r="E71" s="276"/>
      <c r="F71" s="276"/>
      <c r="G71" s="276"/>
      <c r="H71" s="276"/>
      <c r="I71" s="277"/>
      <c r="J71" s="278">
        <f>J177</f>
        <v>0</v>
      </c>
      <c r="K71" s="125"/>
      <c r="L71" s="279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</row>
    <row r="72" s="14" customFormat="1" ht="19.92" customHeight="1">
      <c r="A72" s="14"/>
      <c r="B72" s="274"/>
      <c r="C72" s="125"/>
      <c r="D72" s="275" t="s">
        <v>1130</v>
      </c>
      <c r="E72" s="276"/>
      <c r="F72" s="276"/>
      <c r="G72" s="276"/>
      <c r="H72" s="276"/>
      <c r="I72" s="277"/>
      <c r="J72" s="278">
        <f>J185</f>
        <v>0</v>
      </c>
      <c r="K72" s="125"/>
      <c r="L72" s="279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</row>
    <row r="73" s="9" customFormat="1" ht="24.96" customHeight="1">
      <c r="A73" s="9"/>
      <c r="B73" s="185"/>
      <c r="C73" s="186"/>
      <c r="D73" s="187" t="s">
        <v>124</v>
      </c>
      <c r="E73" s="188"/>
      <c r="F73" s="188"/>
      <c r="G73" s="188"/>
      <c r="H73" s="188"/>
      <c r="I73" s="189"/>
      <c r="J73" s="190">
        <f>J193</f>
        <v>0</v>
      </c>
      <c r="K73" s="186"/>
      <c r="L73" s="191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175"/>
      <c r="J75" s="60"/>
      <c r="K75" s="6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178"/>
      <c r="J79" s="62"/>
      <c r="K79" s="62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125</v>
      </c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6.5" customHeight="1">
      <c r="A83" s="38"/>
      <c r="B83" s="39"/>
      <c r="C83" s="40"/>
      <c r="D83" s="40"/>
      <c r="E83" s="179" t="str">
        <f>E7</f>
        <v>Oprava přijímačů kolejových obvodů - II. Etapa</v>
      </c>
      <c r="F83" s="32"/>
      <c r="G83" s="32"/>
      <c r="H83" s="32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" customFormat="1" ht="12" customHeight="1">
      <c r="B84" s="21"/>
      <c r="C84" s="32" t="s">
        <v>116</v>
      </c>
      <c r="D84" s="22"/>
      <c r="E84" s="22"/>
      <c r="F84" s="22"/>
      <c r="G84" s="22"/>
      <c r="H84" s="22"/>
      <c r="I84" s="138"/>
      <c r="J84" s="22"/>
      <c r="K84" s="22"/>
      <c r="L84" s="20"/>
    </row>
    <row r="85" s="2" customFormat="1" ht="16.5" customHeight="1">
      <c r="A85" s="38"/>
      <c r="B85" s="39"/>
      <c r="C85" s="40"/>
      <c r="D85" s="40"/>
      <c r="E85" s="179" t="s">
        <v>1120</v>
      </c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118</v>
      </c>
      <c r="D86" s="40"/>
      <c r="E86" s="40"/>
      <c r="F86" s="40"/>
      <c r="G86" s="40"/>
      <c r="H86" s="40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69" t="str">
        <f>E11</f>
        <v>02.1 - Stavební část - URS</v>
      </c>
      <c r="F87" s="40"/>
      <c r="G87" s="40"/>
      <c r="H87" s="40"/>
      <c r="I87" s="146"/>
      <c r="J87" s="40"/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6"/>
      <c r="J88" s="40"/>
      <c r="K88" s="40"/>
      <c r="L88" s="14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F14</f>
        <v xml:space="preserve"> </v>
      </c>
      <c r="G89" s="40"/>
      <c r="H89" s="40"/>
      <c r="I89" s="149" t="s">
        <v>23</v>
      </c>
      <c r="J89" s="72" t="str">
        <f>IF(J14="","",J14)</f>
        <v>30. 4. 2020</v>
      </c>
      <c r="K89" s="40"/>
      <c r="L89" s="14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146"/>
      <c r="J90" s="40"/>
      <c r="K90" s="40"/>
      <c r="L90" s="14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E17</f>
        <v xml:space="preserve"> </v>
      </c>
      <c r="G91" s="40"/>
      <c r="H91" s="40"/>
      <c r="I91" s="149" t="s">
        <v>30</v>
      </c>
      <c r="J91" s="36" t="str">
        <f>E23</f>
        <v xml:space="preserve"> </v>
      </c>
      <c r="K91" s="40"/>
      <c r="L91" s="14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IF(E20="","",E20)</f>
        <v>Vyplň údaj</v>
      </c>
      <c r="G92" s="40"/>
      <c r="H92" s="40"/>
      <c r="I92" s="149" t="s">
        <v>32</v>
      </c>
      <c r="J92" s="36" t="str">
        <f>E26</f>
        <v xml:space="preserve"> </v>
      </c>
      <c r="K92" s="40"/>
      <c r="L92" s="147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46"/>
      <c r="J93" s="40"/>
      <c r="K93" s="40"/>
      <c r="L93" s="147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10" customFormat="1" ht="29.28" customHeight="1">
      <c r="A94" s="192"/>
      <c r="B94" s="193"/>
      <c r="C94" s="194" t="s">
        <v>126</v>
      </c>
      <c r="D94" s="195" t="s">
        <v>54</v>
      </c>
      <c r="E94" s="195" t="s">
        <v>50</v>
      </c>
      <c r="F94" s="195" t="s">
        <v>51</v>
      </c>
      <c r="G94" s="195" t="s">
        <v>127</v>
      </c>
      <c r="H94" s="195" t="s">
        <v>128</v>
      </c>
      <c r="I94" s="196" t="s">
        <v>129</v>
      </c>
      <c r="J94" s="195" t="s">
        <v>122</v>
      </c>
      <c r="K94" s="197" t="s">
        <v>130</v>
      </c>
      <c r="L94" s="198"/>
      <c r="M94" s="92" t="s">
        <v>19</v>
      </c>
      <c r="N94" s="93" t="s">
        <v>39</v>
      </c>
      <c r="O94" s="93" t="s">
        <v>131</v>
      </c>
      <c r="P94" s="93" t="s">
        <v>132</v>
      </c>
      <c r="Q94" s="93" t="s">
        <v>133</v>
      </c>
      <c r="R94" s="93" t="s">
        <v>134</v>
      </c>
      <c r="S94" s="93" t="s">
        <v>135</v>
      </c>
      <c r="T94" s="94" t="s">
        <v>136</v>
      </c>
      <c r="U94" s="192"/>
      <c r="V94" s="192"/>
      <c r="W94" s="192"/>
      <c r="X94" s="192"/>
      <c r="Y94" s="192"/>
      <c r="Z94" s="192"/>
      <c r="AA94" s="192"/>
      <c r="AB94" s="192"/>
      <c r="AC94" s="192"/>
      <c r="AD94" s="192"/>
      <c r="AE94" s="192"/>
    </row>
    <row r="95" s="2" customFormat="1" ht="22.8" customHeight="1">
      <c r="A95" s="38"/>
      <c r="B95" s="39"/>
      <c r="C95" s="99" t="s">
        <v>137</v>
      </c>
      <c r="D95" s="40"/>
      <c r="E95" s="40"/>
      <c r="F95" s="40"/>
      <c r="G95" s="40"/>
      <c r="H95" s="40"/>
      <c r="I95" s="146"/>
      <c r="J95" s="199">
        <f>BK95</f>
        <v>0</v>
      </c>
      <c r="K95" s="40"/>
      <c r="L95" s="44"/>
      <c r="M95" s="95"/>
      <c r="N95" s="200"/>
      <c r="O95" s="96"/>
      <c r="P95" s="201">
        <f>P96+P193</f>
        <v>0</v>
      </c>
      <c r="Q95" s="96"/>
      <c r="R95" s="201">
        <f>R96+R193</f>
        <v>343.69210479999998</v>
      </c>
      <c r="S95" s="96"/>
      <c r="T95" s="202">
        <f>T96+T193</f>
        <v>6.96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68</v>
      </c>
      <c r="AU95" s="17" t="s">
        <v>123</v>
      </c>
      <c r="BK95" s="203">
        <f>BK96+BK193</f>
        <v>0</v>
      </c>
    </row>
    <row r="96" s="13" customFormat="1" ht="25.92" customHeight="1">
      <c r="A96" s="13"/>
      <c r="B96" s="253"/>
      <c r="C96" s="254"/>
      <c r="D96" s="255" t="s">
        <v>68</v>
      </c>
      <c r="E96" s="256" t="s">
        <v>76</v>
      </c>
      <c r="F96" s="256" t="s">
        <v>1131</v>
      </c>
      <c r="G96" s="254"/>
      <c r="H96" s="254"/>
      <c r="I96" s="257"/>
      <c r="J96" s="258">
        <f>BK96</f>
        <v>0</v>
      </c>
      <c r="K96" s="254"/>
      <c r="L96" s="259"/>
      <c r="M96" s="260"/>
      <c r="N96" s="261"/>
      <c r="O96" s="261"/>
      <c r="P96" s="262">
        <f>P97+SUM(P98:P129)+P137+P145+P153+P161+P169+P177+P185</f>
        <v>0</v>
      </c>
      <c r="Q96" s="261"/>
      <c r="R96" s="262">
        <f>R97+SUM(R98:R129)+R137+R145+R153+R161+R169+R177+R185</f>
        <v>343.69210479999998</v>
      </c>
      <c r="S96" s="261"/>
      <c r="T96" s="263">
        <f>T97+SUM(T98:T129)+T137+T145+T153+T161+T169+T177+T185</f>
        <v>6.96</v>
      </c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R96" s="264" t="s">
        <v>76</v>
      </c>
      <c r="AT96" s="265" t="s">
        <v>68</v>
      </c>
      <c r="AU96" s="265" t="s">
        <v>69</v>
      </c>
      <c r="AY96" s="264" t="s">
        <v>144</v>
      </c>
      <c r="BK96" s="266">
        <f>BK97+SUM(BK98:BK129)+BK137+BK145+BK153+BK161+BK169+BK177+BK185</f>
        <v>0</v>
      </c>
    </row>
    <row r="97" s="2" customFormat="1" ht="21.75" customHeight="1">
      <c r="A97" s="38"/>
      <c r="B97" s="39"/>
      <c r="C97" s="218" t="s">
        <v>76</v>
      </c>
      <c r="D97" s="218" t="s">
        <v>147</v>
      </c>
      <c r="E97" s="219" t="s">
        <v>148</v>
      </c>
      <c r="F97" s="220" t="s">
        <v>149</v>
      </c>
      <c r="G97" s="221" t="s">
        <v>141</v>
      </c>
      <c r="H97" s="222">
        <v>150</v>
      </c>
      <c r="I97" s="223"/>
      <c r="J97" s="224">
        <f>ROUND(I97*H97,2)</f>
        <v>0</v>
      </c>
      <c r="K97" s="220" t="s">
        <v>142</v>
      </c>
      <c r="L97" s="44"/>
      <c r="M97" s="225" t="s">
        <v>19</v>
      </c>
      <c r="N97" s="226" t="s">
        <v>42</v>
      </c>
      <c r="O97" s="84"/>
      <c r="P97" s="214">
        <f>O97*H97</f>
        <v>0</v>
      </c>
      <c r="Q97" s="214">
        <v>0.0044000000000000003</v>
      </c>
      <c r="R97" s="214">
        <f>Q97*H97</f>
        <v>0.66000000000000003</v>
      </c>
      <c r="S97" s="214">
        <v>0</v>
      </c>
      <c r="T97" s="21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145</v>
      </c>
      <c r="AT97" s="216" t="s">
        <v>147</v>
      </c>
      <c r="AU97" s="216" t="s">
        <v>76</v>
      </c>
      <c r="AY97" s="17" t="s">
        <v>144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145</v>
      </c>
      <c r="BK97" s="217">
        <f>ROUND(I97*H97,2)</f>
        <v>0</v>
      </c>
      <c r="BL97" s="17" t="s">
        <v>145</v>
      </c>
      <c r="BM97" s="216" t="s">
        <v>1132</v>
      </c>
    </row>
    <row r="98" s="2" customFormat="1">
      <c r="A98" s="38"/>
      <c r="B98" s="39"/>
      <c r="C98" s="40"/>
      <c r="D98" s="227" t="s">
        <v>151</v>
      </c>
      <c r="E98" s="40"/>
      <c r="F98" s="228" t="s">
        <v>152</v>
      </c>
      <c r="G98" s="40"/>
      <c r="H98" s="40"/>
      <c r="I98" s="146"/>
      <c r="J98" s="40"/>
      <c r="K98" s="40"/>
      <c r="L98" s="44"/>
      <c r="M98" s="229"/>
      <c r="N98" s="230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151</v>
      </c>
      <c r="AU98" s="17" t="s">
        <v>76</v>
      </c>
    </row>
    <row r="99" s="2" customFormat="1" ht="16.5" customHeight="1">
      <c r="A99" s="38"/>
      <c r="B99" s="39"/>
      <c r="C99" s="204" t="s">
        <v>78</v>
      </c>
      <c r="D99" s="204" t="s">
        <v>138</v>
      </c>
      <c r="E99" s="205" t="s">
        <v>139</v>
      </c>
      <c r="F99" s="206" t="s">
        <v>140</v>
      </c>
      <c r="G99" s="207" t="s">
        <v>141</v>
      </c>
      <c r="H99" s="208">
        <v>150</v>
      </c>
      <c r="I99" s="209"/>
      <c r="J99" s="210">
        <f>ROUND(I99*H99,2)</f>
        <v>0</v>
      </c>
      <c r="K99" s="206" t="s">
        <v>142</v>
      </c>
      <c r="L99" s="211"/>
      <c r="M99" s="212" t="s">
        <v>19</v>
      </c>
      <c r="N99" s="213" t="s">
        <v>42</v>
      </c>
      <c r="O99" s="84"/>
      <c r="P99" s="214">
        <f>O99*H99</f>
        <v>0</v>
      </c>
      <c r="Q99" s="214">
        <v>0.0045700000000000003</v>
      </c>
      <c r="R99" s="214">
        <f>Q99*H99</f>
        <v>0.6855</v>
      </c>
      <c r="S99" s="214">
        <v>0</v>
      </c>
      <c r="T99" s="21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143</v>
      </c>
      <c r="AT99" s="216" t="s">
        <v>138</v>
      </c>
      <c r="AU99" s="216" t="s">
        <v>76</v>
      </c>
      <c r="AY99" s="17" t="s">
        <v>144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145</v>
      </c>
      <c r="BK99" s="217">
        <f>ROUND(I99*H99,2)</f>
        <v>0</v>
      </c>
      <c r="BL99" s="17" t="s">
        <v>145</v>
      </c>
      <c r="BM99" s="216" t="s">
        <v>1133</v>
      </c>
    </row>
    <row r="100" s="2" customFormat="1" ht="16.5" customHeight="1">
      <c r="A100" s="38"/>
      <c r="B100" s="39"/>
      <c r="C100" s="204" t="s">
        <v>153</v>
      </c>
      <c r="D100" s="204" t="s">
        <v>138</v>
      </c>
      <c r="E100" s="205" t="s">
        <v>154</v>
      </c>
      <c r="F100" s="206" t="s">
        <v>155</v>
      </c>
      <c r="G100" s="207" t="s">
        <v>141</v>
      </c>
      <c r="H100" s="208">
        <v>1654</v>
      </c>
      <c r="I100" s="209"/>
      <c r="J100" s="210">
        <f>ROUND(I100*H100,2)</f>
        <v>0</v>
      </c>
      <c r="K100" s="206" t="s">
        <v>142</v>
      </c>
      <c r="L100" s="211"/>
      <c r="M100" s="212" t="s">
        <v>19</v>
      </c>
      <c r="N100" s="213" t="s">
        <v>42</v>
      </c>
      <c r="O100" s="84"/>
      <c r="P100" s="214">
        <f>O100*H100</f>
        <v>0</v>
      </c>
      <c r="Q100" s="214">
        <v>0.0037000000000000002</v>
      </c>
      <c r="R100" s="214">
        <f>Q100*H100</f>
        <v>6.1198000000000006</v>
      </c>
      <c r="S100" s="214">
        <v>0</v>
      </c>
      <c r="T100" s="21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6" t="s">
        <v>143</v>
      </c>
      <c r="AT100" s="216" t="s">
        <v>138</v>
      </c>
      <c r="AU100" s="216" t="s">
        <v>76</v>
      </c>
      <c r="AY100" s="17" t="s">
        <v>144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7" t="s">
        <v>145</v>
      </c>
      <c r="BK100" s="217">
        <f>ROUND(I100*H100,2)</f>
        <v>0</v>
      </c>
      <c r="BL100" s="17" t="s">
        <v>145</v>
      </c>
      <c r="BM100" s="216" t="s">
        <v>1134</v>
      </c>
    </row>
    <row r="101" s="2" customFormat="1" ht="16.5" customHeight="1">
      <c r="A101" s="38"/>
      <c r="B101" s="39"/>
      <c r="C101" s="204" t="s">
        <v>145</v>
      </c>
      <c r="D101" s="204" t="s">
        <v>138</v>
      </c>
      <c r="E101" s="205" t="s">
        <v>157</v>
      </c>
      <c r="F101" s="206" t="s">
        <v>158</v>
      </c>
      <c r="G101" s="207" t="s">
        <v>159</v>
      </c>
      <c r="H101" s="208">
        <v>826</v>
      </c>
      <c r="I101" s="209"/>
      <c r="J101" s="210">
        <f>ROUND(I101*H101,2)</f>
        <v>0</v>
      </c>
      <c r="K101" s="206" t="s">
        <v>142</v>
      </c>
      <c r="L101" s="211"/>
      <c r="M101" s="212" t="s">
        <v>19</v>
      </c>
      <c r="N101" s="213" t="s">
        <v>42</v>
      </c>
      <c r="O101" s="84"/>
      <c r="P101" s="214">
        <f>O101*H101</f>
        <v>0</v>
      </c>
      <c r="Q101" s="214">
        <v>0.00029999999999999997</v>
      </c>
      <c r="R101" s="214">
        <f>Q101*H101</f>
        <v>0.24779999999999997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143</v>
      </c>
      <c r="AT101" s="216" t="s">
        <v>138</v>
      </c>
      <c r="AU101" s="216" t="s">
        <v>76</v>
      </c>
      <c r="AY101" s="17" t="s">
        <v>144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145</v>
      </c>
      <c r="BK101" s="217">
        <f>ROUND(I101*H101,2)</f>
        <v>0</v>
      </c>
      <c r="BL101" s="17" t="s">
        <v>145</v>
      </c>
      <c r="BM101" s="216" t="s">
        <v>1135</v>
      </c>
    </row>
    <row r="102" s="2" customFormat="1" ht="21.75" customHeight="1">
      <c r="A102" s="38"/>
      <c r="B102" s="39"/>
      <c r="C102" s="218" t="s">
        <v>161</v>
      </c>
      <c r="D102" s="218" t="s">
        <v>147</v>
      </c>
      <c r="E102" s="219" t="s">
        <v>176</v>
      </c>
      <c r="F102" s="220" t="s">
        <v>177</v>
      </c>
      <c r="G102" s="221" t="s">
        <v>159</v>
      </c>
      <c r="H102" s="222">
        <v>62</v>
      </c>
      <c r="I102" s="223"/>
      <c r="J102" s="224">
        <f>ROUND(I102*H102,2)</f>
        <v>0</v>
      </c>
      <c r="K102" s="220" t="s">
        <v>142</v>
      </c>
      <c r="L102" s="44"/>
      <c r="M102" s="225" t="s">
        <v>19</v>
      </c>
      <c r="N102" s="226" t="s">
        <v>42</v>
      </c>
      <c r="O102" s="84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173</v>
      </c>
      <c r="AT102" s="216" t="s">
        <v>147</v>
      </c>
      <c r="AU102" s="216" t="s">
        <v>76</v>
      </c>
      <c r="AY102" s="17" t="s">
        <v>144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145</v>
      </c>
      <c r="BK102" s="217">
        <f>ROUND(I102*H102,2)</f>
        <v>0</v>
      </c>
      <c r="BL102" s="17" t="s">
        <v>173</v>
      </c>
      <c r="BM102" s="216" t="s">
        <v>1136</v>
      </c>
    </row>
    <row r="103" s="2" customFormat="1">
      <c r="A103" s="38"/>
      <c r="B103" s="39"/>
      <c r="C103" s="40"/>
      <c r="D103" s="227" t="s">
        <v>151</v>
      </c>
      <c r="E103" s="40"/>
      <c r="F103" s="228" t="s">
        <v>175</v>
      </c>
      <c r="G103" s="40"/>
      <c r="H103" s="40"/>
      <c r="I103" s="146"/>
      <c r="J103" s="40"/>
      <c r="K103" s="40"/>
      <c r="L103" s="44"/>
      <c r="M103" s="229"/>
      <c r="N103" s="230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151</v>
      </c>
      <c r="AU103" s="17" t="s">
        <v>76</v>
      </c>
    </row>
    <row r="104" s="2" customFormat="1" ht="21.75" customHeight="1">
      <c r="A104" s="38"/>
      <c r="B104" s="39"/>
      <c r="C104" s="218" t="s">
        <v>166</v>
      </c>
      <c r="D104" s="218" t="s">
        <v>147</v>
      </c>
      <c r="E104" s="219" t="s">
        <v>171</v>
      </c>
      <c r="F104" s="220" t="s">
        <v>172</v>
      </c>
      <c r="G104" s="221" t="s">
        <v>159</v>
      </c>
      <c r="H104" s="222">
        <v>28</v>
      </c>
      <c r="I104" s="223"/>
      <c r="J104" s="224">
        <f>ROUND(I104*H104,2)</f>
        <v>0</v>
      </c>
      <c r="K104" s="220" t="s">
        <v>142</v>
      </c>
      <c r="L104" s="44"/>
      <c r="M104" s="225" t="s">
        <v>19</v>
      </c>
      <c r="N104" s="226" t="s">
        <v>42</v>
      </c>
      <c r="O104" s="84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173</v>
      </c>
      <c r="AT104" s="216" t="s">
        <v>147</v>
      </c>
      <c r="AU104" s="216" t="s">
        <v>76</v>
      </c>
      <c r="AY104" s="17" t="s">
        <v>144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145</v>
      </c>
      <c r="BK104" s="217">
        <f>ROUND(I104*H104,2)</f>
        <v>0</v>
      </c>
      <c r="BL104" s="17" t="s">
        <v>173</v>
      </c>
      <c r="BM104" s="216" t="s">
        <v>1137</v>
      </c>
    </row>
    <row r="105" s="2" customFormat="1">
      <c r="A105" s="38"/>
      <c r="B105" s="39"/>
      <c r="C105" s="40"/>
      <c r="D105" s="227" t="s">
        <v>151</v>
      </c>
      <c r="E105" s="40"/>
      <c r="F105" s="228" t="s">
        <v>175</v>
      </c>
      <c r="G105" s="40"/>
      <c r="H105" s="40"/>
      <c r="I105" s="146"/>
      <c r="J105" s="40"/>
      <c r="K105" s="40"/>
      <c r="L105" s="44"/>
      <c r="M105" s="229"/>
      <c r="N105" s="230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151</v>
      </c>
      <c r="AU105" s="17" t="s">
        <v>76</v>
      </c>
    </row>
    <row r="106" s="2" customFormat="1" ht="21.75" customHeight="1">
      <c r="A106" s="38"/>
      <c r="B106" s="39"/>
      <c r="C106" s="218" t="s">
        <v>170</v>
      </c>
      <c r="D106" s="218" t="s">
        <v>147</v>
      </c>
      <c r="E106" s="219" t="s">
        <v>180</v>
      </c>
      <c r="F106" s="220" t="s">
        <v>181</v>
      </c>
      <c r="G106" s="221" t="s">
        <v>182</v>
      </c>
      <c r="H106" s="222">
        <v>284</v>
      </c>
      <c r="I106" s="223"/>
      <c r="J106" s="224">
        <f>ROUND(I106*H106,2)</f>
        <v>0</v>
      </c>
      <c r="K106" s="220" t="s">
        <v>142</v>
      </c>
      <c r="L106" s="44"/>
      <c r="M106" s="225" t="s">
        <v>19</v>
      </c>
      <c r="N106" s="226" t="s">
        <v>42</v>
      </c>
      <c r="O106" s="84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6" t="s">
        <v>173</v>
      </c>
      <c r="AT106" s="216" t="s">
        <v>147</v>
      </c>
      <c r="AU106" s="216" t="s">
        <v>76</v>
      </c>
      <c r="AY106" s="17" t="s">
        <v>144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7" t="s">
        <v>145</v>
      </c>
      <c r="BK106" s="217">
        <f>ROUND(I106*H106,2)</f>
        <v>0</v>
      </c>
      <c r="BL106" s="17" t="s">
        <v>173</v>
      </c>
      <c r="BM106" s="216" t="s">
        <v>1138</v>
      </c>
    </row>
    <row r="107" s="2" customFormat="1" ht="21.75" customHeight="1">
      <c r="A107" s="38"/>
      <c r="B107" s="39"/>
      <c r="C107" s="218" t="s">
        <v>143</v>
      </c>
      <c r="D107" s="218" t="s">
        <v>147</v>
      </c>
      <c r="E107" s="219" t="s">
        <v>162</v>
      </c>
      <c r="F107" s="220" t="s">
        <v>163</v>
      </c>
      <c r="G107" s="221" t="s">
        <v>141</v>
      </c>
      <c r="H107" s="222">
        <v>1654</v>
      </c>
      <c r="I107" s="223"/>
      <c r="J107" s="224">
        <f>ROUND(I107*H107,2)</f>
        <v>0</v>
      </c>
      <c r="K107" s="220" t="s">
        <v>142</v>
      </c>
      <c r="L107" s="44"/>
      <c r="M107" s="225" t="s">
        <v>19</v>
      </c>
      <c r="N107" s="226" t="s">
        <v>42</v>
      </c>
      <c r="O107" s="84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6" t="s">
        <v>145</v>
      </c>
      <c r="AT107" s="216" t="s">
        <v>147</v>
      </c>
      <c r="AU107" s="216" t="s">
        <v>76</v>
      </c>
      <c r="AY107" s="17" t="s">
        <v>144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7" t="s">
        <v>145</v>
      </c>
      <c r="BK107" s="217">
        <f>ROUND(I107*H107,2)</f>
        <v>0</v>
      </c>
      <c r="BL107" s="17" t="s">
        <v>145</v>
      </c>
      <c r="BM107" s="216" t="s">
        <v>1139</v>
      </c>
    </row>
    <row r="108" s="2" customFormat="1">
      <c r="A108" s="38"/>
      <c r="B108" s="39"/>
      <c r="C108" s="40"/>
      <c r="D108" s="227" t="s">
        <v>151</v>
      </c>
      <c r="E108" s="40"/>
      <c r="F108" s="228" t="s">
        <v>165</v>
      </c>
      <c r="G108" s="40"/>
      <c r="H108" s="40"/>
      <c r="I108" s="146"/>
      <c r="J108" s="40"/>
      <c r="K108" s="40"/>
      <c r="L108" s="44"/>
      <c r="M108" s="229"/>
      <c r="N108" s="230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151</v>
      </c>
      <c r="AU108" s="17" t="s">
        <v>76</v>
      </c>
    </row>
    <row r="109" s="2" customFormat="1" ht="21.75" customHeight="1">
      <c r="A109" s="38"/>
      <c r="B109" s="39"/>
      <c r="C109" s="218" t="s">
        <v>179</v>
      </c>
      <c r="D109" s="218" t="s">
        <v>147</v>
      </c>
      <c r="E109" s="219" t="s">
        <v>167</v>
      </c>
      <c r="F109" s="220" t="s">
        <v>168</v>
      </c>
      <c r="G109" s="221" t="s">
        <v>141</v>
      </c>
      <c r="H109" s="222">
        <v>1654</v>
      </c>
      <c r="I109" s="223"/>
      <c r="J109" s="224">
        <f>ROUND(I109*H109,2)</f>
        <v>0</v>
      </c>
      <c r="K109" s="220" t="s">
        <v>142</v>
      </c>
      <c r="L109" s="44"/>
      <c r="M109" s="225" t="s">
        <v>19</v>
      </c>
      <c r="N109" s="226" t="s">
        <v>42</v>
      </c>
      <c r="O109" s="84"/>
      <c r="P109" s="214">
        <f>O109*H109</f>
        <v>0</v>
      </c>
      <c r="Q109" s="214">
        <v>0.00012239999999999999</v>
      </c>
      <c r="R109" s="214">
        <f>Q109*H109</f>
        <v>0.20244959999999998</v>
      </c>
      <c r="S109" s="214">
        <v>0</v>
      </c>
      <c r="T109" s="21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6" t="s">
        <v>145</v>
      </c>
      <c r="AT109" s="216" t="s">
        <v>147</v>
      </c>
      <c r="AU109" s="216" t="s">
        <v>76</v>
      </c>
      <c r="AY109" s="17" t="s">
        <v>144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7" t="s">
        <v>145</v>
      </c>
      <c r="BK109" s="217">
        <f>ROUND(I109*H109,2)</f>
        <v>0</v>
      </c>
      <c r="BL109" s="17" t="s">
        <v>145</v>
      </c>
      <c r="BM109" s="216" t="s">
        <v>1140</v>
      </c>
    </row>
    <row r="110" s="2" customFormat="1" ht="16.5" customHeight="1">
      <c r="A110" s="38"/>
      <c r="B110" s="39"/>
      <c r="C110" s="218" t="s">
        <v>184</v>
      </c>
      <c r="D110" s="218" t="s">
        <v>147</v>
      </c>
      <c r="E110" s="219" t="s">
        <v>185</v>
      </c>
      <c r="F110" s="220" t="s">
        <v>186</v>
      </c>
      <c r="G110" s="221" t="s">
        <v>187</v>
      </c>
      <c r="H110" s="222">
        <v>1.6539999999999999</v>
      </c>
      <c r="I110" s="223"/>
      <c r="J110" s="224">
        <f>ROUND(I110*H110,2)</f>
        <v>0</v>
      </c>
      <c r="K110" s="220" t="s">
        <v>142</v>
      </c>
      <c r="L110" s="44"/>
      <c r="M110" s="225" t="s">
        <v>19</v>
      </c>
      <c r="N110" s="226" t="s">
        <v>42</v>
      </c>
      <c r="O110" s="84"/>
      <c r="P110" s="214">
        <f>O110*H110</f>
        <v>0</v>
      </c>
      <c r="Q110" s="214">
        <v>0.0088000000000000005</v>
      </c>
      <c r="R110" s="214">
        <f>Q110*H110</f>
        <v>0.014555200000000001</v>
      </c>
      <c r="S110" s="214">
        <v>0</v>
      </c>
      <c r="T110" s="21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6" t="s">
        <v>173</v>
      </c>
      <c r="AT110" s="216" t="s">
        <v>147</v>
      </c>
      <c r="AU110" s="216" t="s">
        <v>76</v>
      </c>
      <c r="AY110" s="17" t="s">
        <v>144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7" t="s">
        <v>145</v>
      </c>
      <c r="BK110" s="217">
        <f>ROUND(I110*H110,2)</f>
        <v>0</v>
      </c>
      <c r="BL110" s="17" t="s">
        <v>173</v>
      </c>
      <c r="BM110" s="216" t="s">
        <v>1141</v>
      </c>
    </row>
    <row r="111" s="2" customFormat="1">
      <c r="A111" s="38"/>
      <c r="B111" s="39"/>
      <c r="C111" s="40"/>
      <c r="D111" s="227" t="s">
        <v>151</v>
      </c>
      <c r="E111" s="40"/>
      <c r="F111" s="228" t="s">
        <v>189</v>
      </c>
      <c r="G111" s="40"/>
      <c r="H111" s="40"/>
      <c r="I111" s="146"/>
      <c r="J111" s="40"/>
      <c r="K111" s="40"/>
      <c r="L111" s="44"/>
      <c r="M111" s="229"/>
      <c r="N111" s="230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151</v>
      </c>
      <c r="AU111" s="17" t="s">
        <v>76</v>
      </c>
    </row>
    <row r="112" s="2" customFormat="1" ht="21.75" customHeight="1">
      <c r="A112" s="38"/>
      <c r="B112" s="39"/>
      <c r="C112" s="218" t="s">
        <v>190</v>
      </c>
      <c r="D112" s="218" t="s">
        <v>147</v>
      </c>
      <c r="E112" s="219" t="s">
        <v>191</v>
      </c>
      <c r="F112" s="220" t="s">
        <v>192</v>
      </c>
      <c r="G112" s="221" t="s">
        <v>193</v>
      </c>
      <c r="H112" s="222">
        <v>18</v>
      </c>
      <c r="I112" s="223"/>
      <c r="J112" s="224">
        <f>ROUND(I112*H112,2)</f>
        <v>0</v>
      </c>
      <c r="K112" s="220" t="s">
        <v>142</v>
      </c>
      <c r="L112" s="44"/>
      <c r="M112" s="225" t="s">
        <v>19</v>
      </c>
      <c r="N112" s="226" t="s">
        <v>42</v>
      </c>
      <c r="O112" s="84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6" t="s">
        <v>173</v>
      </c>
      <c r="AT112" s="216" t="s">
        <v>147</v>
      </c>
      <c r="AU112" s="216" t="s">
        <v>76</v>
      </c>
      <c r="AY112" s="17" t="s">
        <v>144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7" t="s">
        <v>145</v>
      </c>
      <c r="BK112" s="217">
        <f>ROUND(I112*H112,2)</f>
        <v>0</v>
      </c>
      <c r="BL112" s="17" t="s">
        <v>173</v>
      </c>
      <c r="BM112" s="216" t="s">
        <v>1142</v>
      </c>
    </row>
    <row r="113" s="2" customFormat="1">
      <c r="A113" s="38"/>
      <c r="B113" s="39"/>
      <c r="C113" s="40"/>
      <c r="D113" s="227" t="s">
        <v>151</v>
      </c>
      <c r="E113" s="40"/>
      <c r="F113" s="228" t="s">
        <v>195</v>
      </c>
      <c r="G113" s="40"/>
      <c r="H113" s="40"/>
      <c r="I113" s="146"/>
      <c r="J113" s="40"/>
      <c r="K113" s="40"/>
      <c r="L113" s="44"/>
      <c r="M113" s="229"/>
      <c r="N113" s="230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151</v>
      </c>
      <c r="AU113" s="17" t="s">
        <v>76</v>
      </c>
    </row>
    <row r="114" s="2" customFormat="1">
      <c r="A114" s="38"/>
      <c r="B114" s="39"/>
      <c r="C114" s="40"/>
      <c r="D114" s="227" t="s">
        <v>196</v>
      </c>
      <c r="E114" s="40"/>
      <c r="F114" s="228" t="s">
        <v>197</v>
      </c>
      <c r="G114" s="40"/>
      <c r="H114" s="40"/>
      <c r="I114" s="146"/>
      <c r="J114" s="40"/>
      <c r="K114" s="40"/>
      <c r="L114" s="44"/>
      <c r="M114" s="229"/>
      <c r="N114" s="230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196</v>
      </c>
      <c r="AU114" s="17" t="s">
        <v>76</v>
      </c>
    </row>
    <row r="115" s="2" customFormat="1" ht="16.5" customHeight="1">
      <c r="A115" s="38"/>
      <c r="B115" s="39"/>
      <c r="C115" s="218" t="s">
        <v>198</v>
      </c>
      <c r="D115" s="218" t="s">
        <v>147</v>
      </c>
      <c r="E115" s="219" t="s">
        <v>199</v>
      </c>
      <c r="F115" s="220" t="s">
        <v>200</v>
      </c>
      <c r="G115" s="221" t="s">
        <v>159</v>
      </c>
      <c r="H115" s="222">
        <v>2</v>
      </c>
      <c r="I115" s="223"/>
      <c r="J115" s="224">
        <f>ROUND(I115*H115,2)</f>
        <v>0</v>
      </c>
      <c r="K115" s="220" t="s">
        <v>142</v>
      </c>
      <c r="L115" s="44"/>
      <c r="M115" s="225" t="s">
        <v>19</v>
      </c>
      <c r="N115" s="226" t="s">
        <v>42</v>
      </c>
      <c r="O115" s="84"/>
      <c r="P115" s="214">
        <f>O115*H115</f>
        <v>0</v>
      </c>
      <c r="Q115" s="214">
        <v>0</v>
      </c>
      <c r="R115" s="214">
        <f>Q115*H115</f>
        <v>0</v>
      </c>
      <c r="S115" s="214">
        <v>3.48</v>
      </c>
      <c r="T115" s="215">
        <f>S115*H115</f>
        <v>6.96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6" t="s">
        <v>173</v>
      </c>
      <c r="AT115" s="216" t="s">
        <v>147</v>
      </c>
      <c r="AU115" s="216" t="s">
        <v>76</v>
      </c>
      <c r="AY115" s="17" t="s">
        <v>144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7" t="s">
        <v>145</v>
      </c>
      <c r="BK115" s="217">
        <f>ROUND(I115*H115,2)</f>
        <v>0</v>
      </c>
      <c r="BL115" s="17" t="s">
        <v>173</v>
      </c>
      <c r="BM115" s="216" t="s">
        <v>1143</v>
      </c>
    </row>
    <row r="116" s="2" customFormat="1">
      <c r="A116" s="38"/>
      <c r="B116" s="39"/>
      <c r="C116" s="40"/>
      <c r="D116" s="227" t="s">
        <v>151</v>
      </c>
      <c r="E116" s="40"/>
      <c r="F116" s="228" t="s">
        <v>202</v>
      </c>
      <c r="G116" s="40"/>
      <c r="H116" s="40"/>
      <c r="I116" s="146"/>
      <c r="J116" s="40"/>
      <c r="K116" s="40"/>
      <c r="L116" s="44"/>
      <c r="M116" s="229"/>
      <c r="N116" s="230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151</v>
      </c>
      <c r="AU116" s="17" t="s">
        <v>76</v>
      </c>
    </row>
    <row r="117" s="2" customFormat="1">
      <c r="A117" s="38"/>
      <c r="B117" s="39"/>
      <c r="C117" s="40"/>
      <c r="D117" s="227" t="s">
        <v>196</v>
      </c>
      <c r="E117" s="40"/>
      <c r="F117" s="228" t="s">
        <v>203</v>
      </c>
      <c r="G117" s="40"/>
      <c r="H117" s="40"/>
      <c r="I117" s="146"/>
      <c r="J117" s="40"/>
      <c r="K117" s="40"/>
      <c r="L117" s="44"/>
      <c r="M117" s="229"/>
      <c r="N117" s="230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196</v>
      </c>
      <c r="AU117" s="17" t="s">
        <v>76</v>
      </c>
    </row>
    <row r="118" s="2" customFormat="1" ht="21.75" customHeight="1">
      <c r="A118" s="38"/>
      <c r="B118" s="39"/>
      <c r="C118" s="218" t="s">
        <v>204</v>
      </c>
      <c r="D118" s="218" t="s">
        <v>147</v>
      </c>
      <c r="E118" s="219" t="s">
        <v>205</v>
      </c>
      <c r="F118" s="220" t="s">
        <v>206</v>
      </c>
      <c r="G118" s="221" t="s">
        <v>193</v>
      </c>
      <c r="H118" s="222">
        <v>533.54999999999995</v>
      </c>
      <c r="I118" s="223"/>
      <c r="J118" s="224">
        <f>ROUND(I118*H118,2)</f>
        <v>0</v>
      </c>
      <c r="K118" s="220" t="s">
        <v>142</v>
      </c>
      <c r="L118" s="44"/>
      <c r="M118" s="225" t="s">
        <v>19</v>
      </c>
      <c r="N118" s="226" t="s">
        <v>42</v>
      </c>
      <c r="O118" s="84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6" t="s">
        <v>76</v>
      </c>
      <c r="AT118" s="216" t="s">
        <v>147</v>
      </c>
      <c r="AU118" s="216" t="s">
        <v>76</v>
      </c>
      <c r="AY118" s="17" t="s">
        <v>144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7" t="s">
        <v>145</v>
      </c>
      <c r="BK118" s="217">
        <f>ROUND(I118*H118,2)</f>
        <v>0</v>
      </c>
      <c r="BL118" s="17" t="s">
        <v>76</v>
      </c>
      <c r="BM118" s="216" t="s">
        <v>1144</v>
      </c>
    </row>
    <row r="119" s="2" customFormat="1">
      <c r="A119" s="38"/>
      <c r="B119" s="39"/>
      <c r="C119" s="40"/>
      <c r="D119" s="227" t="s">
        <v>151</v>
      </c>
      <c r="E119" s="40"/>
      <c r="F119" s="228" t="s">
        <v>208</v>
      </c>
      <c r="G119" s="40"/>
      <c r="H119" s="40"/>
      <c r="I119" s="146"/>
      <c r="J119" s="40"/>
      <c r="K119" s="40"/>
      <c r="L119" s="44"/>
      <c r="M119" s="229"/>
      <c r="N119" s="230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151</v>
      </c>
      <c r="AU119" s="17" t="s">
        <v>76</v>
      </c>
    </row>
    <row r="120" s="11" customFormat="1">
      <c r="A120" s="11"/>
      <c r="B120" s="231"/>
      <c r="C120" s="232"/>
      <c r="D120" s="227" t="s">
        <v>209</v>
      </c>
      <c r="E120" s="233" t="s">
        <v>19</v>
      </c>
      <c r="F120" s="234" t="s">
        <v>1145</v>
      </c>
      <c r="G120" s="232"/>
      <c r="H120" s="235">
        <v>521.00999999999999</v>
      </c>
      <c r="I120" s="236"/>
      <c r="J120" s="232"/>
      <c r="K120" s="232"/>
      <c r="L120" s="237"/>
      <c r="M120" s="238"/>
      <c r="N120" s="239"/>
      <c r="O120" s="239"/>
      <c r="P120" s="239"/>
      <c r="Q120" s="239"/>
      <c r="R120" s="239"/>
      <c r="S120" s="239"/>
      <c r="T120" s="240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T120" s="241" t="s">
        <v>209</v>
      </c>
      <c r="AU120" s="241" t="s">
        <v>76</v>
      </c>
      <c r="AV120" s="11" t="s">
        <v>78</v>
      </c>
      <c r="AW120" s="11" t="s">
        <v>31</v>
      </c>
      <c r="AX120" s="11" t="s">
        <v>69</v>
      </c>
      <c r="AY120" s="241" t="s">
        <v>144</v>
      </c>
    </row>
    <row r="121" s="11" customFormat="1">
      <c r="A121" s="11"/>
      <c r="B121" s="231"/>
      <c r="C121" s="232"/>
      <c r="D121" s="227" t="s">
        <v>209</v>
      </c>
      <c r="E121" s="233" t="s">
        <v>19</v>
      </c>
      <c r="F121" s="234" t="s">
        <v>211</v>
      </c>
      <c r="G121" s="232"/>
      <c r="H121" s="235">
        <v>12.539999999999999</v>
      </c>
      <c r="I121" s="236"/>
      <c r="J121" s="232"/>
      <c r="K121" s="232"/>
      <c r="L121" s="237"/>
      <c r="M121" s="238"/>
      <c r="N121" s="239"/>
      <c r="O121" s="239"/>
      <c r="P121" s="239"/>
      <c r="Q121" s="239"/>
      <c r="R121" s="239"/>
      <c r="S121" s="239"/>
      <c r="T121" s="240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T121" s="241" t="s">
        <v>209</v>
      </c>
      <c r="AU121" s="241" t="s">
        <v>76</v>
      </c>
      <c r="AV121" s="11" t="s">
        <v>78</v>
      </c>
      <c r="AW121" s="11" t="s">
        <v>31</v>
      </c>
      <c r="AX121" s="11" t="s">
        <v>69</v>
      </c>
      <c r="AY121" s="241" t="s">
        <v>144</v>
      </c>
    </row>
    <row r="122" s="12" customFormat="1">
      <c r="A122" s="12"/>
      <c r="B122" s="242"/>
      <c r="C122" s="243"/>
      <c r="D122" s="227" t="s">
        <v>209</v>
      </c>
      <c r="E122" s="244" t="s">
        <v>19</v>
      </c>
      <c r="F122" s="245" t="s">
        <v>212</v>
      </c>
      <c r="G122" s="243"/>
      <c r="H122" s="246">
        <v>533.54999999999995</v>
      </c>
      <c r="I122" s="247"/>
      <c r="J122" s="243"/>
      <c r="K122" s="243"/>
      <c r="L122" s="248"/>
      <c r="M122" s="249"/>
      <c r="N122" s="250"/>
      <c r="O122" s="250"/>
      <c r="P122" s="250"/>
      <c r="Q122" s="250"/>
      <c r="R122" s="250"/>
      <c r="S122" s="250"/>
      <c r="T122" s="251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52" t="s">
        <v>209</v>
      </c>
      <c r="AU122" s="252" t="s">
        <v>76</v>
      </c>
      <c r="AV122" s="12" t="s">
        <v>145</v>
      </c>
      <c r="AW122" s="12" t="s">
        <v>31</v>
      </c>
      <c r="AX122" s="12" t="s">
        <v>76</v>
      </c>
      <c r="AY122" s="252" t="s">
        <v>144</v>
      </c>
    </row>
    <row r="123" s="2" customFormat="1" ht="21.75" customHeight="1">
      <c r="A123" s="38"/>
      <c r="B123" s="39"/>
      <c r="C123" s="218" t="s">
        <v>213</v>
      </c>
      <c r="D123" s="218" t="s">
        <v>147</v>
      </c>
      <c r="E123" s="219" t="s">
        <v>214</v>
      </c>
      <c r="F123" s="220" t="s">
        <v>215</v>
      </c>
      <c r="G123" s="221" t="s">
        <v>141</v>
      </c>
      <c r="H123" s="222">
        <v>1654</v>
      </c>
      <c r="I123" s="223"/>
      <c r="J123" s="224">
        <f>ROUND(I123*H123,2)</f>
        <v>0</v>
      </c>
      <c r="K123" s="220" t="s">
        <v>142</v>
      </c>
      <c r="L123" s="44"/>
      <c r="M123" s="225" t="s">
        <v>19</v>
      </c>
      <c r="N123" s="226" t="s">
        <v>42</v>
      </c>
      <c r="O123" s="84"/>
      <c r="P123" s="214">
        <f>O123*H123</f>
        <v>0</v>
      </c>
      <c r="Q123" s="214">
        <v>0.20300000000000001</v>
      </c>
      <c r="R123" s="214">
        <f>Q123*H123</f>
        <v>335.762</v>
      </c>
      <c r="S123" s="214">
        <v>0</v>
      </c>
      <c r="T123" s="21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6" t="s">
        <v>173</v>
      </c>
      <c r="AT123" s="216" t="s">
        <v>147</v>
      </c>
      <c r="AU123" s="216" t="s">
        <v>76</v>
      </c>
      <c r="AY123" s="17" t="s">
        <v>144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7" t="s">
        <v>145</v>
      </c>
      <c r="BK123" s="217">
        <f>ROUND(I123*H123,2)</f>
        <v>0</v>
      </c>
      <c r="BL123" s="17" t="s">
        <v>173</v>
      </c>
      <c r="BM123" s="216" t="s">
        <v>1146</v>
      </c>
    </row>
    <row r="124" s="2" customFormat="1">
      <c r="A124" s="38"/>
      <c r="B124" s="39"/>
      <c r="C124" s="40"/>
      <c r="D124" s="227" t="s">
        <v>151</v>
      </c>
      <c r="E124" s="40"/>
      <c r="F124" s="228" t="s">
        <v>217</v>
      </c>
      <c r="G124" s="40"/>
      <c r="H124" s="40"/>
      <c r="I124" s="146"/>
      <c r="J124" s="40"/>
      <c r="K124" s="40"/>
      <c r="L124" s="44"/>
      <c r="M124" s="229"/>
      <c r="N124" s="230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151</v>
      </c>
      <c r="AU124" s="17" t="s">
        <v>76</v>
      </c>
    </row>
    <row r="125" s="2" customFormat="1" ht="21.75" customHeight="1">
      <c r="A125" s="38"/>
      <c r="B125" s="39"/>
      <c r="C125" s="218" t="s">
        <v>8</v>
      </c>
      <c r="D125" s="218" t="s">
        <v>147</v>
      </c>
      <c r="E125" s="219" t="s">
        <v>218</v>
      </c>
      <c r="F125" s="220" t="s">
        <v>219</v>
      </c>
      <c r="G125" s="221" t="s">
        <v>141</v>
      </c>
      <c r="H125" s="222">
        <v>1654</v>
      </c>
      <c r="I125" s="223"/>
      <c r="J125" s="224">
        <f>ROUND(I125*H125,2)</f>
        <v>0</v>
      </c>
      <c r="K125" s="220" t="s">
        <v>142</v>
      </c>
      <c r="L125" s="44"/>
      <c r="M125" s="225" t="s">
        <v>19</v>
      </c>
      <c r="N125" s="226" t="s">
        <v>42</v>
      </c>
      <c r="O125" s="84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6" t="s">
        <v>173</v>
      </c>
      <c r="AT125" s="216" t="s">
        <v>147</v>
      </c>
      <c r="AU125" s="216" t="s">
        <v>76</v>
      </c>
      <c r="AY125" s="17" t="s">
        <v>144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7" t="s">
        <v>145</v>
      </c>
      <c r="BK125" s="217">
        <f>ROUND(I125*H125,2)</f>
        <v>0</v>
      </c>
      <c r="BL125" s="17" t="s">
        <v>173</v>
      </c>
      <c r="BM125" s="216" t="s">
        <v>1147</v>
      </c>
    </row>
    <row r="126" s="2" customFormat="1" ht="21.75" customHeight="1">
      <c r="A126" s="38"/>
      <c r="B126" s="39"/>
      <c r="C126" s="218" t="s">
        <v>221</v>
      </c>
      <c r="D126" s="218" t="s">
        <v>147</v>
      </c>
      <c r="E126" s="219" t="s">
        <v>222</v>
      </c>
      <c r="F126" s="220" t="s">
        <v>223</v>
      </c>
      <c r="G126" s="221" t="s">
        <v>141</v>
      </c>
      <c r="H126" s="222">
        <v>19</v>
      </c>
      <c r="I126" s="223"/>
      <c r="J126" s="224">
        <f>ROUND(I126*H126,2)</f>
        <v>0</v>
      </c>
      <c r="K126" s="220" t="s">
        <v>142</v>
      </c>
      <c r="L126" s="44"/>
      <c r="M126" s="225" t="s">
        <v>19</v>
      </c>
      <c r="N126" s="226" t="s">
        <v>42</v>
      </c>
      <c r="O126" s="84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6" t="s">
        <v>173</v>
      </c>
      <c r="AT126" s="216" t="s">
        <v>147</v>
      </c>
      <c r="AU126" s="216" t="s">
        <v>76</v>
      </c>
      <c r="AY126" s="17" t="s">
        <v>144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7" t="s">
        <v>145</v>
      </c>
      <c r="BK126" s="217">
        <f>ROUND(I126*H126,2)</f>
        <v>0</v>
      </c>
      <c r="BL126" s="17" t="s">
        <v>173</v>
      </c>
      <c r="BM126" s="216" t="s">
        <v>1148</v>
      </c>
    </row>
    <row r="127" s="2" customFormat="1" ht="21.75" customHeight="1">
      <c r="A127" s="38"/>
      <c r="B127" s="39"/>
      <c r="C127" s="218" t="s">
        <v>225</v>
      </c>
      <c r="D127" s="218" t="s">
        <v>147</v>
      </c>
      <c r="E127" s="219" t="s">
        <v>226</v>
      </c>
      <c r="F127" s="220" t="s">
        <v>227</v>
      </c>
      <c r="G127" s="221" t="s">
        <v>228</v>
      </c>
      <c r="H127" s="222">
        <v>1654</v>
      </c>
      <c r="I127" s="223"/>
      <c r="J127" s="224">
        <f>ROUND(I127*H127,2)</f>
        <v>0</v>
      </c>
      <c r="K127" s="220" t="s">
        <v>142</v>
      </c>
      <c r="L127" s="44"/>
      <c r="M127" s="225" t="s">
        <v>19</v>
      </c>
      <c r="N127" s="226" t="s">
        <v>42</v>
      </c>
      <c r="O127" s="84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6" t="s">
        <v>173</v>
      </c>
      <c r="AT127" s="216" t="s">
        <v>147</v>
      </c>
      <c r="AU127" s="216" t="s">
        <v>76</v>
      </c>
      <c r="AY127" s="17" t="s">
        <v>144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7" t="s">
        <v>145</v>
      </c>
      <c r="BK127" s="217">
        <f>ROUND(I127*H127,2)</f>
        <v>0</v>
      </c>
      <c r="BL127" s="17" t="s">
        <v>173</v>
      </c>
      <c r="BM127" s="216" t="s">
        <v>1149</v>
      </c>
    </row>
    <row r="128" s="2" customFormat="1">
      <c r="A128" s="38"/>
      <c r="B128" s="39"/>
      <c r="C128" s="40"/>
      <c r="D128" s="227" t="s">
        <v>151</v>
      </c>
      <c r="E128" s="40"/>
      <c r="F128" s="228" t="s">
        <v>230</v>
      </c>
      <c r="G128" s="40"/>
      <c r="H128" s="40"/>
      <c r="I128" s="146"/>
      <c r="J128" s="40"/>
      <c r="K128" s="40"/>
      <c r="L128" s="44"/>
      <c r="M128" s="229"/>
      <c r="N128" s="230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151</v>
      </c>
      <c r="AU128" s="17" t="s">
        <v>76</v>
      </c>
    </row>
    <row r="129" s="13" customFormat="1" ht="22.8" customHeight="1">
      <c r="A129" s="13"/>
      <c r="B129" s="253"/>
      <c r="C129" s="254"/>
      <c r="D129" s="255" t="s">
        <v>68</v>
      </c>
      <c r="E129" s="280" t="s">
        <v>1150</v>
      </c>
      <c r="F129" s="280" t="s">
        <v>1151</v>
      </c>
      <c r="G129" s="254"/>
      <c r="H129" s="254"/>
      <c r="I129" s="257"/>
      <c r="J129" s="281">
        <f>BK129</f>
        <v>0</v>
      </c>
      <c r="K129" s="254"/>
      <c r="L129" s="259"/>
      <c r="M129" s="260"/>
      <c r="N129" s="261"/>
      <c r="O129" s="261"/>
      <c r="P129" s="262">
        <f>SUM(P130:P136)</f>
        <v>0</v>
      </c>
      <c r="Q129" s="261"/>
      <c r="R129" s="262">
        <f>SUM(R130:R136)</f>
        <v>0</v>
      </c>
      <c r="S129" s="261"/>
      <c r="T129" s="263">
        <f>SUM(T130:T136)</f>
        <v>0</v>
      </c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R129" s="264" t="s">
        <v>76</v>
      </c>
      <c r="AT129" s="265" t="s">
        <v>68</v>
      </c>
      <c r="AU129" s="265" t="s">
        <v>76</v>
      </c>
      <c r="AY129" s="264" t="s">
        <v>144</v>
      </c>
      <c r="BK129" s="266">
        <f>SUM(BK130:BK136)</f>
        <v>0</v>
      </c>
    </row>
    <row r="130" s="2" customFormat="1" ht="33" customHeight="1">
      <c r="A130" s="38"/>
      <c r="B130" s="39"/>
      <c r="C130" s="218" t="s">
        <v>233</v>
      </c>
      <c r="D130" s="218" t="s">
        <v>147</v>
      </c>
      <c r="E130" s="219" t="s">
        <v>1152</v>
      </c>
      <c r="F130" s="220" t="s">
        <v>1153</v>
      </c>
      <c r="G130" s="221" t="s">
        <v>193</v>
      </c>
      <c r="H130" s="222">
        <v>1</v>
      </c>
      <c r="I130" s="223"/>
      <c r="J130" s="224">
        <f>ROUND(I130*H130,2)</f>
        <v>0</v>
      </c>
      <c r="K130" s="220" t="s">
        <v>142</v>
      </c>
      <c r="L130" s="44"/>
      <c r="M130" s="225" t="s">
        <v>19</v>
      </c>
      <c r="N130" s="226" t="s">
        <v>42</v>
      </c>
      <c r="O130" s="84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6" t="s">
        <v>173</v>
      </c>
      <c r="AT130" s="216" t="s">
        <v>147</v>
      </c>
      <c r="AU130" s="216" t="s">
        <v>78</v>
      </c>
      <c r="AY130" s="17" t="s">
        <v>144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7" t="s">
        <v>145</v>
      </c>
      <c r="BK130" s="217">
        <f>ROUND(I130*H130,2)</f>
        <v>0</v>
      </c>
      <c r="BL130" s="17" t="s">
        <v>173</v>
      </c>
      <c r="BM130" s="216" t="s">
        <v>1154</v>
      </c>
    </row>
    <row r="131" s="2" customFormat="1">
      <c r="A131" s="38"/>
      <c r="B131" s="39"/>
      <c r="C131" s="40"/>
      <c r="D131" s="227" t="s">
        <v>151</v>
      </c>
      <c r="E131" s="40"/>
      <c r="F131" s="228" t="s">
        <v>1155</v>
      </c>
      <c r="G131" s="40"/>
      <c r="H131" s="40"/>
      <c r="I131" s="146"/>
      <c r="J131" s="40"/>
      <c r="K131" s="40"/>
      <c r="L131" s="44"/>
      <c r="M131" s="229"/>
      <c r="N131" s="230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151</v>
      </c>
      <c r="AU131" s="17" t="s">
        <v>78</v>
      </c>
    </row>
    <row r="132" s="2" customFormat="1" ht="21.75" customHeight="1">
      <c r="A132" s="38"/>
      <c r="B132" s="39"/>
      <c r="C132" s="218" t="s">
        <v>239</v>
      </c>
      <c r="D132" s="218" t="s">
        <v>147</v>
      </c>
      <c r="E132" s="219" t="s">
        <v>1156</v>
      </c>
      <c r="F132" s="220" t="s">
        <v>1157</v>
      </c>
      <c r="G132" s="221" t="s">
        <v>193</v>
      </c>
      <c r="H132" s="222">
        <v>1</v>
      </c>
      <c r="I132" s="223"/>
      <c r="J132" s="224">
        <f>ROUND(I132*H132,2)</f>
        <v>0</v>
      </c>
      <c r="K132" s="220" t="s">
        <v>142</v>
      </c>
      <c r="L132" s="44"/>
      <c r="M132" s="225" t="s">
        <v>19</v>
      </c>
      <c r="N132" s="226" t="s">
        <v>42</v>
      </c>
      <c r="O132" s="84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6" t="s">
        <v>145</v>
      </c>
      <c r="AT132" s="216" t="s">
        <v>147</v>
      </c>
      <c r="AU132" s="216" t="s">
        <v>78</v>
      </c>
      <c r="AY132" s="17" t="s">
        <v>144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7" t="s">
        <v>145</v>
      </c>
      <c r="BK132" s="217">
        <f>ROUND(I132*H132,2)</f>
        <v>0</v>
      </c>
      <c r="BL132" s="17" t="s">
        <v>145</v>
      </c>
      <c r="BM132" s="216" t="s">
        <v>1158</v>
      </c>
    </row>
    <row r="133" s="2" customFormat="1">
      <c r="A133" s="38"/>
      <c r="B133" s="39"/>
      <c r="C133" s="40"/>
      <c r="D133" s="227" t="s">
        <v>151</v>
      </c>
      <c r="E133" s="40"/>
      <c r="F133" s="228" t="s">
        <v>1159</v>
      </c>
      <c r="G133" s="40"/>
      <c r="H133" s="40"/>
      <c r="I133" s="146"/>
      <c r="J133" s="40"/>
      <c r="K133" s="40"/>
      <c r="L133" s="44"/>
      <c r="M133" s="229"/>
      <c r="N133" s="230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151</v>
      </c>
      <c r="AU133" s="17" t="s">
        <v>78</v>
      </c>
    </row>
    <row r="134" s="2" customFormat="1" ht="33" customHeight="1">
      <c r="A134" s="38"/>
      <c r="B134" s="39"/>
      <c r="C134" s="218" t="s">
        <v>243</v>
      </c>
      <c r="D134" s="218" t="s">
        <v>147</v>
      </c>
      <c r="E134" s="219" t="s">
        <v>1160</v>
      </c>
      <c r="F134" s="220" t="s">
        <v>1161</v>
      </c>
      <c r="G134" s="221" t="s">
        <v>141</v>
      </c>
      <c r="H134" s="222">
        <v>50</v>
      </c>
      <c r="I134" s="223"/>
      <c r="J134" s="224">
        <f>ROUND(I134*H134,2)</f>
        <v>0</v>
      </c>
      <c r="K134" s="220" t="s">
        <v>142</v>
      </c>
      <c r="L134" s="44"/>
      <c r="M134" s="225" t="s">
        <v>19</v>
      </c>
      <c r="N134" s="226" t="s">
        <v>42</v>
      </c>
      <c r="O134" s="84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6" t="s">
        <v>173</v>
      </c>
      <c r="AT134" s="216" t="s">
        <v>147</v>
      </c>
      <c r="AU134" s="216" t="s">
        <v>78</v>
      </c>
      <c r="AY134" s="17" t="s">
        <v>144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7" t="s">
        <v>145</v>
      </c>
      <c r="BK134" s="217">
        <f>ROUND(I134*H134,2)</f>
        <v>0</v>
      </c>
      <c r="BL134" s="17" t="s">
        <v>173</v>
      </c>
      <c r="BM134" s="216" t="s">
        <v>1162</v>
      </c>
    </row>
    <row r="135" s="2" customFormat="1">
      <c r="A135" s="38"/>
      <c r="B135" s="39"/>
      <c r="C135" s="40"/>
      <c r="D135" s="227" t="s">
        <v>151</v>
      </c>
      <c r="E135" s="40"/>
      <c r="F135" s="228" t="s">
        <v>1163</v>
      </c>
      <c r="G135" s="40"/>
      <c r="H135" s="40"/>
      <c r="I135" s="146"/>
      <c r="J135" s="40"/>
      <c r="K135" s="40"/>
      <c r="L135" s="44"/>
      <c r="M135" s="229"/>
      <c r="N135" s="230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151</v>
      </c>
      <c r="AU135" s="17" t="s">
        <v>78</v>
      </c>
    </row>
    <row r="136" s="2" customFormat="1" ht="21.75" customHeight="1">
      <c r="A136" s="38"/>
      <c r="B136" s="39"/>
      <c r="C136" s="218" t="s">
        <v>7</v>
      </c>
      <c r="D136" s="218" t="s">
        <v>147</v>
      </c>
      <c r="E136" s="219" t="s">
        <v>1164</v>
      </c>
      <c r="F136" s="220" t="s">
        <v>1165</v>
      </c>
      <c r="G136" s="221" t="s">
        <v>141</v>
      </c>
      <c r="H136" s="222">
        <v>50</v>
      </c>
      <c r="I136" s="223"/>
      <c r="J136" s="224">
        <f>ROUND(I136*H136,2)</f>
        <v>0</v>
      </c>
      <c r="K136" s="220" t="s">
        <v>142</v>
      </c>
      <c r="L136" s="44"/>
      <c r="M136" s="225" t="s">
        <v>19</v>
      </c>
      <c r="N136" s="226" t="s">
        <v>42</v>
      </c>
      <c r="O136" s="84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6" t="s">
        <v>173</v>
      </c>
      <c r="AT136" s="216" t="s">
        <v>147</v>
      </c>
      <c r="AU136" s="216" t="s">
        <v>78</v>
      </c>
      <c r="AY136" s="17" t="s">
        <v>144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7" t="s">
        <v>145</v>
      </c>
      <c r="BK136" s="217">
        <f>ROUND(I136*H136,2)</f>
        <v>0</v>
      </c>
      <c r="BL136" s="17" t="s">
        <v>173</v>
      </c>
      <c r="BM136" s="216" t="s">
        <v>1166</v>
      </c>
    </row>
    <row r="137" s="13" customFormat="1" ht="22.8" customHeight="1">
      <c r="A137" s="13"/>
      <c r="B137" s="253"/>
      <c r="C137" s="254"/>
      <c r="D137" s="255" t="s">
        <v>68</v>
      </c>
      <c r="E137" s="280" t="s">
        <v>1167</v>
      </c>
      <c r="F137" s="280" t="s">
        <v>1168</v>
      </c>
      <c r="G137" s="254"/>
      <c r="H137" s="254"/>
      <c r="I137" s="257"/>
      <c r="J137" s="281">
        <f>BK137</f>
        <v>0</v>
      </c>
      <c r="K137" s="254"/>
      <c r="L137" s="259"/>
      <c r="M137" s="260"/>
      <c r="N137" s="261"/>
      <c r="O137" s="261"/>
      <c r="P137" s="262">
        <f>SUM(P138:P144)</f>
        <v>0</v>
      </c>
      <c r="Q137" s="261"/>
      <c r="R137" s="262">
        <f>SUM(R138:R144)</f>
        <v>0</v>
      </c>
      <c r="S137" s="261"/>
      <c r="T137" s="263">
        <f>SUM(T138:T144)</f>
        <v>0</v>
      </c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R137" s="264" t="s">
        <v>76</v>
      </c>
      <c r="AT137" s="265" t="s">
        <v>68</v>
      </c>
      <c r="AU137" s="265" t="s">
        <v>76</v>
      </c>
      <c r="AY137" s="264" t="s">
        <v>144</v>
      </c>
      <c r="BK137" s="266">
        <f>SUM(BK138:BK144)</f>
        <v>0</v>
      </c>
    </row>
    <row r="138" s="2" customFormat="1" ht="33" customHeight="1">
      <c r="A138" s="38"/>
      <c r="B138" s="39"/>
      <c r="C138" s="218" t="s">
        <v>250</v>
      </c>
      <c r="D138" s="218" t="s">
        <v>147</v>
      </c>
      <c r="E138" s="219" t="s">
        <v>1152</v>
      </c>
      <c r="F138" s="220" t="s">
        <v>1153</v>
      </c>
      <c r="G138" s="221" t="s">
        <v>193</v>
      </c>
      <c r="H138" s="222">
        <v>1</v>
      </c>
      <c r="I138" s="223"/>
      <c r="J138" s="224">
        <f>ROUND(I138*H138,2)</f>
        <v>0</v>
      </c>
      <c r="K138" s="220" t="s">
        <v>142</v>
      </c>
      <c r="L138" s="44"/>
      <c r="M138" s="225" t="s">
        <v>19</v>
      </c>
      <c r="N138" s="226" t="s">
        <v>42</v>
      </c>
      <c r="O138" s="84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6" t="s">
        <v>173</v>
      </c>
      <c r="AT138" s="216" t="s">
        <v>147</v>
      </c>
      <c r="AU138" s="216" t="s">
        <v>78</v>
      </c>
      <c r="AY138" s="17" t="s">
        <v>144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7" t="s">
        <v>145</v>
      </c>
      <c r="BK138" s="217">
        <f>ROUND(I138*H138,2)</f>
        <v>0</v>
      </c>
      <c r="BL138" s="17" t="s">
        <v>173</v>
      </c>
      <c r="BM138" s="216" t="s">
        <v>1169</v>
      </c>
    </row>
    <row r="139" s="2" customFormat="1">
      <c r="A139" s="38"/>
      <c r="B139" s="39"/>
      <c r="C139" s="40"/>
      <c r="D139" s="227" t="s">
        <v>151</v>
      </c>
      <c r="E139" s="40"/>
      <c r="F139" s="228" t="s">
        <v>1155</v>
      </c>
      <c r="G139" s="40"/>
      <c r="H139" s="40"/>
      <c r="I139" s="146"/>
      <c r="J139" s="40"/>
      <c r="K139" s="40"/>
      <c r="L139" s="44"/>
      <c r="M139" s="229"/>
      <c r="N139" s="230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151</v>
      </c>
      <c r="AU139" s="17" t="s">
        <v>78</v>
      </c>
    </row>
    <row r="140" s="2" customFormat="1" ht="21.75" customHeight="1">
      <c r="A140" s="38"/>
      <c r="B140" s="39"/>
      <c r="C140" s="218" t="s">
        <v>391</v>
      </c>
      <c r="D140" s="218" t="s">
        <v>147</v>
      </c>
      <c r="E140" s="219" t="s">
        <v>1156</v>
      </c>
      <c r="F140" s="220" t="s">
        <v>1157</v>
      </c>
      <c r="G140" s="221" t="s">
        <v>193</v>
      </c>
      <c r="H140" s="222">
        <v>1</v>
      </c>
      <c r="I140" s="223"/>
      <c r="J140" s="224">
        <f>ROUND(I140*H140,2)</f>
        <v>0</v>
      </c>
      <c r="K140" s="220" t="s">
        <v>142</v>
      </c>
      <c r="L140" s="44"/>
      <c r="M140" s="225" t="s">
        <v>19</v>
      </c>
      <c r="N140" s="226" t="s">
        <v>42</v>
      </c>
      <c r="O140" s="84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6" t="s">
        <v>145</v>
      </c>
      <c r="AT140" s="216" t="s">
        <v>147</v>
      </c>
      <c r="AU140" s="216" t="s">
        <v>78</v>
      </c>
      <c r="AY140" s="17" t="s">
        <v>144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7" t="s">
        <v>145</v>
      </c>
      <c r="BK140" s="217">
        <f>ROUND(I140*H140,2)</f>
        <v>0</v>
      </c>
      <c r="BL140" s="17" t="s">
        <v>145</v>
      </c>
      <c r="BM140" s="216" t="s">
        <v>1170</v>
      </c>
    </row>
    <row r="141" s="2" customFormat="1">
      <c r="A141" s="38"/>
      <c r="B141" s="39"/>
      <c r="C141" s="40"/>
      <c r="D141" s="227" t="s">
        <v>151</v>
      </c>
      <c r="E141" s="40"/>
      <c r="F141" s="228" t="s">
        <v>1159</v>
      </c>
      <c r="G141" s="40"/>
      <c r="H141" s="40"/>
      <c r="I141" s="146"/>
      <c r="J141" s="40"/>
      <c r="K141" s="40"/>
      <c r="L141" s="44"/>
      <c r="M141" s="229"/>
      <c r="N141" s="230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151</v>
      </c>
      <c r="AU141" s="17" t="s">
        <v>78</v>
      </c>
    </row>
    <row r="142" s="2" customFormat="1" ht="33" customHeight="1">
      <c r="A142" s="38"/>
      <c r="B142" s="39"/>
      <c r="C142" s="218" t="s">
        <v>395</v>
      </c>
      <c r="D142" s="218" t="s">
        <v>147</v>
      </c>
      <c r="E142" s="219" t="s">
        <v>1160</v>
      </c>
      <c r="F142" s="220" t="s">
        <v>1161</v>
      </c>
      <c r="G142" s="221" t="s">
        <v>141</v>
      </c>
      <c r="H142" s="222">
        <v>50</v>
      </c>
      <c r="I142" s="223"/>
      <c r="J142" s="224">
        <f>ROUND(I142*H142,2)</f>
        <v>0</v>
      </c>
      <c r="K142" s="220" t="s">
        <v>142</v>
      </c>
      <c r="L142" s="44"/>
      <c r="M142" s="225" t="s">
        <v>19</v>
      </c>
      <c r="N142" s="226" t="s">
        <v>42</v>
      </c>
      <c r="O142" s="84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6" t="s">
        <v>173</v>
      </c>
      <c r="AT142" s="216" t="s">
        <v>147</v>
      </c>
      <c r="AU142" s="216" t="s">
        <v>78</v>
      </c>
      <c r="AY142" s="17" t="s">
        <v>144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7" t="s">
        <v>145</v>
      </c>
      <c r="BK142" s="217">
        <f>ROUND(I142*H142,2)</f>
        <v>0</v>
      </c>
      <c r="BL142" s="17" t="s">
        <v>173</v>
      </c>
      <c r="BM142" s="216" t="s">
        <v>1171</v>
      </c>
    </row>
    <row r="143" s="2" customFormat="1">
      <c r="A143" s="38"/>
      <c r="B143" s="39"/>
      <c r="C143" s="40"/>
      <c r="D143" s="227" t="s">
        <v>151</v>
      </c>
      <c r="E143" s="40"/>
      <c r="F143" s="228" t="s">
        <v>1163</v>
      </c>
      <c r="G143" s="40"/>
      <c r="H143" s="40"/>
      <c r="I143" s="146"/>
      <c r="J143" s="40"/>
      <c r="K143" s="40"/>
      <c r="L143" s="44"/>
      <c r="M143" s="229"/>
      <c r="N143" s="230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151</v>
      </c>
      <c r="AU143" s="17" t="s">
        <v>78</v>
      </c>
    </row>
    <row r="144" s="2" customFormat="1" ht="21.75" customHeight="1">
      <c r="A144" s="38"/>
      <c r="B144" s="39"/>
      <c r="C144" s="218" t="s">
        <v>400</v>
      </c>
      <c r="D144" s="218" t="s">
        <v>147</v>
      </c>
      <c r="E144" s="219" t="s">
        <v>1164</v>
      </c>
      <c r="F144" s="220" t="s">
        <v>1165</v>
      </c>
      <c r="G144" s="221" t="s">
        <v>141</v>
      </c>
      <c r="H144" s="222">
        <v>50</v>
      </c>
      <c r="I144" s="223"/>
      <c r="J144" s="224">
        <f>ROUND(I144*H144,2)</f>
        <v>0</v>
      </c>
      <c r="K144" s="220" t="s">
        <v>142</v>
      </c>
      <c r="L144" s="44"/>
      <c r="M144" s="225" t="s">
        <v>19</v>
      </c>
      <c r="N144" s="226" t="s">
        <v>42</v>
      </c>
      <c r="O144" s="84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6" t="s">
        <v>173</v>
      </c>
      <c r="AT144" s="216" t="s">
        <v>147</v>
      </c>
      <c r="AU144" s="216" t="s">
        <v>78</v>
      </c>
      <c r="AY144" s="17" t="s">
        <v>144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7" t="s">
        <v>145</v>
      </c>
      <c r="BK144" s="217">
        <f>ROUND(I144*H144,2)</f>
        <v>0</v>
      </c>
      <c r="BL144" s="17" t="s">
        <v>173</v>
      </c>
      <c r="BM144" s="216" t="s">
        <v>1172</v>
      </c>
    </row>
    <row r="145" s="13" customFormat="1" ht="22.8" customHeight="1">
      <c r="A145" s="13"/>
      <c r="B145" s="253"/>
      <c r="C145" s="254"/>
      <c r="D145" s="255" t="s">
        <v>68</v>
      </c>
      <c r="E145" s="280" t="s">
        <v>1173</v>
      </c>
      <c r="F145" s="280" t="s">
        <v>1174</v>
      </c>
      <c r="G145" s="254"/>
      <c r="H145" s="254"/>
      <c r="I145" s="257"/>
      <c r="J145" s="281">
        <f>BK145</f>
        <v>0</v>
      </c>
      <c r="K145" s="254"/>
      <c r="L145" s="259"/>
      <c r="M145" s="260"/>
      <c r="N145" s="261"/>
      <c r="O145" s="261"/>
      <c r="P145" s="262">
        <f>SUM(P146:P152)</f>
        <v>0</v>
      </c>
      <c r="Q145" s="261"/>
      <c r="R145" s="262">
        <f>SUM(R146:R152)</f>
        <v>0</v>
      </c>
      <c r="S145" s="261"/>
      <c r="T145" s="263">
        <f>SUM(T146:T152)</f>
        <v>0</v>
      </c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R145" s="264" t="s">
        <v>76</v>
      </c>
      <c r="AT145" s="265" t="s">
        <v>68</v>
      </c>
      <c r="AU145" s="265" t="s">
        <v>76</v>
      </c>
      <c r="AY145" s="264" t="s">
        <v>144</v>
      </c>
      <c r="BK145" s="266">
        <f>SUM(BK146:BK152)</f>
        <v>0</v>
      </c>
    </row>
    <row r="146" s="2" customFormat="1" ht="33" customHeight="1">
      <c r="A146" s="38"/>
      <c r="B146" s="39"/>
      <c r="C146" s="218" t="s">
        <v>404</v>
      </c>
      <c r="D146" s="218" t="s">
        <v>147</v>
      </c>
      <c r="E146" s="219" t="s">
        <v>1152</v>
      </c>
      <c r="F146" s="220" t="s">
        <v>1153</v>
      </c>
      <c r="G146" s="221" t="s">
        <v>193</v>
      </c>
      <c r="H146" s="222">
        <v>1</v>
      </c>
      <c r="I146" s="223"/>
      <c r="J146" s="224">
        <f>ROUND(I146*H146,2)</f>
        <v>0</v>
      </c>
      <c r="K146" s="220" t="s">
        <v>142</v>
      </c>
      <c r="L146" s="44"/>
      <c r="M146" s="225" t="s">
        <v>19</v>
      </c>
      <c r="N146" s="226" t="s">
        <v>42</v>
      </c>
      <c r="O146" s="84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6" t="s">
        <v>173</v>
      </c>
      <c r="AT146" s="216" t="s">
        <v>147</v>
      </c>
      <c r="AU146" s="216" t="s">
        <v>78</v>
      </c>
      <c r="AY146" s="17" t="s">
        <v>144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7" t="s">
        <v>145</v>
      </c>
      <c r="BK146" s="217">
        <f>ROUND(I146*H146,2)</f>
        <v>0</v>
      </c>
      <c r="BL146" s="17" t="s">
        <v>173</v>
      </c>
      <c r="BM146" s="216" t="s">
        <v>1175</v>
      </c>
    </row>
    <row r="147" s="2" customFormat="1">
      <c r="A147" s="38"/>
      <c r="B147" s="39"/>
      <c r="C147" s="40"/>
      <c r="D147" s="227" t="s">
        <v>151</v>
      </c>
      <c r="E147" s="40"/>
      <c r="F147" s="228" t="s">
        <v>1155</v>
      </c>
      <c r="G147" s="40"/>
      <c r="H147" s="40"/>
      <c r="I147" s="146"/>
      <c r="J147" s="40"/>
      <c r="K147" s="40"/>
      <c r="L147" s="44"/>
      <c r="M147" s="229"/>
      <c r="N147" s="230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151</v>
      </c>
      <c r="AU147" s="17" t="s">
        <v>78</v>
      </c>
    </row>
    <row r="148" s="2" customFormat="1" ht="21.75" customHeight="1">
      <c r="A148" s="38"/>
      <c r="B148" s="39"/>
      <c r="C148" s="218" t="s">
        <v>408</v>
      </c>
      <c r="D148" s="218" t="s">
        <v>147</v>
      </c>
      <c r="E148" s="219" t="s">
        <v>1156</v>
      </c>
      <c r="F148" s="220" t="s">
        <v>1157</v>
      </c>
      <c r="G148" s="221" t="s">
        <v>193</v>
      </c>
      <c r="H148" s="222">
        <v>1</v>
      </c>
      <c r="I148" s="223"/>
      <c r="J148" s="224">
        <f>ROUND(I148*H148,2)</f>
        <v>0</v>
      </c>
      <c r="K148" s="220" t="s">
        <v>142</v>
      </c>
      <c r="L148" s="44"/>
      <c r="M148" s="225" t="s">
        <v>19</v>
      </c>
      <c r="N148" s="226" t="s">
        <v>42</v>
      </c>
      <c r="O148" s="84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6" t="s">
        <v>145</v>
      </c>
      <c r="AT148" s="216" t="s">
        <v>147</v>
      </c>
      <c r="AU148" s="216" t="s">
        <v>78</v>
      </c>
      <c r="AY148" s="17" t="s">
        <v>144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7" t="s">
        <v>145</v>
      </c>
      <c r="BK148" s="217">
        <f>ROUND(I148*H148,2)</f>
        <v>0</v>
      </c>
      <c r="BL148" s="17" t="s">
        <v>145</v>
      </c>
      <c r="BM148" s="216" t="s">
        <v>1176</v>
      </c>
    </row>
    <row r="149" s="2" customFormat="1">
      <c r="A149" s="38"/>
      <c r="B149" s="39"/>
      <c r="C149" s="40"/>
      <c r="D149" s="227" t="s">
        <v>151</v>
      </c>
      <c r="E149" s="40"/>
      <c r="F149" s="228" t="s">
        <v>1159</v>
      </c>
      <c r="G149" s="40"/>
      <c r="H149" s="40"/>
      <c r="I149" s="146"/>
      <c r="J149" s="40"/>
      <c r="K149" s="40"/>
      <c r="L149" s="44"/>
      <c r="M149" s="229"/>
      <c r="N149" s="230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151</v>
      </c>
      <c r="AU149" s="17" t="s">
        <v>78</v>
      </c>
    </row>
    <row r="150" s="2" customFormat="1" ht="33" customHeight="1">
      <c r="A150" s="38"/>
      <c r="B150" s="39"/>
      <c r="C150" s="218" t="s">
        <v>412</v>
      </c>
      <c r="D150" s="218" t="s">
        <v>147</v>
      </c>
      <c r="E150" s="219" t="s">
        <v>1160</v>
      </c>
      <c r="F150" s="220" t="s">
        <v>1161</v>
      </c>
      <c r="G150" s="221" t="s">
        <v>141</v>
      </c>
      <c r="H150" s="222">
        <v>50</v>
      </c>
      <c r="I150" s="223"/>
      <c r="J150" s="224">
        <f>ROUND(I150*H150,2)</f>
        <v>0</v>
      </c>
      <c r="K150" s="220" t="s">
        <v>142</v>
      </c>
      <c r="L150" s="44"/>
      <c r="M150" s="225" t="s">
        <v>19</v>
      </c>
      <c r="N150" s="226" t="s">
        <v>42</v>
      </c>
      <c r="O150" s="84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6" t="s">
        <v>173</v>
      </c>
      <c r="AT150" s="216" t="s">
        <v>147</v>
      </c>
      <c r="AU150" s="216" t="s">
        <v>78</v>
      </c>
      <c r="AY150" s="17" t="s">
        <v>144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7" t="s">
        <v>145</v>
      </c>
      <c r="BK150" s="217">
        <f>ROUND(I150*H150,2)</f>
        <v>0</v>
      </c>
      <c r="BL150" s="17" t="s">
        <v>173</v>
      </c>
      <c r="BM150" s="216" t="s">
        <v>1177</v>
      </c>
    </row>
    <row r="151" s="2" customFormat="1">
      <c r="A151" s="38"/>
      <c r="B151" s="39"/>
      <c r="C151" s="40"/>
      <c r="D151" s="227" t="s">
        <v>151</v>
      </c>
      <c r="E151" s="40"/>
      <c r="F151" s="228" t="s">
        <v>1163</v>
      </c>
      <c r="G151" s="40"/>
      <c r="H151" s="40"/>
      <c r="I151" s="146"/>
      <c r="J151" s="40"/>
      <c r="K151" s="40"/>
      <c r="L151" s="44"/>
      <c r="M151" s="229"/>
      <c r="N151" s="230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151</v>
      </c>
      <c r="AU151" s="17" t="s">
        <v>78</v>
      </c>
    </row>
    <row r="152" s="2" customFormat="1" ht="21.75" customHeight="1">
      <c r="A152" s="38"/>
      <c r="B152" s="39"/>
      <c r="C152" s="218" t="s">
        <v>416</v>
      </c>
      <c r="D152" s="218" t="s">
        <v>147</v>
      </c>
      <c r="E152" s="219" t="s">
        <v>1164</v>
      </c>
      <c r="F152" s="220" t="s">
        <v>1165</v>
      </c>
      <c r="G152" s="221" t="s">
        <v>141</v>
      </c>
      <c r="H152" s="222">
        <v>50</v>
      </c>
      <c r="I152" s="223"/>
      <c r="J152" s="224">
        <f>ROUND(I152*H152,2)</f>
        <v>0</v>
      </c>
      <c r="K152" s="220" t="s">
        <v>142</v>
      </c>
      <c r="L152" s="44"/>
      <c r="M152" s="225" t="s">
        <v>19</v>
      </c>
      <c r="N152" s="226" t="s">
        <v>42</v>
      </c>
      <c r="O152" s="84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6" t="s">
        <v>173</v>
      </c>
      <c r="AT152" s="216" t="s">
        <v>147</v>
      </c>
      <c r="AU152" s="216" t="s">
        <v>78</v>
      </c>
      <c r="AY152" s="17" t="s">
        <v>144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7" t="s">
        <v>145</v>
      </c>
      <c r="BK152" s="217">
        <f>ROUND(I152*H152,2)</f>
        <v>0</v>
      </c>
      <c r="BL152" s="17" t="s">
        <v>173</v>
      </c>
      <c r="BM152" s="216" t="s">
        <v>1178</v>
      </c>
    </row>
    <row r="153" s="13" customFormat="1" ht="22.8" customHeight="1">
      <c r="A153" s="13"/>
      <c r="B153" s="253"/>
      <c r="C153" s="254"/>
      <c r="D153" s="255" t="s">
        <v>68</v>
      </c>
      <c r="E153" s="280" t="s">
        <v>1179</v>
      </c>
      <c r="F153" s="280" t="s">
        <v>1180</v>
      </c>
      <c r="G153" s="254"/>
      <c r="H153" s="254"/>
      <c r="I153" s="257"/>
      <c r="J153" s="281">
        <f>BK153</f>
        <v>0</v>
      </c>
      <c r="K153" s="254"/>
      <c r="L153" s="259"/>
      <c r="M153" s="260"/>
      <c r="N153" s="261"/>
      <c r="O153" s="261"/>
      <c r="P153" s="262">
        <f>SUM(P154:P160)</f>
        <v>0</v>
      </c>
      <c r="Q153" s="261"/>
      <c r="R153" s="262">
        <f>SUM(R154:R160)</f>
        <v>0</v>
      </c>
      <c r="S153" s="261"/>
      <c r="T153" s="263">
        <f>SUM(T154:T160)</f>
        <v>0</v>
      </c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R153" s="264" t="s">
        <v>76</v>
      </c>
      <c r="AT153" s="265" t="s">
        <v>68</v>
      </c>
      <c r="AU153" s="265" t="s">
        <v>76</v>
      </c>
      <c r="AY153" s="264" t="s">
        <v>144</v>
      </c>
      <c r="BK153" s="266">
        <f>SUM(BK154:BK160)</f>
        <v>0</v>
      </c>
    </row>
    <row r="154" s="2" customFormat="1" ht="33" customHeight="1">
      <c r="A154" s="38"/>
      <c r="B154" s="39"/>
      <c r="C154" s="218" t="s">
        <v>420</v>
      </c>
      <c r="D154" s="218" t="s">
        <v>147</v>
      </c>
      <c r="E154" s="219" t="s">
        <v>1152</v>
      </c>
      <c r="F154" s="220" t="s">
        <v>1153</v>
      </c>
      <c r="G154" s="221" t="s">
        <v>193</v>
      </c>
      <c r="H154" s="222">
        <v>1</v>
      </c>
      <c r="I154" s="223"/>
      <c r="J154" s="224">
        <f>ROUND(I154*H154,2)</f>
        <v>0</v>
      </c>
      <c r="K154" s="220" t="s">
        <v>142</v>
      </c>
      <c r="L154" s="44"/>
      <c r="M154" s="225" t="s">
        <v>19</v>
      </c>
      <c r="N154" s="226" t="s">
        <v>42</v>
      </c>
      <c r="O154" s="84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6" t="s">
        <v>173</v>
      </c>
      <c r="AT154" s="216" t="s">
        <v>147</v>
      </c>
      <c r="AU154" s="216" t="s">
        <v>78</v>
      </c>
      <c r="AY154" s="17" t="s">
        <v>144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7" t="s">
        <v>145</v>
      </c>
      <c r="BK154" s="217">
        <f>ROUND(I154*H154,2)</f>
        <v>0</v>
      </c>
      <c r="BL154" s="17" t="s">
        <v>173</v>
      </c>
      <c r="BM154" s="216" t="s">
        <v>1181</v>
      </c>
    </row>
    <row r="155" s="2" customFormat="1">
      <c r="A155" s="38"/>
      <c r="B155" s="39"/>
      <c r="C155" s="40"/>
      <c r="D155" s="227" t="s">
        <v>151</v>
      </c>
      <c r="E155" s="40"/>
      <c r="F155" s="228" t="s">
        <v>1155</v>
      </c>
      <c r="G155" s="40"/>
      <c r="H155" s="40"/>
      <c r="I155" s="146"/>
      <c r="J155" s="40"/>
      <c r="K155" s="40"/>
      <c r="L155" s="44"/>
      <c r="M155" s="229"/>
      <c r="N155" s="230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151</v>
      </c>
      <c r="AU155" s="17" t="s">
        <v>78</v>
      </c>
    </row>
    <row r="156" s="2" customFormat="1" ht="21.75" customHeight="1">
      <c r="A156" s="38"/>
      <c r="B156" s="39"/>
      <c r="C156" s="218" t="s">
        <v>426</v>
      </c>
      <c r="D156" s="218" t="s">
        <v>147</v>
      </c>
      <c r="E156" s="219" t="s">
        <v>1156</v>
      </c>
      <c r="F156" s="220" t="s">
        <v>1157</v>
      </c>
      <c r="G156" s="221" t="s">
        <v>193</v>
      </c>
      <c r="H156" s="222">
        <v>1</v>
      </c>
      <c r="I156" s="223"/>
      <c r="J156" s="224">
        <f>ROUND(I156*H156,2)</f>
        <v>0</v>
      </c>
      <c r="K156" s="220" t="s">
        <v>142</v>
      </c>
      <c r="L156" s="44"/>
      <c r="M156" s="225" t="s">
        <v>19</v>
      </c>
      <c r="N156" s="226" t="s">
        <v>42</v>
      </c>
      <c r="O156" s="84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6" t="s">
        <v>145</v>
      </c>
      <c r="AT156" s="216" t="s">
        <v>147</v>
      </c>
      <c r="AU156" s="216" t="s">
        <v>78</v>
      </c>
      <c r="AY156" s="17" t="s">
        <v>144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7" t="s">
        <v>145</v>
      </c>
      <c r="BK156" s="217">
        <f>ROUND(I156*H156,2)</f>
        <v>0</v>
      </c>
      <c r="BL156" s="17" t="s">
        <v>145</v>
      </c>
      <c r="BM156" s="216" t="s">
        <v>1182</v>
      </c>
    </row>
    <row r="157" s="2" customFormat="1">
      <c r="A157" s="38"/>
      <c r="B157" s="39"/>
      <c r="C157" s="40"/>
      <c r="D157" s="227" t="s">
        <v>151</v>
      </c>
      <c r="E157" s="40"/>
      <c r="F157" s="228" t="s">
        <v>1159</v>
      </c>
      <c r="G157" s="40"/>
      <c r="H157" s="40"/>
      <c r="I157" s="146"/>
      <c r="J157" s="40"/>
      <c r="K157" s="40"/>
      <c r="L157" s="44"/>
      <c r="M157" s="229"/>
      <c r="N157" s="230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151</v>
      </c>
      <c r="AU157" s="17" t="s">
        <v>78</v>
      </c>
    </row>
    <row r="158" s="2" customFormat="1" ht="33" customHeight="1">
      <c r="A158" s="38"/>
      <c r="B158" s="39"/>
      <c r="C158" s="218" t="s">
        <v>430</v>
      </c>
      <c r="D158" s="218" t="s">
        <v>147</v>
      </c>
      <c r="E158" s="219" t="s">
        <v>1160</v>
      </c>
      <c r="F158" s="220" t="s">
        <v>1161</v>
      </c>
      <c r="G158" s="221" t="s">
        <v>141</v>
      </c>
      <c r="H158" s="222">
        <v>50</v>
      </c>
      <c r="I158" s="223"/>
      <c r="J158" s="224">
        <f>ROUND(I158*H158,2)</f>
        <v>0</v>
      </c>
      <c r="K158" s="220" t="s">
        <v>142</v>
      </c>
      <c r="L158" s="44"/>
      <c r="M158" s="225" t="s">
        <v>19</v>
      </c>
      <c r="N158" s="226" t="s">
        <v>42</v>
      </c>
      <c r="O158" s="84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6" t="s">
        <v>173</v>
      </c>
      <c r="AT158" s="216" t="s">
        <v>147</v>
      </c>
      <c r="AU158" s="216" t="s">
        <v>78</v>
      </c>
      <c r="AY158" s="17" t="s">
        <v>144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7" t="s">
        <v>145</v>
      </c>
      <c r="BK158" s="217">
        <f>ROUND(I158*H158,2)</f>
        <v>0</v>
      </c>
      <c r="BL158" s="17" t="s">
        <v>173</v>
      </c>
      <c r="BM158" s="216" t="s">
        <v>1183</v>
      </c>
    </row>
    <row r="159" s="2" customFormat="1">
      <c r="A159" s="38"/>
      <c r="B159" s="39"/>
      <c r="C159" s="40"/>
      <c r="D159" s="227" t="s">
        <v>151</v>
      </c>
      <c r="E159" s="40"/>
      <c r="F159" s="228" t="s">
        <v>1163</v>
      </c>
      <c r="G159" s="40"/>
      <c r="H159" s="40"/>
      <c r="I159" s="146"/>
      <c r="J159" s="40"/>
      <c r="K159" s="40"/>
      <c r="L159" s="44"/>
      <c r="M159" s="229"/>
      <c r="N159" s="230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151</v>
      </c>
      <c r="AU159" s="17" t="s">
        <v>78</v>
      </c>
    </row>
    <row r="160" s="2" customFormat="1" ht="21.75" customHeight="1">
      <c r="A160" s="38"/>
      <c r="B160" s="39"/>
      <c r="C160" s="218" t="s">
        <v>434</v>
      </c>
      <c r="D160" s="218" t="s">
        <v>147</v>
      </c>
      <c r="E160" s="219" t="s">
        <v>1164</v>
      </c>
      <c r="F160" s="220" t="s">
        <v>1165</v>
      </c>
      <c r="G160" s="221" t="s">
        <v>141</v>
      </c>
      <c r="H160" s="222">
        <v>50</v>
      </c>
      <c r="I160" s="223"/>
      <c r="J160" s="224">
        <f>ROUND(I160*H160,2)</f>
        <v>0</v>
      </c>
      <c r="K160" s="220" t="s">
        <v>142</v>
      </c>
      <c r="L160" s="44"/>
      <c r="M160" s="225" t="s">
        <v>19</v>
      </c>
      <c r="N160" s="226" t="s">
        <v>42</v>
      </c>
      <c r="O160" s="84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6" t="s">
        <v>173</v>
      </c>
      <c r="AT160" s="216" t="s">
        <v>147</v>
      </c>
      <c r="AU160" s="216" t="s">
        <v>78</v>
      </c>
      <c r="AY160" s="17" t="s">
        <v>144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7" t="s">
        <v>145</v>
      </c>
      <c r="BK160" s="217">
        <f>ROUND(I160*H160,2)</f>
        <v>0</v>
      </c>
      <c r="BL160" s="17" t="s">
        <v>173</v>
      </c>
      <c r="BM160" s="216" t="s">
        <v>1184</v>
      </c>
    </row>
    <row r="161" s="13" customFormat="1" ht="22.8" customHeight="1">
      <c r="A161" s="13"/>
      <c r="B161" s="253"/>
      <c r="C161" s="254"/>
      <c r="D161" s="255" t="s">
        <v>68</v>
      </c>
      <c r="E161" s="280" t="s">
        <v>1185</v>
      </c>
      <c r="F161" s="280" t="s">
        <v>1186</v>
      </c>
      <c r="G161" s="254"/>
      <c r="H161" s="254"/>
      <c r="I161" s="257"/>
      <c r="J161" s="281">
        <f>BK161</f>
        <v>0</v>
      </c>
      <c r="K161" s="254"/>
      <c r="L161" s="259"/>
      <c r="M161" s="260"/>
      <c r="N161" s="261"/>
      <c r="O161" s="261"/>
      <c r="P161" s="262">
        <f>SUM(P162:P168)</f>
        <v>0</v>
      </c>
      <c r="Q161" s="261"/>
      <c r="R161" s="262">
        <f>SUM(R162:R168)</f>
        <v>0</v>
      </c>
      <c r="S161" s="261"/>
      <c r="T161" s="263">
        <f>SUM(T162:T168)</f>
        <v>0</v>
      </c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R161" s="264" t="s">
        <v>76</v>
      </c>
      <c r="AT161" s="265" t="s">
        <v>68</v>
      </c>
      <c r="AU161" s="265" t="s">
        <v>76</v>
      </c>
      <c r="AY161" s="264" t="s">
        <v>144</v>
      </c>
      <c r="BK161" s="266">
        <f>SUM(BK162:BK168)</f>
        <v>0</v>
      </c>
    </row>
    <row r="162" s="2" customFormat="1" ht="33" customHeight="1">
      <c r="A162" s="38"/>
      <c r="B162" s="39"/>
      <c r="C162" s="218" t="s">
        <v>438</v>
      </c>
      <c r="D162" s="218" t="s">
        <v>147</v>
      </c>
      <c r="E162" s="219" t="s">
        <v>1152</v>
      </c>
      <c r="F162" s="220" t="s">
        <v>1153</v>
      </c>
      <c r="G162" s="221" t="s">
        <v>193</v>
      </c>
      <c r="H162" s="222">
        <v>1</v>
      </c>
      <c r="I162" s="223"/>
      <c r="J162" s="224">
        <f>ROUND(I162*H162,2)</f>
        <v>0</v>
      </c>
      <c r="K162" s="220" t="s">
        <v>142</v>
      </c>
      <c r="L162" s="44"/>
      <c r="M162" s="225" t="s">
        <v>19</v>
      </c>
      <c r="N162" s="226" t="s">
        <v>42</v>
      </c>
      <c r="O162" s="84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6" t="s">
        <v>173</v>
      </c>
      <c r="AT162" s="216" t="s">
        <v>147</v>
      </c>
      <c r="AU162" s="216" t="s">
        <v>78</v>
      </c>
      <c r="AY162" s="17" t="s">
        <v>144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7" t="s">
        <v>145</v>
      </c>
      <c r="BK162" s="217">
        <f>ROUND(I162*H162,2)</f>
        <v>0</v>
      </c>
      <c r="BL162" s="17" t="s">
        <v>173</v>
      </c>
      <c r="BM162" s="216" t="s">
        <v>1187</v>
      </c>
    </row>
    <row r="163" s="2" customFormat="1">
      <c r="A163" s="38"/>
      <c r="B163" s="39"/>
      <c r="C163" s="40"/>
      <c r="D163" s="227" t="s">
        <v>151</v>
      </c>
      <c r="E163" s="40"/>
      <c r="F163" s="228" t="s">
        <v>1155</v>
      </c>
      <c r="G163" s="40"/>
      <c r="H163" s="40"/>
      <c r="I163" s="146"/>
      <c r="J163" s="40"/>
      <c r="K163" s="40"/>
      <c r="L163" s="44"/>
      <c r="M163" s="229"/>
      <c r="N163" s="230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151</v>
      </c>
      <c r="AU163" s="17" t="s">
        <v>78</v>
      </c>
    </row>
    <row r="164" s="2" customFormat="1" ht="21.75" customHeight="1">
      <c r="A164" s="38"/>
      <c r="B164" s="39"/>
      <c r="C164" s="218" t="s">
        <v>442</v>
      </c>
      <c r="D164" s="218" t="s">
        <v>147</v>
      </c>
      <c r="E164" s="219" t="s">
        <v>1156</v>
      </c>
      <c r="F164" s="220" t="s">
        <v>1157</v>
      </c>
      <c r="G164" s="221" t="s">
        <v>193</v>
      </c>
      <c r="H164" s="222">
        <v>1</v>
      </c>
      <c r="I164" s="223"/>
      <c r="J164" s="224">
        <f>ROUND(I164*H164,2)</f>
        <v>0</v>
      </c>
      <c r="K164" s="220" t="s">
        <v>142</v>
      </c>
      <c r="L164" s="44"/>
      <c r="M164" s="225" t="s">
        <v>19</v>
      </c>
      <c r="N164" s="226" t="s">
        <v>42</v>
      </c>
      <c r="O164" s="84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6" t="s">
        <v>145</v>
      </c>
      <c r="AT164" s="216" t="s">
        <v>147</v>
      </c>
      <c r="AU164" s="216" t="s">
        <v>78</v>
      </c>
      <c r="AY164" s="17" t="s">
        <v>144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7" t="s">
        <v>145</v>
      </c>
      <c r="BK164" s="217">
        <f>ROUND(I164*H164,2)</f>
        <v>0</v>
      </c>
      <c r="BL164" s="17" t="s">
        <v>145</v>
      </c>
      <c r="BM164" s="216" t="s">
        <v>1188</v>
      </c>
    </row>
    <row r="165" s="2" customFormat="1">
      <c r="A165" s="38"/>
      <c r="B165" s="39"/>
      <c r="C165" s="40"/>
      <c r="D165" s="227" t="s">
        <v>151</v>
      </c>
      <c r="E165" s="40"/>
      <c r="F165" s="228" t="s">
        <v>1159</v>
      </c>
      <c r="G165" s="40"/>
      <c r="H165" s="40"/>
      <c r="I165" s="146"/>
      <c r="J165" s="40"/>
      <c r="K165" s="40"/>
      <c r="L165" s="44"/>
      <c r="M165" s="229"/>
      <c r="N165" s="230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151</v>
      </c>
      <c r="AU165" s="17" t="s">
        <v>78</v>
      </c>
    </row>
    <row r="166" s="2" customFormat="1" ht="33" customHeight="1">
      <c r="A166" s="38"/>
      <c r="B166" s="39"/>
      <c r="C166" s="218" t="s">
        <v>446</v>
      </c>
      <c r="D166" s="218" t="s">
        <v>147</v>
      </c>
      <c r="E166" s="219" t="s">
        <v>1160</v>
      </c>
      <c r="F166" s="220" t="s">
        <v>1161</v>
      </c>
      <c r="G166" s="221" t="s">
        <v>141</v>
      </c>
      <c r="H166" s="222">
        <v>50</v>
      </c>
      <c r="I166" s="223"/>
      <c r="J166" s="224">
        <f>ROUND(I166*H166,2)</f>
        <v>0</v>
      </c>
      <c r="K166" s="220" t="s">
        <v>142</v>
      </c>
      <c r="L166" s="44"/>
      <c r="M166" s="225" t="s">
        <v>19</v>
      </c>
      <c r="N166" s="226" t="s">
        <v>42</v>
      </c>
      <c r="O166" s="84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6" t="s">
        <v>173</v>
      </c>
      <c r="AT166" s="216" t="s">
        <v>147</v>
      </c>
      <c r="AU166" s="216" t="s">
        <v>78</v>
      </c>
      <c r="AY166" s="17" t="s">
        <v>144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7" t="s">
        <v>145</v>
      </c>
      <c r="BK166" s="217">
        <f>ROUND(I166*H166,2)</f>
        <v>0</v>
      </c>
      <c r="BL166" s="17" t="s">
        <v>173</v>
      </c>
      <c r="BM166" s="216" t="s">
        <v>1189</v>
      </c>
    </row>
    <row r="167" s="2" customFormat="1">
      <c r="A167" s="38"/>
      <c r="B167" s="39"/>
      <c r="C167" s="40"/>
      <c r="D167" s="227" t="s">
        <v>151</v>
      </c>
      <c r="E167" s="40"/>
      <c r="F167" s="228" t="s">
        <v>1163</v>
      </c>
      <c r="G167" s="40"/>
      <c r="H167" s="40"/>
      <c r="I167" s="146"/>
      <c r="J167" s="40"/>
      <c r="K167" s="40"/>
      <c r="L167" s="44"/>
      <c r="M167" s="229"/>
      <c r="N167" s="230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151</v>
      </c>
      <c r="AU167" s="17" t="s">
        <v>78</v>
      </c>
    </row>
    <row r="168" s="2" customFormat="1" ht="21.75" customHeight="1">
      <c r="A168" s="38"/>
      <c r="B168" s="39"/>
      <c r="C168" s="218" t="s">
        <v>450</v>
      </c>
      <c r="D168" s="218" t="s">
        <v>147</v>
      </c>
      <c r="E168" s="219" t="s">
        <v>1164</v>
      </c>
      <c r="F168" s="220" t="s">
        <v>1165</v>
      </c>
      <c r="G168" s="221" t="s">
        <v>141</v>
      </c>
      <c r="H168" s="222">
        <v>50</v>
      </c>
      <c r="I168" s="223"/>
      <c r="J168" s="224">
        <f>ROUND(I168*H168,2)</f>
        <v>0</v>
      </c>
      <c r="K168" s="220" t="s">
        <v>142</v>
      </c>
      <c r="L168" s="44"/>
      <c r="M168" s="225" t="s">
        <v>19</v>
      </c>
      <c r="N168" s="226" t="s">
        <v>42</v>
      </c>
      <c r="O168" s="84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6" t="s">
        <v>173</v>
      </c>
      <c r="AT168" s="216" t="s">
        <v>147</v>
      </c>
      <c r="AU168" s="216" t="s">
        <v>78</v>
      </c>
      <c r="AY168" s="17" t="s">
        <v>144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7" t="s">
        <v>145</v>
      </c>
      <c r="BK168" s="217">
        <f>ROUND(I168*H168,2)</f>
        <v>0</v>
      </c>
      <c r="BL168" s="17" t="s">
        <v>173</v>
      </c>
      <c r="BM168" s="216" t="s">
        <v>1190</v>
      </c>
    </row>
    <row r="169" s="13" customFormat="1" ht="22.8" customHeight="1">
      <c r="A169" s="13"/>
      <c r="B169" s="253"/>
      <c r="C169" s="254"/>
      <c r="D169" s="255" t="s">
        <v>68</v>
      </c>
      <c r="E169" s="280" t="s">
        <v>1191</v>
      </c>
      <c r="F169" s="280" t="s">
        <v>1192</v>
      </c>
      <c r="G169" s="254"/>
      <c r="H169" s="254"/>
      <c r="I169" s="257"/>
      <c r="J169" s="281">
        <f>BK169</f>
        <v>0</v>
      </c>
      <c r="K169" s="254"/>
      <c r="L169" s="259"/>
      <c r="M169" s="260"/>
      <c r="N169" s="261"/>
      <c r="O169" s="261"/>
      <c r="P169" s="262">
        <f>SUM(P170:P176)</f>
        <v>0</v>
      </c>
      <c r="Q169" s="261"/>
      <c r="R169" s="262">
        <f>SUM(R170:R176)</f>
        <v>0</v>
      </c>
      <c r="S169" s="261"/>
      <c r="T169" s="263">
        <f>SUM(T170:T176)</f>
        <v>0</v>
      </c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R169" s="264" t="s">
        <v>76</v>
      </c>
      <c r="AT169" s="265" t="s">
        <v>68</v>
      </c>
      <c r="AU169" s="265" t="s">
        <v>76</v>
      </c>
      <c r="AY169" s="264" t="s">
        <v>144</v>
      </c>
      <c r="BK169" s="266">
        <f>SUM(BK170:BK176)</f>
        <v>0</v>
      </c>
    </row>
    <row r="170" s="2" customFormat="1" ht="33" customHeight="1">
      <c r="A170" s="38"/>
      <c r="B170" s="39"/>
      <c r="C170" s="218" t="s">
        <v>454</v>
      </c>
      <c r="D170" s="218" t="s">
        <v>147</v>
      </c>
      <c r="E170" s="219" t="s">
        <v>1152</v>
      </c>
      <c r="F170" s="220" t="s">
        <v>1153</v>
      </c>
      <c r="G170" s="221" t="s">
        <v>193</v>
      </c>
      <c r="H170" s="222">
        <v>1</v>
      </c>
      <c r="I170" s="223"/>
      <c r="J170" s="224">
        <f>ROUND(I170*H170,2)</f>
        <v>0</v>
      </c>
      <c r="K170" s="220" t="s">
        <v>142</v>
      </c>
      <c r="L170" s="44"/>
      <c r="M170" s="225" t="s">
        <v>19</v>
      </c>
      <c r="N170" s="226" t="s">
        <v>42</v>
      </c>
      <c r="O170" s="84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6" t="s">
        <v>173</v>
      </c>
      <c r="AT170" s="216" t="s">
        <v>147</v>
      </c>
      <c r="AU170" s="216" t="s">
        <v>78</v>
      </c>
      <c r="AY170" s="17" t="s">
        <v>144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7" t="s">
        <v>145</v>
      </c>
      <c r="BK170" s="217">
        <f>ROUND(I170*H170,2)</f>
        <v>0</v>
      </c>
      <c r="BL170" s="17" t="s">
        <v>173</v>
      </c>
      <c r="BM170" s="216" t="s">
        <v>1193</v>
      </c>
    </row>
    <row r="171" s="2" customFormat="1">
      <c r="A171" s="38"/>
      <c r="B171" s="39"/>
      <c r="C171" s="40"/>
      <c r="D171" s="227" t="s">
        <v>151</v>
      </c>
      <c r="E171" s="40"/>
      <c r="F171" s="228" t="s">
        <v>1155</v>
      </c>
      <c r="G171" s="40"/>
      <c r="H171" s="40"/>
      <c r="I171" s="146"/>
      <c r="J171" s="40"/>
      <c r="K171" s="40"/>
      <c r="L171" s="44"/>
      <c r="M171" s="229"/>
      <c r="N171" s="230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151</v>
      </c>
      <c r="AU171" s="17" t="s">
        <v>78</v>
      </c>
    </row>
    <row r="172" s="2" customFormat="1" ht="21.75" customHeight="1">
      <c r="A172" s="38"/>
      <c r="B172" s="39"/>
      <c r="C172" s="218" t="s">
        <v>458</v>
      </c>
      <c r="D172" s="218" t="s">
        <v>147</v>
      </c>
      <c r="E172" s="219" t="s">
        <v>1156</v>
      </c>
      <c r="F172" s="220" t="s">
        <v>1157</v>
      </c>
      <c r="G172" s="221" t="s">
        <v>193</v>
      </c>
      <c r="H172" s="222">
        <v>1</v>
      </c>
      <c r="I172" s="223"/>
      <c r="J172" s="224">
        <f>ROUND(I172*H172,2)</f>
        <v>0</v>
      </c>
      <c r="K172" s="220" t="s">
        <v>142</v>
      </c>
      <c r="L172" s="44"/>
      <c r="M172" s="225" t="s">
        <v>19</v>
      </c>
      <c r="N172" s="226" t="s">
        <v>42</v>
      </c>
      <c r="O172" s="84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6" t="s">
        <v>145</v>
      </c>
      <c r="AT172" s="216" t="s">
        <v>147</v>
      </c>
      <c r="AU172" s="216" t="s">
        <v>78</v>
      </c>
      <c r="AY172" s="17" t="s">
        <v>144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7" t="s">
        <v>145</v>
      </c>
      <c r="BK172" s="217">
        <f>ROUND(I172*H172,2)</f>
        <v>0</v>
      </c>
      <c r="BL172" s="17" t="s">
        <v>145</v>
      </c>
      <c r="BM172" s="216" t="s">
        <v>1194</v>
      </c>
    </row>
    <row r="173" s="2" customFormat="1">
      <c r="A173" s="38"/>
      <c r="B173" s="39"/>
      <c r="C173" s="40"/>
      <c r="D173" s="227" t="s">
        <v>151</v>
      </c>
      <c r="E173" s="40"/>
      <c r="F173" s="228" t="s">
        <v>1159</v>
      </c>
      <c r="G173" s="40"/>
      <c r="H173" s="40"/>
      <c r="I173" s="146"/>
      <c r="J173" s="40"/>
      <c r="K173" s="40"/>
      <c r="L173" s="44"/>
      <c r="M173" s="229"/>
      <c r="N173" s="230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151</v>
      </c>
      <c r="AU173" s="17" t="s">
        <v>78</v>
      </c>
    </row>
    <row r="174" s="2" customFormat="1" ht="33" customHeight="1">
      <c r="A174" s="38"/>
      <c r="B174" s="39"/>
      <c r="C174" s="218" t="s">
        <v>462</v>
      </c>
      <c r="D174" s="218" t="s">
        <v>147</v>
      </c>
      <c r="E174" s="219" t="s">
        <v>1160</v>
      </c>
      <c r="F174" s="220" t="s">
        <v>1161</v>
      </c>
      <c r="G174" s="221" t="s">
        <v>141</v>
      </c>
      <c r="H174" s="222">
        <v>50</v>
      </c>
      <c r="I174" s="223"/>
      <c r="J174" s="224">
        <f>ROUND(I174*H174,2)</f>
        <v>0</v>
      </c>
      <c r="K174" s="220" t="s">
        <v>142</v>
      </c>
      <c r="L174" s="44"/>
      <c r="M174" s="225" t="s">
        <v>19</v>
      </c>
      <c r="N174" s="226" t="s">
        <v>42</v>
      </c>
      <c r="O174" s="84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6" t="s">
        <v>173</v>
      </c>
      <c r="AT174" s="216" t="s">
        <v>147</v>
      </c>
      <c r="AU174" s="216" t="s">
        <v>78</v>
      </c>
      <c r="AY174" s="17" t="s">
        <v>144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7" t="s">
        <v>145</v>
      </c>
      <c r="BK174" s="217">
        <f>ROUND(I174*H174,2)</f>
        <v>0</v>
      </c>
      <c r="BL174" s="17" t="s">
        <v>173</v>
      </c>
      <c r="BM174" s="216" t="s">
        <v>1195</v>
      </c>
    </row>
    <row r="175" s="2" customFormat="1">
      <c r="A175" s="38"/>
      <c r="B175" s="39"/>
      <c r="C175" s="40"/>
      <c r="D175" s="227" t="s">
        <v>151</v>
      </c>
      <c r="E175" s="40"/>
      <c r="F175" s="228" t="s">
        <v>1163</v>
      </c>
      <c r="G175" s="40"/>
      <c r="H175" s="40"/>
      <c r="I175" s="146"/>
      <c r="J175" s="40"/>
      <c r="K175" s="40"/>
      <c r="L175" s="44"/>
      <c r="M175" s="229"/>
      <c r="N175" s="230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151</v>
      </c>
      <c r="AU175" s="17" t="s">
        <v>78</v>
      </c>
    </row>
    <row r="176" s="2" customFormat="1" ht="21.75" customHeight="1">
      <c r="A176" s="38"/>
      <c r="B176" s="39"/>
      <c r="C176" s="218" t="s">
        <v>466</v>
      </c>
      <c r="D176" s="218" t="s">
        <v>147</v>
      </c>
      <c r="E176" s="219" t="s">
        <v>1164</v>
      </c>
      <c r="F176" s="220" t="s">
        <v>1165</v>
      </c>
      <c r="G176" s="221" t="s">
        <v>141</v>
      </c>
      <c r="H176" s="222">
        <v>50</v>
      </c>
      <c r="I176" s="223"/>
      <c r="J176" s="224">
        <f>ROUND(I176*H176,2)</f>
        <v>0</v>
      </c>
      <c r="K176" s="220" t="s">
        <v>142</v>
      </c>
      <c r="L176" s="44"/>
      <c r="M176" s="225" t="s">
        <v>19</v>
      </c>
      <c r="N176" s="226" t="s">
        <v>42</v>
      </c>
      <c r="O176" s="84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6" t="s">
        <v>173</v>
      </c>
      <c r="AT176" s="216" t="s">
        <v>147</v>
      </c>
      <c r="AU176" s="216" t="s">
        <v>78</v>
      </c>
      <c r="AY176" s="17" t="s">
        <v>144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7" t="s">
        <v>145</v>
      </c>
      <c r="BK176" s="217">
        <f>ROUND(I176*H176,2)</f>
        <v>0</v>
      </c>
      <c r="BL176" s="17" t="s">
        <v>173</v>
      </c>
      <c r="BM176" s="216" t="s">
        <v>1196</v>
      </c>
    </row>
    <row r="177" s="13" customFormat="1" ht="22.8" customHeight="1">
      <c r="A177" s="13"/>
      <c r="B177" s="253"/>
      <c r="C177" s="254"/>
      <c r="D177" s="255" t="s">
        <v>68</v>
      </c>
      <c r="E177" s="280" t="s">
        <v>1197</v>
      </c>
      <c r="F177" s="280" t="s">
        <v>1198</v>
      </c>
      <c r="G177" s="254"/>
      <c r="H177" s="254"/>
      <c r="I177" s="257"/>
      <c r="J177" s="281">
        <f>BK177</f>
        <v>0</v>
      </c>
      <c r="K177" s="254"/>
      <c r="L177" s="259"/>
      <c r="M177" s="260"/>
      <c r="N177" s="261"/>
      <c r="O177" s="261"/>
      <c r="P177" s="262">
        <f>SUM(P178:P184)</f>
        <v>0</v>
      </c>
      <c r="Q177" s="261"/>
      <c r="R177" s="262">
        <f>SUM(R178:R184)</f>
        <v>0</v>
      </c>
      <c r="S177" s="261"/>
      <c r="T177" s="263">
        <f>SUM(T178:T184)</f>
        <v>0</v>
      </c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R177" s="264" t="s">
        <v>76</v>
      </c>
      <c r="AT177" s="265" t="s">
        <v>68</v>
      </c>
      <c r="AU177" s="265" t="s">
        <v>76</v>
      </c>
      <c r="AY177" s="264" t="s">
        <v>144</v>
      </c>
      <c r="BK177" s="266">
        <f>SUM(BK178:BK184)</f>
        <v>0</v>
      </c>
    </row>
    <row r="178" s="2" customFormat="1" ht="33" customHeight="1">
      <c r="A178" s="38"/>
      <c r="B178" s="39"/>
      <c r="C178" s="218" t="s">
        <v>470</v>
      </c>
      <c r="D178" s="218" t="s">
        <v>147</v>
      </c>
      <c r="E178" s="219" t="s">
        <v>1152</v>
      </c>
      <c r="F178" s="220" t="s">
        <v>1153</v>
      </c>
      <c r="G178" s="221" t="s">
        <v>193</v>
      </c>
      <c r="H178" s="222">
        <v>1</v>
      </c>
      <c r="I178" s="223"/>
      <c r="J178" s="224">
        <f>ROUND(I178*H178,2)</f>
        <v>0</v>
      </c>
      <c r="K178" s="220" t="s">
        <v>142</v>
      </c>
      <c r="L178" s="44"/>
      <c r="M178" s="225" t="s">
        <v>19</v>
      </c>
      <c r="N178" s="226" t="s">
        <v>42</v>
      </c>
      <c r="O178" s="84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6" t="s">
        <v>173</v>
      </c>
      <c r="AT178" s="216" t="s">
        <v>147</v>
      </c>
      <c r="AU178" s="216" t="s">
        <v>78</v>
      </c>
      <c r="AY178" s="17" t="s">
        <v>144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7" t="s">
        <v>145</v>
      </c>
      <c r="BK178" s="217">
        <f>ROUND(I178*H178,2)</f>
        <v>0</v>
      </c>
      <c r="BL178" s="17" t="s">
        <v>173</v>
      </c>
      <c r="BM178" s="216" t="s">
        <v>1199</v>
      </c>
    </row>
    <row r="179" s="2" customFormat="1">
      <c r="A179" s="38"/>
      <c r="B179" s="39"/>
      <c r="C179" s="40"/>
      <c r="D179" s="227" t="s">
        <v>151</v>
      </c>
      <c r="E179" s="40"/>
      <c r="F179" s="228" t="s">
        <v>1155</v>
      </c>
      <c r="G179" s="40"/>
      <c r="H179" s="40"/>
      <c r="I179" s="146"/>
      <c r="J179" s="40"/>
      <c r="K179" s="40"/>
      <c r="L179" s="44"/>
      <c r="M179" s="229"/>
      <c r="N179" s="230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151</v>
      </c>
      <c r="AU179" s="17" t="s">
        <v>78</v>
      </c>
    </row>
    <row r="180" s="2" customFormat="1" ht="21.75" customHeight="1">
      <c r="A180" s="38"/>
      <c r="B180" s="39"/>
      <c r="C180" s="218" t="s">
        <v>474</v>
      </c>
      <c r="D180" s="218" t="s">
        <v>147</v>
      </c>
      <c r="E180" s="219" t="s">
        <v>1156</v>
      </c>
      <c r="F180" s="220" t="s">
        <v>1157</v>
      </c>
      <c r="G180" s="221" t="s">
        <v>193</v>
      </c>
      <c r="H180" s="222">
        <v>1</v>
      </c>
      <c r="I180" s="223"/>
      <c r="J180" s="224">
        <f>ROUND(I180*H180,2)</f>
        <v>0</v>
      </c>
      <c r="K180" s="220" t="s">
        <v>142</v>
      </c>
      <c r="L180" s="44"/>
      <c r="M180" s="225" t="s">
        <v>19</v>
      </c>
      <c r="N180" s="226" t="s">
        <v>42</v>
      </c>
      <c r="O180" s="84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6" t="s">
        <v>145</v>
      </c>
      <c r="AT180" s="216" t="s">
        <v>147</v>
      </c>
      <c r="AU180" s="216" t="s">
        <v>78</v>
      </c>
      <c r="AY180" s="17" t="s">
        <v>144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7" t="s">
        <v>145</v>
      </c>
      <c r="BK180" s="217">
        <f>ROUND(I180*H180,2)</f>
        <v>0</v>
      </c>
      <c r="BL180" s="17" t="s">
        <v>145</v>
      </c>
      <c r="BM180" s="216" t="s">
        <v>1200</v>
      </c>
    </row>
    <row r="181" s="2" customFormat="1">
      <c r="A181" s="38"/>
      <c r="B181" s="39"/>
      <c r="C181" s="40"/>
      <c r="D181" s="227" t="s">
        <v>151</v>
      </c>
      <c r="E181" s="40"/>
      <c r="F181" s="228" t="s">
        <v>1159</v>
      </c>
      <c r="G181" s="40"/>
      <c r="H181" s="40"/>
      <c r="I181" s="146"/>
      <c r="J181" s="40"/>
      <c r="K181" s="40"/>
      <c r="L181" s="44"/>
      <c r="M181" s="229"/>
      <c r="N181" s="230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151</v>
      </c>
      <c r="AU181" s="17" t="s">
        <v>78</v>
      </c>
    </row>
    <row r="182" s="2" customFormat="1" ht="33" customHeight="1">
      <c r="A182" s="38"/>
      <c r="B182" s="39"/>
      <c r="C182" s="218" t="s">
        <v>478</v>
      </c>
      <c r="D182" s="218" t="s">
        <v>147</v>
      </c>
      <c r="E182" s="219" t="s">
        <v>1160</v>
      </c>
      <c r="F182" s="220" t="s">
        <v>1161</v>
      </c>
      <c r="G182" s="221" t="s">
        <v>141</v>
      </c>
      <c r="H182" s="222">
        <v>50</v>
      </c>
      <c r="I182" s="223"/>
      <c r="J182" s="224">
        <f>ROUND(I182*H182,2)</f>
        <v>0</v>
      </c>
      <c r="K182" s="220" t="s">
        <v>142</v>
      </c>
      <c r="L182" s="44"/>
      <c r="M182" s="225" t="s">
        <v>19</v>
      </c>
      <c r="N182" s="226" t="s">
        <v>42</v>
      </c>
      <c r="O182" s="84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6" t="s">
        <v>173</v>
      </c>
      <c r="AT182" s="216" t="s">
        <v>147</v>
      </c>
      <c r="AU182" s="216" t="s">
        <v>78</v>
      </c>
      <c r="AY182" s="17" t="s">
        <v>144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7" t="s">
        <v>145</v>
      </c>
      <c r="BK182" s="217">
        <f>ROUND(I182*H182,2)</f>
        <v>0</v>
      </c>
      <c r="BL182" s="17" t="s">
        <v>173</v>
      </c>
      <c r="BM182" s="216" t="s">
        <v>1201</v>
      </c>
    </row>
    <row r="183" s="2" customFormat="1">
      <c r="A183" s="38"/>
      <c r="B183" s="39"/>
      <c r="C183" s="40"/>
      <c r="D183" s="227" t="s">
        <v>151</v>
      </c>
      <c r="E183" s="40"/>
      <c r="F183" s="228" t="s">
        <v>1163</v>
      </c>
      <c r="G183" s="40"/>
      <c r="H183" s="40"/>
      <c r="I183" s="146"/>
      <c r="J183" s="40"/>
      <c r="K183" s="40"/>
      <c r="L183" s="44"/>
      <c r="M183" s="229"/>
      <c r="N183" s="230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151</v>
      </c>
      <c r="AU183" s="17" t="s">
        <v>78</v>
      </c>
    </row>
    <row r="184" s="2" customFormat="1" ht="21.75" customHeight="1">
      <c r="A184" s="38"/>
      <c r="B184" s="39"/>
      <c r="C184" s="218" t="s">
        <v>482</v>
      </c>
      <c r="D184" s="218" t="s">
        <v>147</v>
      </c>
      <c r="E184" s="219" t="s">
        <v>1164</v>
      </c>
      <c r="F184" s="220" t="s">
        <v>1165</v>
      </c>
      <c r="G184" s="221" t="s">
        <v>141</v>
      </c>
      <c r="H184" s="222">
        <v>50</v>
      </c>
      <c r="I184" s="223"/>
      <c r="J184" s="224">
        <f>ROUND(I184*H184,2)</f>
        <v>0</v>
      </c>
      <c r="K184" s="220" t="s">
        <v>142</v>
      </c>
      <c r="L184" s="44"/>
      <c r="M184" s="225" t="s">
        <v>19</v>
      </c>
      <c r="N184" s="226" t="s">
        <v>42</v>
      </c>
      <c r="O184" s="84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6" t="s">
        <v>173</v>
      </c>
      <c r="AT184" s="216" t="s">
        <v>147</v>
      </c>
      <c r="AU184" s="216" t="s">
        <v>78</v>
      </c>
      <c r="AY184" s="17" t="s">
        <v>144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7" t="s">
        <v>145</v>
      </c>
      <c r="BK184" s="217">
        <f>ROUND(I184*H184,2)</f>
        <v>0</v>
      </c>
      <c r="BL184" s="17" t="s">
        <v>173</v>
      </c>
      <c r="BM184" s="216" t="s">
        <v>1202</v>
      </c>
    </row>
    <row r="185" s="13" customFormat="1" ht="22.8" customHeight="1">
      <c r="A185" s="13"/>
      <c r="B185" s="253"/>
      <c r="C185" s="254"/>
      <c r="D185" s="255" t="s">
        <v>68</v>
      </c>
      <c r="E185" s="280" t="s">
        <v>1203</v>
      </c>
      <c r="F185" s="280" t="s">
        <v>1204</v>
      </c>
      <c r="G185" s="254"/>
      <c r="H185" s="254"/>
      <c r="I185" s="257"/>
      <c r="J185" s="281">
        <f>BK185</f>
        <v>0</v>
      </c>
      <c r="K185" s="254"/>
      <c r="L185" s="259"/>
      <c r="M185" s="260"/>
      <c r="N185" s="261"/>
      <c r="O185" s="261"/>
      <c r="P185" s="262">
        <f>SUM(P186:P192)</f>
        <v>0</v>
      </c>
      <c r="Q185" s="261"/>
      <c r="R185" s="262">
        <f>SUM(R186:R192)</f>
        <v>0</v>
      </c>
      <c r="S185" s="261"/>
      <c r="T185" s="263">
        <f>SUM(T186:T192)</f>
        <v>0</v>
      </c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R185" s="264" t="s">
        <v>76</v>
      </c>
      <c r="AT185" s="265" t="s">
        <v>68</v>
      </c>
      <c r="AU185" s="265" t="s">
        <v>76</v>
      </c>
      <c r="AY185" s="264" t="s">
        <v>144</v>
      </c>
      <c r="BK185" s="266">
        <f>SUM(BK186:BK192)</f>
        <v>0</v>
      </c>
    </row>
    <row r="186" s="2" customFormat="1" ht="33" customHeight="1">
      <c r="A186" s="38"/>
      <c r="B186" s="39"/>
      <c r="C186" s="218" t="s">
        <v>486</v>
      </c>
      <c r="D186" s="218" t="s">
        <v>147</v>
      </c>
      <c r="E186" s="219" t="s">
        <v>1152</v>
      </c>
      <c r="F186" s="220" t="s">
        <v>1153</v>
      </c>
      <c r="G186" s="221" t="s">
        <v>193</v>
      </c>
      <c r="H186" s="222">
        <v>1</v>
      </c>
      <c r="I186" s="223"/>
      <c r="J186" s="224">
        <f>ROUND(I186*H186,2)</f>
        <v>0</v>
      </c>
      <c r="K186" s="220" t="s">
        <v>142</v>
      </c>
      <c r="L186" s="44"/>
      <c r="M186" s="225" t="s">
        <v>19</v>
      </c>
      <c r="N186" s="226" t="s">
        <v>42</v>
      </c>
      <c r="O186" s="84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6" t="s">
        <v>173</v>
      </c>
      <c r="AT186" s="216" t="s">
        <v>147</v>
      </c>
      <c r="AU186" s="216" t="s">
        <v>78</v>
      </c>
      <c r="AY186" s="17" t="s">
        <v>144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7" t="s">
        <v>145</v>
      </c>
      <c r="BK186" s="217">
        <f>ROUND(I186*H186,2)</f>
        <v>0</v>
      </c>
      <c r="BL186" s="17" t="s">
        <v>173</v>
      </c>
      <c r="BM186" s="216" t="s">
        <v>1205</v>
      </c>
    </row>
    <row r="187" s="2" customFormat="1">
      <c r="A187" s="38"/>
      <c r="B187" s="39"/>
      <c r="C187" s="40"/>
      <c r="D187" s="227" t="s">
        <v>151</v>
      </c>
      <c r="E187" s="40"/>
      <c r="F187" s="228" t="s">
        <v>1155</v>
      </c>
      <c r="G187" s="40"/>
      <c r="H187" s="40"/>
      <c r="I187" s="146"/>
      <c r="J187" s="40"/>
      <c r="K187" s="40"/>
      <c r="L187" s="44"/>
      <c r="M187" s="229"/>
      <c r="N187" s="230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151</v>
      </c>
      <c r="AU187" s="17" t="s">
        <v>78</v>
      </c>
    </row>
    <row r="188" s="2" customFormat="1" ht="21.75" customHeight="1">
      <c r="A188" s="38"/>
      <c r="B188" s="39"/>
      <c r="C188" s="218" t="s">
        <v>490</v>
      </c>
      <c r="D188" s="218" t="s">
        <v>147</v>
      </c>
      <c r="E188" s="219" t="s">
        <v>1156</v>
      </c>
      <c r="F188" s="220" t="s">
        <v>1157</v>
      </c>
      <c r="G188" s="221" t="s">
        <v>193</v>
      </c>
      <c r="H188" s="222">
        <v>1</v>
      </c>
      <c r="I188" s="223"/>
      <c r="J188" s="224">
        <f>ROUND(I188*H188,2)</f>
        <v>0</v>
      </c>
      <c r="K188" s="220" t="s">
        <v>142</v>
      </c>
      <c r="L188" s="44"/>
      <c r="M188" s="225" t="s">
        <v>19</v>
      </c>
      <c r="N188" s="226" t="s">
        <v>42</v>
      </c>
      <c r="O188" s="84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6" t="s">
        <v>145</v>
      </c>
      <c r="AT188" s="216" t="s">
        <v>147</v>
      </c>
      <c r="AU188" s="216" t="s">
        <v>78</v>
      </c>
      <c r="AY188" s="17" t="s">
        <v>144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7" t="s">
        <v>145</v>
      </c>
      <c r="BK188" s="217">
        <f>ROUND(I188*H188,2)</f>
        <v>0</v>
      </c>
      <c r="BL188" s="17" t="s">
        <v>145</v>
      </c>
      <c r="BM188" s="216" t="s">
        <v>1206</v>
      </c>
    </row>
    <row r="189" s="2" customFormat="1">
      <c r="A189" s="38"/>
      <c r="B189" s="39"/>
      <c r="C189" s="40"/>
      <c r="D189" s="227" t="s">
        <v>151</v>
      </c>
      <c r="E189" s="40"/>
      <c r="F189" s="228" t="s">
        <v>1159</v>
      </c>
      <c r="G189" s="40"/>
      <c r="H189" s="40"/>
      <c r="I189" s="146"/>
      <c r="J189" s="40"/>
      <c r="K189" s="40"/>
      <c r="L189" s="44"/>
      <c r="M189" s="229"/>
      <c r="N189" s="230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151</v>
      </c>
      <c r="AU189" s="17" t="s">
        <v>78</v>
      </c>
    </row>
    <row r="190" s="2" customFormat="1" ht="33" customHeight="1">
      <c r="A190" s="38"/>
      <c r="B190" s="39"/>
      <c r="C190" s="218" t="s">
        <v>494</v>
      </c>
      <c r="D190" s="218" t="s">
        <v>147</v>
      </c>
      <c r="E190" s="219" t="s">
        <v>1160</v>
      </c>
      <c r="F190" s="220" t="s">
        <v>1161</v>
      </c>
      <c r="G190" s="221" t="s">
        <v>141</v>
      </c>
      <c r="H190" s="222">
        <v>50</v>
      </c>
      <c r="I190" s="223"/>
      <c r="J190" s="224">
        <f>ROUND(I190*H190,2)</f>
        <v>0</v>
      </c>
      <c r="K190" s="220" t="s">
        <v>142</v>
      </c>
      <c r="L190" s="44"/>
      <c r="M190" s="225" t="s">
        <v>19</v>
      </c>
      <c r="N190" s="226" t="s">
        <v>42</v>
      </c>
      <c r="O190" s="84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6" t="s">
        <v>173</v>
      </c>
      <c r="AT190" s="216" t="s">
        <v>147</v>
      </c>
      <c r="AU190" s="216" t="s">
        <v>78</v>
      </c>
      <c r="AY190" s="17" t="s">
        <v>144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7" t="s">
        <v>145</v>
      </c>
      <c r="BK190" s="217">
        <f>ROUND(I190*H190,2)</f>
        <v>0</v>
      </c>
      <c r="BL190" s="17" t="s">
        <v>173</v>
      </c>
      <c r="BM190" s="216" t="s">
        <v>1207</v>
      </c>
    </row>
    <row r="191" s="2" customFormat="1">
      <c r="A191" s="38"/>
      <c r="B191" s="39"/>
      <c r="C191" s="40"/>
      <c r="D191" s="227" t="s">
        <v>151</v>
      </c>
      <c r="E191" s="40"/>
      <c r="F191" s="228" t="s">
        <v>1163</v>
      </c>
      <c r="G191" s="40"/>
      <c r="H191" s="40"/>
      <c r="I191" s="146"/>
      <c r="J191" s="40"/>
      <c r="K191" s="40"/>
      <c r="L191" s="44"/>
      <c r="M191" s="229"/>
      <c r="N191" s="230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151</v>
      </c>
      <c r="AU191" s="17" t="s">
        <v>78</v>
      </c>
    </row>
    <row r="192" s="2" customFormat="1" ht="21.75" customHeight="1">
      <c r="A192" s="38"/>
      <c r="B192" s="39"/>
      <c r="C192" s="218" t="s">
        <v>498</v>
      </c>
      <c r="D192" s="218" t="s">
        <v>147</v>
      </c>
      <c r="E192" s="219" t="s">
        <v>1164</v>
      </c>
      <c r="F192" s="220" t="s">
        <v>1165</v>
      </c>
      <c r="G192" s="221" t="s">
        <v>141</v>
      </c>
      <c r="H192" s="222">
        <v>50</v>
      </c>
      <c r="I192" s="223"/>
      <c r="J192" s="224">
        <f>ROUND(I192*H192,2)</f>
        <v>0</v>
      </c>
      <c r="K192" s="220" t="s">
        <v>142</v>
      </c>
      <c r="L192" s="44"/>
      <c r="M192" s="225" t="s">
        <v>19</v>
      </c>
      <c r="N192" s="226" t="s">
        <v>42</v>
      </c>
      <c r="O192" s="84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6" t="s">
        <v>173</v>
      </c>
      <c r="AT192" s="216" t="s">
        <v>147</v>
      </c>
      <c r="AU192" s="216" t="s">
        <v>78</v>
      </c>
      <c r="AY192" s="17" t="s">
        <v>144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7" t="s">
        <v>145</v>
      </c>
      <c r="BK192" s="217">
        <f>ROUND(I192*H192,2)</f>
        <v>0</v>
      </c>
      <c r="BL192" s="17" t="s">
        <v>173</v>
      </c>
      <c r="BM192" s="216" t="s">
        <v>1208</v>
      </c>
    </row>
    <row r="193" s="13" customFormat="1" ht="25.92" customHeight="1">
      <c r="A193" s="13"/>
      <c r="B193" s="253"/>
      <c r="C193" s="254"/>
      <c r="D193" s="255" t="s">
        <v>68</v>
      </c>
      <c r="E193" s="256" t="s">
        <v>231</v>
      </c>
      <c r="F193" s="256" t="s">
        <v>232</v>
      </c>
      <c r="G193" s="254"/>
      <c r="H193" s="254"/>
      <c r="I193" s="257"/>
      <c r="J193" s="258">
        <f>BK193</f>
        <v>0</v>
      </c>
      <c r="K193" s="254"/>
      <c r="L193" s="259"/>
      <c r="M193" s="260"/>
      <c r="N193" s="261"/>
      <c r="O193" s="261"/>
      <c r="P193" s="262">
        <f>SUM(P194:P198)</f>
        <v>0</v>
      </c>
      <c r="Q193" s="261"/>
      <c r="R193" s="262">
        <f>SUM(R194:R198)</f>
        <v>0</v>
      </c>
      <c r="S193" s="261"/>
      <c r="T193" s="263">
        <f>SUM(T194:T198)</f>
        <v>0</v>
      </c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R193" s="264" t="s">
        <v>145</v>
      </c>
      <c r="AT193" s="265" t="s">
        <v>68</v>
      </c>
      <c r="AU193" s="265" t="s">
        <v>69</v>
      </c>
      <c r="AY193" s="264" t="s">
        <v>144</v>
      </c>
      <c r="BK193" s="266">
        <f>SUM(BK194:BK198)</f>
        <v>0</v>
      </c>
    </row>
    <row r="194" s="2" customFormat="1" ht="16.5" customHeight="1">
      <c r="A194" s="38"/>
      <c r="B194" s="39"/>
      <c r="C194" s="218" t="s">
        <v>502</v>
      </c>
      <c r="D194" s="218" t="s">
        <v>147</v>
      </c>
      <c r="E194" s="219" t="s">
        <v>234</v>
      </c>
      <c r="F194" s="220" t="s">
        <v>235</v>
      </c>
      <c r="G194" s="221" t="s">
        <v>236</v>
      </c>
      <c r="H194" s="222">
        <v>164</v>
      </c>
      <c r="I194" s="223"/>
      <c r="J194" s="224">
        <f>ROUND(I194*H194,2)</f>
        <v>0</v>
      </c>
      <c r="K194" s="220" t="s">
        <v>142</v>
      </c>
      <c r="L194" s="44"/>
      <c r="M194" s="225" t="s">
        <v>19</v>
      </c>
      <c r="N194" s="226" t="s">
        <v>42</v>
      </c>
      <c r="O194" s="84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6" t="s">
        <v>237</v>
      </c>
      <c r="AT194" s="216" t="s">
        <v>147</v>
      </c>
      <c r="AU194" s="216" t="s">
        <v>76</v>
      </c>
      <c r="AY194" s="17" t="s">
        <v>144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7" t="s">
        <v>145</v>
      </c>
      <c r="BK194" s="217">
        <f>ROUND(I194*H194,2)</f>
        <v>0</v>
      </c>
      <c r="BL194" s="17" t="s">
        <v>237</v>
      </c>
      <c r="BM194" s="216" t="s">
        <v>1209</v>
      </c>
    </row>
    <row r="195" s="2" customFormat="1" ht="16.5" customHeight="1">
      <c r="A195" s="38"/>
      <c r="B195" s="39"/>
      <c r="C195" s="218" t="s">
        <v>506</v>
      </c>
      <c r="D195" s="218" t="s">
        <v>147</v>
      </c>
      <c r="E195" s="219" t="s">
        <v>251</v>
      </c>
      <c r="F195" s="220" t="s">
        <v>252</v>
      </c>
      <c r="G195" s="221" t="s">
        <v>236</v>
      </c>
      <c r="H195" s="222">
        <v>96</v>
      </c>
      <c r="I195" s="223"/>
      <c r="J195" s="224">
        <f>ROUND(I195*H195,2)</f>
        <v>0</v>
      </c>
      <c r="K195" s="220" t="s">
        <v>142</v>
      </c>
      <c r="L195" s="44"/>
      <c r="M195" s="225" t="s">
        <v>19</v>
      </c>
      <c r="N195" s="226" t="s">
        <v>42</v>
      </c>
      <c r="O195" s="84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6" t="s">
        <v>237</v>
      </c>
      <c r="AT195" s="216" t="s">
        <v>147</v>
      </c>
      <c r="AU195" s="216" t="s">
        <v>76</v>
      </c>
      <c r="AY195" s="17" t="s">
        <v>144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7" t="s">
        <v>145</v>
      </c>
      <c r="BK195" s="217">
        <f>ROUND(I195*H195,2)</f>
        <v>0</v>
      </c>
      <c r="BL195" s="17" t="s">
        <v>237</v>
      </c>
      <c r="BM195" s="216" t="s">
        <v>1210</v>
      </c>
    </row>
    <row r="196" s="2" customFormat="1" ht="16.5" customHeight="1">
      <c r="A196" s="38"/>
      <c r="B196" s="39"/>
      <c r="C196" s="218" t="s">
        <v>510</v>
      </c>
      <c r="D196" s="218" t="s">
        <v>147</v>
      </c>
      <c r="E196" s="219" t="s">
        <v>240</v>
      </c>
      <c r="F196" s="220" t="s">
        <v>241</v>
      </c>
      <c r="G196" s="221" t="s">
        <v>236</v>
      </c>
      <c r="H196" s="222">
        <v>124</v>
      </c>
      <c r="I196" s="223"/>
      <c r="J196" s="224">
        <f>ROUND(I196*H196,2)</f>
        <v>0</v>
      </c>
      <c r="K196" s="220" t="s">
        <v>142</v>
      </c>
      <c r="L196" s="44"/>
      <c r="M196" s="225" t="s">
        <v>19</v>
      </c>
      <c r="N196" s="226" t="s">
        <v>42</v>
      </c>
      <c r="O196" s="84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6" t="s">
        <v>237</v>
      </c>
      <c r="AT196" s="216" t="s">
        <v>147</v>
      </c>
      <c r="AU196" s="216" t="s">
        <v>76</v>
      </c>
      <c r="AY196" s="17" t="s">
        <v>144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7" t="s">
        <v>145</v>
      </c>
      <c r="BK196" s="217">
        <f>ROUND(I196*H196,2)</f>
        <v>0</v>
      </c>
      <c r="BL196" s="17" t="s">
        <v>237</v>
      </c>
      <c r="BM196" s="216" t="s">
        <v>1211</v>
      </c>
    </row>
    <row r="197" s="2" customFormat="1" ht="16.5" customHeight="1">
      <c r="A197" s="38"/>
      <c r="B197" s="39"/>
      <c r="C197" s="218" t="s">
        <v>514</v>
      </c>
      <c r="D197" s="218" t="s">
        <v>147</v>
      </c>
      <c r="E197" s="219" t="s">
        <v>244</v>
      </c>
      <c r="F197" s="220" t="s">
        <v>245</v>
      </c>
      <c r="G197" s="221" t="s">
        <v>236</v>
      </c>
      <c r="H197" s="222">
        <v>68</v>
      </c>
      <c r="I197" s="223"/>
      <c r="J197" s="224">
        <f>ROUND(I197*H197,2)</f>
        <v>0</v>
      </c>
      <c r="K197" s="220" t="s">
        <v>142</v>
      </c>
      <c r="L197" s="44"/>
      <c r="M197" s="225" t="s">
        <v>19</v>
      </c>
      <c r="N197" s="226" t="s">
        <v>42</v>
      </c>
      <c r="O197" s="84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6" t="s">
        <v>237</v>
      </c>
      <c r="AT197" s="216" t="s">
        <v>147</v>
      </c>
      <c r="AU197" s="216" t="s">
        <v>76</v>
      </c>
      <c r="AY197" s="17" t="s">
        <v>144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7" t="s">
        <v>145</v>
      </c>
      <c r="BK197" s="217">
        <f>ROUND(I197*H197,2)</f>
        <v>0</v>
      </c>
      <c r="BL197" s="17" t="s">
        <v>237</v>
      </c>
      <c r="BM197" s="216" t="s">
        <v>1212</v>
      </c>
    </row>
    <row r="198" s="2" customFormat="1" ht="16.5" customHeight="1">
      <c r="A198" s="38"/>
      <c r="B198" s="39"/>
      <c r="C198" s="218" t="s">
        <v>518</v>
      </c>
      <c r="D198" s="218" t="s">
        <v>147</v>
      </c>
      <c r="E198" s="219" t="s">
        <v>247</v>
      </c>
      <c r="F198" s="220" t="s">
        <v>248</v>
      </c>
      <c r="G198" s="221" t="s">
        <v>236</v>
      </c>
      <c r="H198" s="222">
        <v>86</v>
      </c>
      <c r="I198" s="223"/>
      <c r="J198" s="224">
        <f>ROUND(I198*H198,2)</f>
        <v>0</v>
      </c>
      <c r="K198" s="220" t="s">
        <v>142</v>
      </c>
      <c r="L198" s="44"/>
      <c r="M198" s="267" t="s">
        <v>19</v>
      </c>
      <c r="N198" s="268" t="s">
        <v>42</v>
      </c>
      <c r="O198" s="269"/>
      <c r="P198" s="270">
        <f>O198*H198</f>
        <v>0</v>
      </c>
      <c r="Q198" s="270">
        <v>0</v>
      </c>
      <c r="R198" s="270">
        <f>Q198*H198</f>
        <v>0</v>
      </c>
      <c r="S198" s="270">
        <v>0</v>
      </c>
      <c r="T198" s="271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6" t="s">
        <v>237</v>
      </c>
      <c r="AT198" s="216" t="s">
        <v>147</v>
      </c>
      <c r="AU198" s="216" t="s">
        <v>76</v>
      </c>
      <c r="AY198" s="17" t="s">
        <v>144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7" t="s">
        <v>145</v>
      </c>
      <c r="BK198" s="217">
        <f>ROUND(I198*H198,2)</f>
        <v>0</v>
      </c>
      <c r="BL198" s="17" t="s">
        <v>237</v>
      </c>
      <c r="BM198" s="216" t="s">
        <v>1213</v>
      </c>
    </row>
    <row r="199" s="2" customFormat="1" ht="6.96" customHeight="1">
      <c r="A199" s="38"/>
      <c r="B199" s="59"/>
      <c r="C199" s="60"/>
      <c r="D199" s="60"/>
      <c r="E199" s="60"/>
      <c r="F199" s="60"/>
      <c r="G199" s="60"/>
      <c r="H199" s="60"/>
      <c r="I199" s="175"/>
      <c r="J199" s="60"/>
      <c r="K199" s="60"/>
      <c r="L199" s="44"/>
      <c r="M199" s="38"/>
      <c r="O199" s="38"/>
      <c r="P199" s="38"/>
      <c r="Q199" s="38"/>
      <c r="R199" s="38"/>
      <c r="S199" s="38"/>
      <c r="T199" s="38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</row>
  </sheetData>
  <sheetProtection sheet="1" autoFilter="0" formatColumns="0" formatRows="0" objects="1" scenarios="1" spinCount="100000" saltValue="k28pJWeS10ttMhnaT+mjQCwTUkHitOIMyUyX42fFlrZeBsXOgH+W864SMpj6HSNch9DuPWKixDHbNqnE9kQ5Sg==" hashValue="URe4HaxSEIJ13/Nh8N/qM4xAmKlTwiTyR5rnjdefzC/HXZjSQes6ZXxJh81Eh133qwfnAJfpDrsvcwo8BT3/Ag==" algorithmName="SHA-512" password="CC35"/>
  <autoFilter ref="C94:K1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115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stavby'!K6</f>
        <v>Oprava přijímačů kolejových obvodů - II. Etapa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116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1120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118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1214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30. 4. 2020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27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27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27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stavby'!AN19="","",'Rekapitulace stavby'!AN19)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9" t="s">
        <v>27</v>
      </c>
      <c r="J26" s="133" t="str">
        <f>IF('Rekapitulace stavby'!AN20="","",'Rekapitulace stavby'!AN20)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ROUND(J93,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ROUND((SUM(BE93:BE240)),  2)</f>
        <v>0</v>
      </c>
      <c r="G35" s="38"/>
      <c r="H35" s="38"/>
      <c r="I35" s="164">
        <v>0.20999999999999999</v>
      </c>
      <c r="J35" s="163">
        <f>ROUND(((SUM(BE93:BE240))*I35),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ROUND((SUM(BF93:BF240)),  2)</f>
        <v>0</v>
      </c>
      <c r="G36" s="38"/>
      <c r="H36" s="38"/>
      <c r="I36" s="164">
        <v>0.14999999999999999</v>
      </c>
      <c r="J36" s="163">
        <f>ROUND(((SUM(BF93:BF240))*I36),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ROUND((SUM(BG93:BG240)),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ROUND((SUM(BH93:BH240)),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ROUND((SUM(BI93:BI240)),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přijímačů kolejových obvodů - II. Etapa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1120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02.2 - Stavební část - Sborník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30. 4. 2020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121</v>
      </c>
      <c r="D61" s="181"/>
      <c r="E61" s="181"/>
      <c r="F61" s="181"/>
      <c r="G61" s="181"/>
      <c r="H61" s="181"/>
      <c r="I61" s="182"/>
      <c r="J61" s="183" t="s">
        <v>122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J93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85"/>
      <c r="C64" s="186"/>
      <c r="D64" s="187" t="s">
        <v>1215</v>
      </c>
      <c r="E64" s="188"/>
      <c r="F64" s="188"/>
      <c r="G64" s="188"/>
      <c r="H64" s="188"/>
      <c r="I64" s="189"/>
      <c r="J64" s="190">
        <f>J127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85"/>
      <c r="C65" s="186"/>
      <c r="D65" s="187" t="s">
        <v>1216</v>
      </c>
      <c r="E65" s="188"/>
      <c r="F65" s="188"/>
      <c r="G65" s="188"/>
      <c r="H65" s="188"/>
      <c r="I65" s="189"/>
      <c r="J65" s="190">
        <f>J143</f>
        <v>0</v>
      </c>
      <c r="K65" s="186"/>
      <c r="L65" s="19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4" customFormat="1" ht="19.92" customHeight="1">
      <c r="A66" s="14"/>
      <c r="B66" s="274"/>
      <c r="C66" s="125"/>
      <c r="D66" s="275" t="s">
        <v>1125</v>
      </c>
      <c r="E66" s="276"/>
      <c r="F66" s="276"/>
      <c r="G66" s="276"/>
      <c r="H66" s="276"/>
      <c r="I66" s="277"/>
      <c r="J66" s="278">
        <f>J158</f>
        <v>0</v>
      </c>
      <c r="K66" s="125"/>
      <c r="L66" s="279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</row>
    <row r="67" s="14" customFormat="1" ht="19.92" customHeight="1">
      <c r="A67" s="14"/>
      <c r="B67" s="274"/>
      <c r="C67" s="125"/>
      <c r="D67" s="275" t="s">
        <v>1126</v>
      </c>
      <c r="E67" s="276"/>
      <c r="F67" s="276"/>
      <c r="G67" s="276"/>
      <c r="H67" s="276"/>
      <c r="I67" s="277"/>
      <c r="J67" s="278">
        <f>J173</f>
        <v>0</v>
      </c>
      <c r="K67" s="125"/>
      <c r="L67" s="279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</row>
    <row r="68" s="14" customFormat="1" ht="19.92" customHeight="1">
      <c r="A68" s="14"/>
      <c r="B68" s="274"/>
      <c r="C68" s="125"/>
      <c r="D68" s="275" t="s">
        <v>1127</v>
      </c>
      <c r="E68" s="276"/>
      <c r="F68" s="276"/>
      <c r="G68" s="276"/>
      <c r="H68" s="276"/>
      <c r="I68" s="277"/>
      <c r="J68" s="278">
        <f>J188</f>
        <v>0</v>
      </c>
      <c r="K68" s="125"/>
      <c r="L68" s="279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</row>
    <row r="69" s="14" customFormat="1" ht="19.92" customHeight="1">
      <c r="A69" s="14"/>
      <c r="B69" s="274"/>
      <c r="C69" s="125"/>
      <c r="D69" s="275" t="s">
        <v>1128</v>
      </c>
      <c r="E69" s="276"/>
      <c r="F69" s="276"/>
      <c r="G69" s="276"/>
      <c r="H69" s="276"/>
      <c r="I69" s="277"/>
      <c r="J69" s="278">
        <f>J204</f>
        <v>0</v>
      </c>
      <c r="K69" s="125"/>
      <c r="L69" s="279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</row>
    <row r="70" s="14" customFormat="1" ht="19.92" customHeight="1">
      <c r="A70" s="14"/>
      <c r="B70" s="274"/>
      <c r="C70" s="125"/>
      <c r="D70" s="275" t="s">
        <v>1129</v>
      </c>
      <c r="E70" s="276"/>
      <c r="F70" s="276"/>
      <c r="G70" s="276"/>
      <c r="H70" s="276"/>
      <c r="I70" s="277"/>
      <c r="J70" s="278">
        <f>J218</f>
        <v>0</v>
      </c>
      <c r="K70" s="125"/>
      <c r="L70" s="279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</row>
    <row r="71" s="14" customFormat="1" ht="19.92" customHeight="1">
      <c r="A71" s="14"/>
      <c r="B71" s="274"/>
      <c r="C71" s="125"/>
      <c r="D71" s="275" t="s">
        <v>1130</v>
      </c>
      <c r="E71" s="276"/>
      <c r="F71" s="276"/>
      <c r="G71" s="276"/>
      <c r="H71" s="276"/>
      <c r="I71" s="277"/>
      <c r="J71" s="278">
        <f>J230</f>
        <v>0</v>
      </c>
      <c r="K71" s="125"/>
      <c r="L71" s="279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</row>
    <row r="72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175"/>
      <c r="J73" s="60"/>
      <c r="K73" s="6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178"/>
      <c r="J77" s="62"/>
      <c r="K77" s="62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125</v>
      </c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179" t="str">
        <f>E7</f>
        <v>Oprava přijímačů kolejových obvodů - II. Etapa</v>
      </c>
      <c r="F81" s="32"/>
      <c r="G81" s="32"/>
      <c r="H81" s="32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" customFormat="1" ht="12" customHeight="1">
      <c r="B82" s="21"/>
      <c r="C82" s="32" t="s">
        <v>116</v>
      </c>
      <c r="D82" s="22"/>
      <c r="E82" s="22"/>
      <c r="F82" s="22"/>
      <c r="G82" s="22"/>
      <c r="H82" s="22"/>
      <c r="I82" s="138"/>
      <c r="J82" s="22"/>
      <c r="K82" s="22"/>
      <c r="L82" s="20"/>
    </row>
    <row r="83" s="2" customFormat="1" ht="16.5" customHeight="1">
      <c r="A83" s="38"/>
      <c r="B83" s="39"/>
      <c r="C83" s="40"/>
      <c r="D83" s="40"/>
      <c r="E83" s="179" t="s">
        <v>1120</v>
      </c>
      <c r="F83" s="40"/>
      <c r="G83" s="40"/>
      <c r="H83" s="40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118</v>
      </c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E11</f>
        <v>02.2 - Stavební část - Sborník</v>
      </c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146"/>
      <c r="J86" s="40"/>
      <c r="K86" s="40"/>
      <c r="L86" s="147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F14</f>
        <v xml:space="preserve"> </v>
      </c>
      <c r="G87" s="40"/>
      <c r="H87" s="40"/>
      <c r="I87" s="149" t="s">
        <v>23</v>
      </c>
      <c r="J87" s="72" t="str">
        <f>IF(J14="","",J14)</f>
        <v>30. 4. 2020</v>
      </c>
      <c r="K87" s="40"/>
      <c r="L87" s="147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46"/>
      <c r="J88" s="40"/>
      <c r="K88" s="40"/>
      <c r="L88" s="147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E17</f>
        <v xml:space="preserve"> </v>
      </c>
      <c r="G89" s="40"/>
      <c r="H89" s="40"/>
      <c r="I89" s="149" t="s">
        <v>30</v>
      </c>
      <c r="J89" s="36" t="str">
        <f>E23</f>
        <v xml:space="preserve"> </v>
      </c>
      <c r="K89" s="40"/>
      <c r="L89" s="147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28</v>
      </c>
      <c r="D90" s="40"/>
      <c r="E90" s="40"/>
      <c r="F90" s="27" t="str">
        <f>IF(E20="","",E20)</f>
        <v>Vyplň údaj</v>
      </c>
      <c r="G90" s="40"/>
      <c r="H90" s="40"/>
      <c r="I90" s="149" t="s">
        <v>32</v>
      </c>
      <c r="J90" s="36" t="str">
        <f>E26</f>
        <v xml:space="preserve"> </v>
      </c>
      <c r="K90" s="40"/>
      <c r="L90" s="147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146"/>
      <c r="J91" s="40"/>
      <c r="K91" s="40"/>
      <c r="L91" s="147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0" customFormat="1" ht="29.28" customHeight="1">
      <c r="A92" s="192"/>
      <c r="B92" s="193"/>
      <c r="C92" s="194" t="s">
        <v>126</v>
      </c>
      <c r="D92" s="195" t="s">
        <v>54</v>
      </c>
      <c r="E92" s="195" t="s">
        <v>50</v>
      </c>
      <c r="F92" s="195" t="s">
        <v>51</v>
      </c>
      <c r="G92" s="195" t="s">
        <v>127</v>
      </c>
      <c r="H92" s="195" t="s">
        <v>128</v>
      </c>
      <c r="I92" s="196" t="s">
        <v>129</v>
      </c>
      <c r="J92" s="195" t="s">
        <v>122</v>
      </c>
      <c r="K92" s="197" t="s">
        <v>130</v>
      </c>
      <c r="L92" s="198"/>
      <c r="M92" s="92" t="s">
        <v>19</v>
      </c>
      <c r="N92" s="93" t="s">
        <v>39</v>
      </c>
      <c r="O92" s="93" t="s">
        <v>131</v>
      </c>
      <c r="P92" s="93" t="s">
        <v>132</v>
      </c>
      <c r="Q92" s="93" t="s">
        <v>133</v>
      </c>
      <c r="R92" s="93" t="s">
        <v>134</v>
      </c>
      <c r="S92" s="93" t="s">
        <v>135</v>
      </c>
      <c r="T92" s="94" t="s">
        <v>136</v>
      </c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</row>
    <row r="93" s="2" customFormat="1" ht="22.8" customHeight="1">
      <c r="A93" s="38"/>
      <c r="B93" s="39"/>
      <c r="C93" s="99" t="s">
        <v>137</v>
      </c>
      <c r="D93" s="40"/>
      <c r="E93" s="40"/>
      <c r="F93" s="40"/>
      <c r="G93" s="40"/>
      <c r="H93" s="40"/>
      <c r="I93" s="146"/>
      <c r="J93" s="199">
        <f>BK93</f>
        <v>0</v>
      </c>
      <c r="K93" s="40"/>
      <c r="L93" s="44"/>
      <c r="M93" s="95"/>
      <c r="N93" s="200"/>
      <c r="O93" s="96"/>
      <c r="P93" s="201">
        <f>P94+SUM(P95:P127)+P143</f>
        <v>0</v>
      </c>
      <c r="Q93" s="96"/>
      <c r="R93" s="201">
        <f>R94+SUM(R95:R127)+R143</f>
        <v>0</v>
      </c>
      <c r="S93" s="96"/>
      <c r="T93" s="202">
        <f>T94+SUM(T95:T127)+T143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68</v>
      </c>
      <c r="AU93" s="17" t="s">
        <v>123</v>
      </c>
      <c r="BK93" s="203">
        <f>BK94+SUM(BK95:BK127)+BK143</f>
        <v>0</v>
      </c>
    </row>
    <row r="94" s="2" customFormat="1" ht="21.75" customHeight="1">
      <c r="A94" s="38"/>
      <c r="B94" s="39"/>
      <c r="C94" s="204" t="s">
        <v>76</v>
      </c>
      <c r="D94" s="204" t="s">
        <v>138</v>
      </c>
      <c r="E94" s="205" t="s">
        <v>1217</v>
      </c>
      <c r="F94" s="206" t="s">
        <v>1218</v>
      </c>
      <c r="G94" s="207" t="s">
        <v>141</v>
      </c>
      <c r="H94" s="208">
        <v>110</v>
      </c>
      <c r="I94" s="209"/>
      <c r="J94" s="210">
        <f>ROUND(I94*H94,2)</f>
        <v>0</v>
      </c>
      <c r="K94" s="206" t="s">
        <v>257</v>
      </c>
      <c r="L94" s="211"/>
      <c r="M94" s="212" t="s">
        <v>19</v>
      </c>
      <c r="N94" s="213" t="s">
        <v>40</v>
      </c>
      <c r="O94" s="84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286</v>
      </c>
      <c r="AT94" s="216" t="s">
        <v>138</v>
      </c>
      <c r="AU94" s="216" t="s">
        <v>69</v>
      </c>
      <c r="AY94" s="17" t="s">
        <v>144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76</v>
      </c>
      <c r="BK94" s="217">
        <f>ROUND(I94*H94,2)</f>
        <v>0</v>
      </c>
      <c r="BL94" s="17" t="s">
        <v>173</v>
      </c>
      <c r="BM94" s="216" t="s">
        <v>1219</v>
      </c>
    </row>
    <row r="95" s="2" customFormat="1" ht="21.75" customHeight="1">
      <c r="A95" s="38"/>
      <c r="B95" s="39"/>
      <c r="C95" s="204" t="s">
        <v>78</v>
      </c>
      <c r="D95" s="204" t="s">
        <v>138</v>
      </c>
      <c r="E95" s="205" t="s">
        <v>255</v>
      </c>
      <c r="F95" s="206" t="s">
        <v>256</v>
      </c>
      <c r="G95" s="207" t="s">
        <v>141</v>
      </c>
      <c r="H95" s="208">
        <v>209</v>
      </c>
      <c r="I95" s="209"/>
      <c r="J95" s="210">
        <f>ROUND(I95*H95,2)</f>
        <v>0</v>
      </c>
      <c r="K95" s="206" t="s">
        <v>257</v>
      </c>
      <c r="L95" s="211"/>
      <c r="M95" s="212" t="s">
        <v>19</v>
      </c>
      <c r="N95" s="213" t="s">
        <v>40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143</v>
      </c>
      <c r="AT95" s="216" t="s">
        <v>138</v>
      </c>
      <c r="AU95" s="216" t="s">
        <v>69</v>
      </c>
      <c r="AY95" s="17" t="s">
        <v>144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76</v>
      </c>
      <c r="BK95" s="217">
        <f>ROUND(I95*H95,2)</f>
        <v>0</v>
      </c>
      <c r="BL95" s="17" t="s">
        <v>145</v>
      </c>
      <c r="BM95" s="216" t="s">
        <v>1220</v>
      </c>
    </row>
    <row r="96" s="2" customFormat="1" ht="21.75" customHeight="1">
      <c r="A96" s="38"/>
      <c r="B96" s="39"/>
      <c r="C96" s="204" t="s">
        <v>153</v>
      </c>
      <c r="D96" s="204" t="s">
        <v>138</v>
      </c>
      <c r="E96" s="205" t="s">
        <v>263</v>
      </c>
      <c r="F96" s="206" t="s">
        <v>264</v>
      </c>
      <c r="G96" s="207" t="s">
        <v>141</v>
      </c>
      <c r="H96" s="208">
        <v>330</v>
      </c>
      <c r="I96" s="209"/>
      <c r="J96" s="210">
        <f>ROUND(I96*H96,2)</f>
        <v>0</v>
      </c>
      <c r="K96" s="206" t="s">
        <v>257</v>
      </c>
      <c r="L96" s="211"/>
      <c r="M96" s="212" t="s">
        <v>19</v>
      </c>
      <c r="N96" s="213" t="s">
        <v>40</v>
      </c>
      <c r="O96" s="84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143</v>
      </c>
      <c r="AT96" s="216" t="s">
        <v>138</v>
      </c>
      <c r="AU96" s="216" t="s">
        <v>69</v>
      </c>
      <c r="AY96" s="17" t="s">
        <v>144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76</v>
      </c>
      <c r="BK96" s="217">
        <f>ROUND(I96*H96,2)</f>
        <v>0</v>
      </c>
      <c r="BL96" s="17" t="s">
        <v>145</v>
      </c>
      <c r="BM96" s="216" t="s">
        <v>1221</v>
      </c>
    </row>
    <row r="97" s="2" customFormat="1" ht="21.75" customHeight="1">
      <c r="A97" s="38"/>
      <c r="B97" s="39"/>
      <c r="C97" s="204" t="s">
        <v>145</v>
      </c>
      <c r="D97" s="204" t="s">
        <v>138</v>
      </c>
      <c r="E97" s="205" t="s">
        <v>272</v>
      </c>
      <c r="F97" s="206" t="s">
        <v>273</v>
      </c>
      <c r="G97" s="207" t="s">
        <v>141</v>
      </c>
      <c r="H97" s="208">
        <v>297</v>
      </c>
      <c r="I97" s="209"/>
      <c r="J97" s="210">
        <f>ROUND(I97*H97,2)</f>
        <v>0</v>
      </c>
      <c r="K97" s="206" t="s">
        <v>257</v>
      </c>
      <c r="L97" s="211"/>
      <c r="M97" s="212" t="s">
        <v>19</v>
      </c>
      <c r="N97" s="213" t="s">
        <v>40</v>
      </c>
      <c r="O97" s="84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143</v>
      </c>
      <c r="AT97" s="216" t="s">
        <v>138</v>
      </c>
      <c r="AU97" s="216" t="s">
        <v>69</v>
      </c>
      <c r="AY97" s="17" t="s">
        <v>144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76</v>
      </c>
      <c r="BK97" s="217">
        <f>ROUND(I97*H97,2)</f>
        <v>0</v>
      </c>
      <c r="BL97" s="17" t="s">
        <v>145</v>
      </c>
      <c r="BM97" s="216" t="s">
        <v>1222</v>
      </c>
    </row>
    <row r="98" s="2" customFormat="1" ht="21.75" customHeight="1">
      <c r="A98" s="38"/>
      <c r="B98" s="39"/>
      <c r="C98" s="204" t="s">
        <v>161</v>
      </c>
      <c r="D98" s="204" t="s">
        <v>138</v>
      </c>
      <c r="E98" s="205" t="s">
        <v>275</v>
      </c>
      <c r="F98" s="206" t="s">
        <v>276</v>
      </c>
      <c r="G98" s="207" t="s">
        <v>141</v>
      </c>
      <c r="H98" s="208">
        <v>2810</v>
      </c>
      <c r="I98" s="209"/>
      <c r="J98" s="210">
        <f>ROUND(I98*H98,2)</f>
        <v>0</v>
      </c>
      <c r="K98" s="206" t="s">
        <v>257</v>
      </c>
      <c r="L98" s="211"/>
      <c r="M98" s="212" t="s">
        <v>19</v>
      </c>
      <c r="N98" s="213" t="s">
        <v>40</v>
      </c>
      <c r="O98" s="84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286</v>
      </c>
      <c r="AT98" s="216" t="s">
        <v>138</v>
      </c>
      <c r="AU98" s="216" t="s">
        <v>69</v>
      </c>
      <c r="AY98" s="17" t="s">
        <v>144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76</v>
      </c>
      <c r="BK98" s="217">
        <f>ROUND(I98*H98,2)</f>
        <v>0</v>
      </c>
      <c r="BL98" s="17" t="s">
        <v>173</v>
      </c>
      <c r="BM98" s="216" t="s">
        <v>1223</v>
      </c>
    </row>
    <row r="99" s="2" customFormat="1" ht="21.75" customHeight="1">
      <c r="A99" s="38"/>
      <c r="B99" s="39"/>
      <c r="C99" s="204" t="s">
        <v>166</v>
      </c>
      <c r="D99" s="204" t="s">
        <v>138</v>
      </c>
      <c r="E99" s="205" t="s">
        <v>278</v>
      </c>
      <c r="F99" s="206" t="s">
        <v>279</v>
      </c>
      <c r="G99" s="207" t="s">
        <v>141</v>
      </c>
      <c r="H99" s="208">
        <v>149</v>
      </c>
      <c r="I99" s="209"/>
      <c r="J99" s="210">
        <f>ROUND(I99*H99,2)</f>
        <v>0</v>
      </c>
      <c r="K99" s="206" t="s">
        <v>257</v>
      </c>
      <c r="L99" s="211"/>
      <c r="M99" s="212" t="s">
        <v>19</v>
      </c>
      <c r="N99" s="213" t="s">
        <v>40</v>
      </c>
      <c r="O99" s="84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143</v>
      </c>
      <c r="AT99" s="216" t="s">
        <v>138</v>
      </c>
      <c r="AU99" s="216" t="s">
        <v>69</v>
      </c>
      <c r="AY99" s="17" t="s">
        <v>144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76</v>
      </c>
      <c r="BK99" s="217">
        <f>ROUND(I99*H99,2)</f>
        <v>0</v>
      </c>
      <c r="BL99" s="17" t="s">
        <v>145</v>
      </c>
      <c r="BM99" s="216" t="s">
        <v>1224</v>
      </c>
    </row>
    <row r="100" s="2" customFormat="1" ht="21.75" customHeight="1">
      <c r="A100" s="38"/>
      <c r="B100" s="39"/>
      <c r="C100" s="204" t="s">
        <v>170</v>
      </c>
      <c r="D100" s="204" t="s">
        <v>138</v>
      </c>
      <c r="E100" s="205" t="s">
        <v>281</v>
      </c>
      <c r="F100" s="206" t="s">
        <v>282</v>
      </c>
      <c r="G100" s="207" t="s">
        <v>141</v>
      </c>
      <c r="H100" s="208">
        <v>1700</v>
      </c>
      <c r="I100" s="209"/>
      <c r="J100" s="210">
        <f>ROUND(I100*H100,2)</f>
        <v>0</v>
      </c>
      <c r="K100" s="206" t="s">
        <v>257</v>
      </c>
      <c r="L100" s="211"/>
      <c r="M100" s="212" t="s">
        <v>19</v>
      </c>
      <c r="N100" s="213" t="s">
        <v>40</v>
      </c>
      <c r="O100" s="84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6" t="s">
        <v>143</v>
      </c>
      <c r="AT100" s="216" t="s">
        <v>138</v>
      </c>
      <c r="AU100" s="216" t="s">
        <v>69</v>
      </c>
      <c r="AY100" s="17" t="s">
        <v>144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7" t="s">
        <v>76</v>
      </c>
      <c r="BK100" s="217">
        <f>ROUND(I100*H100,2)</f>
        <v>0</v>
      </c>
      <c r="BL100" s="17" t="s">
        <v>145</v>
      </c>
      <c r="BM100" s="216" t="s">
        <v>1225</v>
      </c>
    </row>
    <row r="101" s="2" customFormat="1" ht="21.75" customHeight="1">
      <c r="A101" s="38"/>
      <c r="B101" s="39"/>
      <c r="C101" s="204" t="s">
        <v>143</v>
      </c>
      <c r="D101" s="204" t="s">
        <v>138</v>
      </c>
      <c r="E101" s="205" t="s">
        <v>1226</v>
      </c>
      <c r="F101" s="206" t="s">
        <v>1227</v>
      </c>
      <c r="G101" s="207" t="s">
        <v>141</v>
      </c>
      <c r="H101" s="208">
        <v>336</v>
      </c>
      <c r="I101" s="209"/>
      <c r="J101" s="210">
        <f>ROUND(I101*H101,2)</f>
        <v>0</v>
      </c>
      <c r="K101" s="206" t="s">
        <v>257</v>
      </c>
      <c r="L101" s="211"/>
      <c r="M101" s="212" t="s">
        <v>19</v>
      </c>
      <c r="N101" s="213" t="s">
        <v>40</v>
      </c>
      <c r="O101" s="84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286</v>
      </c>
      <c r="AT101" s="216" t="s">
        <v>138</v>
      </c>
      <c r="AU101" s="216" t="s">
        <v>69</v>
      </c>
      <c r="AY101" s="17" t="s">
        <v>144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76</v>
      </c>
      <c r="BK101" s="217">
        <f>ROUND(I101*H101,2)</f>
        <v>0</v>
      </c>
      <c r="BL101" s="17" t="s">
        <v>173</v>
      </c>
      <c r="BM101" s="216" t="s">
        <v>1228</v>
      </c>
    </row>
    <row r="102" s="2" customFormat="1" ht="21.75" customHeight="1">
      <c r="A102" s="38"/>
      <c r="B102" s="39"/>
      <c r="C102" s="204" t="s">
        <v>179</v>
      </c>
      <c r="D102" s="204" t="s">
        <v>138</v>
      </c>
      <c r="E102" s="205" t="s">
        <v>1229</v>
      </c>
      <c r="F102" s="206" t="s">
        <v>1230</v>
      </c>
      <c r="G102" s="207" t="s">
        <v>141</v>
      </c>
      <c r="H102" s="208">
        <v>566</v>
      </c>
      <c r="I102" s="209"/>
      <c r="J102" s="210">
        <f>ROUND(I102*H102,2)</f>
        <v>0</v>
      </c>
      <c r="K102" s="206" t="s">
        <v>257</v>
      </c>
      <c r="L102" s="211"/>
      <c r="M102" s="212" t="s">
        <v>19</v>
      </c>
      <c r="N102" s="213" t="s">
        <v>40</v>
      </c>
      <c r="O102" s="84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286</v>
      </c>
      <c r="AT102" s="216" t="s">
        <v>138</v>
      </c>
      <c r="AU102" s="216" t="s">
        <v>69</v>
      </c>
      <c r="AY102" s="17" t="s">
        <v>144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76</v>
      </c>
      <c r="BK102" s="217">
        <f>ROUND(I102*H102,2)</f>
        <v>0</v>
      </c>
      <c r="BL102" s="17" t="s">
        <v>173</v>
      </c>
      <c r="BM102" s="216" t="s">
        <v>1231</v>
      </c>
    </row>
    <row r="103" s="2" customFormat="1" ht="21.75" customHeight="1">
      <c r="A103" s="38"/>
      <c r="B103" s="39"/>
      <c r="C103" s="204" t="s">
        <v>184</v>
      </c>
      <c r="D103" s="204" t="s">
        <v>138</v>
      </c>
      <c r="E103" s="205" t="s">
        <v>284</v>
      </c>
      <c r="F103" s="206" t="s">
        <v>285</v>
      </c>
      <c r="G103" s="207" t="s">
        <v>141</v>
      </c>
      <c r="H103" s="208">
        <v>100</v>
      </c>
      <c r="I103" s="209"/>
      <c r="J103" s="210">
        <f>ROUND(I103*H103,2)</f>
        <v>0</v>
      </c>
      <c r="K103" s="206" t="s">
        <v>257</v>
      </c>
      <c r="L103" s="211"/>
      <c r="M103" s="212" t="s">
        <v>19</v>
      </c>
      <c r="N103" s="213" t="s">
        <v>40</v>
      </c>
      <c r="O103" s="84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286</v>
      </c>
      <c r="AT103" s="216" t="s">
        <v>138</v>
      </c>
      <c r="AU103" s="216" t="s">
        <v>69</v>
      </c>
      <c r="AY103" s="17" t="s">
        <v>144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76</v>
      </c>
      <c r="BK103" s="217">
        <f>ROUND(I103*H103,2)</f>
        <v>0</v>
      </c>
      <c r="BL103" s="17" t="s">
        <v>173</v>
      </c>
      <c r="BM103" s="216" t="s">
        <v>1232</v>
      </c>
    </row>
    <row r="104" s="2" customFormat="1" ht="44.25" customHeight="1">
      <c r="A104" s="38"/>
      <c r="B104" s="39"/>
      <c r="C104" s="218" t="s">
        <v>190</v>
      </c>
      <c r="D104" s="218" t="s">
        <v>147</v>
      </c>
      <c r="E104" s="219" t="s">
        <v>291</v>
      </c>
      <c r="F104" s="220" t="s">
        <v>292</v>
      </c>
      <c r="G104" s="221" t="s">
        <v>141</v>
      </c>
      <c r="H104" s="222">
        <v>3756</v>
      </c>
      <c r="I104" s="223"/>
      <c r="J104" s="224">
        <f>ROUND(I104*H104,2)</f>
        <v>0</v>
      </c>
      <c r="K104" s="220" t="s">
        <v>257</v>
      </c>
      <c r="L104" s="44"/>
      <c r="M104" s="225" t="s">
        <v>19</v>
      </c>
      <c r="N104" s="226" t="s">
        <v>40</v>
      </c>
      <c r="O104" s="84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173</v>
      </c>
      <c r="AT104" s="216" t="s">
        <v>147</v>
      </c>
      <c r="AU104" s="216" t="s">
        <v>69</v>
      </c>
      <c r="AY104" s="17" t="s">
        <v>144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76</v>
      </c>
      <c r="BK104" s="217">
        <f>ROUND(I104*H104,2)</f>
        <v>0</v>
      </c>
      <c r="BL104" s="17" t="s">
        <v>173</v>
      </c>
      <c r="BM104" s="216" t="s">
        <v>1233</v>
      </c>
    </row>
    <row r="105" s="2" customFormat="1" ht="44.25" customHeight="1">
      <c r="A105" s="38"/>
      <c r="B105" s="39"/>
      <c r="C105" s="218" t="s">
        <v>198</v>
      </c>
      <c r="D105" s="218" t="s">
        <v>147</v>
      </c>
      <c r="E105" s="219" t="s">
        <v>294</v>
      </c>
      <c r="F105" s="220" t="s">
        <v>295</v>
      </c>
      <c r="G105" s="221" t="s">
        <v>141</v>
      </c>
      <c r="H105" s="222">
        <v>1849</v>
      </c>
      <c r="I105" s="223"/>
      <c r="J105" s="224">
        <f>ROUND(I105*H105,2)</f>
        <v>0</v>
      </c>
      <c r="K105" s="220" t="s">
        <v>257</v>
      </c>
      <c r="L105" s="44"/>
      <c r="M105" s="225" t="s">
        <v>19</v>
      </c>
      <c r="N105" s="226" t="s">
        <v>40</v>
      </c>
      <c r="O105" s="84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6" t="s">
        <v>173</v>
      </c>
      <c r="AT105" s="216" t="s">
        <v>147</v>
      </c>
      <c r="AU105" s="216" t="s">
        <v>69</v>
      </c>
      <c r="AY105" s="17" t="s">
        <v>144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7" t="s">
        <v>76</v>
      </c>
      <c r="BK105" s="217">
        <f>ROUND(I105*H105,2)</f>
        <v>0</v>
      </c>
      <c r="BL105" s="17" t="s">
        <v>173</v>
      </c>
      <c r="BM105" s="216" t="s">
        <v>1234</v>
      </c>
    </row>
    <row r="106" s="2" customFormat="1" ht="44.25" customHeight="1">
      <c r="A106" s="38"/>
      <c r="B106" s="39"/>
      <c r="C106" s="218" t="s">
        <v>204</v>
      </c>
      <c r="D106" s="218" t="s">
        <v>147</v>
      </c>
      <c r="E106" s="219" t="s">
        <v>1235</v>
      </c>
      <c r="F106" s="220" t="s">
        <v>1236</v>
      </c>
      <c r="G106" s="221" t="s">
        <v>141</v>
      </c>
      <c r="H106" s="222">
        <v>902</v>
      </c>
      <c r="I106" s="223"/>
      <c r="J106" s="224">
        <f>ROUND(I106*H106,2)</f>
        <v>0</v>
      </c>
      <c r="K106" s="220" t="s">
        <v>257</v>
      </c>
      <c r="L106" s="44"/>
      <c r="M106" s="225" t="s">
        <v>19</v>
      </c>
      <c r="N106" s="226" t="s">
        <v>40</v>
      </c>
      <c r="O106" s="84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6" t="s">
        <v>173</v>
      </c>
      <c r="AT106" s="216" t="s">
        <v>147</v>
      </c>
      <c r="AU106" s="216" t="s">
        <v>69</v>
      </c>
      <c r="AY106" s="17" t="s">
        <v>144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7" t="s">
        <v>76</v>
      </c>
      <c r="BK106" s="217">
        <f>ROUND(I106*H106,2)</f>
        <v>0</v>
      </c>
      <c r="BL106" s="17" t="s">
        <v>173</v>
      </c>
      <c r="BM106" s="216" t="s">
        <v>1237</v>
      </c>
    </row>
    <row r="107" s="2" customFormat="1" ht="33" customHeight="1">
      <c r="A107" s="38"/>
      <c r="B107" s="39"/>
      <c r="C107" s="218" t="s">
        <v>213</v>
      </c>
      <c r="D107" s="218" t="s">
        <v>147</v>
      </c>
      <c r="E107" s="219" t="s">
        <v>297</v>
      </c>
      <c r="F107" s="220" t="s">
        <v>298</v>
      </c>
      <c r="G107" s="221" t="s">
        <v>141</v>
      </c>
      <c r="H107" s="222">
        <v>100</v>
      </c>
      <c r="I107" s="223"/>
      <c r="J107" s="224">
        <f>ROUND(I107*H107,2)</f>
        <v>0</v>
      </c>
      <c r="K107" s="220" t="s">
        <v>257</v>
      </c>
      <c r="L107" s="44"/>
      <c r="M107" s="225" t="s">
        <v>19</v>
      </c>
      <c r="N107" s="226" t="s">
        <v>40</v>
      </c>
      <c r="O107" s="84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6" t="s">
        <v>173</v>
      </c>
      <c r="AT107" s="216" t="s">
        <v>147</v>
      </c>
      <c r="AU107" s="216" t="s">
        <v>69</v>
      </c>
      <c r="AY107" s="17" t="s">
        <v>144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7" t="s">
        <v>76</v>
      </c>
      <c r="BK107" s="217">
        <f>ROUND(I107*H107,2)</f>
        <v>0</v>
      </c>
      <c r="BL107" s="17" t="s">
        <v>173</v>
      </c>
      <c r="BM107" s="216" t="s">
        <v>1238</v>
      </c>
    </row>
    <row r="108" s="2" customFormat="1" ht="44.25" customHeight="1">
      <c r="A108" s="38"/>
      <c r="B108" s="39"/>
      <c r="C108" s="218" t="s">
        <v>8</v>
      </c>
      <c r="D108" s="218" t="s">
        <v>147</v>
      </c>
      <c r="E108" s="219" t="s">
        <v>300</v>
      </c>
      <c r="F108" s="220" t="s">
        <v>301</v>
      </c>
      <c r="G108" s="221" t="s">
        <v>159</v>
      </c>
      <c r="H108" s="222">
        <v>12</v>
      </c>
      <c r="I108" s="223"/>
      <c r="J108" s="224">
        <f>ROUND(I108*H108,2)</f>
        <v>0</v>
      </c>
      <c r="K108" s="220" t="s">
        <v>257</v>
      </c>
      <c r="L108" s="44"/>
      <c r="M108" s="225" t="s">
        <v>19</v>
      </c>
      <c r="N108" s="226" t="s">
        <v>40</v>
      </c>
      <c r="O108" s="84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6" t="s">
        <v>173</v>
      </c>
      <c r="AT108" s="216" t="s">
        <v>147</v>
      </c>
      <c r="AU108" s="216" t="s">
        <v>69</v>
      </c>
      <c r="AY108" s="17" t="s">
        <v>144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7" t="s">
        <v>76</v>
      </c>
      <c r="BK108" s="217">
        <f>ROUND(I108*H108,2)</f>
        <v>0</v>
      </c>
      <c r="BL108" s="17" t="s">
        <v>173</v>
      </c>
      <c r="BM108" s="216" t="s">
        <v>1239</v>
      </c>
    </row>
    <row r="109" s="2" customFormat="1" ht="44.25" customHeight="1">
      <c r="A109" s="38"/>
      <c r="B109" s="39"/>
      <c r="C109" s="218" t="s">
        <v>221</v>
      </c>
      <c r="D109" s="218" t="s">
        <v>147</v>
      </c>
      <c r="E109" s="219" t="s">
        <v>303</v>
      </c>
      <c r="F109" s="220" t="s">
        <v>304</v>
      </c>
      <c r="G109" s="221" t="s">
        <v>159</v>
      </c>
      <c r="H109" s="222">
        <v>24</v>
      </c>
      <c r="I109" s="223"/>
      <c r="J109" s="224">
        <f>ROUND(I109*H109,2)</f>
        <v>0</v>
      </c>
      <c r="K109" s="220" t="s">
        <v>257</v>
      </c>
      <c r="L109" s="44"/>
      <c r="M109" s="225" t="s">
        <v>19</v>
      </c>
      <c r="N109" s="226" t="s">
        <v>40</v>
      </c>
      <c r="O109" s="84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6" t="s">
        <v>173</v>
      </c>
      <c r="AT109" s="216" t="s">
        <v>147</v>
      </c>
      <c r="AU109" s="216" t="s">
        <v>69</v>
      </c>
      <c r="AY109" s="17" t="s">
        <v>144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7" t="s">
        <v>76</v>
      </c>
      <c r="BK109" s="217">
        <f>ROUND(I109*H109,2)</f>
        <v>0</v>
      </c>
      <c r="BL109" s="17" t="s">
        <v>173</v>
      </c>
      <c r="BM109" s="216" t="s">
        <v>1240</v>
      </c>
    </row>
    <row r="110" s="2" customFormat="1" ht="44.25" customHeight="1">
      <c r="A110" s="38"/>
      <c r="B110" s="39"/>
      <c r="C110" s="218" t="s">
        <v>225</v>
      </c>
      <c r="D110" s="218" t="s">
        <v>147</v>
      </c>
      <c r="E110" s="219" t="s">
        <v>306</v>
      </c>
      <c r="F110" s="220" t="s">
        <v>307</v>
      </c>
      <c r="G110" s="221" t="s">
        <v>159</v>
      </c>
      <c r="H110" s="222">
        <v>4</v>
      </c>
      <c r="I110" s="223"/>
      <c r="J110" s="224">
        <f>ROUND(I110*H110,2)</f>
        <v>0</v>
      </c>
      <c r="K110" s="220" t="s">
        <v>257</v>
      </c>
      <c r="L110" s="44"/>
      <c r="M110" s="225" t="s">
        <v>19</v>
      </c>
      <c r="N110" s="226" t="s">
        <v>40</v>
      </c>
      <c r="O110" s="84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6" t="s">
        <v>173</v>
      </c>
      <c r="AT110" s="216" t="s">
        <v>147</v>
      </c>
      <c r="AU110" s="216" t="s">
        <v>69</v>
      </c>
      <c r="AY110" s="17" t="s">
        <v>144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7" t="s">
        <v>76</v>
      </c>
      <c r="BK110" s="217">
        <f>ROUND(I110*H110,2)</f>
        <v>0</v>
      </c>
      <c r="BL110" s="17" t="s">
        <v>173</v>
      </c>
      <c r="BM110" s="216" t="s">
        <v>1241</v>
      </c>
    </row>
    <row r="111" s="2" customFormat="1" ht="44.25" customHeight="1">
      <c r="A111" s="38"/>
      <c r="B111" s="39"/>
      <c r="C111" s="218" t="s">
        <v>233</v>
      </c>
      <c r="D111" s="218" t="s">
        <v>147</v>
      </c>
      <c r="E111" s="219" t="s">
        <v>309</v>
      </c>
      <c r="F111" s="220" t="s">
        <v>310</v>
      </c>
      <c r="G111" s="221" t="s">
        <v>159</v>
      </c>
      <c r="H111" s="222">
        <v>4</v>
      </c>
      <c r="I111" s="223"/>
      <c r="J111" s="224">
        <f>ROUND(I111*H111,2)</f>
        <v>0</v>
      </c>
      <c r="K111" s="220" t="s">
        <v>257</v>
      </c>
      <c r="L111" s="44"/>
      <c r="M111" s="225" t="s">
        <v>19</v>
      </c>
      <c r="N111" s="226" t="s">
        <v>40</v>
      </c>
      <c r="O111" s="84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6" t="s">
        <v>173</v>
      </c>
      <c r="AT111" s="216" t="s">
        <v>147</v>
      </c>
      <c r="AU111" s="216" t="s">
        <v>69</v>
      </c>
      <c r="AY111" s="17" t="s">
        <v>144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7" t="s">
        <v>76</v>
      </c>
      <c r="BK111" s="217">
        <f>ROUND(I111*H111,2)</f>
        <v>0</v>
      </c>
      <c r="BL111" s="17" t="s">
        <v>173</v>
      </c>
      <c r="BM111" s="216" t="s">
        <v>1242</v>
      </c>
    </row>
    <row r="112" s="2" customFormat="1" ht="44.25" customHeight="1">
      <c r="A112" s="38"/>
      <c r="B112" s="39"/>
      <c r="C112" s="218" t="s">
        <v>239</v>
      </c>
      <c r="D112" s="218" t="s">
        <v>147</v>
      </c>
      <c r="E112" s="219" t="s">
        <v>1243</v>
      </c>
      <c r="F112" s="220" t="s">
        <v>1244</v>
      </c>
      <c r="G112" s="221" t="s">
        <v>159</v>
      </c>
      <c r="H112" s="222">
        <v>2</v>
      </c>
      <c r="I112" s="223"/>
      <c r="J112" s="224">
        <f>ROUND(I112*H112,2)</f>
        <v>0</v>
      </c>
      <c r="K112" s="220" t="s">
        <v>257</v>
      </c>
      <c r="L112" s="44"/>
      <c r="M112" s="225" t="s">
        <v>19</v>
      </c>
      <c r="N112" s="226" t="s">
        <v>40</v>
      </c>
      <c r="O112" s="84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6" t="s">
        <v>173</v>
      </c>
      <c r="AT112" s="216" t="s">
        <v>147</v>
      </c>
      <c r="AU112" s="216" t="s">
        <v>69</v>
      </c>
      <c r="AY112" s="17" t="s">
        <v>144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7" t="s">
        <v>76</v>
      </c>
      <c r="BK112" s="217">
        <f>ROUND(I112*H112,2)</f>
        <v>0</v>
      </c>
      <c r="BL112" s="17" t="s">
        <v>173</v>
      </c>
      <c r="BM112" s="216" t="s">
        <v>1245</v>
      </c>
    </row>
    <row r="113" s="2" customFormat="1" ht="44.25" customHeight="1">
      <c r="A113" s="38"/>
      <c r="B113" s="39"/>
      <c r="C113" s="218" t="s">
        <v>243</v>
      </c>
      <c r="D113" s="218" t="s">
        <v>147</v>
      </c>
      <c r="E113" s="219" t="s">
        <v>1246</v>
      </c>
      <c r="F113" s="220" t="s">
        <v>1247</v>
      </c>
      <c r="G113" s="221" t="s">
        <v>159</v>
      </c>
      <c r="H113" s="222">
        <v>4</v>
      </c>
      <c r="I113" s="223"/>
      <c r="J113" s="224">
        <f>ROUND(I113*H113,2)</f>
        <v>0</v>
      </c>
      <c r="K113" s="220" t="s">
        <v>257</v>
      </c>
      <c r="L113" s="44"/>
      <c r="M113" s="225" t="s">
        <v>19</v>
      </c>
      <c r="N113" s="226" t="s">
        <v>40</v>
      </c>
      <c r="O113" s="84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6" t="s">
        <v>173</v>
      </c>
      <c r="AT113" s="216" t="s">
        <v>147</v>
      </c>
      <c r="AU113" s="216" t="s">
        <v>69</v>
      </c>
      <c r="AY113" s="17" t="s">
        <v>144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7" t="s">
        <v>76</v>
      </c>
      <c r="BK113" s="217">
        <f>ROUND(I113*H113,2)</f>
        <v>0</v>
      </c>
      <c r="BL113" s="17" t="s">
        <v>173</v>
      </c>
      <c r="BM113" s="216" t="s">
        <v>1248</v>
      </c>
    </row>
    <row r="114" s="2" customFormat="1" ht="16.5" customHeight="1">
      <c r="A114" s="38"/>
      <c r="B114" s="39"/>
      <c r="C114" s="218" t="s">
        <v>7</v>
      </c>
      <c r="D114" s="218" t="s">
        <v>147</v>
      </c>
      <c r="E114" s="219" t="s">
        <v>288</v>
      </c>
      <c r="F114" s="220" t="s">
        <v>289</v>
      </c>
      <c r="G114" s="221" t="s">
        <v>141</v>
      </c>
      <c r="H114" s="222">
        <v>1654</v>
      </c>
      <c r="I114" s="223"/>
      <c r="J114" s="224">
        <f>ROUND(I114*H114,2)</f>
        <v>0</v>
      </c>
      <c r="K114" s="220" t="s">
        <v>19</v>
      </c>
      <c r="L114" s="44"/>
      <c r="M114" s="225" t="s">
        <v>19</v>
      </c>
      <c r="N114" s="226" t="s">
        <v>40</v>
      </c>
      <c r="O114" s="84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6" t="s">
        <v>76</v>
      </c>
      <c r="AT114" s="216" t="s">
        <v>147</v>
      </c>
      <c r="AU114" s="216" t="s">
        <v>69</v>
      </c>
      <c r="AY114" s="17" t="s">
        <v>144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7" t="s">
        <v>76</v>
      </c>
      <c r="BK114" s="217">
        <f>ROUND(I114*H114,2)</f>
        <v>0</v>
      </c>
      <c r="BL114" s="17" t="s">
        <v>76</v>
      </c>
      <c r="BM114" s="216" t="s">
        <v>1249</v>
      </c>
    </row>
    <row r="115" s="2" customFormat="1" ht="21.75" customHeight="1">
      <c r="A115" s="38"/>
      <c r="B115" s="39"/>
      <c r="C115" s="218" t="s">
        <v>250</v>
      </c>
      <c r="D115" s="218" t="s">
        <v>147</v>
      </c>
      <c r="E115" s="219" t="s">
        <v>315</v>
      </c>
      <c r="F115" s="220" t="s">
        <v>316</v>
      </c>
      <c r="G115" s="221" t="s">
        <v>159</v>
      </c>
      <c r="H115" s="222">
        <v>42</v>
      </c>
      <c r="I115" s="223"/>
      <c r="J115" s="224">
        <f>ROUND(I115*H115,2)</f>
        <v>0</v>
      </c>
      <c r="K115" s="220" t="s">
        <v>257</v>
      </c>
      <c r="L115" s="44"/>
      <c r="M115" s="225" t="s">
        <v>19</v>
      </c>
      <c r="N115" s="226" t="s">
        <v>40</v>
      </c>
      <c r="O115" s="84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6" t="s">
        <v>76</v>
      </c>
      <c r="AT115" s="216" t="s">
        <v>147</v>
      </c>
      <c r="AU115" s="216" t="s">
        <v>69</v>
      </c>
      <c r="AY115" s="17" t="s">
        <v>144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7" t="s">
        <v>76</v>
      </c>
      <c r="BK115" s="217">
        <f>ROUND(I115*H115,2)</f>
        <v>0</v>
      </c>
      <c r="BL115" s="17" t="s">
        <v>76</v>
      </c>
      <c r="BM115" s="216" t="s">
        <v>1250</v>
      </c>
    </row>
    <row r="116" s="2" customFormat="1" ht="21.75" customHeight="1">
      <c r="A116" s="38"/>
      <c r="B116" s="39"/>
      <c r="C116" s="204" t="s">
        <v>391</v>
      </c>
      <c r="D116" s="204" t="s">
        <v>138</v>
      </c>
      <c r="E116" s="205" t="s">
        <v>312</v>
      </c>
      <c r="F116" s="206" t="s">
        <v>313</v>
      </c>
      <c r="G116" s="207" t="s">
        <v>159</v>
      </c>
      <c r="H116" s="208">
        <v>42</v>
      </c>
      <c r="I116" s="209"/>
      <c r="J116" s="210">
        <f>ROUND(I116*H116,2)</f>
        <v>0</v>
      </c>
      <c r="K116" s="206" t="s">
        <v>257</v>
      </c>
      <c r="L116" s="211"/>
      <c r="M116" s="212" t="s">
        <v>19</v>
      </c>
      <c r="N116" s="213" t="s">
        <v>40</v>
      </c>
      <c r="O116" s="84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6" t="s">
        <v>261</v>
      </c>
      <c r="AT116" s="216" t="s">
        <v>138</v>
      </c>
      <c r="AU116" s="216" t="s">
        <v>69</v>
      </c>
      <c r="AY116" s="17" t="s">
        <v>144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7" t="s">
        <v>76</v>
      </c>
      <c r="BK116" s="217">
        <f>ROUND(I116*H116,2)</f>
        <v>0</v>
      </c>
      <c r="BL116" s="17" t="s">
        <v>261</v>
      </c>
      <c r="BM116" s="216" t="s">
        <v>1251</v>
      </c>
    </row>
    <row r="117" s="2" customFormat="1" ht="21.75" customHeight="1">
      <c r="A117" s="38"/>
      <c r="B117" s="39"/>
      <c r="C117" s="204" t="s">
        <v>395</v>
      </c>
      <c r="D117" s="204" t="s">
        <v>138</v>
      </c>
      <c r="E117" s="205" t="s">
        <v>318</v>
      </c>
      <c r="F117" s="206" t="s">
        <v>319</v>
      </c>
      <c r="G117" s="207" t="s">
        <v>320</v>
      </c>
      <c r="H117" s="208">
        <v>1</v>
      </c>
      <c r="I117" s="209"/>
      <c r="J117" s="210">
        <f>ROUND(I117*H117,2)</f>
        <v>0</v>
      </c>
      <c r="K117" s="206" t="s">
        <v>19</v>
      </c>
      <c r="L117" s="211"/>
      <c r="M117" s="212" t="s">
        <v>19</v>
      </c>
      <c r="N117" s="213" t="s">
        <v>40</v>
      </c>
      <c r="O117" s="84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6" t="s">
        <v>286</v>
      </c>
      <c r="AT117" s="216" t="s">
        <v>138</v>
      </c>
      <c r="AU117" s="216" t="s">
        <v>69</v>
      </c>
      <c r="AY117" s="17" t="s">
        <v>144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7" t="s">
        <v>76</v>
      </c>
      <c r="BK117" s="217">
        <f>ROUND(I117*H117,2)</f>
        <v>0</v>
      </c>
      <c r="BL117" s="17" t="s">
        <v>173</v>
      </c>
      <c r="BM117" s="216" t="s">
        <v>1252</v>
      </c>
    </row>
    <row r="118" s="2" customFormat="1" ht="21.75" customHeight="1">
      <c r="A118" s="38"/>
      <c r="B118" s="39"/>
      <c r="C118" s="204" t="s">
        <v>400</v>
      </c>
      <c r="D118" s="204" t="s">
        <v>138</v>
      </c>
      <c r="E118" s="205" t="s">
        <v>1253</v>
      </c>
      <c r="F118" s="206" t="s">
        <v>1254</v>
      </c>
      <c r="G118" s="207" t="s">
        <v>141</v>
      </c>
      <c r="H118" s="208">
        <v>3300</v>
      </c>
      <c r="I118" s="209"/>
      <c r="J118" s="210">
        <f>ROUND(I118*H118,2)</f>
        <v>0</v>
      </c>
      <c r="K118" s="206" t="s">
        <v>257</v>
      </c>
      <c r="L118" s="211"/>
      <c r="M118" s="212" t="s">
        <v>19</v>
      </c>
      <c r="N118" s="213" t="s">
        <v>40</v>
      </c>
      <c r="O118" s="84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6" t="s">
        <v>78</v>
      </c>
      <c r="AT118" s="216" t="s">
        <v>138</v>
      </c>
      <c r="AU118" s="216" t="s">
        <v>69</v>
      </c>
      <c r="AY118" s="17" t="s">
        <v>144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7" t="s">
        <v>76</v>
      </c>
      <c r="BK118" s="217">
        <f>ROUND(I118*H118,2)</f>
        <v>0</v>
      </c>
      <c r="BL118" s="17" t="s">
        <v>76</v>
      </c>
      <c r="BM118" s="216" t="s">
        <v>1255</v>
      </c>
    </row>
    <row r="119" s="2" customFormat="1" ht="21.75" customHeight="1">
      <c r="A119" s="38"/>
      <c r="B119" s="39"/>
      <c r="C119" s="204" t="s">
        <v>404</v>
      </c>
      <c r="D119" s="204" t="s">
        <v>138</v>
      </c>
      <c r="E119" s="205" t="s">
        <v>1256</v>
      </c>
      <c r="F119" s="206" t="s">
        <v>1257</v>
      </c>
      <c r="G119" s="207" t="s">
        <v>141</v>
      </c>
      <c r="H119" s="208">
        <v>1650</v>
      </c>
      <c r="I119" s="209"/>
      <c r="J119" s="210">
        <f>ROUND(I119*H119,2)</f>
        <v>0</v>
      </c>
      <c r="K119" s="206" t="s">
        <v>257</v>
      </c>
      <c r="L119" s="211"/>
      <c r="M119" s="212" t="s">
        <v>19</v>
      </c>
      <c r="N119" s="213" t="s">
        <v>40</v>
      </c>
      <c r="O119" s="84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6" t="s">
        <v>78</v>
      </c>
      <c r="AT119" s="216" t="s">
        <v>138</v>
      </c>
      <c r="AU119" s="216" t="s">
        <v>69</v>
      </c>
      <c r="AY119" s="17" t="s">
        <v>144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7" t="s">
        <v>76</v>
      </c>
      <c r="BK119" s="217">
        <f>ROUND(I119*H119,2)</f>
        <v>0</v>
      </c>
      <c r="BL119" s="17" t="s">
        <v>76</v>
      </c>
      <c r="BM119" s="216" t="s">
        <v>1258</v>
      </c>
    </row>
    <row r="120" s="2" customFormat="1" ht="21.75" customHeight="1">
      <c r="A120" s="38"/>
      <c r="B120" s="39"/>
      <c r="C120" s="204" t="s">
        <v>408</v>
      </c>
      <c r="D120" s="204" t="s">
        <v>138</v>
      </c>
      <c r="E120" s="205" t="s">
        <v>1259</v>
      </c>
      <c r="F120" s="206" t="s">
        <v>1260</v>
      </c>
      <c r="G120" s="207" t="s">
        <v>159</v>
      </c>
      <c r="H120" s="208">
        <v>12</v>
      </c>
      <c r="I120" s="209"/>
      <c r="J120" s="210">
        <f>ROUND(I120*H120,2)</f>
        <v>0</v>
      </c>
      <c r="K120" s="206" t="s">
        <v>257</v>
      </c>
      <c r="L120" s="211"/>
      <c r="M120" s="212" t="s">
        <v>19</v>
      </c>
      <c r="N120" s="213" t="s">
        <v>40</v>
      </c>
      <c r="O120" s="84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6" t="s">
        <v>78</v>
      </c>
      <c r="AT120" s="216" t="s">
        <v>138</v>
      </c>
      <c r="AU120" s="216" t="s">
        <v>69</v>
      </c>
      <c r="AY120" s="17" t="s">
        <v>144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7" t="s">
        <v>76</v>
      </c>
      <c r="BK120" s="217">
        <f>ROUND(I120*H120,2)</f>
        <v>0</v>
      </c>
      <c r="BL120" s="17" t="s">
        <v>76</v>
      </c>
      <c r="BM120" s="216" t="s">
        <v>1261</v>
      </c>
    </row>
    <row r="121" s="2" customFormat="1" ht="44.25" customHeight="1">
      <c r="A121" s="38"/>
      <c r="B121" s="39"/>
      <c r="C121" s="218" t="s">
        <v>412</v>
      </c>
      <c r="D121" s="218" t="s">
        <v>147</v>
      </c>
      <c r="E121" s="219" t="s">
        <v>1262</v>
      </c>
      <c r="F121" s="220" t="s">
        <v>1263</v>
      </c>
      <c r="G121" s="221" t="s">
        <v>141</v>
      </c>
      <c r="H121" s="222">
        <v>1650</v>
      </c>
      <c r="I121" s="223"/>
      <c r="J121" s="224">
        <f>ROUND(I121*H121,2)</f>
        <v>0</v>
      </c>
      <c r="K121" s="220" t="s">
        <v>257</v>
      </c>
      <c r="L121" s="44"/>
      <c r="M121" s="225" t="s">
        <v>19</v>
      </c>
      <c r="N121" s="226" t="s">
        <v>40</v>
      </c>
      <c r="O121" s="84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6" t="s">
        <v>76</v>
      </c>
      <c r="AT121" s="216" t="s">
        <v>147</v>
      </c>
      <c r="AU121" s="216" t="s">
        <v>69</v>
      </c>
      <c r="AY121" s="17" t="s">
        <v>144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7" t="s">
        <v>76</v>
      </c>
      <c r="BK121" s="217">
        <f>ROUND(I121*H121,2)</f>
        <v>0</v>
      </c>
      <c r="BL121" s="17" t="s">
        <v>76</v>
      </c>
      <c r="BM121" s="216" t="s">
        <v>1264</v>
      </c>
    </row>
    <row r="122" s="2" customFormat="1" ht="21.75" customHeight="1">
      <c r="A122" s="38"/>
      <c r="B122" s="39"/>
      <c r="C122" s="218" t="s">
        <v>416</v>
      </c>
      <c r="D122" s="218" t="s">
        <v>147</v>
      </c>
      <c r="E122" s="219" t="s">
        <v>1265</v>
      </c>
      <c r="F122" s="220" t="s">
        <v>1266</v>
      </c>
      <c r="G122" s="221" t="s">
        <v>159</v>
      </c>
      <c r="H122" s="222">
        <v>3300</v>
      </c>
      <c r="I122" s="223"/>
      <c r="J122" s="224">
        <f>ROUND(I122*H122,2)</f>
        <v>0</v>
      </c>
      <c r="K122" s="220" t="s">
        <v>257</v>
      </c>
      <c r="L122" s="44"/>
      <c r="M122" s="225" t="s">
        <v>19</v>
      </c>
      <c r="N122" s="226" t="s">
        <v>40</v>
      </c>
      <c r="O122" s="84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6" t="s">
        <v>76</v>
      </c>
      <c r="AT122" s="216" t="s">
        <v>147</v>
      </c>
      <c r="AU122" s="216" t="s">
        <v>69</v>
      </c>
      <c r="AY122" s="17" t="s">
        <v>144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7" t="s">
        <v>76</v>
      </c>
      <c r="BK122" s="217">
        <f>ROUND(I122*H122,2)</f>
        <v>0</v>
      </c>
      <c r="BL122" s="17" t="s">
        <v>76</v>
      </c>
      <c r="BM122" s="216" t="s">
        <v>1267</v>
      </c>
    </row>
    <row r="123" s="2" customFormat="1" ht="21.75" customHeight="1">
      <c r="A123" s="38"/>
      <c r="B123" s="39"/>
      <c r="C123" s="218" t="s">
        <v>420</v>
      </c>
      <c r="D123" s="218" t="s">
        <v>147</v>
      </c>
      <c r="E123" s="219" t="s">
        <v>1268</v>
      </c>
      <c r="F123" s="220" t="s">
        <v>1269</v>
      </c>
      <c r="G123" s="221" t="s">
        <v>159</v>
      </c>
      <c r="H123" s="222">
        <v>12</v>
      </c>
      <c r="I123" s="223"/>
      <c r="J123" s="224">
        <f>ROUND(I123*H123,2)</f>
        <v>0</v>
      </c>
      <c r="K123" s="220" t="s">
        <v>257</v>
      </c>
      <c r="L123" s="44"/>
      <c r="M123" s="225" t="s">
        <v>19</v>
      </c>
      <c r="N123" s="226" t="s">
        <v>40</v>
      </c>
      <c r="O123" s="84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6" t="s">
        <v>76</v>
      </c>
      <c r="AT123" s="216" t="s">
        <v>147</v>
      </c>
      <c r="AU123" s="216" t="s">
        <v>69</v>
      </c>
      <c r="AY123" s="17" t="s">
        <v>144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7" t="s">
        <v>76</v>
      </c>
      <c r="BK123" s="217">
        <f>ROUND(I123*H123,2)</f>
        <v>0</v>
      </c>
      <c r="BL123" s="17" t="s">
        <v>76</v>
      </c>
      <c r="BM123" s="216" t="s">
        <v>1270</v>
      </c>
    </row>
    <row r="124" s="2" customFormat="1" ht="21.75" customHeight="1">
      <c r="A124" s="38"/>
      <c r="B124" s="39"/>
      <c r="C124" s="218" t="s">
        <v>426</v>
      </c>
      <c r="D124" s="218" t="s">
        <v>147</v>
      </c>
      <c r="E124" s="219" t="s">
        <v>1271</v>
      </c>
      <c r="F124" s="220" t="s">
        <v>1272</v>
      </c>
      <c r="G124" s="221" t="s">
        <v>187</v>
      </c>
      <c r="H124" s="222">
        <v>3.2999999999999998</v>
      </c>
      <c r="I124" s="223"/>
      <c r="J124" s="224">
        <f>ROUND(I124*H124,2)</f>
        <v>0</v>
      </c>
      <c r="K124" s="220" t="s">
        <v>257</v>
      </c>
      <c r="L124" s="44"/>
      <c r="M124" s="225" t="s">
        <v>19</v>
      </c>
      <c r="N124" s="226" t="s">
        <v>40</v>
      </c>
      <c r="O124" s="84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6" t="s">
        <v>76</v>
      </c>
      <c r="AT124" s="216" t="s">
        <v>147</v>
      </c>
      <c r="AU124" s="216" t="s">
        <v>69</v>
      </c>
      <c r="AY124" s="17" t="s">
        <v>144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76</v>
      </c>
      <c r="BK124" s="217">
        <f>ROUND(I124*H124,2)</f>
        <v>0</v>
      </c>
      <c r="BL124" s="17" t="s">
        <v>76</v>
      </c>
      <c r="BM124" s="216" t="s">
        <v>1273</v>
      </c>
    </row>
    <row r="125" s="2" customFormat="1" ht="21.75" customHeight="1">
      <c r="A125" s="38"/>
      <c r="B125" s="39"/>
      <c r="C125" s="218" t="s">
        <v>430</v>
      </c>
      <c r="D125" s="218" t="s">
        <v>147</v>
      </c>
      <c r="E125" s="219" t="s">
        <v>1274</v>
      </c>
      <c r="F125" s="220" t="s">
        <v>1275</v>
      </c>
      <c r="G125" s="221" t="s">
        <v>159</v>
      </c>
      <c r="H125" s="222">
        <v>1</v>
      </c>
      <c r="I125" s="223"/>
      <c r="J125" s="224">
        <f>ROUND(I125*H125,2)</f>
        <v>0</v>
      </c>
      <c r="K125" s="220" t="s">
        <v>257</v>
      </c>
      <c r="L125" s="44"/>
      <c r="M125" s="225" t="s">
        <v>19</v>
      </c>
      <c r="N125" s="226" t="s">
        <v>40</v>
      </c>
      <c r="O125" s="84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6" t="s">
        <v>76</v>
      </c>
      <c r="AT125" s="216" t="s">
        <v>147</v>
      </c>
      <c r="AU125" s="216" t="s">
        <v>69</v>
      </c>
      <c r="AY125" s="17" t="s">
        <v>144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7" t="s">
        <v>76</v>
      </c>
      <c r="BK125" s="217">
        <f>ROUND(I125*H125,2)</f>
        <v>0</v>
      </c>
      <c r="BL125" s="17" t="s">
        <v>76</v>
      </c>
      <c r="BM125" s="216" t="s">
        <v>1276</v>
      </c>
    </row>
    <row r="126" s="2" customFormat="1" ht="21.75" customHeight="1">
      <c r="A126" s="38"/>
      <c r="B126" s="39"/>
      <c r="C126" s="218" t="s">
        <v>434</v>
      </c>
      <c r="D126" s="218" t="s">
        <v>147</v>
      </c>
      <c r="E126" s="219" t="s">
        <v>1277</v>
      </c>
      <c r="F126" s="220" t="s">
        <v>1278</v>
      </c>
      <c r="G126" s="221" t="s">
        <v>141</v>
      </c>
      <c r="H126" s="222">
        <v>1300</v>
      </c>
      <c r="I126" s="223"/>
      <c r="J126" s="224">
        <f>ROUND(I126*H126,2)</f>
        <v>0</v>
      </c>
      <c r="K126" s="220" t="s">
        <v>257</v>
      </c>
      <c r="L126" s="44"/>
      <c r="M126" s="225" t="s">
        <v>19</v>
      </c>
      <c r="N126" s="226" t="s">
        <v>40</v>
      </c>
      <c r="O126" s="84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6" t="s">
        <v>76</v>
      </c>
      <c r="AT126" s="216" t="s">
        <v>147</v>
      </c>
      <c r="AU126" s="216" t="s">
        <v>69</v>
      </c>
      <c r="AY126" s="17" t="s">
        <v>144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7" t="s">
        <v>76</v>
      </c>
      <c r="BK126" s="217">
        <f>ROUND(I126*H126,2)</f>
        <v>0</v>
      </c>
      <c r="BL126" s="17" t="s">
        <v>76</v>
      </c>
      <c r="BM126" s="216" t="s">
        <v>1279</v>
      </c>
    </row>
    <row r="127" s="13" customFormat="1" ht="25.92" customHeight="1">
      <c r="A127" s="13"/>
      <c r="B127" s="253"/>
      <c r="C127" s="254"/>
      <c r="D127" s="255" t="s">
        <v>68</v>
      </c>
      <c r="E127" s="256" t="s">
        <v>1150</v>
      </c>
      <c r="F127" s="256" t="s">
        <v>1151</v>
      </c>
      <c r="G127" s="254"/>
      <c r="H127" s="254"/>
      <c r="I127" s="257"/>
      <c r="J127" s="258">
        <f>BK127</f>
        <v>0</v>
      </c>
      <c r="K127" s="254"/>
      <c r="L127" s="259"/>
      <c r="M127" s="260"/>
      <c r="N127" s="261"/>
      <c r="O127" s="261"/>
      <c r="P127" s="262">
        <f>SUM(P128:P142)</f>
        <v>0</v>
      </c>
      <c r="Q127" s="261"/>
      <c r="R127" s="262">
        <f>SUM(R128:R142)</f>
        <v>0</v>
      </c>
      <c r="S127" s="261"/>
      <c r="T127" s="263">
        <f>SUM(T128:T142)</f>
        <v>0</v>
      </c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R127" s="264" t="s">
        <v>76</v>
      </c>
      <c r="AT127" s="265" t="s">
        <v>68</v>
      </c>
      <c r="AU127" s="265" t="s">
        <v>69</v>
      </c>
      <c r="AY127" s="264" t="s">
        <v>144</v>
      </c>
      <c r="BK127" s="266">
        <f>SUM(BK128:BK142)</f>
        <v>0</v>
      </c>
    </row>
    <row r="128" s="2" customFormat="1" ht="21.75" customHeight="1">
      <c r="A128" s="38"/>
      <c r="B128" s="39"/>
      <c r="C128" s="204" t="s">
        <v>438</v>
      </c>
      <c r="D128" s="204" t="s">
        <v>138</v>
      </c>
      <c r="E128" s="205" t="s">
        <v>1280</v>
      </c>
      <c r="F128" s="206" t="s">
        <v>1281</v>
      </c>
      <c r="G128" s="207" t="s">
        <v>159</v>
      </c>
      <c r="H128" s="208">
        <v>1</v>
      </c>
      <c r="I128" s="209"/>
      <c r="J128" s="210">
        <f>ROUND(I128*H128,2)</f>
        <v>0</v>
      </c>
      <c r="K128" s="206" t="s">
        <v>257</v>
      </c>
      <c r="L128" s="211"/>
      <c r="M128" s="212" t="s">
        <v>19</v>
      </c>
      <c r="N128" s="213" t="s">
        <v>40</v>
      </c>
      <c r="O128" s="84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6" t="s">
        <v>143</v>
      </c>
      <c r="AT128" s="216" t="s">
        <v>138</v>
      </c>
      <c r="AU128" s="216" t="s">
        <v>76</v>
      </c>
      <c r="AY128" s="17" t="s">
        <v>144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7" t="s">
        <v>76</v>
      </c>
      <c r="BK128" s="217">
        <f>ROUND(I128*H128,2)</f>
        <v>0</v>
      </c>
      <c r="BL128" s="17" t="s">
        <v>145</v>
      </c>
      <c r="BM128" s="216" t="s">
        <v>1282</v>
      </c>
    </row>
    <row r="129" s="2" customFormat="1" ht="21.75" customHeight="1">
      <c r="A129" s="38"/>
      <c r="B129" s="39"/>
      <c r="C129" s="204" t="s">
        <v>442</v>
      </c>
      <c r="D129" s="204" t="s">
        <v>138</v>
      </c>
      <c r="E129" s="205" t="s">
        <v>1283</v>
      </c>
      <c r="F129" s="206" t="s">
        <v>1284</v>
      </c>
      <c r="G129" s="207" t="s">
        <v>159</v>
      </c>
      <c r="H129" s="208">
        <v>4</v>
      </c>
      <c r="I129" s="209"/>
      <c r="J129" s="210">
        <f>ROUND(I129*H129,2)</f>
        <v>0</v>
      </c>
      <c r="K129" s="206" t="s">
        <v>257</v>
      </c>
      <c r="L129" s="211"/>
      <c r="M129" s="212" t="s">
        <v>19</v>
      </c>
      <c r="N129" s="213" t="s">
        <v>40</v>
      </c>
      <c r="O129" s="84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6" t="s">
        <v>143</v>
      </c>
      <c r="AT129" s="216" t="s">
        <v>138</v>
      </c>
      <c r="AU129" s="216" t="s">
        <v>76</v>
      </c>
      <c r="AY129" s="17" t="s">
        <v>144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7" t="s">
        <v>76</v>
      </c>
      <c r="BK129" s="217">
        <f>ROUND(I129*H129,2)</f>
        <v>0</v>
      </c>
      <c r="BL129" s="17" t="s">
        <v>145</v>
      </c>
      <c r="BM129" s="216" t="s">
        <v>1285</v>
      </c>
    </row>
    <row r="130" s="2" customFormat="1" ht="21.75" customHeight="1">
      <c r="A130" s="38"/>
      <c r="B130" s="39"/>
      <c r="C130" s="204" t="s">
        <v>446</v>
      </c>
      <c r="D130" s="204" t="s">
        <v>138</v>
      </c>
      <c r="E130" s="205" t="s">
        <v>272</v>
      </c>
      <c r="F130" s="206" t="s">
        <v>273</v>
      </c>
      <c r="G130" s="207" t="s">
        <v>141</v>
      </c>
      <c r="H130" s="208">
        <v>15</v>
      </c>
      <c r="I130" s="209"/>
      <c r="J130" s="210">
        <f>ROUND(I130*H130,2)</f>
        <v>0</v>
      </c>
      <c r="K130" s="206" t="s">
        <v>257</v>
      </c>
      <c r="L130" s="211"/>
      <c r="M130" s="212" t="s">
        <v>19</v>
      </c>
      <c r="N130" s="213" t="s">
        <v>40</v>
      </c>
      <c r="O130" s="84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6" t="s">
        <v>143</v>
      </c>
      <c r="AT130" s="216" t="s">
        <v>138</v>
      </c>
      <c r="AU130" s="216" t="s">
        <v>76</v>
      </c>
      <c r="AY130" s="17" t="s">
        <v>144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7" t="s">
        <v>76</v>
      </c>
      <c r="BK130" s="217">
        <f>ROUND(I130*H130,2)</f>
        <v>0</v>
      </c>
      <c r="BL130" s="17" t="s">
        <v>145</v>
      </c>
      <c r="BM130" s="216" t="s">
        <v>1286</v>
      </c>
    </row>
    <row r="131" s="2" customFormat="1" ht="21.75" customHeight="1">
      <c r="A131" s="38"/>
      <c r="B131" s="39"/>
      <c r="C131" s="204" t="s">
        <v>450</v>
      </c>
      <c r="D131" s="204" t="s">
        <v>138</v>
      </c>
      <c r="E131" s="205" t="s">
        <v>278</v>
      </c>
      <c r="F131" s="206" t="s">
        <v>279</v>
      </c>
      <c r="G131" s="207" t="s">
        <v>141</v>
      </c>
      <c r="H131" s="208">
        <v>5</v>
      </c>
      <c r="I131" s="209"/>
      <c r="J131" s="210">
        <f>ROUND(I131*H131,2)</f>
        <v>0</v>
      </c>
      <c r="K131" s="206" t="s">
        <v>257</v>
      </c>
      <c r="L131" s="211"/>
      <c r="M131" s="212" t="s">
        <v>19</v>
      </c>
      <c r="N131" s="213" t="s">
        <v>40</v>
      </c>
      <c r="O131" s="84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6" t="s">
        <v>143</v>
      </c>
      <c r="AT131" s="216" t="s">
        <v>138</v>
      </c>
      <c r="AU131" s="216" t="s">
        <v>76</v>
      </c>
      <c r="AY131" s="17" t="s">
        <v>144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7" t="s">
        <v>76</v>
      </c>
      <c r="BK131" s="217">
        <f>ROUND(I131*H131,2)</f>
        <v>0</v>
      </c>
      <c r="BL131" s="17" t="s">
        <v>145</v>
      </c>
      <c r="BM131" s="216" t="s">
        <v>1287</v>
      </c>
    </row>
    <row r="132" s="2" customFormat="1" ht="21.75" customHeight="1">
      <c r="A132" s="38"/>
      <c r="B132" s="39"/>
      <c r="C132" s="204" t="s">
        <v>454</v>
      </c>
      <c r="D132" s="204" t="s">
        <v>138</v>
      </c>
      <c r="E132" s="205" t="s">
        <v>1288</v>
      </c>
      <c r="F132" s="206" t="s">
        <v>1289</v>
      </c>
      <c r="G132" s="207" t="s">
        <v>159</v>
      </c>
      <c r="H132" s="208">
        <v>1</v>
      </c>
      <c r="I132" s="209"/>
      <c r="J132" s="210">
        <f>ROUND(I132*H132,2)</f>
        <v>0</v>
      </c>
      <c r="K132" s="206" t="s">
        <v>257</v>
      </c>
      <c r="L132" s="211"/>
      <c r="M132" s="212" t="s">
        <v>19</v>
      </c>
      <c r="N132" s="213" t="s">
        <v>40</v>
      </c>
      <c r="O132" s="84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6" t="s">
        <v>143</v>
      </c>
      <c r="AT132" s="216" t="s">
        <v>138</v>
      </c>
      <c r="AU132" s="216" t="s">
        <v>76</v>
      </c>
      <c r="AY132" s="17" t="s">
        <v>144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7" t="s">
        <v>76</v>
      </c>
      <c r="BK132" s="217">
        <f>ROUND(I132*H132,2)</f>
        <v>0</v>
      </c>
      <c r="BL132" s="17" t="s">
        <v>145</v>
      </c>
      <c r="BM132" s="216" t="s">
        <v>1290</v>
      </c>
    </row>
    <row r="133" s="2" customFormat="1" ht="21.75" customHeight="1">
      <c r="A133" s="38"/>
      <c r="B133" s="39"/>
      <c r="C133" s="218" t="s">
        <v>458</v>
      </c>
      <c r="D133" s="218" t="s">
        <v>147</v>
      </c>
      <c r="E133" s="219" t="s">
        <v>1291</v>
      </c>
      <c r="F133" s="220" t="s">
        <v>1292</v>
      </c>
      <c r="G133" s="221" t="s">
        <v>159</v>
      </c>
      <c r="H133" s="222">
        <v>1</v>
      </c>
      <c r="I133" s="223"/>
      <c r="J133" s="224">
        <f>ROUND(I133*H133,2)</f>
        <v>0</v>
      </c>
      <c r="K133" s="220" t="s">
        <v>257</v>
      </c>
      <c r="L133" s="44"/>
      <c r="M133" s="225" t="s">
        <v>19</v>
      </c>
      <c r="N133" s="226" t="s">
        <v>40</v>
      </c>
      <c r="O133" s="84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6" t="s">
        <v>173</v>
      </c>
      <c r="AT133" s="216" t="s">
        <v>147</v>
      </c>
      <c r="AU133" s="216" t="s">
        <v>76</v>
      </c>
      <c r="AY133" s="17" t="s">
        <v>144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7" t="s">
        <v>76</v>
      </c>
      <c r="BK133" s="217">
        <f>ROUND(I133*H133,2)</f>
        <v>0</v>
      </c>
      <c r="BL133" s="17" t="s">
        <v>173</v>
      </c>
      <c r="BM133" s="216" t="s">
        <v>1293</v>
      </c>
    </row>
    <row r="134" s="2" customFormat="1" ht="21.75" customHeight="1">
      <c r="A134" s="38"/>
      <c r="B134" s="39"/>
      <c r="C134" s="218" t="s">
        <v>462</v>
      </c>
      <c r="D134" s="218" t="s">
        <v>147</v>
      </c>
      <c r="E134" s="219" t="s">
        <v>1294</v>
      </c>
      <c r="F134" s="220" t="s">
        <v>1295</v>
      </c>
      <c r="G134" s="221" t="s">
        <v>159</v>
      </c>
      <c r="H134" s="222">
        <v>1</v>
      </c>
      <c r="I134" s="223"/>
      <c r="J134" s="224">
        <f>ROUND(I134*H134,2)</f>
        <v>0</v>
      </c>
      <c r="K134" s="220" t="s">
        <v>257</v>
      </c>
      <c r="L134" s="44"/>
      <c r="M134" s="225" t="s">
        <v>19</v>
      </c>
      <c r="N134" s="226" t="s">
        <v>40</v>
      </c>
      <c r="O134" s="84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6" t="s">
        <v>173</v>
      </c>
      <c r="AT134" s="216" t="s">
        <v>147</v>
      </c>
      <c r="AU134" s="216" t="s">
        <v>76</v>
      </c>
      <c r="AY134" s="17" t="s">
        <v>144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7" t="s">
        <v>76</v>
      </c>
      <c r="BK134" s="217">
        <f>ROUND(I134*H134,2)</f>
        <v>0</v>
      </c>
      <c r="BL134" s="17" t="s">
        <v>173</v>
      </c>
      <c r="BM134" s="216" t="s">
        <v>1296</v>
      </c>
    </row>
    <row r="135" s="2" customFormat="1" ht="44.25" customHeight="1">
      <c r="A135" s="38"/>
      <c r="B135" s="39"/>
      <c r="C135" s="218" t="s">
        <v>466</v>
      </c>
      <c r="D135" s="218" t="s">
        <v>147</v>
      </c>
      <c r="E135" s="219" t="s">
        <v>291</v>
      </c>
      <c r="F135" s="220" t="s">
        <v>292</v>
      </c>
      <c r="G135" s="221" t="s">
        <v>141</v>
      </c>
      <c r="H135" s="222">
        <v>15</v>
      </c>
      <c r="I135" s="223"/>
      <c r="J135" s="224">
        <f>ROUND(I135*H135,2)</f>
        <v>0</v>
      </c>
      <c r="K135" s="220" t="s">
        <v>257</v>
      </c>
      <c r="L135" s="44"/>
      <c r="M135" s="225" t="s">
        <v>19</v>
      </c>
      <c r="N135" s="226" t="s">
        <v>40</v>
      </c>
      <c r="O135" s="84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6" t="s">
        <v>173</v>
      </c>
      <c r="AT135" s="216" t="s">
        <v>147</v>
      </c>
      <c r="AU135" s="216" t="s">
        <v>76</v>
      </c>
      <c r="AY135" s="17" t="s">
        <v>144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7" t="s">
        <v>76</v>
      </c>
      <c r="BK135" s="217">
        <f>ROUND(I135*H135,2)</f>
        <v>0</v>
      </c>
      <c r="BL135" s="17" t="s">
        <v>173</v>
      </c>
      <c r="BM135" s="216" t="s">
        <v>1297</v>
      </c>
    </row>
    <row r="136" s="2" customFormat="1" ht="44.25" customHeight="1">
      <c r="A136" s="38"/>
      <c r="B136" s="39"/>
      <c r="C136" s="218" t="s">
        <v>470</v>
      </c>
      <c r="D136" s="218" t="s">
        <v>147</v>
      </c>
      <c r="E136" s="219" t="s">
        <v>294</v>
      </c>
      <c r="F136" s="220" t="s">
        <v>295</v>
      </c>
      <c r="G136" s="221" t="s">
        <v>141</v>
      </c>
      <c r="H136" s="222">
        <v>5</v>
      </c>
      <c r="I136" s="223"/>
      <c r="J136" s="224">
        <f>ROUND(I136*H136,2)</f>
        <v>0</v>
      </c>
      <c r="K136" s="220" t="s">
        <v>257</v>
      </c>
      <c r="L136" s="44"/>
      <c r="M136" s="225" t="s">
        <v>19</v>
      </c>
      <c r="N136" s="226" t="s">
        <v>40</v>
      </c>
      <c r="O136" s="84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6" t="s">
        <v>173</v>
      </c>
      <c r="AT136" s="216" t="s">
        <v>147</v>
      </c>
      <c r="AU136" s="216" t="s">
        <v>76</v>
      </c>
      <c r="AY136" s="17" t="s">
        <v>144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7" t="s">
        <v>76</v>
      </c>
      <c r="BK136" s="217">
        <f>ROUND(I136*H136,2)</f>
        <v>0</v>
      </c>
      <c r="BL136" s="17" t="s">
        <v>173</v>
      </c>
      <c r="BM136" s="216" t="s">
        <v>1298</v>
      </c>
    </row>
    <row r="137" s="2" customFormat="1" ht="33" customHeight="1">
      <c r="A137" s="38"/>
      <c r="B137" s="39"/>
      <c r="C137" s="218" t="s">
        <v>474</v>
      </c>
      <c r="D137" s="218" t="s">
        <v>147</v>
      </c>
      <c r="E137" s="219" t="s">
        <v>1299</v>
      </c>
      <c r="F137" s="220" t="s">
        <v>1300</v>
      </c>
      <c r="G137" s="221" t="s">
        <v>159</v>
      </c>
      <c r="H137" s="222">
        <v>3</v>
      </c>
      <c r="I137" s="223"/>
      <c r="J137" s="224">
        <f>ROUND(I137*H137,2)</f>
        <v>0</v>
      </c>
      <c r="K137" s="220" t="s">
        <v>257</v>
      </c>
      <c r="L137" s="44"/>
      <c r="M137" s="225" t="s">
        <v>19</v>
      </c>
      <c r="N137" s="226" t="s">
        <v>40</v>
      </c>
      <c r="O137" s="84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6" t="s">
        <v>173</v>
      </c>
      <c r="AT137" s="216" t="s">
        <v>147</v>
      </c>
      <c r="AU137" s="216" t="s">
        <v>76</v>
      </c>
      <c r="AY137" s="17" t="s">
        <v>144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7" t="s">
        <v>76</v>
      </c>
      <c r="BK137" s="217">
        <f>ROUND(I137*H137,2)</f>
        <v>0</v>
      </c>
      <c r="BL137" s="17" t="s">
        <v>173</v>
      </c>
      <c r="BM137" s="216" t="s">
        <v>1301</v>
      </c>
    </row>
    <row r="138" s="2" customFormat="1" ht="33" customHeight="1">
      <c r="A138" s="38"/>
      <c r="B138" s="39"/>
      <c r="C138" s="218" t="s">
        <v>478</v>
      </c>
      <c r="D138" s="218" t="s">
        <v>147</v>
      </c>
      <c r="E138" s="219" t="s">
        <v>1302</v>
      </c>
      <c r="F138" s="220" t="s">
        <v>1303</v>
      </c>
      <c r="G138" s="221" t="s">
        <v>159</v>
      </c>
      <c r="H138" s="222">
        <v>1</v>
      </c>
      <c r="I138" s="223"/>
      <c r="J138" s="224">
        <f>ROUND(I138*H138,2)</f>
        <v>0</v>
      </c>
      <c r="K138" s="220" t="s">
        <v>257</v>
      </c>
      <c r="L138" s="44"/>
      <c r="M138" s="225" t="s">
        <v>19</v>
      </c>
      <c r="N138" s="226" t="s">
        <v>40</v>
      </c>
      <c r="O138" s="84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6" t="s">
        <v>173</v>
      </c>
      <c r="AT138" s="216" t="s">
        <v>147</v>
      </c>
      <c r="AU138" s="216" t="s">
        <v>76</v>
      </c>
      <c r="AY138" s="17" t="s">
        <v>144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7" t="s">
        <v>76</v>
      </c>
      <c r="BK138" s="217">
        <f>ROUND(I138*H138,2)</f>
        <v>0</v>
      </c>
      <c r="BL138" s="17" t="s">
        <v>173</v>
      </c>
      <c r="BM138" s="216" t="s">
        <v>1304</v>
      </c>
    </row>
    <row r="139" s="2" customFormat="1" ht="44.25" customHeight="1">
      <c r="A139" s="38"/>
      <c r="B139" s="39"/>
      <c r="C139" s="218" t="s">
        <v>482</v>
      </c>
      <c r="D139" s="218" t="s">
        <v>147</v>
      </c>
      <c r="E139" s="219" t="s">
        <v>300</v>
      </c>
      <c r="F139" s="220" t="s">
        <v>301</v>
      </c>
      <c r="G139" s="221" t="s">
        <v>159</v>
      </c>
      <c r="H139" s="222">
        <v>3</v>
      </c>
      <c r="I139" s="223"/>
      <c r="J139" s="224">
        <f>ROUND(I139*H139,2)</f>
        <v>0</v>
      </c>
      <c r="K139" s="220" t="s">
        <v>257</v>
      </c>
      <c r="L139" s="44"/>
      <c r="M139" s="225" t="s">
        <v>19</v>
      </c>
      <c r="N139" s="226" t="s">
        <v>40</v>
      </c>
      <c r="O139" s="84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6" t="s">
        <v>173</v>
      </c>
      <c r="AT139" s="216" t="s">
        <v>147</v>
      </c>
      <c r="AU139" s="216" t="s">
        <v>76</v>
      </c>
      <c r="AY139" s="17" t="s">
        <v>144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7" t="s">
        <v>76</v>
      </c>
      <c r="BK139" s="217">
        <f>ROUND(I139*H139,2)</f>
        <v>0</v>
      </c>
      <c r="BL139" s="17" t="s">
        <v>173</v>
      </c>
      <c r="BM139" s="216" t="s">
        <v>1305</v>
      </c>
    </row>
    <row r="140" s="2" customFormat="1" ht="44.25" customHeight="1">
      <c r="A140" s="38"/>
      <c r="B140" s="39"/>
      <c r="C140" s="218" t="s">
        <v>486</v>
      </c>
      <c r="D140" s="218" t="s">
        <v>147</v>
      </c>
      <c r="E140" s="219" t="s">
        <v>306</v>
      </c>
      <c r="F140" s="220" t="s">
        <v>307</v>
      </c>
      <c r="G140" s="221" t="s">
        <v>159</v>
      </c>
      <c r="H140" s="222">
        <v>1</v>
      </c>
      <c r="I140" s="223"/>
      <c r="J140" s="224">
        <f>ROUND(I140*H140,2)</f>
        <v>0</v>
      </c>
      <c r="K140" s="220" t="s">
        <v>257</v>
      </c>
      <c r="L140" s="44"/>
      <c r="M140" s="225" t="s">
        <v>19</v>
      </c>
      <c r="N140" s="226" t="s">
        <v>40</v>
      </c>
      <c r="O140" s="84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6" t="s">
        <v>173</v>
      </c>
      <c r="AT140" s="216" t="s">
        <v>147</v>
      </c>
      <c r="AU140" s="216" t="s">
        <v>76</v>
      </c>
      <c r="AY140" s="17" t="s">
        <v>144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7" t="s">
        <v>76</v>
      </c>
      <c r="BK140" s="217">
        <f>ROUND(I140*H140,2)</f>
        <v>0</v>
      </c>
      <c r="BL140" s="17" t="s">
        <v>173</v>
      </c>
      <c r="BM140" s="216" t="s">
        <v>1306</v>
      </c>
    </row>
    <row r="141" s="2" customFormat="1" ht="33" customHeight="1">
      <c r="A141" s="38"/>
      <c r="B141" s="39"/>
      <c r="C141" s="218" t="s">
        <v>490</v>
      </c>
      <c r="D141" s="218" t="s">
        <v>147</v>
      </c>
      <c r="E141" s="219" t="s">
        <v>1307</v>
      </c>
      <c r="F141" s="220" t="s">
        <v>1308</v>
      </c>
      <c r="G141" s="221" t="s">
        <v>141</v>
      </c>
      <c r="H141" s="222">
        <v>50</v>
      </c>
      <c r="I141" s="223"/>
      <c r="J141" s="224">
        <f>ROUND(I141*H141,2)</f>
        <v>0</v>
      </c>
      <c r="K141" s="220" t="s">
        <v>19</v>
      </c>
      <c r="L141" s="44"/>
      <c r="M141" s="225" t="s">
        <v>19</v>
      </c>
      <c r="N141" s="226" t="s">
        <v>40</v>
      </c>
      <c r="O141" s="84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6" t="s">
        <v>1309</v>
      </c>
      <c r="AT141" s="216" t="s">
        <v>147</v>
      </c>
      <c r="AU141" s="216" t="s">
        <v>76</v>
      </c>
      <c r="AY141" s="17" t="s">
        <v>144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7" t="s">
        <v>76</v>
      </c>
      <c r="BK141" s="217">
        <f>ROUND(I141*H141,2)</f>
        <v>0</v>
      </c>
      <c r="BL141" s="17" t="s">
        <v>1309</v>
      </c>
      <c r="BM141" s="216" t="s">
        <v>1310</v>
      </c>
    </row>
    <row r="142" s="2" customFormat="1" ht="16.5" customHeight="1">
      <c r="A142" s="38"/>
      <c r="B142" s="39"/>
      <c r="C142" s="204" t="s">
        <v>494</v>
      </c>
      <c r="D142" s="204" t="s">
        <v>138</v>
      </c>
      <c r="E142" s="205" t="s">
        <v>1311</v>
      </c>
      <c r="F142" s="206" t="s">
        <v>1312</v>
      </c>
      <c r="G142" s="207" t="s">
        <v>1313</v>
      </c>
      <c r="H142" s="208">
        <v>50</v>
      </c>
      <c r="I142" s="209"/>
      <c r="J142" s="210">
        <f>ROUND(I142*H142,2)</f>
        <v>0</v>
      </c>
      <c r="K142" s="206" t="s">
        <v>19</v>
      </c>
      <c r="L142" s="211"/>
      <c r="M142" s="212" t="s">
        <v>19</v>
      </c>
      <c r="N142" s="213" t="s">
        <v>40</v>
      </c>
      <c r="O142" s="84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6" t="s">
        <v>1309</v>
      </c>
      <c r="AT142" s="216" t="s">
        <v>138</v>
      </c>
      <c r="AU142" s="216" t="s">
        <v>76</v>
      </c>
      <c r="AY142" s="17" t="s">
        <v>144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7" t="s">
        <v>76</v>
      </c>
      <c r="BK142" s="217">
        <f>ROUND(I142*H142,2)</f>
        <v>0</v>
      </c>
      <c r="BL142" s="17" t="s">
        <v>1309</v>
      </c>
      <c r="BM142" s="216" t="s">
        <v>1314</v>
      </c>
    </row>
    <row r="143" s="13" customFormat="1" ht="25.92" customHeight="1">
      <c r="A143" s="13"/>
      <c r="B143" s="253"/>
      <c r="C143" s="254"/>
      <c r="D143" s="255" t="s">
        <v>68</v>
      </c>
      <c r="E143" s="256" t="s">
        <v>1167</v>
      </c>
      <c r="F143" s="256" t="s">
        <v>1168</v>
      </c>
      <c r="G143" s="254"/>
      <c r="H143" s="254"/>
      <c r="I143" s="257"/>
      <c r="J143" s="258">
        <f>BK143</f>
        <v>0</v>
      </c>
      <c r="K143" s="254"/>
      <c r="L143" s="259"/>
      <c r="M143" s="260"/>
      <c r="N143" s="261"/>
      <c r="O143" s="261"/>
      <c r="P143" s="262">
        <f>P144+SUM(P145:P158)+P173+P188+P204+P218+P230</f>
        <v>0</v>
      </c>
      <c r="Q143" s="261"/>
      <c r="R143" s="262">
        <f>R144+SUM(R145:R158)+R173+R188+R204+R218+R230</f>
        <v>0</v>
      </c>
      <c r="S143" s="261"/>
      <c r="T143" s="263">
        <f>T144+SUM(T145:T158)+T173+T188+T204+T218+T230</f>
        <v>0</v>
      </c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R143" s="264" t="s">
        <v>76</v>
      </c>
      <c r="AT143" s="265" t="s">
        <v>68</v>
      </c>
      <c r="AU143" s="265" t="s">
        <v>69</v>
      </c>
      <c r="AY143" s="264" t="s">
        <v>144</v>
      </c>
      <c r="BK143" s="266">
        <f>BK144+SUM(BK145:BK158)+BK173+BK188+BK204+BK218+BK230</f>
        <v>0</v>
      </c>
    </row>
    <row r="144" s="2" customFormat="1" ht="21.75" customHeight="1">
      <c r="A144" s="38"/>
      <c r="B144" s="39"/>
      <c r="C144" s="204" t="s">
        <v>498</v>
      </c>
      <c r="D144" s="204" t="s">
        <v>138</v>
      </c>
      <c r="E144" s="205" t="s">
        <v>1280</v>
      </c>
      <c r="F144" s="206" t="s">
        <v>1281</v>
      </c>
      <c r="G144" s="207" t="s">
        <v>159</v>
      </c>
      <c r="H144" s="208">
        <v>1</v>
      </c>
      <c r="I144" s="209"/>
      <c r="J144" s="210">
        <f>ROUND(I144*H144,2)</f>
        <v>0</v>
      </c>
      <c r="K144" s="206" t="s">
        <v>257</v>
      </c>
      <c r="L144" s="211"/>
      <c r="M144" s="212" t="s">
        <v>19</v>
      </c>
      <c r="N144" s="213" t="s">
        <v>40</v>
      </c>
      <c r="O144" s="84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6" t="s">
        <v>143</v>
      </c>
      <c r="AT144" s="216" t="s">
        <v>138</v>
      </c>
      <c r="AU144" s="216" t="s">
        <v>76</v>
      </c>
      <c r="AY144" s="17" t="s">
        <v>144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7" t="s">
        <v>76</v>
      </c>
      <c r="BK144" s="217">
        <f>ROUND(I144*H144,2)</f>
        <v>0</v>
      </c>
      <c r="BL144" s="17" t="s">
        <v>145</v>
      </c>
      <c r="BM144" s="216" t="s">
        <v>1315</v>
      </c>
    </row>
    <row r="145" s="2" customFormat="1" ht="21.75" customHeight="1">
      <c r="A145" s="38"/>
      <c r="B145" s="39"/>
      <c r="C145" s="204" t="s">
        <v>502</v>
      </c>
      <c r="D145" s="204" t="s">
        <v>138</v>
      </c>
      <c r="E145" s="205" t="s">
        <v>1283</v>
      </c>
      <c r="F145" s="206" t="s">
        <v>1284</v>
      </c>
      <c r="G145" s="207" t="s">
        <v>159</v>
      </c>
      <c r="H145" s="208">
        <v>1</v>
      </c>
      <c r="I145" s="209"/>
      <c r="J145" s="210">
        <f>ROUND(I145*H145,2)</f>
        <v>0</v>
      </c>
      <c r="K145" s="206" t="s">
        <v>257</v>
      </c>
      <c r="L145" s="211"/>
      <c r="M145" s="212" t="s">
        <v>19</v>
      </c>
      <c r="N145" s="213" t="s">
        <v>40</v>
      </c>
      <c r="O145" s="84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6" t="s">
        <v>143</v>
      </c>
      <c r="AT145" s="216" t="s">
        <v>138</v>
      </c>
      <c r="AU145" s="216" t="s">
        <v>76</v>
      </c>
      <c r="AY145" s="17" t="s">
        <v>144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7" t="s">
        <v>76</v>
      </c>
      <c r="BK145" s="217">
        <f>ROUND(I145*H145,2)</f>
        <v>0</v>
      </c>
      <c r="BL145" s="17" t="s">
        <v>145</v>
      </c>
      <c r="BM145" s="216" t="s">
        <v>1316</v>
      </c>
    </row>
    <row r="146" s="2" customFormat="1" ht="21.75" customHeight="1">
      <c r="A146" s="38"/>
      <c r="B146" s="39"/>
      <c r="C146" s="204" t="s">
        <v>506</v>
      </c>
      <c r="D146" s="204" t="s">
        <v>138</v>
      </c>
      <c r="E146" s="205" t="s">
        <v>1217</v>
      </c>
      <c r="F146" s="206" t="s">
        <v>1218</v>
      </c>
      <c r="G146" s="207" t="s">
        <v>141</v>
      </c>
      <c r="H146" s="208">
        <v>10</v>
      </c>
      <c r="I146" s="209"/>
      <c r="J146" s="210">
        <f>ROUND(I146*H146,2)</f>
        <v>0</v>
      </c>
      <c r="K146" s="206" t="s">
        <v>257</v>
      </c>
      <c r="L146" s="211"/>
      <c r="M146" s="212" t="s">
        <v>19</v>
      </c>
      <c r="N146" s="213" t="s">
        <v>40</v>
      </c>
      <c r="O146" s="84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6" t="s">
        <v>286</v>
      </c>
      <c r="AT146" s="216" t="s">
        <v>138</v>
      </c>
      <c r="AU146" s="216" t="s">
        <v>76</v>
      </c>
      <c r="AY146" s="17" t="s">
        <v>144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7" t="s">
        <v>76</v>
      </c>
      <c r="BK146" s="217">
        <f>ROUND(I146*H146,2)</f>
        <v>0</v>
      </c>
      <c r="BL146" s="17" t="s">
        <v>173</v>
      </c>
      <c r="BM146" s="216" t="s">
        <v>1317</v>
      </c>
    </row>
    <row r="147" s="2" customFormat="1" ht="21.75" customHeight="1">
      <c r="A147" s="38"/>
      <c r="B147" s="39"/>
      <c r="C147" s="204" t="s">
        <v>510</v>
      </c>
      <c r="D147" s="204" t="s">
        <v>138</v>
      </c>
      <c r="E147" s="205" t="s">
        <v>1318</v>
      </c>
      <c r="F147" s="206" t="s">
        <v>1319</v>
      </c>
      <c r="G147" s="207" t="s">
        <v>141</v>
      </c>
      <c r="H147" s="208">
        <v>5</v>
      </c>
      <c r="I147" s="209"/>
      <c r="J147" s="210">
        <f>ROUND(I147*H147,2)</f>
        <v>0</v>
      </c>
      <c r="K147" s="206" t="s">
        <v>257</v>
      </c>
      <c r="L147" s="211"/>
      <c r="M147" s="212" t="s">
        <v>19</v>
      </c>
      <c r="N147" s="213" t="s">
        <v>40</v>
      </c>
      <c r="O147" s="84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6" t="s">
        <v>286</v>
      </c>
      <c r="AT147" s="216" t="s">
        <v>138</v>
      </c>
      <c r="AU147" s="216" t="s">
        <v>76</v>
      </c>
      <c r="AY147" s="17" t="s">
        <v>144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7" t="s">
        <v>76</v>
      </c>
      <c r="BK147" s="217">
        <f>ROUND(I147*H147,2)</f>
        <v>0</v>
      </c>
      <c r="BL147" s="17" t="s">
        <v>173</v>
      </c>
      <c r="BM147" s="216" t="s">
        <v>1320</v>
      </c>
    </row>
    <row r="148" s="2" customFormat="1" ht="21.75" customHeight="1">
      <c r="A148" s="38"/>
      <c r="B148" s="39"/>
      <c r="C148" s="204" t="s">
        <v>514</v>
      </c>
      <c r="D148" s="204" t="s">
        <v>138</v>
      </c>
      <c r="E148" s="205" t="s">
        <v>1321</v>
      </c>
      <c r="F148" s="206" t="s">
        <v>1322</v>
      </c>
      <c r="G148" s="207" t="s">
        <v>159</v>
      </c>
      <c r="H148" s="208">
        <v>3</v>
      </c>
      <c r="I148" s="209"/>
      <c r="J148" s="210">
        <f>ROUND(I148*H148,2)</f>
        <v>0</v>
      </c>
      <c r="K148" s="206" t="s">
        <v>257</v>
      </c>
      <c r="L148" s="211"/>
      <c r="M148" s="212" t="s">
        <v>19</v>
      </c>
      <c r="N148" s="213" t="s">
        <v>40</v>
      </c>
      <c r="O148" s="84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6" t="s">
        <v>286</v>
      </c>
      <c r="AT148" s="216" t="s">
        <v>138</v>
      </c>
      <c r="AU148" s="216" t="s">
        <v>76</v>
      </c>
      <c r="AY148" s="17" t="s">
        <v>144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7" t="s">
        <v>76</v>
      </c>
      <c r="BK148" s="217">
        <f>ROUND(I148*H148,2)</f>
        <v>0</v>
      </c>
      <c r="BL148" s="17" t="s">
        <v>173</v>
      </c>
      <c r="BM148" s="216" t="s">
        <v>1323</v>
      </c>
    </row>
    <row r="149" s="2" customFormat="1" ht="21.75" customHeight="1">
      <c r="A149" s="38"/>
      <c r="B149" s="39"/>
      <c r="C149" s="218" t="s">
        <v>518</v>
      </c>
      <c r="D149" s="218" t="s">
        <v>147</v>
      </c>
      <c r="E149" s="219" t="s">
        <v>1291</v>
      </c>
      <c r="F149" s="220" t="s">
        <v>1292</v>
      </c>
      <c r="G149" s="221" t="s">
        <v>159</v>
      </c>
      <c r="H149" s="222">
        <v>1</v>
      </c>
      <c r="I149" s="223"/>
      <c r="J149" s="224">
        <f>ROUND(I149*H149,2)</f>
        <v>0</v>
      </c>
      <c r="K149" s="220" t="s">
        <v>257</v>
      </c>
      <c r="L149" s="44"/>
      <c r="M149" s="225" t="s">
        <v>19</v>
      </c>
      <c r="N149" s="226" t="s">
        <v>40</v>
      </c>
      <c r="O149" s="84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6" t="s">
        <v>173</v>
      </c>
      <c r="AT149" s="216" t="s">
        <v>147</v>
      </c>
      <c r="AU149" s="216" t="s">
        <v>76</v>
      </c>
      <c r="AY149" s="17" t="s">
        <v>144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7" t="s">
        <v>76</v>
      </c>
      <c r="BK149" s="217">
        <f>ROUND(I149*H149,2)</f>
        <v>0</v>
      </c>
      <c r="BL149" s="17" t="s">
        <v>173</v>
      </c>
      <c r="BM149" s="216" t="s">
        <v>1324</v>
      </c>
    </row>
    <row r="150" s="2" customFormat="1" ht="21.75" customHeight="1">
      <c r="A150" s="38"/>
      <c r="B150" s="39"/>
      <c r="C150" s="218" t="s">
        <v>522</v>
      </c>
      <c r="D150" s="218" t="s">
        <v>147</v>
      </c>
      <c r="E150" s="219" t="s">
        <v>1294</v>
      </c>
      <c r="F150" s="220" t="s">
        <v>1295</v>
      </c>
      <c r="G150" s="221" t="s">
        <v>159</v>
      </c>
      <c r="H150" s="222">
        <v>1</v>
      </c>
      <c r="I150" s="223"/>
      <c r="J150" s="224">
        <f>ROUND(I150*H150,2)</f>
        <v>0</v>
      </c>
      <c r="K150" s="220" t="s">
        <v>257</v>
      </c>
      <c r="L150" s="44"/>
      <c r="M150" s="225" t="s">
        <v>19</v>
      </c>
      <c r="N150" s="226" t="s">
        <v>40</v>
      </c>
      <c r="O150" s="84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6" t="s">
        <v>173</v>
      </c>
      <c r="AT150" s="216" t="s">
        <v>147</v>
      </c>
      <c r="AU150" s="216" t="s">
        <v>76</v>
      </c>
      <c r="AY150" s="17" t="s">
        <v>144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7" t="s">
        <v>76</v>
      </c>
      <c r="BK150" s="217">
        <f>ROUND(I150*H150,2)</f>
        <v>0</v>
      </c>
      <c r="BL150" s="17" t="s">
        <v>173</v>
      </c>
      <c r="BM150" s="216" t="s">
        <v>1325</v>
      </c>
    </row>
    <row r="151" s="2" customFormat="1" ht="44.25" customHeight="1">
      <c r="A151" s="38"/>
      <c r="B151" s="39"/>
      <c r="C151" s="218" t="s">
        <v>526</v>
      </c>
      <c r="D151" s="218" t="s">
        <v>147</v>
      </c>
      <c r="E151" s="219" t="s">
        <v>291</v>
      </c>
      <c r="F151" s="220" t="s">
        <v>292</v>
      </c>
      <c r="G151" s="221" t="s">
        <v>141</v>
      </c>
      <c r="H151" s="222">
        <v>15</v>
      </c>
      <c r="I151" s="223"/>
      <c r="J151" s="224">
        <f>ROUND(I151*H151,2)</f>
        <v>0</v>
      </c>
      <c r="K151" s="220" t="s">
        <v>257</v>
      </c>
      <c r="L151" s="44"/>
      <c r="M151" s="225" t="s">
        <v>19</v>
      </c>
      <c r="N151" s="226" t="s">
        <v>40</v>
      </c>
      <c r="O151" s="84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6" t="s">
        <v>173</v>
      </c>
      <c r="AT151" s="216" t="s">
        <v>147</v>
      </c>
      <c r="AU151" s="216" t="s">
        <v>76</v>
      </c>
      <c r="AY151" s="17" t="s">
        <v>144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7" t="s">
        <v>76</v>
      </c>
      <c r="BK151" s="217">
        <f>ROUND(I151*H151,2)</f>
        <v>0</v>
      </c>
      <c r="BL151" s="17" t="s">
        <v>173</v>
      </c>
      <c r="BM151" s="216" t="s">
        <v>1326</v>
      </c>
    </row>
    <row r="152" s="2" customFormat="1" ht="33" customHeight="1">
      <c r="A152" s="38"/>
      <c r="B152" s="39"/>
      <c r="C152" s="218" t="s">
        <v>530</v>
      </c>
      <c r="D152" s="218" t="s">
        <v>147</v>
      </c>
      <c r="E152" s="219" t="s">
        <v>1327</v>
      </c>
      <c r="F152" s="220" t="s">
        <v>1328</v>
      </c>
      <c r="G152" s="221" t="s">
        <v>159</v>
      </c>
      <c r="H152" s="222">
        <v>2</v>
      </c>
      <c r="I152" s="223"/>
      <c r="J152" s="224">
        <f>ROUND(I152*H152,2)</f>
        <v>0</v>
      </c>
      <c r="K152" s="220" t="s">
        <v>257</v>
      </c>
      <c r="L152" s="44"/>
      <c r="M152" s="225" t="s">
        <v>19</v>
      </c>
      <c r="N152" s="226" t="s">
        <v>40</v>
      </c>
      <c r="O152" s="84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6" t="s">
        <v>173</v>
      </c>
      <c r="AT152" s="216" t="s">
        <v>147</v>
      </c>
      <c r="AU152" s="216" t="s">
        <v>76</v>
      </c>
      <c r="AY152" s="17" t="s">
        <v>144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7" t="s">
        <v>76</v>
      </c>
      <c r="BK152" s="217">
        <f>ROUND(I152*H152,2)</f>
        <v>0</v>
      </c>
      <c r="BL152" s="17" t="s">
        <v>173</v>
      </c>
      <c r="BM152" s="216" t="s">
        <v>1329</v>
      </c>
    </row>
    <row r="153" s="2" customFormat="1" ht="33" customHeight="1">
      <c r="A153" s="38"/>
      <c r="B153" s="39"/>
      <c r="C153" s="218" t="s">
        <v>534</v>
      </c>
      <c r="D153" s="218" t="s">
        <v>147</v>
      </c>
      <c r="E153" s="219" t="s">
        <v>1330</v>
      </c>
      <c r="F153" s="220" t="s">
        <v>1331</v>
      </c>
      <c r="G153" s="221" t="s">
        <v>159</v>
      </c>
      <c r="H153" s="222">
        <v>1</v>
      </c>
      <c r="I153" s="223"/>
      <c r="J153" s="224">
        <f>ROUND(I153*H153,2)</f>
        <v>0</v>
      </c>
      <c r="K153" s="220" t="s">
        <v>257</v>
      </c>
      <c r="L153" s="44"/>
      <c r="M153" s="225" t="s">
        <v>19</v>
      </c>
      <c r="N153" s="226" t="s">
        <v>40</v>
      </c>
      <c r="O153" s="84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6" t="s">
        <v>173</v>
      </c>
      <c r="AT153" s="216" t="s">
        <v>147</v>
      </c>
      <c r="AU153" s="216" t="s">
        <v>76</v>
      </c>
      <c r="AY153" s="17" t="s">
        <v>144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7" t="s">
        <v>76</v>
      </c>
      <c r="BK153" s="217">
        <f>ROUND(I153*H153,2)</f>
        <v>0</v>
      </c>
      <c r="BL153" s="17" t="s">
        <v>173</v>
      </c>
      <c r="BM153" s="216" t="s">
        <v>1332</v>
      </c>
    </row>
    <row r="154" s="2" customFormat="1" ht="44.25" customHeight="1">
      <c r="A154" s="38"/>
      <c r="B154" s="39"/>
      <c r="C154" s="218" t="s">
        <v>538</v>
      </c>
      <c r="D154" s="218" t="s">
        <v>147</v>
      </c>
      <c r="E154" s="219" t="s">
        <v>300</v>
      </c>
      <c r="F154" s="220" t="s">
        <v>301</v>
      </c>
      <c r="G154" s="221" t="s">
        <v>159</v>
      </c>
      <c r="H154" s="222">
        <v>3</v>
      </c>
      <c r="I154" s="223"/>
      <c r="J154" s="224">
        <f>ROUND(I154*H154,2)</f>
        <v>0</v>
      </c>
      <c r="K154" s="220" t="s">
        <v>257</v>
      </c>
      <c r="L154" s="44"/>
      <c r="M154" s="225" t="s">
        <v>19</v>
      </c>
      <c r="N154" s="226" t="s">
        <v>40</v>
      </c>
      <c r="O154" s="84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6" t="s">
        <v>173</v>
      </c>
      <c r="AT154" s="216" t="s">
        <v>147</v>
      </c>
      <c r="AU154" s="216" t="s">
        <v>76</v>
      </c>
      <c r="AY154" s="17" t="s">
        <v>144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7" t="s">
        <v>76</v>
      </c>
      <c r="BK154" s="217">
        <f>ROUND(I154*H154,2)</f>
        <v>0</v>
      </c>
      <c r="BL154" s="17" t="s">
        <v>173</v>
      </c>
      <c r="BM154" s="216" t="s">
        <v>1333</v>
      </c>
    </row>
    <row r="155" s="2" customFormat="1" ht="44.25" customHeight="1">
      <c r="A155" s="38"/>
      <c r="B155" s="39"/>
      <c r="C155" s="218" t="s">
        <v>542</v>
      </c>
      <c r="D155" s="218" t="s">
        <v>147</v>
      </c>
      <c r="E155" s="219" t="s">
        <v>1334</v>
      </c>
      <c r="F155" s="220" t="s">
        <v>1335</v>
      </c>
      <c r="G155" s="221" t="s">
        <v>159</v>
      </c>
      <c r="H155" s="222">
        <v>1</v>
      </c>
      <c r="I155" s="223"/>
      <c r="J155" s="224">
        <f>ROUND(I155*H155,2)</f>
        <v>0</v>
      </c>
      <c r="K155" s="220" t="s">
        <v>257</v>
      </c>
      <c r="L155" s="44"/>
      <c r="M155" s="225" t="s">
        <v>19</v>
      </c>
      <c r="N155" s="226" t="s">
        <v>40</v>
      </c>
      <c r="O155" s="84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6" t="s">
        <v>173</v>
      </c>
      <c r="AT155" s="216" t="s">
        <v>147</v>
      </c>
      <c r="AU155" s="216" t="s">
        <v>76</v>
      </c>
      <c r="AY155" s="17" t="s">
        <v>144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7" t="s">
        <v>76</v>
      </c>
      <c r="BK155" s="217">
        <f>ROUND(I155*H155,2)</f>
        <v>0</v>
      </c>
      <c r="BL155" s="17" t="s">
        <v>173</v>
      </c>
      <c r="BM155" s="216" t="s">
        <v>1336</v>
      </c>
    </row>
    <row r="156" s="2" customFormat="1" ht="33" customHeight="1">
      <c r="A156" s="38"/>
      <c r="B156" s="39"/>
      <c r="C156" s="218" t="s">
        <v>546</v>
      </c>
      <c r="D156" s="218" t="s">
        <v>147</v>
      </c>
      <c r="E156" s="219" t="s">
        <v>1307</v>
      </c>
      <c r="F156" s="220" t="s">
        <v>1308</v>
      </c>
      <c r="G156" s="221" t="s">
        <v>141</v>
      </c>
      <c r="H156" s="222">
        <v>50</v>
      </c>
      <c r="I156" s="223"/>
      <c r="J156" s="224">
        <f>ROUND(I156*H156,2)</f>
        <v>0</v>
      </c>
      <c r="K156" s="220" t="s">
        <v>19</v>
      </c>
      <c r="L156" s="44"/>
      <c r="M156" s="225" t="s">
        <v>19</v>
      </c>
      <c r="N156" s="226" t="s">
        <v>40</v>
      </c>
      <c r="O156" s="84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6" t="s">
        <v>1309</v>
      </c>
      <c r="AT156" s="216" t="s">
        <v>147</v>
      </c>
      <c r="AU156" s="216" t="s">
        <v>76</v>
      </c>
      <c r="AY156" s="17" t="s">
        <v>144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7" t="s">
        <v>76</v>
      </c>
      <c r="BK156" s="217">
        <f>ROUND(I156*H156,2)</f>
        <v>0</v>
      </c>
      <c r="BL156" s="17" t="s">
        <v>1309</v>
      </c>
      <c r="BM156" s="216" t="s">
        <v>1337</v>
      </c>
    </row>
    <row r="157" s="2" customFormat="1" ht="16.5" customHeight="1">
      <c r="A157" s="38"/>
      <c r="B157" s="39"/>
      <c r="C157" s="204" t="s">
        <v>550</v>
      </c>
      <c r="D157" s="204" t="s">
        <v>138</v>
      </c>
      <c r="E157" s="205" t="s">
        <v>1311</v>
      </c>
      <c r="F157" s="206" t="s">
        <v>1312</v>
      </c>
      <c r="G157" s="207" t="s">
        <v>1313</v>
      </c>
      <c r="H157" s="208">
        <v>50</v>
      </c>
      <c r="I157" s="209"/>
      <c r="J157" s="210">
        <f>ROUND(I157*H157,2)</f>
        <v>0</v>
      </c>
      <c r="K157" s="206" t="s">
        <v>19</v>
      </c>
      <c r="L157" s="211"/>
      <c r="M157" s="212" t="s">
        <v>19</v>
      </c>
      <c r="N157" s="213" t="s">
        <v>40</v>
      </c>
      <c r="O157" s="84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6" t="s">
        <v>1309</v>
      </c>
      <c r="AT157" s="216" t="s">
        <v>138</v>
      </c>
      <c r="AU157" s="216" t="s">
        <v>76</v>
      </c>
      <c r="AY157" s="17" t="s">
        <v>144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7" t="s">
        <v>76</v>
      </c>
      <c r="BK157" s="217">
        <f>ROUND(I157*H157,2)</f>
        <v>0</v>
      </c>
      <c r="BL157" s="17" t="s">
        <v>1309</v>
      </c>
      <c r="BM157" s="216" t="s">
        <v>1338</v>
      </c>
    </row>
    <row r="158" s="13" customFormat="1" ht="22.8" customHeight="1">
      <c r="A158" s="13"/>
      <c r="B158" s="253"/>
      <c r="C158" s="254"/>
      <c r="D158" s="255" t="s">
        <v>68</v>
      </c>
      <c r="E158" s="280" t="s">
        <v>1173</v>
      </c>
      <c r="F158" s="280" t="s">
        <v>1174</v>
      </c>
      <c r="G158" s="254"/>
      <c r="H158" s="254"/>
      <c r="I158" s="257"/>
      <c r="J158" s="281">
        <f>BK158</f>
        <v>0</v>
      </c>
      <c r="K158" s="254"/>
      <c r="L158" s="259"/>
      <c r="M158" s="260"/>
      <c r="N158" s="261"/>
      <c r="O158" s="261"/>
      <c r="P158" s="262">
        <f>SUM(P159:P172)</f>
        <v>0</v>
      </c>
      <c r="Q158" s="261"/>
      <c r="R158" s="262">
        <f>SUM(R159:R172)</f>
        <v>0</v>
      </c>
      <c r="S158" s="261"/>
      <c r="T158" s="263">
        <f>SUM(T159:T172)</f>
        <v>0</v>
      </c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R158" s="264" t="s">
        <v>76</v>
      </c>
      <c r="AT158" s="265" t="s">
        <v>68</v>
      </c>
      <c r="AU158" s="265" t="s">
        <v>76</v>
      </c>
      <c r="AY158" s="264" t="s">
        <v>144</v>
      </c>
      <c r="BK158" s="266">
        <f>SUM(BK159:BK172)</f>
        <v>0</v>
      </c>
    </row>
    <row r="159" s="2" customFormat="1" ht="21.75" customHeight="1">
      <c r="A159" s="38"/>
      <c r="B159" s="39"/>
      <c r="C159" s="204" t="s">
        <v>554</v>
      </c>
      <c r="D159" s="204" t="s">
        <v>138</v>
      </c>
      <c r="E159" s="205" t="s">
        <v>1280</v>
      </c>
      <c r="F159" s="206" t="s">
        <v>1281</v>
      </c>
      <c r="G159" s="207" t="s">
        <v>159</v>
      </c>
      <c r="H159" s="208">
        <v>1</v>
      </c>
      <c r="I159" s="209"/>
      <c r="J159" s="210">
        <f>ROUND(I159*H159,2)</f>
        <v>0</v>
      </c>
      <c r="K159" s="206" t="s">
        <v>257</v>
      </c>
      <c r="L159" s="211"/>
      <c r="M159" s="212" t="s">
        <v>19</v>
      </c>
      <c r="N159" s="213" t="s">
        <v>40</v>
      </c>
      <c r="O159" s="84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6" t="s">
        <v>143</v>
      </c>
      <c r="AT159" s="216" t="s">
        <v>138</v>
      </c>
      <c r="AU159" s="216" t="s">
        <v>78</v>
      </c>
      <c r="AY159" s="17" t="s">
        <v>144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7" t="s">
        <v>76</v>
      </c>
      <c r="BK159" s="217">
        <f>ROUND(I159*H159,2)</f>
        <v>0</v>
      </c>
      <c r="BL159" s="17" t="s">
        <v>145</v>
      </c>
      <c r="BM159" s="216" t="s">
        <v>1339</v>
      </c>
    </row>
    <row r="160" s="2" customFormat="1" ht="21.75" customHeight="1">
      <c r="A160" s="38"/>
      <c r="B160" s="39"/>
      <c r="C160" s="204" t="s">
        <v>173</v>
      </c>
      <c r="D160" s="204" t="s">
        <v>138</v>
      </c>
      <c r="E160" s="205" t="s">
        <v>1283</v>
      </c>
      <c r="F160" s="206" t="s">
        <v>1284</v>
      </c>
      <c r="G160" s="207" t="s">
        <v>159</v>
      </c>
      <c r="H160" s="208">
        <v>5</v>
      </c>
      <c r="I160" s="209"/>
      <c r="J160" s="210">
        <f>ROUND(I160*H160,2)</f>
        <v>0</v>
      </c>
      <c r="K160" s="206" t="s">
        <v>257</v>
      </c>
      <c r="L160" s="211"/>
      <c r="M160" s="212" t="s">
        <v>19</v>
      </c>
      <c r="N160" s="213" t="s">
        <v>40</v>
      </c>
      <c r="O160" s="84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6" t="s">
        <v>143</v>
      </c>
      <c r="AT160" s="216" t="s">
        <v>138</v>
      </c>
      <c r="AU160" s="216" t="s">
        <v>78</v>
      </c>
      <c r="AY160" s="17" t="s">
        <v>144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7" t="s">
        <v>76</v>
      </c>
      <c r="BK160" s="217">
        <f>ROUND(I160*H160,2)</f>
        <v>0</v>
      </c>
      <c r="BL160" s="17" t="s">
        <v>145</v>
      </c>
      <c r="BM160" s="216" t="s">
        <v>1340</v>
      </c>
    </row>
    <row r="161" s="2" customFormat="1" ht="21.75" customHeight="1">
      <c r="A161" s="38"/>
      <c r="B161" s="39"/>
      <c r="C161" s="204" t="s">
        <v>561</v>
      </c>
      <c r="D161" s="204" t="s">
        <v>138</v>
      </c>
      <c r="E161" s="205" t="s">
        <v>1321</v>
      </c>
      <c r="F161" s="206" t="s">
        <v>1322</v>
      </c>
      <c r="G161" s="207" t="s">
        <v>159</v>
      </c>
      <c r="H161" s="208">
        <v>5</v>
      </c>
      <c r="I161" s="209"/>
      <c r="J161" s="210">
        <f>ROUND(I161*H161,2)</f>
        <v>0</v>
      </c>
      <c r="K161" s="206" t="s">
        <v>257</v>
      </c>
      <c r="L161" s="211"/>
      <c r="M161" s="212" t="s">
        <v>19</v>
      </c>
      <c r="N161" s="213" t="s">
        <v>40</v>
      </c>
      <c r="O161" s="84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6" t="s">
        <v>286</v>
      </c>
      <c r="AT161" s="216" t="s">
        <v>138</v>
      </c>
      <c r="AU161" s="216" t="s">
        <v>78</v>
      </c>
      <c r="AY161" s="17" t="s">
        <v>144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7" t="s">
        <v>76</v>
      </c>
      <c r="BK161" s="217">
        <f>ROUND(I161*H161,2)</f>
        <v>0</v>
      </c>
      <c r="BL161" s="17" t="s">
        <v>173</v>
      </c>
      <c r="BM161" s="216" t="s">
        <v>1341</v>
      </c>
    </row>
    <row r="162" s="2" customFormat="1" ht="21.75" customHeight="1">
      <c r="A162" s="38"/>
      <c r="B162" s="39"/>
      <c r="C162" s="204" t="s">
        <v>565</v>
      </c>
      <c r="D162" s="204" t="s">
        <v>138</v>
      </c>
      <c r="E162" s="205" t="s">
        <v>255</v>
      </c>
      <c r="F162" s="206" t="s">
        <v>256</v>
      </c>
      <c r="G162" s="207" t="s">
        <v>141</v>
      </c>
      <c r="H162" s="208">
        <v>20</v>
      </c>
      <c r="I162" s="209"/>
      <c r="J162" s="210">
        <f>ROUND(I162*H162,2)</f>
        <v>0</v>
      </c>
      <c r="K162" s="206" t="s">
        <v>257</v>
      </c>
      <c r="L162" s="211"/>
      <c r="M162" s="212" t="s">
        <v>19</v>
      </c>
      <c r="N162" s="213" t="s">
        <v>40</v>
      </c>
      <c r="O162" s="84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6" t="s">
        <v>286</v>
      </c>
      <c r="AT162" s="216" t="s">
        <v>138</v>
      </c>
      <c r="AU162" s="216" t="s">
        <v>78</v>
      </c>
      <c r="AY162" s="17" t="s">
        <v>144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7" t="s">
        <v>76</v>
      </c>
      <c r="BK162" s="217">
        <f>ROUND(I162*H162,2)</f>
        <v>0</v>
      </c>
      <c r="BL162" s="17" t="s">
        <v>173</v>
      </c>
      <c r="BM162" s="216" t="s">
        <v>1342</v>
      </c>
    </row>
    <row r="163" s="2" customFormat="1" ht="21.75" customHeight="1">
      <c r="A163" s="38"/>
      <c r="B163" s="39"/>
      <c r="C163" s="204" t="s">
        <v>569</v>
      </c>
      <c r="D163" s="204" t="s">
        <v>138</v>
      </c>
      <c r="E163" s="205" t="s">
        <v>275</v>
      </c>
      <c r="F163" s="206" t="s">
        <v>276</v>
      </c>
      <c r="G163" s="207" t="s">
        <v>141</v>
      </c>
      <c r="H163" s="208">
        <v>5</v>
      </c>
      <c r="I163" s="209"/>
      <c r="J163" s="210">
        <f>ROUND(I163*H163,2)</f>
        <v>0</v>
      </c>
      <c r="K163" s="206" t="s">
        <v>257</v>
      </c>
      <c r="L163" s="211"/>
      <c r="M163" s="212" t="s">
        <v>19</v>
      </c>
      <c r="N163" s="213" t="s">
        <v>40</v>
      </c>
      <c r="O163" s="84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6" t="s">
        <v>286</v>
      </c>
      <c r="AT163" s="216" t="s">
        <v>138</v>
      </c>
      <c r="AU163" s="216" t="s">
        <v>78</v>
      </c>
      <c r="AY163" s="17" t="s">
        <v>144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7" t="s">
        <v>76</v>
      </c>
      <c r="BK163" s="217">
        <f>ROUND(I163*H163,2)</f>
        <v>0</v>
      </c>
      <c r="BL163" s="17" t="s">
        <v>173</v>
      </c>
      <c r="BM163" s="216" t="s">
        <v>1343</v>
      </c>
    </row>
    <row r="164" s="2" customFormat="1" ht="21.75" customHeight="1">
      <c r="A164" s="38"/>
      <c r="B164" s="39"/>
      <c r="C164" s="218" t="s">
        <v>573</v>
      </c>
      <c r="D164" s="218" t="s">
        <v>147</v>
      </c>
      <c r="E164" s="219" t="s">
        <v>1291</v>
      </c>
      <c r="F164" s="220" t="s">
        <v>1292</v>
      </c>
      <c r="G164" s="221" t="s">
        <v>159</v>
      </c>
      <c r="H164" s="222">
        <v>1</v>
      </c>
      <c r="I164" s="223"/>
      <c r="J164" s="224">
        <f>ROUND(I164*H164,2)</f>
        <v>0</v>
      </c>
      <c r="K164" s="220" t="s">
        <v>257</v>
      </c>
      <c r="L164" s="44"/>
      <c r="M164" s="225" t="s">
        <v>19</v>
      </c>
      <c r="N164" s="226" t="s">
        <v>40</v>
      </c>
      <c r="O164" s="84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6" t="s">
        <v>173</v>
      </c>
      <c r="AT164" s="216" t="s">
        <v>147</v>
      </c>
      <c r="AU164" s="216" t="s">
        <v>78</v>
      </c>
      <c r="AY164" s="17" t="s">
        <v>144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7" t="s">
        <v>76</v>
      </c>
      <c r="BK164" s="217">
        <f>ROUND(I164*H164,2)</f>
        <v>0</v>
      </c>
      <c r="BL164" s="17" t="s">
        <v>173</v>
      </c>
      <c r="BM164" s="216" t="s">
        <v>1344</v>
      </c>
    </row>
    <row r="165" s="2" customFormat="1" ht="21.75" customHeight="1">
      <c r="A165" s="38"/>
      <c r="B165" s="39"/>
      <c r="C165" s="218" t="s">
        <v>577</v>
      </c>
      <c r="D165" s="218" t="s">
        <v>147</v>
      </c>
      <c r="E165" s="219" t="s">
        <v>1294</v>
      </c>
      <c r="F165" s="220" t="s">
        <v>1295</v>
      </c>
      <c r="G165" s="221" t="s">
        <v>159</v>
      </c>
      <c r="H165" s="222">
        <v>1</v>
      </c>
      <c r="I165" s="223"/>
      <c r="J165" s="224">
        <f>ROUND(I165*H165,2)</f>
        <v>0</v>
      </c>
      <c r="K165" s="220" t="s">
        <v>257</v>
      </c>
      <c r="L165" s="44"/>
      <c r="M165" s="225" t="s">
        <v>19</v>
      </c>
      <c r="N165" s="226" t="s">
        <v>40</v>
      </c>
      <c r="O165" s="84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6" t="s">
        <v>173</v>
      </c>
      <c r="AT165" s="216" t="s">
        <v>147</v>
      </c>
      <c r="AU165" s="216" t="s">
        <v>78</v>
      </c>
      <c r="AY165" s="17" t="s">
        <v>144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7" t="s">
        <v>76</v>
      </c>
      <c r="BK165" s="217">
        <f>ROUND(I165*H165,2)</f>
        <v>0</v>
      </c>
      <c r="BL165" s="17" t="s">
        <v>173</v>
      </c>
      <c r="BM165" s="216" t="s">
        <v>1345</v>
      </c>
    </row>
    <row r="166" s="2" customFormat="1" ht="44.25" customHeight="1">
      <c r="A166" s="38"/>
      <c r="B166" s="39"/>
      <c r="C166" s="218" t="s">
        <v>581</v>
      </c>
      <c r="D166" s="218" t="s">
        <v>147</v>
      </c>
      <c r="E166" s="219" t="s">
        <v>291</v>
      </c>
      <c r="F166" s="220" t="s">
        <v>292</v>
      </c>
      <c r="G166" s="221" t="s">
        <v>141</v>
      </c>
      <c r="H166" s="222">
        <v>25</v>
      </c>
      <c r="I166" s="223"/>
      <c r="J166" s="224">
        <f>ROUND(I166*H166,2)</f>
        <v>0</v>
      </c>
      <c r="K166" s="220" t="s">
        <v>257</v>
      </c>
      <c r="L166" s="44"/>
      <c r="M166" s="225" t="s">
        <v>19</v>
      </c>
      <c r="N166" s="226" t="s">
        <v>40</v>
      </c>
      <c r="O166" s="84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6" t="s">
        <v>173</v>
      </c>
      <c r="AT166" s="216" t="s">
        <v>147</v>
      </c>
      <c r="AU166" s="216" t="s">
        <v>78</v>
      </c>
      <c r="AY166" s="17" t="s">
        <v>144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7" t="s">
        <v>76</v>
      </c>
      <c r="BK166" s="217">
        <f>ROUND(I166*H166,2)</f>
        <v>0</v>
      </c>
      <c r="BL166" s="17" t="s">
        <v>173</v>
      </c>
      <c r="BM166" s="216" t="s">
        <v>1346</v>
      </c>
    </row>
    <row r="167" s="2" customFormat="1" ht="33" customHeight="1">
      <c r="A167" s="38"/>
      <c r="B167" s="39"/>
      <c r="C167" s="218" t="s">
        <v>585</v>
      </c>
      <c r="D167" s="218" t="s">
        <v>147</v>
      </c>
      <c r="E167" s="219" t="s">
        <v>1327</v>
      </c>
      <c r="F167" s="220" t="s">
        <v>1328</v>
      </c>
      <c r="G167" s="221" t="s">
        <v>159</v>
      </c>
      <c r="H167" s="222">
        <v>4</v>
      </c>
      <c r="I167" s="223"/>
      <c r="J167" s="224">
        <f>ROUND(I167*H167,2)</f>
        <v>0</v>
      </c>
      <c r="K167" s="220" t="s">
        <v>257</v>
      </c>
      <c r="L167" s="44"/>
      <c r="M167" s="225" t="s">
        <v>19</v>
      </c>
      <c r="N167" s="226" t="s">
        <v>40</v>
      </c>
      <c r="O167" s="84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6" t="s">
        <v>173</v>
      </c>
      <c r="AT167" s="216" t="s">
        <v>147</v>
      </c>
      <c r="AU167" s="216" t="s">
        <v>78</v>
      </c>
      <c r="AY167" s="17" t="s">
        <v>144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7" t="s">
        <v>76</v>
      </c>
      <c r="BK167" s="217">
        <f>ROUND(I167*H167,2)</f>
        <v>0</v>
      </c>
      <c r="BL167" s="17" t="s">
        <v>173</v>
      </c>
      <c r="BM167" s="216" t="s">
        <v>1347</v>
      </c>
    </row>
    <row r="168" s="2" customFormat="1" ht="33" customHeight="1">
      <c r="A168" s="38"/>
      <c r="B168" s="39"/>
      <c r="C168" s="218" t="s">
        <v>589</v>
      </c>
      <c r="D168" s="218" t="s">
        <v>147</v>
      </c>
      <c r="E168" s="219" t="s">
        <v>1348</v>
      </c>
      <c r="F168" s="220" t="s">
        <v>1349</v>
      </c>
      <c r="G168" s="221" t="s">
        <v>159</v>
      </c>
      <c r="H168" s="222">
        <v>1</v>
      </c>
      <c r="I168" s="223"/>
      <c r="J168" s="224">
        <f>ROUND(I168*H168,2)</f>
        <v>0</v>
      </c>
      <c r="K168" s="220" t="s">
        <v>257</v>
      </c>
      <c r="L168" s="44"/>
      <c r="M168" s="225" t="s">
        <v>19</v>
      </c>
      <c r="N168" s="226" t="s">
        <v>40</v>
      </c>
      <c r="O168" s="84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6" t="s">
        <v>173</v>
      </c>
      <c r="AT168" s="216" t="s">
        <v>147</v>
      </c>
      <c r="AU168" s="216" t="s">
        <v>78</v>
      </c>
      <c r="AY168" s="17" t="s">
        <v>144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7" t="s">
        <v>76</v>
      </c>
      <c r="BK168" s="217">
        <f>ROUND(I168*H168,2)</f>
        <v>0</v>
      </c>
      <c r="BL168" s="17" t="s">
        <v>173</v>
      </c>
      <c r="BM168" s="216" t="s">
        <v>1350</v>
      </c>
    </row>
    <row r="169" s="2" customFormat="1" ht="44.25" customHeight="1">
      <c r="A169" s="38"/>
      <c r="B169" s="39"/>
      <c r="C169" s="218" t="s">
        <v>593</v>
      </c>
      <c r="D169" s="218" t="s">
        <v>147</v>
      </c>
      <c r="E169" s="219" t="s">
        <v>300</v>
      </c>
      <c r="F169" s="220" t="s">
        <v>301</v>
      </c>
      <c r="G169" s="221" t="s">
        <v>159</v>
      </c>
      <c r="H169" s="222">
        <v>4</v>
      </c>
      <c r="I169" s="223"/>
      <c r="J169" s="224">
        <f>ROUND(I169*H169,2)</f>
        <v>0</v>
      </c>
      <c r="K169" s="220" t="s">
        <v>257</v>
      </c>
      <c r="L169" s="44"/>
      <c r="M169" s="225" t="s">
        <v>19</v>
      </c>
      <c r="N169" s="226" t="s">
        <v>40</v>
      </c>
      <c r="O169" s="84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6" t="s">
        <v>173</v>
      </c>
      <c r="AT169" s="216" t="s">
        <v>147</v>
      </c>
      <c r="AU169" s="216" t="s">
        <v>78</v>
      </c>
      <c r="AY169" s="17" t="s">
        <v>144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7" t="s">
        <v>76</v>
      </c>
      <c r="BK169" s="217">
        <f>ROUND(I169*H169,2)</f>
        <v>0</v>
      </c>
      <c r="BL169" s="17" t="s">
        <v>173</v>
      </c>
      <c r="BM169" s="216" t="s">
        <v>1351</v>
      </c>
    </row>
    <row r="170" s="2" customFormat="1" ht="44.25" customHeight="1">
      <c r="A170" s="38"/>
      <c r="B170" s="39"/>
      <c r="C170" s="218" t="s">
        <v>597</v>
      </c>
      <c r="D170" s="218" t="s">
        <v>147</v>
      </c>
      <c r="E170" s="219" t="s">
        <v>303</v>
      </c>
      <c r="F170" s="220" t="s">
        <v>304</v>
      </c>
      <c r="G170" s="221" t="s">
        <v>159</v>
      </c>
      <c r="H170" s="222">
        <v>1</v>
      </c>
      <c r="I170" s="223"/>
      <c r="J170" s="224">
        <f>ROUND(I170*H170,2)</f>
        <v>0</v>
      </c>
      <c r="K170" s="220" t="s">
        <v>257</v>
      </c>
      <c r="L170" s="44"/>
      <c r="M170" s="225" t="s">
        <v>19</v>
      </c>
      <c r="N170" s="226" t="s">
        <v>40</v>
      </c>
      <c r="O170" s="84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6" t="s">
        <v>173</v>
      </c>
      <c r="AT170" s="216" t="s">
        <v>147</v>
      </c>
      <c r="AU170" s="216" t="s">
        <v>78</v>
      </c>
      <c r="AY170" s="17" t="s">
        <v>144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7" t="s">
        <v>76</v>
      </c>
      <c r="BK170" s="217">
        <f>ROUND(I170*H170,2)</f>
        <v>0</v>
      </c>
      <c r="BL170" s="17" t="s">
        <v>173</v>
      </c>
      <c r="BM170" s="216" t="s">
        <v>1352</v>
      </c>
    </row>
    <row r="171" s="2" customFormat="1" ht="33" customHeight="1">
      <c r="A171" s="38"/>
      <c r="B171" s="39"/>
      <c r="C171" s="218" t="s">
        <v>602</v>
      </c>
      <c r="D171" s="218" t="s">
        <v>147</v>
      </c>
      <c r="E171" s="219" t="s">
        <v>1307</v>
      </c>
      <c r="F171" s="220" t="s">
        <v>1308</v>
      </c>
      <c r="G171" s="221" t="s">
        <v>141</v>
      </c>
      <c r="H171" s="222">
        <v>50</v>
      </c>
      <c r="I171" s="223"/>
      <c r="J171" s="224">
        <f>ROUND(I171*H171,2)</f>
        <v>0</v>
      </c>
      <c r="K171" s="220" t="s">
        <v>19</v>
      </c>
      <c r="L171" s="44"/>
      <c r="M171" s="225" t="s">
        <v>19</v>
      </c>
      <c r="N171" s="226" t="s">
        <v>40</v>
      </c>
      <c r="O171" s="84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6" t="s">
        <v>1309</v>
      </c>
      <c r="AT171" s="216" t="s">
        <v>147</v>
      </c>
      <c r="AU171" s="216" t="s">
        <v>78</v>
      </c>
      <c r="AY171" s="17" t="s">
        <v>144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7" t="s">
        <v>76</v>
      </c>
      <c r="BK171" s="217">
        <f>ROUND(I171*H171,2)</f>
        <v>0</v>
      </c>
      <c r="BL171" s="17" t="s">
        <v>1309</v>
      </c>
      <c r="BM171" s="216" t="s">
        <v>1353</v>
      </c>
    </row>
    <row r="172" s="2" customFormat="1" ht="16.5" customHeight="1">
      <c r="A172" s="38"/>
      <c r="B172" s="39"/>
      <c r="C172" s="204" t="s">
        <v>606</v>
      </c>
      <c r="D172" s="204" t="s">
        <v>138</v>
      </c>
      <c r="E172" s="205" t="s">
        <v>1311</v>
      </c>
      <c r="F172" s="206" t="s">
        <v>1312</v>
      </c>
      <c r="G172" s="207" t="s">
        <v>1313</v>
      </c>
      <c r="H172" s="208">
        <v>50</v>
      </c>
      <c r="I172" s="209"/>
      <c r="J172" s="210">
        <f>ROUND(I172*H172,2)</f>
        <v>0</v>
      </c>
      <c r="K172" s="206" t="s">
        <v>19</v>
      </c>
      <c r="L172" s="211"/>
      <c r="M172" s="212" t="s">
        <v>19</v>
      </c>
      <c r="N172" s="213" t="s">
        <v>40</v>
      </c>
      <c r="O172" s="84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6" t="s">
        <v>1309</v>
      </c>
      <c r="AT172" s="216" t="s">
        <v>138</v>
      </c>
      <c r="AU172" s="216" t="s">
        <v>78</v>
      </c>
      <c r="AY172" s="17" t="s">
        <v>144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7" t="s">
        <v>76</v>
      </c>
      <c r="BK172" s="217">
        <f>ROUND(I172*H172,2)</f>
        <v>0</v>
      </c>
      <c r="BL172" s="17" t="s">
        <v>1309</v>
      </c>
      <c r="BM172" s="216" t="s">
        <v>1354</v>
      </c>
    </row>
    <row r="173" s="13" customFormat="1" ht="22.8" customHeight="1">
      <c r="A173" s="13"/>
      <c r="B173" s="253"/>
      <c r="C173" s="254"/>
      <c r="D173" s="255" t="s">
        <v>68</v>
      </c>
      <c r="E173" s="280" t="s">
        <v>1179</v>
      </c>
      <c r="F173" s="280" t="s">
        <v>1180</v>
      </c>
      <c r="G173" s="254"/>
      <c r="H173" s="254"/>
      <c r="I173" s="257"/>
      <c r="J173" s="281">
        <f>BK173</f>
        <v>0</v>
      </c>
      <c r="K173" s="254"/>
      <c r="L173" s="259"/>
      <c r="M173" s="260"/>
      <c r="N173" s="261"/>
      <c r="O173" s="261"/>
      <c r="P173" s="262">
        <f>SUM(P174:P187)</f>
        <v>0</v>
      </c>
      <c r="Q173" s="261"/>
      <c r="R173" s="262">
        <f>SUM(R174:R187)</f>
        <v>0</v>
      </c>
      <c r="S173" s="261"/>
      <c r="T173" s="263">
        <f>SUM(T174:T187)</f>
        <v>0</v>
      </c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R173" s="264" t="s">
        <v>76</v>
      </c>
      <c r="AT173" s="265" t="s">
        <v>68</v>
      </c>
      <c r="AU173" s="265" t="s">
        <v>76</v>
      </c>
      <c r="AY173" s="264" t="s">
        <v>144</v>
      </c>
      <c r="BK173" s="266">
        <f>SUM(BK174:BK187)</f>
        <v>0</v>
      </c>
    </row>
    <row r="174" s="2" customFormat="1" ht="21.75" customHeight="1">
      <c r="A174" s="38"/>
      <c r="B174" s="39"/>
      <c r="C174" s="204" t="s">
        <v>610</v>
      </c>
      <c r="D174" s="204" t="s">
        <v>138</v>
      </c>
      <c r="E174" s="205" t="s">
        <v>1280</v>
      </c>
      <c r="F174" s="206" t="s">
        <v>1281</v>
      </c>
      <c r="G174" s="207" t="s">
        <v>159</v>
      </c>
      <c r="H174" s="208">
        <v>1</v>
      </c>
      <c r="I174" s="209"/>
      <c r="J174" s="210">
        <f>ROUND(I174*H174,2)</f>
        <v>0</v>
      </c>
      <c r="K174" s="206" t="s">
        <v>257</v>
      </c>
      <c r="L174" s="211"/>
      <c r="M174" s="212" t="s">
        <v>19</v>
      </c>
      <c r="N174" s="213" t="s">
        <v>40</v>
      </c>
      <c r="O174" s="84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6" t="s">
        <v>143</v>
      </c>
      <c r="AT174" s="216" t="s">
        <v>138</v>
      </c>
      <c r="AU174" s="216" t="s">
        <v>78</v>
      </c>
      <c r="AY174" s="17" t="s">
        <v>144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7" t="s">
        <v>76</v>
      </c>
      <c r="BK174" s="217">
        <f>ROUND(I174*H174,2)</f>
        <v>0</v>
      </c>
      <c r="BL174" s="17" t="s">
        <v>145</v>
      </c>
      <c r="BM174" s="216" t="s">
        <v>1355</v>
      </c>
    </row>
    <row r="175" s="2" customFormat="1" ht="21.75" customHeight="1">
      <c r="A175" s="38"/>
      <c r="B175" s="39"/>
      <c r="C175" s="204" t="s">
        <v>614</v>
      </c>
      <c r="D175" s="204" t="s">
        <v>138</v>
      </c>
      <c r="E175" s="205" t="s">
        <v>1283</v>
      </c>
      <c r="F175" s="206" t="s">
        <v>1284</v>
      </c>
      <c r="G175" s="207" t="s">
        <v>159</v>
      </c>
      <c r="H175" s="208">
        <v>4</v>
      </c>
      <c r="I175" s="209"/>
      <c r="J175" s="210">
        <f>ROUND(I175*H175,2)</f>
        <v>0</v>
      </c>
      <c r="K175" s="206" t="s">
        <v>257</v>
      </c>
      <c r="L175" s="211"/>
      <c r="M175" s="212" t="s">
        <v>19</v>
      </c>
      <c r="N175" s="213" t="s">
        <v>40</v>
      </c>
      <c r="O175" s="84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6" t="s">
        <v>143</v>
      </c>
      <c r="AT175" s="216" t="s">
        <v>138</v>
      </c>
      <c r="AU175" s="216" t="s">
        <v>78</v>
      </c>
      <c r="AY175" s="17" t="s">
        <v>144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7" t="s">
        <v>76</v>
      </c>
      <c r="BK175" s="217">
        <f>ROUND(I175*H175,2)</f>
        <v>0</v>
      </c>
      <c r="BL175" s="17" t="s">
        <v>145</v>
      </c>
      <c r="BM175" s="216" t="s">
        <v>1356</v>
      </c>
    </row>
    <row r="176" s="2" customFormat="1" ht="21.75" customHeight="1">
      <c r="A176" s="38"/>
      <c r="B176" s="39"/>
      <c r="C176" s="204" t="s">
        <v>618</v>
      </c>
      <c r="D176" s="204" t="s">
        <v>138</v>
      </c>
      <c r="E176" s="205" t="s">
        <v>1217</v>
      </c>
      <c r="F176" s="206" t="s">
        <v>1218</v>
      </c>
      <c r="G176" s="207" t="s">
        <v>141</v>
      </c>
      <c r="H176" s="208">
        <v>20</v>
      </c>
      <c r="I176" s="209"/>
      <c r="J176" s="210">
        <f>ROUND(I176*H176,2)</f>
        <v>0</v>
      </c>
      <c r="K176" s="206" t="s">
        <v>257</v>
      </c>
      <c r="L176" s="211"/>
      <c r="M176" s="212" t="s">
        <v>19</v>
      </c>
      <c r="N176" s="213" t="s">
        <v>40</v>
      </c>
      <c r="O176" s="84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6" t="s">
        <v>286</v>
      </c>
      <c r="AT176" s="216" t="s">
        <v>138</v>
      </c>
      <c r="AU176" s="216" t="s">
        <v>78</v>
      </c>
      <c r="AY176" s="17" t="s">
        <v>144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7" t="s">
        <v>76</v>
      </c>
      <c r="BK176" s="217">
        <f>ROUND(I176*H176,2)</f>
        <v>0</v>
      </c>
      <c r="BL176" s="17" t="s">
        <v>173</v>
      </c>
      <c r="BM176" s="216" t="s">
        <v>1357</v>
      </c>
    </row>
    <row r="177" s="2" customFormat="1" ht="21.75" customHeight="1">
      <c r="A177" s="38"/>
      <c r="B177" s="39"/>
      <c r="C177" s="204" t="s">
        <v>622</v>
      </c>
      <c r="D177" s="204" t="s">
        <v>138</v>
      </c>
      <c r="E177" s="205" t="s">
        <v>1358</v>
      </c>
      <c r="F177" s="206" t="s">
        <v>1359</v>
      </c>
      <c r="G177" s="207" t="s">
        <v>141</v>
      </c>
      <c r="H177" s="208">
        <v>5</v>
      </c>
      <c r="I177" s="209"/>
      <c r="J177" s="210">
        <f>ROUND(I177*H177,2)</f>
        <v>0</v>
      </c>
      <c r="K177" s="206" t="s">
        <v>257</v>
      </c>
      <c r="L177" s="211"/>
      <c r="M177" s="212" t="s">
        <v>19</v>
      </c>
      <c r="N177" s="213" t="s">
        <v>40</v>
      </c>
      <c r="O177" s="84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6" t="s">
        <v>286</v>
      </c>
      <c r="AT177" s="216" t="s">
        <v>138</v>
      </c>
      <c r="AU177" s="216" t="s">
        <v>78</v>
      </c>
      <c r="AY177" s="17" t="s">
        <v>144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7" t="s">
        <v>76</v>
      </c>
      <c r="BK177" s="217">
        <f>ROUND(I177*H177,2)</f>
        <v>0</v>
      </c>
      <c r="BL177" s="17" t="s">
        <v>173</v>
      </c>
      <c r="BM177" s="216" t="s">
        <v>1360</v>
      </c>
    </row>
    <row r="178" s="2" customFormat="1" ht="21.75" customHeight="1">
      <c r="A178" s="38"/>
      <c r="B178" s="39"/>
      <c r="C178" s="204" t="s">
        <v>626</v>
      </c>
      <c r="D178" s="204" t="s">
        <v>138</v>
      </c>
      <c r="E178" s="205" t="s">
        <v>1361</v>
      </c>
      <c r="F178" s="206" t="s">
        <v>1362</v>
      </c>
      <c r="G178" s="207" t="s">
        <v>159</v>
      </c>
      <c r="H178" s="208">
        <v>1</v>
      </c>
      <c r="I178" s="209"/>
      <c r="J178" s="210">
        <f>ROUND(I178*H178,2)</f>
        <v>0</v>
      </c>
      <c r="K178" s="206" t="s">
        <v>257</v>
      </c>
      <c r="L178" s="211"/>
      <c r="M178" s="212" t="s">
        <v>19</v>
      </c>
      <c r="N178" s="213" t="s">
        <v>40</v>
      </c>
      <c r="O178" s="84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6" t="s">
        <v>143</v>
      </c>
      <c r="AT178" s="216" t="s">
        <v>138</v>
      </c>
      <c r="AU178" s="216" t="s">
        <v>78</v>
      </c>
      <c r="AY178" s="17" t="s">
        <v>144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7" t="s">
        <v>76</v>
      </c>
      <c r="BK178" s="217">
        <f>ROUND(I178*H178,2)</f>
        <v>0</v>
      </c>
      <c r="BL178" s="17" t="s">
        <v>145</v>
      </c>
      <c r="BM178" s="216" t="s">
        <v>1363</v>
      </c>
    </row>
    <row r="179" s="2" customFormat="1" ht="21.75" customHeight="1">
      <c r="A179" s="38"/>
      <c r="B179" s="39"/>
      <c r="C179" s="218" t="s">
        <v>630</v>
      </c>
      <c r="D179" s="218" t="s">
        <v>147</v>
      </c>
      <c r="E179" s="219" t="s">
        <v>1291</v>
      </c>
      <c r="F179" s="220" t="s">
        <v>1292</v>
      </c>
      <c r="G179" s="221" t="s">
        <v>159</v>
      </c>
      <c r="H179" s="222">
        <v>1</v>
      </c>
      <c r="I179" s="223"/>
      <c r="J179" s="224">
        <f>ROUND(I179*H179,2)</f>
        <v>0</v>
      </c>
      <c r="K179" s="220" t="s">
        <v>257</v>
      </c>
      <c r="L179" s="44"/>
      <c r="M179" s="225" t="s">
        <v>19</v>
      </c>
      <c r="N179" s="226" t="s">
        <v>40</v>
      </c>
      <c r="O179" s="84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6" t="s">
        <v>173</v>
      </c>
      <c r="AT179" s="216" t="s">
        <v>147</v>
      </c>
      <c r="AU179" s="216" t="s">
        <v>78</v>
      </c>
      <c r="AY179" s="17" t="s">
        <v>144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7" t="s">
        <v>76</v>
      </c>
      <c r="BK179" s="217">
        <f>ROUND(I179*H179,2)</f>
        <v>0</v>
      </c>
      <c r="BL179" s="17" t="s">
        <v>173</v>
      </c>
      <c r="BM179" s="216" t="s">
        <v>1364</v>
      </c>
    </row>
    <row r="180" s="2" customFormat="1" ht="21.75" customHeight="1">
      <c r="A180" s="38"/>
      <c r="B180" s="39"/>
      <c r="C180" s="218" t="s">
        <v>634</v>
      </c>
      <c r="D180" s="218" t="s">
        <v>147</v>
      </c>
      <c r="E180" s="219" t="s">
        <v>1294</v>
      </c>
      <c r="F180" s="220" t="s">
        <v>1295</v>
      </c>
      <c r="G180" s="221" t="s">
        <v>159</v>
      </c>
      <c r="H180" s="222">
        <v>1</v>
      </c>
      <c r="I180" s="223"/>
      <c r="J180" s="224">
        <f>ROUND(I180*H180,2)</f>
        <v>0</v>
      </c>
      <c r="K180" s="220" t="s">
        <v>257</v>
      </c>
      <c r="L180" s="44"/>
      <c r="M180" s="225" t="s">
        <v>19</v>
      </c>
      <c r="N180" s="226" t="s">
        <v>40</v>
      </c>
      <c r="O180" s="84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6" t="s">
        <v>173</v>
      </c>
      <c r="AT180" s="216" t="s">
        <v>147</v>
      </c>
      <c r="AU180" s="216" t="s">
        <v>78</v>
      </c>
      <c r="AY180" s="17" t="s">
        <v>144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7" t="s">
        <v>76</v>
      </c>
      <c r="BK180" s="217">
        <f>ROUND(I180*H180,2)</f>
        <v>0</v>
      </c>
      <c r="BL180" s="17" t="s">
        <v>173</v>
      </c>
      <c r="BM180" s="216" t="s">
        <v>1365</v>
      </c>
    </row>
    <row r="181" s="2" customFormat="1" ht="44.25" customHeight="1">
      <c r="A181" s="38"/>
      <c r="B181" s="39"/>
      <c r="C181" s="218" t="s">
        <v>638</v>
      </c>
      <c r="D181" s="218" t="s">
        <v>147</v>
      </c>
      <c r="E181" s="219" t="s">
        <v>291</v>
      </c>
      <c r="F181" s="220" t="s">
        <v>292</v>
      </c>
      <c r="G181" s="221" t="s">
        <v>141</v>
      </c>
      <c r="H181" s="222">
        <v>25</v>
      </c>
      <c r="I181" s="223"/>
      <c r="J181" s="224">
        <f>ROUND(I181*H181,2)</f>
        <v>0</v>
      </c>
      <c r="K181" s="220" t="s">
        <v>257</v>
      </c>
      <c r="L181" s="44"/>
      <c r="M181" s="225" t="s">
        <v>19</v>
      </c>
      <c r="N181" s="226" t="s">
        <v>40</v>
      </c>
      <c r="O181" s="84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6" t="s">
        <v>173</v>
      </c>
      <c r="AT181" s="216" t="s">
        <v>147</v>
      </c>
      <c r="AU181" s="216" t="s">
        <v>78</v>
      </c>
      <c r="AY181" s="17" t="s">
        <v>144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7" t="s">
        <v>76</v>
      </c>
      <c r="BK181" s="217">
        <f>ROUND(I181*H181,2)</f>
        <v>0</v>
      </c>
      <c r="BL181" s="17" t="s">
        <v>173</v>
      </c>
      <c r="BM181" s="216" t="s">
        <v>1366</v>
      </c>
    </row>
    <row r="182" s="2" customFormat="1" ht="33" customHeight="1">
      <c r="A182" s="38"/>
      <c r="B182" s="39"/>
      <c r="C182" s="218" t="s">
        <v>642</v>
      </c>
      <c r="D182" s="218" t="s">
        <v>147</v>
      </c>
      <c r="E182" s="219" t="s">
        <v>1327</v>
      </c>
      <c r="F182" s="220" t="s">
        <v>1328</v>
      </c>
      <c r="G182" s="221" t="s">
        <v>159</v>
      </c>
      <c r="H182" s="222">
        <v>4</v>
      </c>
      <c r="I182" s="223"/>
      <c r="J182" s="224">
        <f>ROUND(I182*H182,2)</f>
        <v>0</v>
      </c>
      <c r="K182" s="220" t="s">
        <v>257</v>
      </c>
      <c r="L182" s="44"/>
      <c r="M182" s="225" t="s">
        <v>19</v>
      </c>
      <c r="N182" s="226" t="s">
        <v>40</v>
      </c>
      <c r="O182" s="84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6" t="s">
        <v>173</v>
      </c>
      <c r="AT182" s="216" t="s">
        <v>147</v>
      </c>
      <c r="AU182" s="216" t="s">
        <v>78</v>
      </c>
      <c r="AY182" s="17" t="s">
        <v>144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7" t="s">
        <v>76</v>
      </c>
      <c r="BK182" s="217">
        <f>ROUND(I182*H182,2)</f>
        <v>0</v>
      </c>
      <c r="BL182" s="17" t="s">
        <v>173</v>
      </c>
      <c r="BM182" s="216" t="s">
        <v>1367</v>
      </c>
    </row>
    <row r="183" s="2" customFormat="1" ht="33" customHeight="1">
      <c r="A183" s="38"/>
      <c r="B183" s="39"/>
      <c r="C183" s="218" t="s">
        <v>646</v>
      </c>
      <c r="D183" s="218" t="s">
        <v>147</v>
      </c>
      <c r="E183" s="219" t="s">
        <v>1348</v>
      </c>
      <c r="F183" s="220" t="s">
        <v>1349</v>
      </c>
      <c r="G183" s="221" t="s">
        <v>159</v>
      </c>
      <c r="H183" s="222">
        <v>1</v>
      </c>
      <c r="I183" s="223"/>
      <c r="J183" s="224">
        <f>ROUND(I183*H183,2)</f>
        <v>0</v>
      </c>
      <c r="K183" s="220" t="s">
        <v>257</v>
      </c>
      <c r="L183" s="44"/>
      <c r="M183" s="225" t="s">
        <v>19</v>
      </c>
      <c r="N183" s="226" t="s">
        <v>40</v>
      </c>
      <c r="O183" s="84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6" t="s">
        <v>173</v>
      </c>
      <c r="AT183" s="216" t="s">
        <v>147</v>
      </c>
      <c r="AU183" s="216" t="s">
        <v>78</v>
      </c>
      <c r="AY183" s="17" t="s">
        <v>144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7" t="s">
        <v>76</v>
      </c>
      <c r="BK183" s="217">
        <f>ROUND(I183*H183,2)</f>
        <v>0</v>
      </c>
      <c r="BL183" s="17" t="s">
        <v>173</v>
      </c>
      <c r="BM183" s="216" t="s">
        <v>1368</v>
      </c>
    </row>
    <row r="184" s="2" customFormat="1" ht="44.25" customHeight="1">
      <c r="A184" s="38"/>
      <c r="B184" s="39"/>
      <c r="C184" s="218" t="s">
        <v>650</v>
      </c>
      <c r="D184" s="218" t="s">
        <v>147</v>
      </c>
      <c r="E184" s="219" t="s">
        <v>300</v>
      </c>
      <c r="F184" s="220" t="s">
        <v>301</v>
      </c>
      <c r="G184" s="221" t="s">
        <v>159</v>
      </c>
      <c r="H184" s="222">
        <v>4</v>
      </c>
      <c r="I184" s="223"/>
      <c r="J184" s="224">
        <f>ROUND(I184*H184,2)</f>
        <v>0</v>
      </c>
      <c r="K184" s="220" t="s">
        <v>257</v>
      </c>
      <c r="L184" s="44"/>
      <c r="M184" s="225" t="s">
        <v>19</v>
      </c>
      <c r="N184" s="226" t="s">
        <v>40</v>
      </c>
      <c r="O184" s="84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6" t="s">
        <v>173</v>
      </c>
      <c r="AT184" s="216" t="s">
        <v>147</v>
      </c>
      <c r="AU184" s="216" t="s">
        <v>78</v>
      </c>
      <c r="AY184" s="17" t="s">
        <v>144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7" t="s">
        <v>76</v>
      </c>
      <c r="BK184" s="217">
        <f>ROUND(I184*H184,2)</f>
        <v>0</v>
      </c>
      <c r="BL184" s="17" t="s">
        <v>173</v>
      </c>
      <c r="BM184" s="216" t="s">
        <v>1369</v>
      </c>
    </row>
    <row r="185" s="2" customFormat="1" ht="44.25" customHeight="1">
      <c r="A185" s="38"/>
      <c r="B185" s="39"/>
      <c r="C185" s="218" t="s">
        <v>654</v>
      </c>
      <c r="D185" s="218" t="s">
        <v>147</v>
      </c>
      <c r="E185" s="219" t="s">
        <v>300</v>
      </c>
      <c r="F185" s="220" t="s">
        <v>301</v>
      </c>
      <c r="G185" s="221" t="s">
        <v>159</v>
      </c>
      <c r="H185" s="222">
        <v>1</v>
      </c>
      <c r="I185" s="223"/>
      <c r="J185" s="224">
        <f>ROUND(I185*H185,2)</f>
        <v>0</v>
      </c>
      <c r="K185" s="220" t="s">
        <v>257</v>
      </c>
      <c r="L185" s="44"/>
      <c r="M185" s="225" t="s">
        <v>19</v>
      </c>
      <c r="N185" s="226" t="s">
        <v>40</v>
      </c>
      <c r="O185" s="84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6" t="s">
        <v>173</v>
      </c>
      <c r="AT185" s="216" t="s">
        <v>147</v>
      </c>
      <c r="AU185" s="216" t="s">
        <v>78</v>
      </c>
      <c r="AY185" s="17" t="s">
        <v>144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7" t="s">
        <v>76</v>
      </c>
      <c r="BK185" s="217">
        <f>ROUND(I185*H185,2)</f>
        <v>0</v>
      </c>
      <c r="BL185" s="17" t="s">
        <v>173</v>
      </c>
      <c r="BM185" s="216" t="s">
        <v>1370</v>
      </c>
    </row>
    <row r="186" s="2" customFormat="1" ht="33" customHeight="1">
      <c r="A186" s="38"/>
      <c r="B186" s="39"/>
      <c r="C186" s="218" t="s">
        <v>658</v>
      </c>
      <c r="D186" s="218" t="s">
        <v>147</v>
      </c>
      <c r="E186" s="219" t="s">
        <v>1307</v>
      </c>
      <c r="F186" s="220" t="s">
        <v>1308</v>
      </c>
      <c r="G186" s="221" t="s">
        <v>141</v>
      </c>
      <c r="H186" s="222">
        <v>50</v>
      </c>
      <c r="I186" s="223"/>
      <c r="J186" s="224">
        <f>ROUND(I186*H186,2)</f>
        <v>0</v>
      </c>
      <c r="K186" s="220" t="s">
        <v>19</v>
      </c>
      <c r="L186" s="44"/>
      <c r="M186" s="225" t="s">
        <v>19</v>
      </c>
      <c r="N186" s="226" t="s">
        <v>40</v>
      </c>
      <c r="O186" s="84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6" t="s">
        <v>1309</v>
      </c>
      <c r="AT186" s="216" t="s">
        <v>147</v>
      </c>
      <c r="AU186" s="216" t="s">
        <v>78</v>
      </c>
      <c r="AY186" s="17" t="s">
        <v>144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7" t="s">
        <v>76</v>
      </c>
      <c r="BK186" s="217">
        <f>ROUND(I186*H186,2)</f>
        <v>0</v>
      </c>
      <c r="BL186" s="17" t="s">
        <v>1309</v>
      </c>
      <c r="BM186" s="216" t="s">
        <v>1371</v>
      </c>
    </row>
    <row r="187" s="2" customFormat="1" ht="16.5" customHeight="1">
      <c r="A187" s="38"/>
      <c r="B187" s="39"/>
      <c r="C187" s="204" t="s">
        <v>662</v>
      </c>
      <c r="D187" s="204" t="s">
        <v>138</v>
      </c>
      <c r="E187" s="205" t="s">
        <v>1311</v>
      </c>
      <c r="F187" s="206" t="s">
        <v>1312</v>
      </c>
      <c r="G187" s="207" t="s">
        <v>1313</v>
      </c>
      <c r="H187" s="208">
        <v>50</v>
      </c>
      <c r="I187" s="209"/>
      <c r="J187" s="210">
        <f>ROUND(I187*H187,2)</f>
        <v>0</v>
      </c>
      <c r="K187" s="206" t="s">
        <v>19</v>
      </c>
      <c r="L187" s="211"/>
      <c r="M187" s="212" t="s">
        <v>19</v>
      </c>
      <c r="N187" s="213" t="s">
        <v>40</v>
      </c>
      <c r="O187" s="84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6" t="s">
        <v>1309</v>
      </c>
      <c r="AT187" s="216" t="s">
        <v>138</v>
      </c>
      <c r="AU187" s="216" t="s">
        <v>78</v>
      </c>
      <c r="AY187" s="17" t="s">
        <v>144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7" t="s">
        <v>76</v>
      </c>
      <c r="BK187" s="217">
        <f>ROUND(I187*H187,2)</f>
        <v>0</v>
      </c>
      <c r="BL187" s="17" t="s">
        <v>1309</v>
      </c>
      <c r="BM187" s="216" t="s">
        <v>1372</v>
      </c>
    </row>
    <row r="188" s="13" customFormat="1" ht="22.8" customHeight="1">
      <c r="A188" s="13"/>
      <c r="B188" s="253"/>
      <c r="C188" s="254"/>
      <c r="D188" s="255" t="s">
        <v>68</v>
      </c>
      <c r="E188" s="280" t="s">
        <v>1185</v>
      </c>
      <c r="F188" s="280" t="s">
        <v>1186</v>
      </c>
      <c r="G188" s="254"/>
      <c r="H188" s="254"/>
      <c r="I188" s="257"/>
      <c r="J188" s="281">
        <f>BK188</f>
        <v>0</v>
      </c>
      <c r="K188" s="254"/>
      <c r="L188" s="259"/>
      <c r="M188" s="260"/>
      <c r="N188" s="261"/>
      <c r="O188" s="261"/>
      <c r="P188" s="262">
        <f>SUM(P189:P203)</f>
        <v>0</v>
      </c>
      <c r="Q188" s="261"/>
      <c r="R188" s="262">
        <f>SUM(R189:R203)</f>
        <v>0</v>
      </c>
      <c r="S188" s="261"/>
      <c r="T188" s="263">
        <f>SUM(T189:T203)</f>
        <v>0</v>
      </c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R188" s="264" t="s">
        <v>76</v>
      </c>
      <c r="AT188" s="265" t="s">
        <v>68</v>
      </c>
      <c r="AU188" s="265" t="s">
        <v>76</v>
      </c>
      <c r="AY188" s="264" t="s">
        <v>144</v>
      </c>
      <c r="BK188" s="266">
        <f>SUM(BK189:BK203)</f>
        <v>0</v>
      </c>
    </row>
    <row r="189" s="2" customFormat="1" ht="21.75" customHeight="1">
      <c r="A189" s="38"/>
      <c r="B189" s="39"/>
      <c r="C189" s="204" t="s">
        <v>666</v>
      </c>
      <c r="D189" s="204" t="s">
        <v>138</v>
      </c>
      <c r="E189" s="205" t="s">
        <v>1280</v>
      </c>
      <c r="F189" s="206" t="s">
        <v>1281</v>
      </c>
      <c r="G189" s="207" t="s">
        <v>159</v>
      </c>
      <c r="H189" s="208">
        <v>1</v>
      </c>
      <c r="I189" s="209"/>
      <c r="J189" s="210">
        <f>ROUND(I189*H189,2)</f>
        <v>0</v>
      </c>
      <c r="K189" s="206" t="s">
        <v>257</v>
      </c>
      <c r="L189" s="211"/>
      <c r="M189" s="212" t="s">
        <v>19</v>
      </c>
      <c r="N189" s="213" t="s">
        <v>40</v>
      </c>
      <c r="O189" s="84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6" t="s">
        <v>143</v>
      </c>
      <c r="AT189" s="216" t="s">
        <v>138</v>
      </c>
      <c r="AU189" s="216" t="s">
        <v>78</v>
      </c>
      <c r="AY189" s="17" t="s">
        <v>144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7" t="s">
        <v>76</v>
      </c>
      <c r="BK189" s="217">
        <f>ROUND(I189*H189,2)</f>
        <v>0</v>
      </c>
      <c r="BL189" s="17" t="s">
        <v>145</v>
      </c>
      <c r="BM189" s="216" t="s">
        <v>1373</v>
      </c>
    </row>
    <row r="190" s="2" customFormat="1" ht="21.75" customHeight="1">
      <c r="A190" s="38"/>
      <c r="B190" s="39"/>
      <c r="C190" s="204" t="s">
        <v>670</v>
      </c>
      <c r="D190" s="204" t="s">
        <v>138</v>
      </c>
      <c r="E190" s="205" t="s">
        <v>1283</v>
      </c>
      <c r="F190" s="206" t="s">
        <v>1284</v>
      </c>
      <c r="G190" s="207" t="s">
        <v>159</v>
      </c>
      <c r="H190" s="208">
        <v>4</v>
      </c>
      <c r="I190" s="209"/>
      <c r="J190" s="210">
        <f>ROUND(I190*H190,2)</f>
        <v>0</v>
      </c>
      <c r="K190" s="206" t="s">
        <v>257</v>
      </c>
      <c r="L190" s="211"/>
      <c r="M190" s="212" t="s">
        <v>19</v>
      </c>
      <c r="N190" s="213" t="s">
        <v>40</v>
      </c>
      <c r="O190" s="84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6" t="s">
        <v>143</v>
      </c>
      <c r="AT190" s="216" t="s">
        <v>138</v>
      </c>
      <c r="AU190" s="216" t="s">
        <v>78</v>
      </c>
      <c r="AY190" s="17" t="s">
        <v>144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7" t="s">
        <v>76</v>
      </c>
      <c r="BK190" s="217">
        <f>ROUND(I190*H190,2)</f>
        <v>0</v>
      </c>
      <c r="BL190" s="17" t="s">
        <v>145</v>
      </c>
      <c r="BM190" s="216" t="s">
        <v>1374</v>
      </c>
    </row>
    <row r="191" s="2" customFormat="1" ht="21.75" customHeight="1">
      <c r="A191" s="38"/>
      <c r="B191" s="39"/>
      <c r="C191" s="204" t="s">
        <v>674</v>
      </c>
      <c r="D191" s="204" t="s">
        <v>138</v>
      </c>
      <c r="E191" s="205" t="s">
        <v>1321</v>
      </c>
      <c r="F191" s="206" t="s">
        <v>1322</v>
      </c>
      <c r="G191" s="207" t="s">
        <v>159</v>
      </c>
      <c r="H191" s="208">
        <v>4</v>
      </c>
      <c r="I191" s="209"/>
      <c r="J191" s="210">
        <f>ROUND(I191*H191,2)</f>
        <v>0</v>
      </c>
      <c r="K191" s="206" t="s">
        <v>257</v>
      </c>
      <c r="L191" s="211"/>
      <c r="M191" s="212" t="s">
        <v>19</v>
      </c>
      <c r="N191" s="213" t="s">
        <v>40</v>
      </c>
      <c r="O191" s="84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6" t="s">
        <v>286</v>
      </c>
      <c r="AT191" s="216" t="s">
        <v>138</v>
      </c>
      <c r="AU191" s="216" t="s">
        <v>78</v>
      </c>
      <c r="AY191" s="17" t="s">
        <v>144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7" t="s">
        <v>76</v>
      </c>
      <c r="BK191" s="217">
        <f>ROUND(I191*H191,2)</f>
        <v>0</v>
      </c>
      <c r="BL191" s="17" t="s">
        <v>173</v>
      </c>
      <c r="BM191" s="216" t="s">
        <v>1375</v>
      </c>
    </row>
    <row r="192" s="2" customFormat="1" ht="21.75" customHeight="1">
      <c r="A192" s="38"/>
      <c r="B192" s="39"/>
      <c r="C192" s="204" t="s">
        <v>678</v>
      </c>
      <c r="D192" s="204" t="s">
        <v>138</v>
      </c>
      <c r="E192" s="205" t="s">
        <v>1217</v>
      </c>
      <c r="F192" s="206" t="s">
        <v>1218</v>
      </c>
      <c r="G192" s="207" t="s">
        <v>141</v>
      </c>
      <c r="H192" s="208">
        <v>15</v>
      </c>
      <c r="I192" s="209"/>
      <c r="J192" s="210">
        <f>ROUND(I192*H192,2)</f>
        <v>0</v>
      </c>
      <c r="K192" s="206" t="s">
        <v>257</v>
      </c>
      <c r="L192" s="211"/>
      <c r="M192" s="212" t="s">
        <v>19</v>
      </c>
      <c r="N192" s="213" t="s">
        <v>40</v>
      </c>
      <c r="O192" s="84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6" t="s">
        <v>286</v>
      </c>
      <c r="AT192" s="216" t="s">
        <v>138</v>
      </c>
      <c r="AU192" s="216" t="s">
        <v>78</v>
      </c>
      <c r="AY192" s="17" t="s">
        <v>144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7" t="s">
        <v>76</v>
      </c>
      <c r="BK192" s="217">
        <f>ROUND(I192*H192,2)</f>
        <v>0</v>
      </c>
      <c r="BL192" s="17" t="s">
        <v>173</v>
      </c>
      <c r="BM192" s="216" t="s">
        <v>1376</v>
      </c>
    </row>
    <row r="193" s="2" customFormat="1" ht="21.75" customHeight="1">
      <c r="A193" s="38"/>
      <c r="B193" s="39"/>
      <c r="C193" s="204" t="s">
        <v>682</v>
      </c>
      <c r="D193" s="204" t="s">
        <v>138</v>
      </c>
      <c r="E193" s="205" t="s">
        <v>1318</v>
      </c>
      <c r="F193" s="206" t="s">
        <v>1319</v>
      </c>
      <c r="G193" s="207" t="s">
        <v>141</v>
      </c>
      <c r="H193" s="208">
        <v>5</v>
      </c>
      <c r="I193" s="209"/>
      <c r="J193" s="210">
        <f>ROUND(I193*H193,2)</f>
        <v>0</v>
      </c>
      <c r="K193" s="206" t="s">
        <v>257</v>
      </c>
      <c r="L193" s="211"/>
      <c r="M193" s="212" t="s">
        <v>19</v>
      </c>
      <c r="N193" s="213" t="s">
        <v>40</v>
      </c>
      <c r="O193" s="84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6" t="s">
        <v>286</v>
      </c>
      <c r="AT193" s="216" t="s">
        <v>138</v>
      </c>
      <c r="AU193" s="216" t="s">
        <v>78</v>
      </c>
      <c r="AY193" s="17" t="s">
        <v>144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7" t="s">
        <v>76</v>
      </c>
      <c r="BK193" s="217">
        <f>ROUND(I193*H193,2)</f>
        <v>0</v>
      </c>
      <c r="BL193" s="17" t="s">
        <v>173</v>
      </c>
      <c r="BM193" s="216" t="s">
        <v>1377</v>
      </c>
    </row>
    <row r="194" s="2" customFormat="1" ht="21.75" customHeight="1">
      <c r="A194" s="38"/>
      <c r="B194" s="39"/>
      <c r="C194" s="218" t="s">
        <v>686</v>
      </c>
      <c r="D194" s="218" t="s">
        <v>147</v>
      </c>
      <c r="E194" s="219" t="s">
        <v>1291</v>
      </c>
      <c r="F194" s="220" t="s">
        <v>1292</v>
      </c>
      <c r="G194" s="221" t="s">
        <v>159</v>
      </c>
      <c r="H194" s="222">
        <v>1</v>
      </c>
      <c r="I194" s="223"/>
      <c r="J194" s="224">
        <f>ROUND(I194*H194,2)</f>
        <v>0</v>
      </c>
      <c r="K194" s="220" t="s">
        <v>257</v>
      </c>
      <c r="L194" s="44"/>
      <c r="M194" s="225" t="s">
        <v>19</v>
      </c>
      <c r="N194" s="226" t="s">
        <v>40</v>
      </c>
      <c r="O194" s="84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6" t="s">
        <v>173</v>
      </c>
      <c r="AT194" s="216" t="s">
        <v>147</v>
      </c>
      <c r="AU194" s="216" t="s">
        <v>78</v>
      </c>
      <c r="AY194" s="17" t="s">
        <v>144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7" t="s">
        <v>76</v>
      </c>
      <c r="BK194" s="217">
        <f>ROUND(I194*H194,2)</f>
        <v>0</v>
      </c>
      <c r="BL194" s="17" t="s">
        <v>173</v>
      </c>
      <c r="BM194" s="216" t="s">
        <v>1378</v>
      </c>
    </row>
    <row r="195" s="2" customFormat="1" ht="21.75" customHeight="1">
      <c r="A195" s="38"/>
      <c r="B195" s="39"/>
      <c r="C195" s="218" t="s">
        <v>690</v>
      </c>
      <c r="D195" s="218" t="s">
        <v>147</v>
      </c>
      <c r="E195" s="219" t="s">
        <v>1294</v>
      </c>
      <c r="F195" s="220" t="s">
        <v>1295</v>
      </c>
      <c r="G195" s="221" t="s">
        <v>159</v>
      </c>
      <c r="H195" s="222">
        <v>1</v>
      </c>
      <c r="I195" s="223"/>
      <c r="J195" s="224">
        <f>ROUND(I195*H195,2)</f>
        <v>0</v>
      </c>
      <c r="K195" s="220" t="s">
        <v>257</v>
      </c>
      <c r="L195" s="44"/>
      <c r="M195" s="225" t="s">
        <v>19</v>
      </c>
      <c r="N195" s="226" t="s">
        <v>40</v>
      </c>
      <c r="O195" s="84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6" t="s">
        <v>173</v>
      </c>
      <c r="AT195" s="216" t="s">
        <v>147</v>
      </c>
      <c r="AU195" s="216" t="s">
        <v>78</v>
      </c>
      <c r="AY195" s="17" t="s">
        <v>144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7" t="s">
        <v>76</v>
      </c>
      <c r="BK195" s="217">
        <f>ROUND(I195*H195,2)</f>
        <v>0</v>
      </c>
      <c r="BL195" s="17" t="s">
        <v>173</v>
      </c>
      <c r="BM195" s="216" t="s">
        <v>1379</v>
      </c>
    </row>
    <row r="196" s="2" customFormat="1" ht="44.25" customHeight="1">
      <c r="A196" s="38"/>
      <c r="B196" s="39"/>
      <c r="C196" s="218" t="s">
        <v>694</v>
      </c>
      <c r="D196" s="218" t="s">
        <v>147</v>
      </c>
      <c r="E196" s="219" t="s">
        <v>294</v>
      </c>
      <c r="F196" s="220" t="s">
        <v>295</v>
      </c>
      <c r="G196" s="221" t="s">
        <v>141</v>
      </c>
      <c r="H196" s="222">
        <v>15</v>
      </c>
      <c r="I196" s="223"/>
      <c r="J196" s="224">
        <f>ROUND(I196*H196,2)</f>
        <v>0</v>
      </c>
      <c r="K196" s="220" t="s">
        <v>257</v>
      </c>
      <c r="L196" s="44"/>
      <c r="M196" s="225" t="s">
        <v>19</v>
      </c>
      <c r="N196" s="226" t="s">
        <v>40</v>
      </c>
      <c r="O196" s="84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6" t="s">
        <v>173</v>
      </c>
      <c r="AT196" s="216" t="s">
        <v>147</v>
      </c>
      <c r="AU196" s="216" t="s">
        <v>78</v>
      </c>
      <c r="AY196" s="17" t="s">
        <v>144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7" t="s">
        <v>76</v>
      </c>
      <c r="BK196" s="217">
        <f>ROUND(I196*H196,2)</f>
        <v>0</v>
      </c>
      <c r="BL196" s="17" t="s">
        <v>173</v>
      </c>
      <c r="BM196" s="216" t="s">
        <v>1380</v>
      </c>
    </row>
    <row r="197" s="2" customFormat="1" ht="44.25" customHeight="1">
      <c r="A197" s="38"/>
      <c r="B197" s="39"/>
      <c r="C197" s="218" t="s">
        <v>698</v>
      </c>
      <c r="D197" s="218" t="s">
        <v>147</v>
      </c>
      <c r="E197" s="219" t="s">
        <v>291</v>
      </c>
      <c r="F197" s="220" t="s">
        <v>292</v>
      </c>
      <c r="G197" s="221" t="s">
        <v>141</v>
      </c>
      <c r="H197" s="222">
        <v>5</v>
      </c>
      <c r="I197" s="223"/>
      <c r="J197" s="224">
        <f>ROUND(I197*H197,2)</f>
        <v>0</v>
      </c>
      <c r="K197" s="220" t="s">
        <v>257</v>
      </c>
      <c r="L197" s="44"/>
      <c r="M197" s="225" t="s">
        <v>19</v>
      </c>
      <c r="N197" s="226" t="s">
        <v>40</v>
      </c>
      <c r="O197" s="84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6" t="s">
        <v>173</v>
      </c>
      <c r="AT197" s="216" t="s">
        <v>147</v>
      </c>
      <c r="AU197" s="216" t="s">
        <v>78</v>
      </c>
      <c r="AY197" s="17" t="s">
        <v>144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7" t="s">
        <v>76</v>
      </c>
      <c r="BK197" s="217">
        <f>ROUND(I197*H197,2)</f>
        <v>0</v>
      </c>
      <c r="BL197" s="17" t="s">
        <v>173</v>
      </c>
      <c r="BM197" s="216" t="s">
        <v>1381</v>
      </c>
    </row>
    <row r="198" s="2" customFormat="1" ht="33" customHeight="1">
      <c r="A198" s="38"/>
      <c r="B198" s="39"/>
      <c r="C198" s="218" t="s">
        <v>702</v>
      </c>
      <c r="D198" s="218" t="s">
        <v>147</v>
      </c>
      <c r="E198" s="219" t="s">
        <v>1327</v>
      </c>
      <c r="F198" s="220" t="s">
        <v>1328</v>
      </c>
      <c r="G198" s="221" t="s">
        <v>159</v>
      </c>
      <c r="H198" s="222">
        <v>3</v>
      </c>
      <c r="I198" s="223"/>
      <c r="J198" s="224">
        <f>ROUND(I198*H198,2)</f>
        <v>0</v>
      </c>
      <c r="K198" s="220" t="s">
        <v>257</v>
      </c>
      <c r="L198" s="44"/>
      <c r="M198" s="225" t="s">
        <v>19</v>
      </c>
      <c r="N198" s="226" t="s">
        <v>40</v>
      </c>
      <c r="O198" s="84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6" t="s">
        <v>173</v>
      </c>
      <c r="AT198" s="216" t="s">
        <v>147</v>
      </c>
      <c r="AU198" s="216" t="s">
        <v>78</v>
      </c>
      <c r="AY198" s="17" t="s">
        <v>144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7" t="s">
        <v>76</v>
      </c>
      <c r="BK198" s="217">
        <f>ROUND(I198*H198,2)</f>
        <v>0</v>
      </c>
      <c r="BL198" s="17" t="s">
        <v>173</v>
      </c>
      <c r="BM198" s="216" t="s">
        <v>1382</v>
      </c>
    </row>
    <row r="199" s="2" customFormat="1" ht="33" customHeight="1">
      <c r="A199" s="38"/>
      <c r="B199" s="39"/>
      <c r="C199" s="218" t="s">
        <v>706</v>
      </c>
      <c r="D199" s="218" t="s">
        <v>147</v>
      </c>
      <c r="E199" s="219" t="s">
        <v>1330</v>
      </c>
      <c r="F199" s="220" t="s">
        <v>1331</v>
      </c>
      <c r="G199" s="221" t="s">
        <v>159</v>
      </c>
      <c r="H199" s="222">
        <v>1</v>
      </c>
      <c r="I199" s="223"/>
      <c r="J199" s="224">
        <f>ROUND(I199*H199,2)</f>
        <v>0</v>
      </c>
      <c r="K199" s="220" t="s">
        <v>257</v>
      </c>
      <c r="L199" s="44"/>
      <c r="M199" s="225" t="s">
        <v>19</v>
      </c>
      <c r="N199" s="226" t="s">
        <v>40</v>
      </c>
      <c r="O199" s="84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6" t="s">
        <v>173</v>
      </c>
      <c r="AT199" s="216" t="s">
        <v>147</v>
      </c>
      <c r="AU199" s="216" t="s">
        <v>78</v>
      </c>
      <c r="AY199" s="17" t="s">
        <v>144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7" t="s">
        <v>76</v>
      </c>
      <c r="BK199" s="217">
        <f>ROUND(I199*H199,2)</f>
        <v>0</v>
      </c>
      <c r="BL199" s="17" t="s">
        <v>173</v>
      </c>
      <c r="BM199" s="216" t="s">
        <v>1383</v>
      </c>
    </row>
    <row r="200" s="2" customFormat="1" ht="44.25" customHeight="1">
      <c r="A200" s="38"/>
      <c r="B200" s="39"/>
      <c r="C200" s="218" t="s">
        <v>711</v>
      </c>
      <c r="D200" s="218" t="s">
        <v>147</v>
      </c>
      <c r="E200" s="219" t="s">
        <v>300</v>
      </c>
      <c r="F200" s="220" t="s">
        <v>301</v>
      </c>
      <c r="G200" s="221" t="s">
        <v>159</v>
      </c>
      <c r="H200" s="222">
        <v>3</v>
      </c>
      <c r="I200" s="223"/>
      <c r="J200" s="224">
        <f>ROUND(I200*H200,2)</f>
        <v>0</v>
      </c>
      <c r="K200" s="220" t="s">
        <v>257</v>
      </c>
      <c r="L200" s="44"/>
      <c r="M200" s="225" t="s">
        <v>19</v>
      </c>
      <c r="N200" s="226" t="s">
        <v>40</v>
      </c>
      <c r="O200" s="84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6" t="s">
        <v>173</v>
      </c>
      <c r="AT200" s="216" t="s">
        <v>147</v>
      </c>
      <c r="AU200" s="216" t="s">
        <v>78</v>
      </c>
      <c r="AY200" s="17" t="s">
        <v>144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7" t="s">
        <v>76</v>
      </c>
      <c r="BK200" s="217">
        <f>ROUND(I200*H200,2)</f>
        <v>0</v>
      </c>
      <c r="BL200" s="17" t="s">
        <v>173</v>
      </c>
      <c r="BM200" s="216" t="s">
        <v>1384</v>
      </c>
    </row>
    <row r="201" s="2" customFormat="1" ht="44.25" customHeight="1">
      <c r="A201" s="38"/>
      <c r="B201" s="39"/>
      <c r="C201" s="218" t="s">
        <v>715</v>
      </c>
      <c r="D201" s="218" t="s">
        <v>147</v>
      </c>
      <c r="E201" s="219" t="s">
        <v>1334</v>
      </c>
      <c r="F201" s="220" t="s">
        <v>1335</v>
      </c>
      <c r="G201" s="221" t="s">
        <v>159</v>
      </c>
      <c r="H201" s="222">
        <v>1</v>
      </c>
      <c r="I201" s="223"/>
      <c r="J201" s="224">
        <f>ROUND(I201*H201,2)</f>
        <v>0</v>
      </c>
      <c r="K201" s="220" t="s">
        <v>257</v>
      </c>
      <c r="L201" s="44"/>
      <c r="M201" s="225" t="s">
        <v>19</v>
      </c>
      <c r="N201" s="226" t="s">
        <v>40</v>
      </c>
      <c r="O201" s="84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6" t="s">
        <v>173</v>
      </c>
      <c r="AT201" s="216" t="s">
        <v>147</v>
      </c>
      <c r="AU201" s="216" t="s">
        <v>78</v>
      </c>
      <c r="AY201" s="17" t="s">
        <v>144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7" t="s">
        <v>76</v>
      </c>
      <c r="BK201" s="217">
        <f>ROUND(I201*H201,2)</f>
        <v>0</v>
      </c>
      <c r="BL201" s="17" t="s">
        <v>173</v>
      </c>
      <c r="BM201" s="216" t="s">
        <v>1385</v>
      </c>
    </row>
    <row r="202" s="2" customFormat="1" ht="33" customHeight="1">
      <c r="A202" s="38"/>
      <c r="B202" s="39"/>
      <c r="C202" s="218" t="s">
        <v>719</v>
      </c>
      <c r="D202" s="218" t="s">
        <v>147</v>
      </c>
      <c r="E202" s="219" t="s">
        <v>1307</v>
      </c>
      <c r="F202" s="220" t="s">
        <v>1308</v>
      </c>
      <c r="G202" s="221" t="s">
        <v>141</v>
      </c>
      <c r="H202" s="222">
        <v>50</v>
      </c>
      <c r="I202" s="223"/>
      <c r="J202" s="224">
        <f>ROUND(I202*H202,2)</f>
        <v>0</v>
      </c>
      <c r="K202" s="220" t="s">
        <v>19</v>
      </c>
      <c r="L202" s="44"/>
      <c r="M202" s="225" t="s">
        <v>19</v>
      </c>
      <c r="N202" s="226" t="s">
        <v>40</v>
      </c>
      <c r="O202" s="84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6" t="s">
        <v>1309</v>
      </c>
      <c r="AT202" s="216" t="s">
        <v>147</v>
      </c>
      <c r="AU202" s="216" t="s">
        <v>78</v>
      </c>
      <c r="AY202" s="17" t="s">
        <v>144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7" t="s">
        <v>76</v>
      </c>
      <c r="BK202" s="217">
        <f>ROUND(I202*H202,2)</f>
        <v>0</v>
      </c>
      <c r="BL202" s="17" t="s">
        <v>1309</v>
      </c>
      <c r="BM202" s="216" t="s">
        <v>1386</v>
      </c>
    </row>
    <row r="203" s="2" customFormat="1" ht="16.5" customHeight="1">
      <c r="A203" s="38"/>
      <c r="B203" s="39"/>
      <c r="C203" s="204" t="s">
        <v>723</v>
      </c>
      <c r="D203" s="204" t="s">
        <v>138</v>
      </c>
      <c r="E203" s="205" t="s">
        <v>1311</v>
      </c>
      <c r="F203" s="206" t="s">
        <v>1312</v>
      </c>
      <c r="G203" s="207" t="s">
        <v>1313</v>
      </c>
      <c r="H203" s="208">
        <v>50</v>
      </c>
      <c r="I203" s="209"/>
      <c r="J203" s="210">
        <f>ROUND(I203*H203,2)</f>
        <v>0</v>
      </c>
      <c r="K203" s="206" t="s">
        <v>19</v>
      </c>
      <c r="L203" s="211"/>
      <c r="M203" s="212" t="s">
        <v>19</v>
      </c>
      <c r="N203" s="213" t="s">
        <v>40</v>
      </c>
      <c r="O203" s="84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6" t="s">
        <v>1309</v>
      </c>
      <c r="AT203" s="216" t="s">
        <v>138</v>
      </c>
      <c r="AU203" s="216" t="s">
        <v>78</v>
      </c>
      <c r="AY203" s="17" t="s">
        <v>144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7" t="s">
        <v>76</v>
      </c>
      <c r="BK203" s="217">
        <f>ROUND(I203*H203,2)</f>
        <v>0</v>
      </c>
      <c r="BL203" s="17" t="s">
        <v>1309</v>
      </c>
      <c r="BM203" s="216" t="s">
        <v>1387</v>
      </c>
    </row>
    <row r="204" s="13" customFormat="1" ht="22.8" customHeight="1">
      <c r="A204" s="13"/>
      <c r="B204" s="253"/>
      <c r="C204" s="254"/>
      <c r="D204" s="255" t="s">
        <v>68</v>
      </c>
      <c r="E204" s="280" t="s">
        <v>1191</v>
      </c>
      <c r="F204" s="280" t="s">
        <v>1192</v>
      </c>
      <c r="G204" s="254"/>
      <c r="H204" s="254"/>
      <c r="I204" s="257"/>
      <c r="J204" s="281">
        <f>BK204</f>
        <v>0</v>
      </c>
      <c r="K204" s="254"/>
      <c r="L204" s="259"/>
      <c r="M204" s="260"/>
      <c r="N204" s="261"/>
      <c r="O204" s="261"/>
      <c r="P204" s="262">
        <f>SUM(P205:P217)</f>
        <v>0</v>
      </c>
      <c r="Q204" s="261"/>
      <c r="R204" s="262">
        <f>SUM(R205:R217)</f>
        <v>0</v>
      </c>
      <c r="S204" s="261"/>
      <c r="T204" s="263">
        <f>SUM(T205:T217)</f>
        <v>0</v>
      </c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R204" s="264" t="s">
        <v>76</v>
      </c>
      <c r="AT204" s="265" t="s">
        <v>68</v>
      </c>
      <c r="AU204" s="265" t="s">
        <v>76</v>
      </c>
      <c r="AY204" s="264" t="s">
        <v>144</v>
      </c>
      <c r="BK204" s="266">
        <f>SUM(BK205:BK217)</f>
        <v>0</v>
      </c>
    </row>
    <row r="205" s="2" customFormat="1" ht="21.75" customHeight="1">
      <c r="A205" s="38"/>
      <c r="B205" s="39"/>
      <c r="C205" s="204" t="s">
        <v>727</v>
      </c>
      <c r="D205" s="204" t="s">
        <v>138</v>
      </c>
      <c r="E205" s="205" t="s">
        <v>1280</v>
      </c>
      <c r="F205" s="206" t="s">
        <v>1281</v>
      </c>
      <c r="G205" s="207" t="s">
        <v>159</v>
      </c>
      <c r="H205" s="208">
        <v>1</v>
      </c>
      <c r="I205" s="209"/>
      <c r="J205" s="210">
        <f>ROUND(I205*H205,2)</f>
        <v>0</v>
      </c>
      <c r="K205" s="206" t="s">
        <v>257</v>
      </c>
      <c r="L205" s="211"/>
      <c r="M205" s="212" t="s">
        <v>19</v>
      </c>
      <c r="N205" s="213" t="s">
        <v>40</v>
      </c>
      <c r="O205" s="84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6" t="s">
        <v>143</v>
      </c>
      <c r="AT205" s="216" t="s">
        <v>138</v>
      </c>
      <c r="AU205" s="216" t="s">
        <v>78</v>
      </c>
      <c r="AY205" s="17" t="s">
        <v>144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7" t="s">
        <v>76</v>
      </c>
      <c r="BK205" s="217">
        <f>ROUND(I205*H205,2)</f>
        <v>0</v>
      </c>
      <c r="BL205" s="17" t="s">
        <v>145</v>
      </c>
      <c r="BM205" s="216" t="s">
        <v>1388</v>
      </c>
    </row>
    <row r="206" s="2" customFormat="1" ht="21.75" customHeight="1">
      <c r="A206" s="38"/>
      <c r="B206" s="39"/>
      <c r="C206" s="204" t="s">
        <v>731</v>
      </c>
      <c r="D206" s="204" t="s">
        <v>138</v>
      </c>
      <c r="E206" s="205" t="s">
        <v>1283</v>
      </c>
      <c r="F206" s="206" t="s">
        <v>1284</v>
      </c>
      <c r="G206" s="207" t="s">
        <v>159</v>
      </c>
      <c r="H206" s="208">
        <v>2</v>
      </c>
      <c r="I206" s="209"/>
      <c r="J206" s="210">
        <f>ROUND(I206*H206,2)</f>
        <v>0</v>
      </c>
      <c r="K206" s="206" t="s">
        <v>257</v>
      </c>
      <c r="L206" s="211"/>
      <c r="M206" s="212" t="s">
        <v>19</v>
      </c>
      <c r="N206" s="213" t="s">
        <v>40</v>
      </c>
      <c r="O206" s="84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6" t="s">
        <v>143</v>
      </c>
      <c r="AT206" s="216" t="s">
        <v>138</v>
      </c>
      <c r="AU206" s="216" t="s">
        <v>78</v>
      </c>
      <c r="AY206" s="17" t="s">
        <v>144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7" t="s">
        <v>76</v>
      </c>
      <c r="BK206" s="217">
        <f>ROUND(I206*H206,2)</f>
        <v>0</v>
      </c>
      <c r="BL206" s="17" t="s">
        <v>145</v>
      </c>
      <c r="BM206" s="216" t="s">
        <v>1389</v>
      </c>
    </row>
    <row r="207" s="2" customFormat="1" ht="21.75" customHeight="1">
      <c r="A207" s="38"/>
      <c r="B207" s="39"/>
      <c r="C207" s="204" t="s">
        <v>735</v>
      </c>
      <c r="D207" s="204" t="s">
        <v>138</v>
      </c>
      <c r="E207" s="205" t="s">
        <v>255</v>
      </c>
      <c r="F207" s="206" t="s">
        <v>256</v>
      </c>
      <c r="G207" s="207" t="s">
        <v>141</v>
      </c>
      <c r="H207" s="208">
        <v>15</v>
      </c>
      <c r="I207" s="209"/>
      <c r="J207" s="210">
        <f>ROUND(I207*H207,2)</f>
        <v>0</v>
      </c>
      <c r="K207" s="206" t="s">
        <v>257</v>
      </c>
      <c r="L207" s="211"/>
      <c r="M207" s="212" t="s">
        <v>19</v>
      </c>
      <c r="N207" s="213" t="s">
        <v>40</v>
      </c>
      <c r="O207" s="84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6" t="s">
        <v>286</v>
      </c>
      <c r="AT207" s="216" t="s">
        <v>138</v>
      </c>
      <c r="AU207" s="216" t="s">
        <v>78</v>
      </c>
      <c r="AY207" s="17" t="s">
        <v>144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7" t="s">
        <v>76</v>
      </c>
      <c r="BK207" s="217">
        <f>ROUND(I207*H207,2)</f>
        <v>0</v>
      </c>
      <c r="BL207" s="17" t="s">
        <v>173</v>
      </c>
      <c r="BM207" s="216" t="s">
        <v>1390</v>
      </c>
    </row>
    <row r="208" s="2" customFormat="1" ht="21.75" customHeight="1">
      <c r="A208" s="38"/>
      <c r="B208" s="39"/>
      <c r="C208" s="204" t="s">
        <v>739</v>
      </c>
      <c r="D208" s="204" t="s">
        <v>138</v>
      </c>
      <c r="E208" s="205" t="s">
        <v>1318</v>
      </c>
      <c r="F208" s="206" t="s">
        <v>1319</v>
      </c>
      <c r="G208" s="207" t="s">
        <v>141</v>
      </c>
      <c r="H208" s="208">
        <v>5</v>
      </c>
      <c r="I208" s="209"/>
      <c r="J208" s="210">
        <f>ROUND(I208*H208,2)</f>
        <v>0</v>
      </c>
      <c r="K208" s="206" t="s">
        <v>257</v>
      </c>
      <c r="L208" s="211"/>
      <c r="M208" s="212" t="s">
        <v>19</v>
      </c>
      <c r="N208" s="213" t="s">
        <v>40</v>
      </c>
      <c r="O208" s="84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6" t="s">
        <v>286</v>
      </c>
      <c r="AT208" s="216" t="s">
        <v>138</v>
      </c>
      <c r="AU208" s="216" t="s">
        <v>78</v>
      </c>
      <c r="AY208" s="17" t="s">
        <v>144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7" t="s">
        <v>76</v>
      </c>
      <c r="BK208" s="217">
        <f>ROUND(I208*H208,2)</f>
        <v>0</v>
      </c>
      <c r="BL208" s="17" t="s">
        <v>173</v>
      </c>
      <c r="BM208" s="216" t="s">
        <v>1391</v>
      </c>
    </row>
    <row r="209" s="2" customFormat="1" ht="21.75" customHeight="1">
      <c r="A209" s="38"/>
      <c r="B209" s="39"/>
      <c r="C209" s="218" t="s">
        <v>743</v>
      </c>
      <c r="D209" s="218" t="s">
        <v>147</v>
      </c>
      <c r="E209" s="219" t="s">
        <v>1291</v>
      </c>
      <c r="F209" s="220" t="s">
        <v>1292</v>
      </c>
      <c r="G209" s="221" t="s">
        <v>159</v>
      </c>
      <c r="H209" s="222">
        <v>1</v>
      </c>
      <c r="I209" s="223"/>
      <c r="J209" s="224">
        <f>ROUND(I209*H209,2)</f>
        <v>0</v>
      </c>
      <c r="K209" s="220" t="s">
        <v>257</v>
      </c>
      <c r="L209" s="44"/>
      <c r="M209" s="225" t="s">
        <v>19</v>
      </c>
      <c r="N209" s="226" t="s">
        <v>40</v>
      </c>
      <c r="O209" s="84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6" t="s">
        <v>173</v>
      </c>
      <c r="AT209" s="216" t="s">
        <v>147</v>
      </c>
      <c r="AU209" s="216" t="s">
        <v>78</v>
      </c>
      <c r="AY209" s="17" t="s">
        <v>144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7" t="s">
        <v>76</v>
      </c>
      <c r="BK209" s="217">
        <f>ROUND(I209*H209,2)</f>
        <v>0</v>
      </c>
      <c r="BL209" s="17" t="s">
        <v>173</v>
      </c>
      <c r="BM209" s="216" t="s">
        <v>1392</v>
      </c>
    </row>
    <row r="210" s="2" customFormat="1" ht="21.75" customHeight="1">
      <c r="A210" s="38"/>
      <c r="B210" s="39"/>
      <c r="C210" s="218" t="s">
        <v>747</v>
      </c>
      <c r="D210" s="218" t="s">
        <v>147</v>
      </c>
      <c r="E210" s="219" t="s">
        <v>1294</v>
      </c>
      <c r="F210" s="220" t="s">
        <v>1295</v>
      </c>
      <c r="G210" s="221" t="s">
        <v>159</v>
      </c>
      <c r="H210" s="222">
        <v>1</v>
      </c>
      <c r="I210" s="223"/>
      <c r="J210" s="224">
        <f>ROUND(I210*H210,2)</f>
        <v>0</v>
      </c>
      <c r="K210" s="220" t="s">
        <v>257</v>
      </c>
      <c r="L210" s="44"/>
      <c r="M210" s="225" t="s">
        <v>19</v>
      </c>
      <c r="N210" s="226" t="s">
        <v>40</v>
      </c>
      <c r="O210" s="84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6" t="s">
        <v>173</v>
      </c>
      <c r="AT210" s="216" t="s">
        <v>147</v>
      </c>
      <c r="AU210" s="216" t="s">
        <v>78</v>
      </c>
      <c r="AY210" s="17" t="s">
        <v>144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7" t="s">
        <v>76</v>
      </c>
      <c r="BK210" s="217">
        <f>ROUND(I210*H210,2)</f>
        <v>0</v>
      </c>
      <c r="BL210" s="17" t="s">
        <v>173</v>
      </c>
      <c r="BM210" s="216" t="s">
        <v>1393</v>
      </c>
    </row>
    <row r="211" s="2" customFormat="1" ht="44.25" customHeight="1">
      <c r="A211" s="38"/>
      <c r="B211" s="39"/>
      <c r="C211" s="218" t="s">
        <v>751</v>
      </c>
      <c r="D211" s="218" t="s">
        <v>147</v>
      </c>
      <c r="E211" s="219" t="s">
        <v>291</v>
      </c>
      <c r="F211" s="220" t="s">
        <v>292</v>
      </c>
      <c r="G211" s="221" t="s">
        <v>141</v>
      </c>
      <c r="H211" s="222">
        <v>20</v>
      </c>
      <c r="I211" s="223"/>
      <c r="J211" s="224">
        <f>ROUND(I211*H211,2)</f>
        <v>0</v>
      </c>
      <c r="K211" s="220" t="s">
        <v>257</v>
      </c>
      <c r="L211" s="44"/>
      <c r="M211" s="225" t="s">
        <v>19</v>
      </c>
      <c r="N211" s="226" t="s">
        <v>40</v>
      </c>
      <c r="O211" s="84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6" t="s">
        <v>173</v>
      </c>
      <c r="AT211" s="216" t="s">
        <v>147</v>
      </c>
      <c r="AU211" s="216" t="s">
        <v>78</v>
      </c>
      <c r="AY211" s="17" t="s">
        <v>144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7" t="s">
        <v>76</v>
      </c>
      <c r="BK211" s="217">
        <f>ROUND(I211*H211,2)</f>
        <v>0</v>
      </c>
      <c r="BL211" s="17" t="s">
        <v>173</v>
      </c>
      <c r="BM211" s="216" t="s">
        <v>1394</v>
      </c>
    </row>
    <row r="212" s="2" customFormat="1" ht="33" customHeight="1">
      <c r="A212" s="38"/>
      <c r="B212" s="39"/>
      <c r="C212" s="218" t="s">
        <v>755</v>
      </c>
      <c r="D212" s="218" t="s">
        <v>147</v>
      </c>
      <c r="E212" s="219" t="s">
        <v>1327</v>
      </c>
      <c r="F212" s="220" t="s">
        <v>1328</v>
      </c>
      <c r="G212" s="221" t="s">
        <v>159</v>
      </c>
      <c r="H212" s="222">
        <v>3</v>
      </c>
      <c r="I212" s="223"/>
      <c r="J212" s="224">
        <f>ROUND(I212*H212,2)</f>
        <v>0</v>
      </c>
      <c r="K212" s="220" t="s">
        <v>257</v>
      </c>
      <c r="L212" s="44"/>
      <c r="M212" s="225" t="s">
        <v>19</v>
      </c>
      <c r="N212" s="226" t="s">
        <v>40</v>
      </c>
      <c r="O212" s="84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6" t="s">
        <v>173</v>
      </c>
      <c r="AT212" s="216" t="s">
        <v>147</v>
      </c>
      <c r="AU212" s="216" t="s">
        <v>78</v>
      </c>
      <c r="AY212" s="17" t="s">
        <v>144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7" t="s">
        <v>76</v>
      </c>
      <c r="BK212" s="217">
        <f>ROUND(I212*H212,2)</f>
        <v>0</v>
      </c>
      <c r="BL212" s="17" t="s">
        <v>173</v>
      </c>
      <c r="BM212" s="216" t="s">
        <v>1395</v>
      </c>
    </row>
    <row r="213" s="2" customFormat="1" ht="33" customHeight="1">
      <c r="A213" s="38"/>
      <c r="B213" s="39"/>
      <c r="C213" s="218" t="s">
        <v>759</v>
      </c>
      <c r="D213" s="218" t="s">
        <v>147</v>
      </c>
      <c r="E213" s="219" t="s">
        <v>1330</v>
      </c>
      <c r="F213" s="220" t="s">
        <v>1331</v>
      </c>
      <c r="G213" s="221" t="s">
        <v>159</v>
      </c>
      <c r="H213" s="222">
        <v>1</v>
      </c>
      <c r="I213" s="223"/>
      <c r="J213" s="224">
        <f>ROUND(I213*H213,2)</f>
        <v>0</v>
      </c>
      <c r="K213" s="220" t="s">
        <v>257</v>
      </c>
      <c r="L213" s="44"/>
      <c r="M213" s="225" t="s">
        <v>19</v>
      </c>
      <c r="N213" s="226" t="s">
        <v>40</v>
      </c>
      <c r="O213" s="84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6" t="s">
        <v>173</v>
      </c>
      <c r="AT213" s="216" t="s">
        <v>147</v>
      </c>
      <c r="AU213" s="216" t="s">
        <v>78</v>
      </c>
      <c r="AY213" s="17" t="s">
        <v>144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7" t="s">
        <v>76</v>
      </c>
      <c r="BK213" s="217">
        <f>ROUND(I213*H213,2)</f>
        <v>0</v>
      </c>
      <c r="BL213" s="17" t="s">
        <v>173</v>
      </c>
      <c r="BM213" s="216" t="s">
        <v>1396</v>
      </c>
    </row>
    <row r="214" s="2" customFormat="1" ht="44.25" customHeight="1">
      <c r="A214" s="38"/>
      <c r="B214" s="39"/>
      <c r="C214" s="218" t="s">
        <v>763</v>
      </c>
      <c r="D214" s="218" t="s">
        <v>147</v>
      </c>
      <c r="E214" s="219" t="s">
        <v>300</v>
      </c>
      <c r="F214" s="220" t="s">
        <v>301</v>
      </c>
      <c r="G214" s="221" t="s">
        <v>159</v>
      </c>
      <c r="H214" s="222">
        <v>3</v>
      </c>
      <c r="I214" s="223"/>
      <c r="J214" s="224">
        <f>ROUND(I214*H214,2)</f>
        <v>0</v>
      </c>
      <c r="K214" s="220" t="s">
        <v>257</v>
      </c>
      <c r="L214" s="44"/>
      <c r="M214" s="225" t="s">
        <v>19</v>
      </c>
      <c r="N214" s="226" t="s">
        <v>40</v>
      </c>
      <c r="O214" s="84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6" t="s">
        <v>173</v>
      </c>
      <c r="AT214" s="216" t="s">
        <v>147</v>
      </c>
      <c r="AU214" s="216" t="s">
        <v>78</v>
      </c>
      <c r="AY214" s="17" t="s">
        <v>144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7" t="s">
        <v>76</v>
      </c>
      <c r="BK214" s="217">
        <f>ROUND(I214*H214,2)</f>
        <v>0</v>
      </c>
      <c r="BL214" s="17" t="s">
        <v>173</v>
      </c>
      <c r="BM214" s="216" t="s">
        <v>1397</v>
      </c>
    </row>
    <row r="215" s="2" customFormat="1" ht="44.25" customHeight="1">
      <c r="A215" s="38"/>
      <c r="B215" s="39"/>
      <c r="C215" s="218" t="s">
        <v>767</v>
      </c>
      <c r="D215" s="218" t="s">
        <v>147</v>
      </c>
      <c r="E215" s="219" t="s">
        <v>303</v>
      </c>
      <c r="F215" s="220" t="s">
        <v>304</v>
      </c>
      <c r="G215" s="221" t="s">
        <v>159</v>
      </c>
      <c r="H215" s="222">
        <v>1</v>
      </c>
      <c r="I215" s="223"/>
      <c r="J215" s="224">
        <f>ROUND(I215*H215,2)</f>
        <v>0</v>
      </c>
      <c r="K215" s="220" t="s">
        <v>257</v>
      </c>
      <c r="L215" s="44"/>
      <c r="M215" s="225" t="s">
        <v>19</v>
      </c>
      <c r="N215" s="226" t="s">
        <v>40</v>
      </c>
      <c r="O215" s="84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6" t="s">
        <v>173</v>
      </c>
      <c r="AT215" s="216" t="s">
        <v>147</v>
      </c>
      <c r="AU215" s="216" t="s">
        <v>78</v>
      </c>
      <c r="AY215" s="17" t="s">
        <v>144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7" t="s">
        <v>76</v>
      </c>
      <c r="BK215" s="217">
        <f>ROUND(I215*H215,2)</f>
        <v>0</v>
      </c>
      <c r="BL215" s="17" t="s">
        <v>173</v>
      </c>
      <c r="BM215" s="216" t="s">
        <v>1398</v>
      </c>
    </row>
    <row r="216" s="2" customFormat="1" ht="33" customHeight="1">
      <c r="A216" s="38"/>
      <c r="B216" s="39"/>
      <c r="C216" s="218" t="s">
        <v>771</v>
      </c>
      <c r="D216" s="218" t="s">
        <v>147</v>
      </c>
      <c r="E216" s="219" t="s">
        <v>1307</v>
      </c>
      <c r="F216" s="220" t="s">
        <v>1308</v>
      </c>
      <c r="G216" s="221" t="s">
        <v>141</v>
      </c>
      <c r="H216" s="222">
        <v>50</v>
      </c>
      <c r="I216" s="223"/>
      <c r="J216" s="224">
        <f>ROUND(I216*H216,2)</f>
        <v>0</v>
      </c>
      <c r="K216" s="220" t="s">
        <v>19</v>
      </c>
      <c r="L216" s="44"/>
      <c r="M216" s="225" t="s">
        <v>19</v>
      </c>
      <c r="N216" s="226" t="s">
        <v>40</v>
      </c>
      <c r="O216" s="84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6" t="s">
        <v>1309</v>
      </c>
      <c r="AT216" s="216" t="s">
        <v>147</v>
      </c>
      <c r="AU216" s="216" t="s">
        <v>78</v>
      </c>
      <c r="AY216" s="17" t="s">
        <v>144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7" t="s">
        <v>76</v>
      </c>
      <c r="BK216" s="217">
        <f>ROUND(I216*H216,2)</f>
        <v>0</v>
      </c>
      <c r="BL216" s="17" t="s">
        <v>1309</v>
      </c>
      <c r="BM216" s="216" t="s">
        <v>1399</v>
      </c>
    </row>
    <row r="217" s="2" customFormat="1" ht="16.5" customHeight="1">
      <c r="A217" s="38"/>
      <c r="B217" s="39"/>
      <c r="C217" s="204" t="s">
        <v>775</v>
      </c>
      <c r="D217" s="204" t="s">
        <v>138</v>
      </c>
      <c r="E217" s="205" t="s">
        <v>1311</v>
      </c>
      <c r="F217" s="206" t="s">
        <v>1312</v>
      </c>
      <c r="G217" s="207" t="s">
        <v>1313</v>
      </c>
      <c r="H217" s="208">
        <v>50</v>
      </c>
      <c r="I217" s="209"/>
      <c r="J217" s="210">
        <f>ROUND(I217*H217,2)</f>
        <v>0</v>
      </c>
      <c r="K217" s="206" t="s">
        <v>19</v>
      </c>
      <c r="L217" s="211"/>
      <c r="M217" s="212" t="s">
        <v>19</v>
      </c>
      <c r="N217" s="213" t="s">
        <v>40</v>
      </c>
      <c r="O217" s="84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6" t="s">
        <v>1309</v>
      </c>
      <c r="AT217" s="216" t="s">
        <v>138</v>
      </c>
      <c r="AU217" s="216" t="s">
        <v>78</v>
      </c>
      <c r="AY217" s="17" t="s">
        <v>144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7" t="s">
        <v>76</v>
      </c>
      <c r="BK217" s="217">
        <f>ROUND(I217*H217,2)</f>
        <v>0</v>
      </c>
      <c r="BL217" s="17" t="s">
        <v>1309</v>
      </c>
      <c r="BM217" s="216" t="s">
        <v>1400</v>
      </c>
    </row>
    <row r="218" s="13" customFormat="1" ht="22.8" customHeight="1">
      <c r="A218" s="13"/>
      <c r="B218" s="253"/>
      <c r="C218" s="254"/>
      <c r="D218" s="255" t="s">
        <v>68</v>
      </c>
      <c r="E218" s="280" t="s">
        <v>1197</v>
      </c>
      <c r="F218" s="280" t="s">
        <v>1198</v>
      </c>
      <c r="G218" s="254"/>
      <c r="H218" s="254"/>
      <c r="I218" s="257"/>
      <c r="J218" s="281">
        <f>BK218</f>
        <v>0</v>
      </c>
      <c r="K218" s="254"/>
      <c r="L218" s="259"/>
      <c r="M218" s="260"/>
      <c r="N218" s="261"/>
      <c r="O218" s="261"/>
      <c r="P218" s="262">
        <f>SUM(P219:P229)</f>
        <v>0</v>
      </c>
      <c r="Q218" s="261"/>
      <c r="R218" s="262">
        <f>SUM(R219:R229)</f>
        <v>0</v>
      </c>
      <c r="S218" s="261"/>
      <c r="T218" s="263">
        <f>SUM(T219:T229)</f>
        <v>0</v>
      </c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R218" s="264" t="s">
        <v>76</v>
      </c>
      <c r="AT218" s="265" t="s">
        <v>68</v>
      </c>
      <c r="AU218" s="265" t="s">
        <v>76</v>
      </c>
      <c r="AY218" s="264" t="s">
        <v>144</v>
      </c>
      <c r="BK218" s="266">
        <f>SUM(BK219:BK229)</f>
        <v>0</v>
      </c>
    </row>
    <row r="219" s="2" customFormat="1" ht="21.75" customHeight="1">
      <c r="A219" s="38"/>
      <c r="B219" s="39"/>
      <c r="C219" s="204" t="s">
        <v>779</v>
      </c>
      <c r="D219" s="204" t="s">
        <v>138</v>
      </c>
      <c r="E219" s="205" t="s">
        <v>1280</v>
      </c>
      <c r="F219" s="206" t="s">
        <v>1281</v>
      </c>
      <c r="G219" s="207" t="s">
        <v>159</v>
      </c>
      <c r="H219" s="208">
        <v>1</v>
      </c>
      <c r="I219" s="209"/>
      <c r="J219" s="210">
        <f>ROUND(I219*H219,2)</f>
        <v>0</v>
      </c>
      <c r="K219" s="206" t="s">
        <v>257</v>
      </c>
      <c r="L219" s="211"/>
      <c r="M219" s="212" t="s">
        <v>19</v>
      </c>
      <c r="N219" s="213" t="s">
        <v>40</v>
      </c>
      <c r="O219" s="84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6" t="s">
        <v>143</v>
      </c>
      <c r="AT219" s="216" t="s">
        <v>138</v>
      </c>
      <c r="AU219" s="216" t="s">
        <v>78</v>
      </c>
      <c r="AY219" s="17" t="s">
        <v>144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7" t="s">
        <v>76</v>
      </c>
      <c r="BK219" s="217">
        <f>ROUND(I219*H219,2)</f>
        <v>0</v>
      </c>
      <c r="BL219" s="17" t="s">
        <v>145</v>
      </c>
      <c r="BM219" s="216" t="s">
        <v>1401</v>
      </c>
    </row>
    <row r="220" s="2" customFormat="1" ht="21.75" customHeight="1">
      <c r="A220" s="38"/>
      <c r="B220" s="39"/>
      <c r="C220" s="204" t="s">
        <v>783</v>
      </c>
      <c r="D220" s="204" t="s">
        <v>138</v>
      </c>
      <c r="E220" s="205" t="s">
        <v>1283</v>
      </c>
      <c r="F220" s="206" t="s">
        <v>1284</v>
      </c>
      <c r="G220" s="207" t="s">
        <v>159</v>
      </c>
      <c r="H220" s="208">
        <v>3</v>
      </c>
      <c r="I220" s="209"/>
      <c r="J220" s="210">
        <f>ROUND(I220*H220,2)</f>
        <v>0</v>
      </c>
      <c r="K220" s="206" t="s">
        <v>257</v>
      </c>
      <c r="L220" s="211"/>
      <c r="M220" s="212" t="s">
        <v>19</v>
      </c>
      <c r="N220" s="213" t="s">
        <v>40</v>
      </c>
      <c r="O220" s="84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6" t="s">
        <v>143</v>
      </c>
      <c r="AT220" s="216" t="s">
        <v>138</v>
      </c>
      <c r="AU220" s="216" t="s">
        <v>78</v>
      </c>
      <c r="AY220" s="17" t="s">
        <v>144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7" t="s">
        <v>76</v>
      </c>
      <c r="BK220" s="217">
        <f>ROUND(I220*H220,2)</f>
        <v>0</v>
      </c>
      <c r="BL220" s="17" t="s">
        <v>145</v>
      </c>
      <c r="BM220" s="216" t="s">
        <v>1402</v>
      </c>
    </row>
    <row r="221" s="2" customFormat="1" ht="21.75" customHeight="1">
      <c r="A221" s="38"/>
      <c r="B221" s="39"/>
      <c r="C221" s="204" t="s">
        <v>788</v>
      </c>
      <c r="D221" s="204" t="s">
        <v>138</v>
      </c>
      <c r="E221" s="205" t="s">
        <v>272</v>
      </c>
      <c r="F221" s="206" t="s">
        <v>273</v>
      </c>
      <c r="G221" s="207" t="s">
        <v>141</v>
      </c>
      <c r="H221" s="208">
        <v>15</v>
      </c>
      <c r="I221" s="209"/>
      <c r="J221" s="210">
        <f>ROUND(I221*H221,2)</f>
        <v>0</v>
      </c>
      <c r="K221" s="206" t="s">
        <v>257</v>
      </c>
      <c r="L221" s="211"/>
      <c r="M221" s="212" t="s">
        <v>19</v>
      </c>
      <c r="N221" s="213" t="s">
        <v>40</v>
      </c>
      <c r="O221" s="84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6" t="s">
        <v>286</v>
      </c>
      <c r="AT221" s="216" t="s">
        <v>138</v>
      </c>
      <c r="AU221" s="216" t="s">
        <v>78</v>
      </c>
      <c r="AY221" s="17" t="s">
        <v>144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7" t="s">
        <v>76</v>
      </c>
      <c r="BK221" s="217">
        <f>ROUND(I221*H221,2)</f>
        <v>0</v>
      </c>
      <c r="BL221" s="17" t="s">
        <v>173</v>
      </c>
      <c r="BM221" s="216" t="s">
        <v>1403</v>
      </c>
    </row>
    <row r="222" s="2" customFormat="1" ht="21.75" customHeight="1">
      <c r="A222" s="38"/>
      <c r="B222" s="39"/>
      <c r="C222" s="204" t="s">
        <v>792</v>
      </c>
      <c r="D222" s="204" t="s">
        <v>138</v>
      </c>
      <c r="E222" s="205" t="s">
        <v>1361</v>
      </c>
      <c r="F222" s="206" t="s">
        <v>1362</v>
      </c>
      <c r="G222" s="207" t="s">
        <v>159</v>
      </c>
      <c r="H222" s="208">
        <v>3</v>
      </c>
      <c r="I222" s="209"/>
      <c r="J222" s="210">
        <f>ROUND(I222*H222,2)</f>
        <v>0</v>
      </c>
      <c r="K222" s="206" t="s">
        <v>257</v>
      </c>
      <c r="L222" s="211"/>
      <c r="M222" s="212" t="s">
        <v>19</v>
      </c>
      <c r="N222" s="213" t="s">
        <v>40</v>
      </c>
      <c r="O222" s="84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6" t="s">
        <v>143</v>
      </c>
      <c r="AT222" s="216" t="s">
        <v>138</v>
      </c>
      <c r="AU222" s="216" t="s">
        <v>78</v>
      </c>
      <c r="AY222" s="17" t="s">
        <v>144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7" t="s">
        <v>76</v>
      </c>
      <c r="BK222" s="217">
        <f>ROUND(I222*H222,2)</f>
        <v>0</v>
      </c>
      <c r="BL222" s="17" t="s">
        <v>145</v>
      </c>
      <c r="BM222" s="216" t="s">
        <v>1404</v>
      </c>
    </row>
    <row r="223" s="2" customFormat="1" ht="21.75" customHeight="1">
      <c r="A223" s="38"/>
      <c r="B223" s="39"/>
      <c r="C223" s="218" t="s">
        <v>796</v>
      </c>
      <c r="D223" s="218" t="s">
        <v>147</v>
      </c>
      <c r="E223" s="219" t="s">
        <v>1291</v>
      </c>
      <c r="F223" s="220" t="s">
        <v>1292</v>
      </c>
      <c r="G223" s="221" t="s">
        <v>159</v>
      </c>
      <c r="H223" s="222">
        <v>1</v>
      </c>
      <c r="I223" s="223"/>
      <c r="J223" s="224">
        <f>ROUND(I223*H223,2)</f>
        <v>0</v>
      </c>
      <c r="K223" s="220" t="s">
        <v>257</v>
      </c>
      <c r="L223" s="44"/>
      <c r="M223" s="225" t="s">
        <v>19</v>
      </c>
      <c r="N223" s="226" t="s">
        <v>40</v>
      </c>
      <c r="O223" s="84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6" t="s">
        <v>173</v>
      </c>
      <c r="AT223" s="216" t="s">
        <v>147</v>
      </c>
      <c r="AU223" s="216" t="s">
        <v>78</v>
      </c>
      <c r="AY223" s="17" t="s">
        <v>144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7" t="s">
        <v>76</v>
      </c>
      <c r="BK223" s="217">
        <f>ROUND(I223*H223,2)</f>
        <v>0</v>
      </c>
      <c r="BL223" s="17" t="s">
        <v>173</v>
      </c>
      <c r="BM223" s="216" t="s">
        <v>1405</v>
      </c>
    </row>
    <row r="224" s="2" customFormat="1" ht="21.75" customHeight="1">
      <c r="A224" s="38"/>
      <c r="B224" s="39"/>
      <c r="C224" s="218" t="s">
        <v>800</v>
      </c>
      <c r="D224" s="218" t="s">
        <v>147</v>
      </c>
      <c r="E224" s="219" t="s">
        <v>1294</v>
      </c>
      <c r="F224" s="220" t="s">
        <v>1295</v>
      </c>
      <c r="G224" s="221" t="s">
        <v>159</v>
      </c>
      <c r="H224" s="222">
        <v>1</v>
      </c>
      <c r="I224" s="223"/>
      <c r="J224" s="224">
        <f>ROUND(I224*H224,2)</f>
        <v>0</v>
      </c>
      <c r="K224" s="220" t="s">
        <v>257</v>
      </c>
      <c r="L224" s="44"/>
      <c r="M224" s="225" t="s">
        <v>19</v>
      </c>
      <c r="N224" s="226" t="s">
        <v>40</v>
      </c>
      <c r="O224" s="84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6" t="s">
        <v>173</v>
      </c>
      <c r="AT224" s="216" t="s">
        <v>147</v>
      </c>
      <c r="AU224" s="216" t="s">
        <v>78</v>
      </c>
      <c r="AY224" s="17" t="s">
        <v>144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7" t="s">
        <v>76</v>
      </c>
      <c r="BK224" s="217">
        <f>ROUND(I224*H224,2)</f>
        <v>0</v>
      </c>
      <c r="BL224" s="17" t="s">
        <v>173</v>
      </c>
      <c r="BM224" s="216" t="s">
        <v>1406</v>
      </c>
    </row>
    <row r="225" s="2" customFormat="1" ht="44.25" customHeight="1">
      <c r="A225" s="38"/>
      <c r="B225" s="39"/>
      <c r="C225" s="218" t="s">
        <v>804</v>
      </c>
      <c r="D225" s="218" t="s">
        <v>147</v>
      </c>
      <c r="E225" s="219" t="s">
        <v>291</v>
      </c>
      <c r="F225" s="220" t="s">
        <v>292</v>
      </c>
      <c r="G225" s="221" t="s">
        <v>141</v>
      </c>
      <c r="H225" s="222">
        <v>15</v>
      </c>
      <c r="I225" s="223"/>
      <c r="J225" s="224">
        <f>ROUND(I225*H225,2)</f>
        <v>0</v>
      </c>
      <c r="K225" s="220" t="s">
        <v>257</v>
      </c>
      <c r="L225" s="44"/>
      <c r="M225" s="225" t="s">
        <v>19</v>
      </c>
      <c r="N225" s="226" t="s">
        <v>40</v>
      </c>
      <c r="O225" s="84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6" t="s">
        <v>173</v>
      </c>
      <c r="AT225" s="216" t="s">
        <v>147</v>
      </c>
      <c r="AU225" s="216" t="s">
        <v>78</v>
      </c>
      <c r="AY225" s="17" t="s">
        <v>144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7" t="s">
        <v>76</v>
      </c>
      <c r="BK225" s="217">
        <f>ROUND(I225*H225,2)</f>
        <v>0</v>
      </c>
      <c r="BL225" s="17" t="s">
        <v>173</v>
      </c>
      <c r="BM225" s="216" t="s">
        <v>1407</v>
      </c>
    </row>
    <row r="226" s="2" customFormat="1" ht="33" customHeight="1">
      <c r="A226" s="38"/>
      <c r="B226" s="39"/>
      <c r="C226" s="218" t="s">
        <v>808</v>
      </c>
      <c r="D226" s="218" t="s">
        <v>147</v>
      </c>
      <c r="E226" s="219" t="s">
        <v>1299</v>
      </c>
      <c r="F226" s="220" t="s">
        <v>1300</v>
      </c>
      <c r="G226" s="221" t="s">
        <v>159</v>
      </c>
      <c r="H226" s="222">
        <v>3</v>
      </c>
      <c r="I226" s="223"/>
      <c r="J226" s="224">
        <f>ROUND(I226*H226,2)</f>
        <v>0</v>
      </c>
      <c r="K226" s="220" t="s">
        <v>257</v>
      </c>
      <c r="L226" s="44"/>
      <c r="M226" s="225" t="s">
        <v>19</v>
      </c>
      <c r="N226" s="226" t="s">
        <v>40</v>
      </c>
      <c r="O226" s="84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6" t="s">
        <v>173</v>
      </c>
      <c r="AT226" s="216" t="s">
        <v>147</v>
      </c>
      <c r="AU226" s="216" t="s">
        <v>78</v>
      </c>
      <c r="AY226" s="17" t="s">
        <v>144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7" t="s">
        <v>76</v>
      </c>
      <c r="BK226" s="217">
        <f>ROUND(I226*H226,2)</f>
        <v>0</v>
      </c>
      <c r="BL226" s="17" t="s">
        <v>173</v>
      </c>
      <c r="BM226" s="216" t="s">
        <v>1408</v>
      </c>
    </row>
    <row r="227" s="2" customFormat="1" ht="44.25" customHeight="1">
      <c r="A227" s="38"/>
      <c r="B227" s="39"/>
      <c r="C227" s="218" t="s">
        <v>812</v>
      </c>
      <c r="D227" s="218" t="s">
        <v>147</v>
      </c>
      <c r="E227" s="219" t="s">
        <v>303</v>
      </c>
      <c r="F227" s="220" t="s">
        <v>304</v>
      </c>
      <c r="G227" s="221" t="s">
        <v>159</v>
      </c>
      <c r="H227" s="222">
        <v>3</v>
      </c>
      <c r="I227" s="223"/>
      <c r="J227" s="224">
        <f>ROUND(I227*H227,2)</f>
        <v>0</v>
      </c>
      <c r="K227" s="220" t="s">
        <v>257</v>
      </c>
      <c r="L227" s="44"/>
      <c r="M227" s="225" t="s">
        <v>19</v>
      </c>
      <c r="N227" s="226" t="s">
        <v>40</v>
      </c>
      <c r="O227" s="84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6" t="s">
        <v>173</v>
      </c>
      <c r="AT227" s="216" t="s">
        <v>147</v>
      </c>
      <c r="AU227" s="216" t="s">
        <v>78</v>
      </c>
      <c r="AY227" s="17" t="s">
        <v>144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7" t="s">
        <v>76</v>
      </c>
      <c r="BK227" s="217">
        <f>ROUND(I227*H227,2)</f>
        <v>0</v>
      </c>
      <c r="BL227" s="17" t="s">
        <v>173</v>
      </c>
      <c r="BM227" s="216" t="s">
        <v>1409</v>
      </c>
    </row>
    <row r="228" s="2" customFormat="1" ht="33" customHeight="1">
      <c r="A228" s="38"/>
      <c r="B228" s="39"/>
      <c r="C228" s="218" t="s">
        <v>261</v>
      </c>
      <c r="D228" s="218" t="s">
        <v>147</v>
      </c>
      <c r="E228" s="219" t="s">
        <v>1307</v>
      </c>
      <c r="F228" s="220" t="s">
        <v>1308</v>
      </c>
      <c r="G228" s="221" t="s">
        <v>141</v>
      </c>
      <c r="H228" s="222">
        <v>50</v>
      </c>
      <c r="I228" s="223"/>
      <c r="J228" s="224">
        <f>ROUND(I228*H228,2)</f>
        <v>0</v>
      </c>
      <c r="K228" s="220" t="s">
        <v>19</v>
      </c>
      <c r="L228" s="44"/>
      <c r="M228" s="225" t="s">
        <v>19</v>
      </c>
      <c r="N228" s="226" t="s">
        <v>40</v>
      </c>
      <c r="O228" s="84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6" t="s">
        <v>1309</v>
      </c>
      <c r="AT228" s="216" t="s">
        <v>147</v>
      </c>
      <c r="AU228" s="216" t="s">
        <v>78</v>
      </c>
      <c r="AY228" s="17" t="s">
        <v>144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7" t="s">
        <v>76</v>
      </c>
      <c r="BK228" s="217">
        <f>ROUND(I228*H228,2)</f>
        <v>0</v>
      </c>
      <c r="BL228" s="17" t="s">
        <v>1309</v>
      </c>
      <c r="BM228" s="216" t="s">
        <v>1410</v>
      </c>
    </row>
    <row r="229" s="2" customFormat="1" ht="16.5" customHeight="1">
      <c r="A229" s="38"/>
      <c r="B229" s="39"/>
      <c r="C229" s="204" t="s">
        <v>819</v>
      </c>
      <c r="D229" s="204" t="s">
        <v>138</v>
      </c>
      <c r="E229" s="205" t="s">
        <v>1311</v>
      </c>
      <c r="F229" s="206" t="s">
        <v>1312</v>
      </c>
      <c r="G229" s="207" t="s">
        <v>1313</v>
      </c>
      <c r="H229" s="208">
        <v>50</v>
      </c>
      <c r="I229" s="209"/>
      <c r="J229" s="210">
        <f>ROUND(I229*H229,2)</f>
        <v>0</v>
      </c>
      <c r="K229" s="206" t="s">
        <v>19</v>
      </c>
      <c r="L229" s="211"/>
      <c r="M229" s="212" t="s">
        <v>19</v>
      </c>
      <c r="N229" s="213" t="s">
        <v>40</v>
      </c>
      <c r="O229" s="84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6" t="s">
        <v>1309</v>
      </c>
      <c r="AT229" s="216" t="s">
        <v>138</v>
      </c>
      <c r="AU229" s="216" t="s">
        <v>78</v>
      </c>
      <c r="AY229" s="17" t="s">
        <v>144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7" t="s">
        <v>76</v>
      </c>
      <c r="BK229" s="217">
        <f>ROUND(I229*H229,2)</f>
        <v>0</v>
      </c>
      <c r="BL229" s="17" t="s">
        <v>1309</v>
      </c>
      <c r="BM229" s="216" t="s">
        <v>1411</v>
      </c>
    </row>
    <row r="230" s="13" customFormat="1" ht="22.8" customHeight="1">
      <c r="A230" s="13"/>
      <c r="B230" s="253"/>
      <c r="C230" s="254"/>
      <c r="D230" s="255" t="s">
        <v>68</v>
      </c>
      <c r="E230" s="280" t="s">
        <v>1203</v>
      </c>
      <c r="F230" s="280" t="s">
        <v>1204</v>
      </c>
      <c r="G230" s="254"/>
      <c r="H230" s="254"/>
      <c r="I230" s="257"/>
      <c r="J230" s="281">
        <f>BK230</f>
        <v>0</v>
      </c>
      <c r="K230" s="254"/>
      <c r="L230" s="259"/>
      <c r="M230" s="260"/>
      <c r="N230" s="261"/>
      <c r="O230" s="261"/>
      <c r="P230" s="262">
        <f>SUM(P231:P240)</f>
        <v>0</v>
      </c>
      <c r="Q230" s="261"/>
      <c r="R230" s="262">
        <f>SUM(R231:R240)</f>
        <v>0</v>
      </c>
      <c r="S230" s="261"/>
      <c r="T230" s="263">
        <f>SUM(T231:T240)</f>
        <v>0</v>
      </c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R230" s="264" t="s">
        <v>76</v>
      </c>
      <c r="AT230" s="265" t="s">
        <v>68</v>
      </c>
      <c r="AU230" s="265" t="s">
        <v>76</v>
      </c>
      <c r="AY230" s="264" t="s">
        <v>144</v>
      </c>
      <c r="BK230" s="266">
        <f>SUM(BK231:BK240)</f>
        <v>0</v>
      </c>
    </row>
    <row r="231" s="2" customFormat="1" ht="21.75" customHeight="1">
      <c r="A231" s="38"/>
      <c r="B231" s="39"/>
      <c r="C231" s="204" t="s">
        <v>823</v>
      </c>
      <c r="D231" s="204" t="s">
        <v>138</v>
      </c>
      <c r="E231" s="205" t="s">
        <v>1280</v>
      </c>
      <c r="F231" s="206" t="s">
        <v>1281</v>
      </c>
      <c r="G231" s="207" t="s">
        <v>159</v>
      </c>
      <c r="H231" s="208">
        <v>1</v>
      </c>
      <c r="I231" s="209"/>
      <c r="J231" s="210">
        <f>ROUND(I231*H231,2)</f>
        <v>0</v>
      </c>
      <c r="K231" s="206" t="s">
        <v>257</v>
      </c>
      <c r="L231" s="211"/>
      <c r="M231" s="212" t="s">
        <v>19</v>
      </c>
      <c r="N231" s="213" t="s">
        <v>40</v>
      </c>
      <c r="O231" s="84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6" t="s">
        <v>143</v>
      </c>
      <c r="AT231" s="216" t="s">
        <v>138</v>
      </c>
      <c r="AU231" s="216" t="s">
        <v>78</v>
      </c>
      <c r="AY231" s="17" t="s">
        <v>144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7" t="s">
        <v>76</v>
      </c>
      <c r="BK231" s="217">
        <f>ROUND(I231*H231,2)</f>
        <v>0</v>
      </c>
      <c r="BL231" s="17" t="s">
        <v>145</v>
      </c>
      <c r="BM231" s="216" t="s">
        <v>1412</v>
      </c>
    </row>
    <row r="232" s="2" customFormat="1" ht="21.75" customHeight="1">
      <c r="A232" s="38"/>
      <c r="B232" s="39"/>
      <c r="C232" s="204" t="s">
        <v>827</v>
      </c>
      <c r="D232" s="204" t="s">
        <v>138</v>
      </c>
      <c r="E232" s="205" t="s">
        <v>1283</v>
      </c>
      <c r="F232" s="206" t="s">
        <v>1284</v>
      </c>
      <c r="G232" s="207" t="s">
        <v>159</v>
      </c>
      <c r="H232" s="208">
        <v>3</v>
      </c>
      <c r="I232" s="209"/>
      <c r="J232" s="210">
        <f>ROUND(I232*H232,2)</f>
        <v>0</v>
      </c>
      <c r="K232" s="206" t="s">
        <v>257</v>
      </c>
      <c r="L232" s="211"/>
      <c r="M232" s="212" t="s">
        <v>19</v>
      </c>
      <c r="N232" s="213" t="s">
        <v>40</v>
      </c>
      <c r="O232" s="84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6" t="s">
        <v>143</v>
      </c>
      <c r="AT232" s="216" t="s">
        <v>138</v>
      </c>
      <c r="AU232" s="216" t="s">
        <v>78</v>
      </c>
      <c r="AY232" s="17" t="s">
        <v>144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7" t="s">
        <v>76</v>
      </c>
      <c r="BK232" s="217">
        <f>ROUND(I232*H232,2)</f>
        <v>0</v>
      </c>
      <c r="BL232" s="17" t="s">
        <v>145</v>
      </c>
      <c r="BM232" s="216" t="s">
        <v>1413</v>
      </c>
    </row>
    <row r="233" s="2" customFormat="1" ht="21.75" customHeight="1">
      <c r="A233" s="38"/>
      <c r="B233" s="39"/>
      <c r="C233" s="204" t="s">
        <v>831</v>
      </c>
      <c r="D233" s="204" t="s">
        <v>138</v>
      </c>
      <c r="E233" s="205" t="s">
        <v>275</v>
      </c>
      <c r="F233" s="206" t="s">
        <v>276</v>
      </c>
      <c r="G233" s="207" t="s">
        <v>141</v>
      </c>
      <c r="H233" s="208">
        <v>15</v>
      </c>
      <c r="I233" s="209"/>
      <c r="J233" s="210">
        <f>ROUND(I233*H233,2)</f>
        <v>0</v>
      </c>
      <c r="K233" s="206" t="s">
        <v>257</v>
      </c>
      <c r="L233" s="211"/>
      <c r="M233" s="212" t="s">
        <v>19</v>
      </c>
      <c r="N233" s="213" t="s">
        <v>40</v>
      </c>
      <c r="O233" s="84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6" t="s">
        <v>286</v>
      </c>
      <c r="AT233" s="216" t="s">
        <v>138</v>
      </c>
      <c r="AU233" s="216" t="s">
        <v>78</v>
      </c>
      <c r="AY233" s="17" t="s">
        <v>144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7" t="s">
        <v>76</v>
      </c>
      <c r="BK233" s="217">
        <f>ROUND(I233*H233,2)</f>
        <v>0</v>
      </c>
      <c r="BL233" s="17" t="s">
        <v>173</v>
      </c>
      <c r="BM233" s="216" t="s">
        <v>1414</v>
      </c>
    </row>
    <row r="234" s="2" customFormat="1" ht="21.75" customHeight="1">
      <c r="A234" s="38"/>
      <c r="B234" s="39"/>
      <c r="C234" s="218" t="s">
        <v>835</v>
      </c>
      <c r="D234" s="218" t="s">
        <v>147</v>
      </c>
      <c r="E234" s="219" t="s">
        <v>1291</v>
      </c>
      <c r="F234" s="220" t="s">
        <v>1292</v>
      </c>
      <c r="G234" s="221" t="s">
        <v>159</v>
      </c>
      <c r="H234" s="222">
        <v>1</v>
      </c>
      <c r="I234" s="223"/>
      <c r="J234" s="224">
        <f>ROUND(I234*H234,2)</f>
        <v>0</v>
      </c>
      <c r="K234" s="220" t="s">
        <v>257</v>
      </c>
      <c r="L234" s="44"/>
      <c r="M234" s="225" t="s">
        <v>19</v>
      </c>
      <c r="N234" s="226" t="s">
        <v>40</v>
      </c>
      <c r="O234" s="84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6" t="s">
        <v>173</v>
      </c>
      <c r="AT234" s="216" t="s">
        <v>147</v>
      </c>
      <c r="AU234" s="216" t="s">
        <v>78</v>
      </c>
      <c r="AY234" s="17" t="s">
        <v>144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7" t="s">
        <v>76</v>
      </c>
      <c r="BK234" s="217">
        <f>ROUND(I234*H234,2)</f>
        <v>0</v>
      </c>
      <c r="BL234" s="17" t="s">
        <v>173</v>
      </c>
      <c r="BM234" s="216" t="s">
        <v>1415</v>
      </c>
    </row>
    <row r="235" s="2" customFormat="1" ht="21.75" customHeight="1">
      <c r="A235" s="38"/>
      <c r="B235" s="39"/>
      <c r="C235" s="218" t="s">
        <v>839</v>
      </c>
      <c r="D235" s="218" t="s">
        <v>147</v>
      </c>
      <c r="E235" s="219" t="s">
        <v>1294</v>
      </c>
      <c r="F235" s="220" t="s">
        <v>1295</v>
      </c>
      <c r="G235" s="221" t="s">
        <v>159</v>
      </c>
      <c r="H235" s="222">
        <v>1</v>
      </c>
      <c r="I235" s="223"/>
      <c r="J235" s="224">
        <f>ROUND(I235*H235,2)</f>
        <v>0</v>
      </c>
      <c r="K235" s="220" t="s">
        <v>257</v>
      </c>
      <c r="L235" s="44"/>
      <c r="M235" s="225" t="s">
        <v>19</v>
      </c>
      <c r="N235" s="226" t="s">
        <v>40</v>
      </c>
      <c r="O235" s="84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6" t="s">
        <v>173</v>
      </c>
      <c r="AT235" s="216" t="s">
        <v>147</v>
      </c>
      <c r="AU235" s="216" t="s">
        <v>78</v>
      </c>
      <c r="AY235" s="17" t="s">
        <v>144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7" t="s">
        <v>76</v>
      </c>
      <c r="BK235" s="217">
        <f>ROUND(I235*H235,2)</f>
        <v>0</v>
      </c>
      <c r="BL235" s="17" t="s">
        <v>173</v>
      </c>
      <c r="BM235" s="216" t="s">
        <v>1416</v>
      </c>
    </row>
    <row r="236" s="2" customFormat="1" ht="44.25" customHeight="1">
      <c r="A236" s="38"/>
      <c r="B236" s="39"/>
      <c r="C236" s="218" t="s">
        <v>843</v>
      </c>
      <c r="D236" s="218" t="s">
        <v>147</v>
      </c>
      <c r="E236" s="219" t="s">
        <v>291</v>
      </c>
      <c r="F236" s="220" t="s">
        <v>292</v>
      </c>
      <c r="G236" s="221" t="s">
        <v>141</v>
      </c>
      <c r="H236" s="222">
        <v>15</v>
      </c>
      <c r="I236" s="223"/>
      <c r="J236" s="224">
        <f>ROUND(I236*H236,2)</f>
        <v>0</v>
      </c>
      <c r="K236" s="220" t="s">
        <v>257</v>
      </c>
      <c r="L236" s="44"/>
      <c r="M236" s="225" t="s">
        <v>19</v>
      </c>
      <c r="N236" s="226" t="s">
        <v>40</v>
      </c>
      <c r="O236" s="84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6" t="s">
        <v>173</v>
      </c>
      <c r="AT236" s="216" t="s">
        <v>147</v>
      </c>
      <c r="AU236" s="216" t="s">
        <v>78</v>
      </c>
      <c r="AY236" s="17" t="s">
        <v>144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7" t="s">
        <v>76</v>
      </c>
      <c r="BK236" s="217">
        <f>ROUND(I236*H236,2)</f>
        <v>0</v>
      </c>
      <c r="BL236" s="17" t="s">
        <v>173</v>
      </c>
      <c r="BM236" s="216" t="s">
        <v>1417</v>
      </c>
    </row>
    <row r="237" s="2" customFormat="1" ht="33" customHeight="1">
      <c r="A237" s="38"/>
      <c r="B237" s="39"/>
      <c r="C237" s="218" t="s">
        <v>847</v>
      </c>
      <c r="D237" s="218" t="s">
        <v>147</v>
      </c>
      <c r="E237" s="219" t="s">
        <v>1348</v>
      </c>
      <c r="F237" s="220" t="s">
        <v>1349</v>
      </c>
      <c r="G237" s="221" t="s">
        <v>159</v>
      </c>
      <c r="H237" s="222">
        <v>3</v>
      </c>
      <c r="I237" s="223"/>
      <c r="J237" s="224">
        <f>ROUND(I237*H237,2)</f>
        <v>0</v>
      </c>
      <c r="K237" s="220" t="s">
        <v>257</v>
      </c>
      <c r="L237" s="44"/>
      <c r="M237" s="225" t="s">
        <v>19</v>
      </c>
      <c r="N237" s="226" t="s">
        <v>40</v>
      </c>
      <c r="O237" s="84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6" t="s">
        <v>173</v>
      </c>
      <c r="AT237" s="216" t="s">
        <v>147</v>
      </c>
      <c r="AU237" s="216" t="s">
        <v>78</v>
      </c>
      <c r="AY237" s="17" t="s">
        <v>144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7" t="s">
        <v>76</v>
      </c>
      <c r="BK237" s="217">
        <f>ROUND(I237*H237,2)</f>
        <v>0</v>
      </c>
      <c r="BL237" s="17" t="s">
        <v>173</v>
      </c>
      <c r="BM237" s="216" t="s">
        <v>1418</v>
      </c>
    </row>
    <row r="238" s="2" customFormat="1" ht="44.25" customHeight="1">
      <c r="A238" s="38"/>
      <c r="B238" s="39"/>
      <c r="C238" s="218" t="s">
        <v>851</v>
      </c>
      <c r="D238" s="218" t="s">
        <v>147</v>
      </c>
      <c r="E238" s="219" t="s">
        <v>303</v>
      </c>
      <c r="F238" s="220" t="s">
        <v>304</v>
      </c>
      <c r="G238" s="221" t="s">
        <v>159</v>
      </c>
      <c r="H238" s="222">
        <v>3</v>
      </c>
      <c r="I238" s="223"/>
      <c r="J238" s="224">
        <f>ROUND(I238*H238,2)</f>
        <v>0</v>
      </c>
      <c r="K238" s="220" t="s">
        <v>257</v>
      </c>
      <c r="L238" s="44"/>
      <c r="M238" s="225" t="s">
        <v>19</v>
      </c>
      <c r="N238" s="226" t="s">
        <v>40</v>
      </c>
      <c r="O238" s="84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6" t="s">
        <v>173</v>
      </c>
      <c r="AT238" s="216" t="s">
        <v>147</v>
      </c>
      <c r="AU238" s="216" t="s">
        <v>78</v>
      </c>
      <c r="AY238" s="17" t="s">
        <v>144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7" t="s">
        <v>76</v>
      </c>
      <c r="BK238" s="217">
        <f>ROUND(I238*H238,2)</f>
        <v>0</v>
      </c>
      <c r="BL238" s="17" t="s">
        <v>173</v>
      </c>
      <c r="BM238" s="216" t="s">
        <v>1419</v>
      </c>
    </row>
    <row r="239" s="2" customFormat="1" ht="33" customHeight="1">
      <c r="A239" s="38"/>
      <c r="B239" s="39"/>
      <c r="C239" s="218" t="s">
        <v>855</v>
      </c>
      <c r="D239" s="218" t="s">
        <v>147</v>
      </c>
      <c r="E239" s="219" t="s">
        <v>1307</v>
      </c>
      <c r="F239" s="220" t="s">
        <v>1308</v>
      </c>
      <c r="G239" s="221" t="s">
        <v>141</v>
      </c>
      <c r="H239" s="222">
        <v>50</v>
      </c>
      <c r="I239" s="223"/>
      <c r="J239" s="224">
        <f>ROUND(I239*H239,2)</f>
        <v>0</v>
      </c>
      <c r="K239" s="220" t="s">
        <v>19</v>
      </c>
      <c r="L239" s="44"/>
      <c r="M239" s="225" t="s">
        <v>19</v>
      </c>
      <c r="N239" s="226" t="s">
        <v>40</v>
      </c>
      <c r="O239" s="84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6" t="s">
        <v>1309</v>
      </c>
      <c r="AT239" s="216" t="s">
        <v>147</v>
      </c>
      <c r="AU239" s="216" t="s">
        <v>78</v>
      </c>
      <c r="AY239" s="17" t="s">
        <v>144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7" t="s">
        <v>76</v>
      </c>
      <c r="BK239" s="217">
        <f>ROUND(I239*H239,2)</f>
        <v>0</v>
      </c>
      <c r="BL239" s="17" t="s">
        <v>1309</v>
      </c>
      <c r="BM239" s="216" t="s">
        <v>1420</v>
      </c>
    </row>
    <row r="240" s="2" customFormat="1" ht="16.5" customHeight="1">
      <c r="A240" s="38"/>
      <c r="B240" s="39"/>
      <c r="C240" s="204" t="s">
        <v>859</v>
      </c>
      <c r="D240" s="204" t="s">
        <v>138</v>
      </c>
      <c r="E240" s="205" t="s">
        <v>1311</v>
      </c>
      <c r="F240" s="206" t="s">
        <v>1312</v>
      </c>
      <c r="G240" s="207" t="s">
        <v>1313</v>
      </c>
      <c r="H240" s="208">
        <v>50</v>
      </c>
      <c r="I240" s="209"/>
      <c r="J240" s="210">
        <f>ROUND(I240*H240,2)</f>
        <v>0</v>
      </c>
      <c r="K240" s="206" t="s">
        <v>19</v>
      </c>
      <c r="L240" s="211"/>
      <c r="M240" s="272" t="s">
        <v>19</v>
      </c>
      <c r="N240" s="273" t="s">
        <v>40</v>
      </c>
      <c r="O240" s="269"/>
      <c r="P240" s="270">
        <f>O240*H240</f>
        <v>0</v>
      </c>
      <c r="Q240" s="270">
        <v>0</v>
      </c>
      <c r="R240" s="270">
        <f>Q240*H240</f>
        <v>0</v>
      </c>
      <c r="S240" s="270">
        <v>0</v>
      </c>
      <c r="T240" s="271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6" t="s">
        <v>1309</v>
      </c>
      <c r="AT240" s="216" t="s">
        <v>138</v>
      </c>
      <c r="AU240" s="216" t="s">
        <v>78</v>
      </c>
      <c r="AY240" s="17" t="s">
        <v>144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7" t="s">
        <v>76</v>
      </c>
      <c r="BK240" s="217">
        <f>ROUND(I240*H240,2)</f>
        <v>0</v>
      </c>
      <c r="BL240" s="17" t="s">
        <v>1309</v>
      </c>
      <c r="BM240" s="216" t="s">
        <v>1421</v>
      </c>
    </row>
    <row r="241" s="2" customFormat="1" ht="6.96" customHeight="1">
      <c r="A241" s="38"/>
      <c r="B241" s="59"/>
      <c r="C241" s="60"/>
      <c r="D241" s="60"/>
      <c r="E241" s="60"/>
      <c r="F241" s="60"/>
      <c r="G241" s="60"/>
      <c r="H241" s="60"/>
      <c r="I241" s="175"/>
      <c r="J241" s="60"/>
      <c r="K241" s="60"/>
      <c r="L241" s="44"/>
      <c r="M241" s="38"/>
      <c r="O241" s="38"/>
      <c r="P241" s="38"/>
      <c r="Q241" s="38"/>
      <c r="R241" s="38"/>
      <c r="S241" s="38"/>
      <c r="T241" s="38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</row>
  </sheetData>
  <sheetProtection sheet="1" autoFilter="0" formatColumns="0" formatRows="0" objects="1" scenarios="1" spinCount="100000" saltValue="tAqwGYM5Y1mVCZM4Wj2hDjtcKyeZqK6b6rbB/wjbsTUbJWHJr5Ljfs6PT5hUX+5Ob88OHkMK0/OpGTmHyUb4sw==" hashValue="D8CPiaVvdpzuQaCeMmkLqE+xrFC/S7KfvUA5TJhhIVAAT9L3Fd7kNqTD6BHC/IOAhgzU8D1vh2z3VOZ+87ODuA==" algorithmName="SHA-512" password="CC35"/>
  <autoFilter ref="C92:K24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115</v>
      </c>
      <c r="I4" s="138"/>
      <c r="L4" s="20"/>
      <c r="M4" s="143" t="s">
        <v>10</v>
      </c>
      <c r="AT4" s="17" t="s">
        <v>4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stavby'!K6</f>
        <v>Oprava přijímačů kolejových obvodů - II. Etapa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116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1120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118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1422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30. 4. 2020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27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27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27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stavby'!AN19="","",'Rekapitulace stavby'!AN19)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9" t="s">
        <v>27</v>
      </c>
      <c r="J26" s="133" t="str">
        <f>IF('Rekapitulace stavby'!AN20="","",'Rekapitulace stavby'!AN20)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ROUND(J86,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ROUND((SUM(BE86:BE286)),  2)</f>
        <v>0</v>
      </c>
      <c r="G35" s="38"/>
      <c r="H35" s="38"/>
      <c r="I35" s="164">
        <v>0.20999999999999999</v>
      </c>
      <c r="J35" s="163">
        <f>ROUND(((SUM(BE86:BE286))*I35),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4" t="s">
        <v>41</v>
      </c>
      <c r="F36" s="163">
        <f>ROUND((SUM(BF86:BF286)),  2)</f>
        <v>0</v>
      </c>
      <c r="G36" s="38"/>
      <c r="H36" s="38"/>
      <c r="I36" s="164">
        <v>0.14999999999999999</v>
      </c>
      <c r="J36" s="163">
        <f>ROUND(((SUM(BF86:BF286))*I36),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4" t="s">
        <v>42</v>
      </c>
      <c r="F37" s="163">
        <f>ROUND((SUM(BG86:BG286)),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4" t="s">
        <v>43</v>
      </c>
      <c r="F38" s="163">
        <f>ROUND((SUM(BH86:BH286)),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ROUND((SUM(BI86:BI286)),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přijímačů kolejových obvodů - II. Etapa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1120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02.3 - Technologická část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30. 4. 2020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121</v>
      </c>
      <c r="D61" s="181"/>
      <c r="E61" s="181"/>
      <c r="F61" s="181"/>
      <c r="G61" s="181"/>
      <c r="H61" s="181"/>
      <c r="I61" s="182"/>
      <c r="J61" s="183" t="s">
        <v>122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J86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85"/>
      <c r="C64" s="186"/>
      <c r="D64" s="187" t="s">
        <v>323</v>
      </c>
      <c r="E64" s="188"/>
      <c r="F64" s="188"/>
      <c r="G64" s="188"/>
      <c r="H64" s="188"/>
      <c r="I64" s="189"/>
      <c r="J64" s="190">
        <f>J242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146"/>
      <c r="J65" s="40"/>
      <c r="K65" s="4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175"/>
      <c r="J66" s="60"/>
      <c r="K66" s="6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178"/>
      <c r="J70" s="62"/>
      <c r="K70" s="62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125</v>
      </c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79" t="str">
        <f>E7</f>
        <v>Oprava přijímačů kolejových obvodů - II. Etapa</v>
      </c>
      <c r="F74" s="32"/>
      <c r="G74" s="32"/>
      <c r="H74" s="32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1" customFormat="1" ht="12" customHeight="1">
      <c r="B75" s="21"/>
      <c r="C75" s="32" t="s">
        <v>116</v>
      </c>
      <c r="D75" s="22"/>
      <c r="E75" s="22"/>
      <c r="F75" s="22"/>
      <c r="G75" s="22"/>
      <c r="H75" s="22"/>
      <c r="I75" s="138"/>
      <c r="J75" s="22"/>
      <c r="K75" s="22"/>
      <c r="L75" s="20"/>
    </row>
    <row r="76" s="2" customFormat="1" ht="16.5" customHeight="1">
      <c r="A76" s="38"/>
      <c r="B76" s="39"/>
      <c r="C76" s="40"/>
      <c r="D76" s="40"/>
      <c r="E76" s="179" t="s">
        <v>1120</v>
      </c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118</v>
      </c>
      <c r="D77" s="40"/>
      <c r="E77" s="40"/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69" t="str">
        <f>E11</f>
        <v>02.3 - Technologická část</v>
      </c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21</v>
      </c>
      <c r="D80" s="40"/>
      <c r="E80" s="40"/>
      <c r="F80" s="27" t="str">
        <f>F14</f>
        <v xml:space="preserve"> </v>
      </c>
      <c r="G80" s="40"/>
      <c r="H80" s="40"/>
      <c r="I80" s="149" t="s">
        <v>23</v>
      </c>
      <c r="J80" s="72" t="str">
        <f>IF(J14="","",J14)</f>
        <v>30. 4. 2020</v>
      </c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146"/>
      <c r="J81" s="40"/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25</v>
      </c>
      <c r="D82" s="40"/>
      <c r="E82" s="40"/>
      <c r="F82" s="27" t="str">
        <f>E17</f>
        <v xml:space="preserve"> </v>
      </c>
      <c r="G82" s="40"/>
      <c r="H82" s="40"/>
      <c r="I82" s="149" t="s">
        <v>30</v>
      </c>
      <c r="J82" s="36" t="str">
        <f>E23</f>
        <v xml:space="preserve"> 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28</v>
      </c>
      <c r="D83" s="40"/>
      <c r="E83" s="40"/>
      <c r="F83" s="27" t="str">
        <f>IF(E20="","",E20)</f>
        <v>Vyplň údaj</v>
      </c>
      <c r="G83" s="40"/>
      <c r="H83" s="40"/>
      <c r="I83" s="149" t="s">
        <v>32</v>
      </c>
      <c r="J83" s="36" t="str">
        <f>E26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0.32" customHeight="1">
      <c r="A84" s="38"/>
      <c r="B84" s="39"/>
      <c r="C84" s="40"/>
      <c r="D84" s="40"/>
      <c r="E84" s="40"/>
      <c r="F84" s="40"/>
      <c r="G84" s="40"/>
      <c r="H84" s="40"/>
      <c r="I84" s="146"/>
      <c r="J84" s="40"/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10" customFormat="1" ht="29.28" customHeight="1">
      <c r="A85" s="192"/>
      <c r="B85" s="193"/>
      <c r="C85" s="194" t="s">
        <v>126</v>
      </c>
      <c r="D85" s="195" t="s">
        <v>54</v>
      </c>
      <c r="E85" s="195" t="s">
        <v>50</v>
      </c>
      <c r="F85" s="195" t="s">
        <v>51</v>
      </c>
      <c r="G85" s="195" t="s">
        <v>127</v>
      </c>
      <c r="H85" s="195" t="s">
        <v>128</v>
      </c>
      <c r="I85" s="196" t="s">
        <v>129</v>
      </c>
      <c r="J85" s="195" t="s">
        <v>122</v>
      </c>
      <c r="K85" s="197" t="s">
        <v>130</v>
      </c>
      <c r="L85" s="198"/>
      <c r="M85" s="92" t="s">
        <v>19</v>
      </c>
      <c r="N85" s="93" t="s">
        <v>39</v>
      </c>
      <c r="O85" s="93" t="s">
        <v>131</v>
      </c>
      <c r="P85" s="93" t="s">
        <v>132</v>
      </c>
      <c r="Q85" s="93" t="s">
        <v>133</v>
      </c>
      <c r="R85" s="93" t="s">
        <v>134</v>
      </c>
      <c r="S85" s="93" t="s">
        <v>135</v>
      </c>
      <c r="T85" s="94" t="s">
        <v>136</v>
      </c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</row>
    <row r="86" s="2" customFormat="1" ht="22.8" customHeight="1">
      <c r="A86" s="38"/>
      <c r="B86" s="39"/>
      <c r="C86" s="99" t="s">
        <v>137</v>
      </c>
      <c r="D86" s="40"/>
      <c r="E86" s="40"/>
      <c r="F86" s="40"/>
      <c r="G86" s="40"/>
      <c r="H86" s="40"/>
      <c r="I86" s="146"/>
      <c r="J86" s="199">
        <f>BK86</f>
        <v>0</v>
      </c>
      <c r="K86" s="40"/>
      <c r="L86" s="44"/>
      <c r="M86" s="95"/>
      <c r="N86" s="200"/>
      <c r="O86" s="96"/>
      <c r="P86" s="201">
        <f>P87+SUM(P88:P242)</f>
        <v>0</v>
      </c>
      <c r="Q86" s="96"/>
      <c r="R86" s="201">
        <f>R87+SUM(R88:R242)</f>
        <v>0</v>
      </c>
      <c r="S86" s="96"/>
      <c r="T86" s="202">
        <f>T87+SUM(T88:T242)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T86" s="17" t="s">
        <v>68</v>
      </c>
      <c r="AU86" s="17" t="s">
        <v>123</v>
      </c>
      <c r="BK86" s="203">
        <f>BK87+SUM(BK88:BK242)</f>
        <v>0</v>
      </c>
    </row>
    <row r="87" s="2" customFormat="1" ht="16.5" customHeight="1">
      <c r="A87" s="38"/>
      <c r="B87" s="39"/>
      <c r="C87" s="204" t="s">
        <v>76</v>
      </c>
      <c r="D87" s="204" t="s">
        <v>138</v>
      </c>
      <c r="E87" s="205" t="s">
        <v>324</v>
      </c>
      <c r="F87" s="206" t="s">
        <v>325</v>
      </c>
      <c r="G87" s="207" t="s">
        <v>159</v>
      </c>
      <c r="H87" s="208">
        <v>32</v>
      </c>
      <c r="I87" s="209"/>
      <c r="J87" s="210">
        <f>ROUND(I87*H87,2)</f>
        <v>0</v>
      </c>
      <c r="K87" s="206" t="s">
        <v>326</v>
      </c>
      <c r="L87" s="211"/>
      <c r="M87" s="212" t="s">
        <v>19</v>
      </c>
      <c r="N87" s="213" t="s">
        <v>40</v>
      </c>
      <c r="O87" s="84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6" t="s">
        <v>143</v>
      </c>
      <c r="AT87" s="216" t="s">
        <v>138</v>
      </c>
      <c r="AU87" s="216" t="s">
        <v>69</v>
      </c>
      <c r="AY87" s="17" t="s">
        <v>144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7" t="s">
        <v>76</v>
      </c>
      <c r="BK87" s="217">
        <f>ROUND(I87*H87,2)</f>
        <v>0</v>
      </c>
      <c r="BL87" s="17" t="s">
        <v>145</v>
      </c>
      <c r="BM87" s="216" t="s">
        <v>1423</v>
      </c>
    </row>
    <row r="88" s="2" customFormat="1" ht="16.5" customHeight="1">
      <c r="A88" s="38"/>
      <c r="B88" s="39"/>
      <c r="C88" s="204" t="s">
        <v>78</v>
      </c>
      <c r="D88" s="204" t="s">
        <v>138</v>
      </c>
      <c r="E88" s="205" t="s">
        <v>392</v>
      </c>
      <c r="F88" s="206" t="s">
        <v>393</v>
      </c>
      <c r="G88" s="207" t="s">
        <v>159</v>
      </c>
      <c r="H88" s="208">
        <v>1</v>
      </c>
      <c r="I88" s="209"/>
      <c r="J88" s="210">
        <f>ROUND(I88*H88,2)</f>
        <v>0</v>
      </c>
      <c r="K88" s="206" t="s">
        <v>326</v>
      </c>
      <c r="L88" s="211"/>
      <c r="M88" s="212" t="s">
        <v>19</v>
      </c>
      <c r="N88" s="213" t="s">
        <v>40</v>
      </c>
      <c r="O88" s="84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78</v>
      </c>
      <c r="AT88" s="216" t="s">
        <v>138</v>
      </c>
      <c r="AU88" s="216" t="s">
        <v>69</v>
      </c>
      <c r="AY88" s="17" t="s">
        <v>144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76</v>
      </c>
      <c r="BK88" s="217">
        <f>ROUND(I88*H88,2)</f>
        <v>0</v>
      </c>
      <c r="BL88" s="17" t="s">
        <v>76</v>
      </c>
      <c r="BM88" s="216" t="s">
        <v>1424</v>
      </c>
    </row>
    <row r="89" s="2" customFormat="1" ht="16.5" customHeight="1">
      <c r="A89" s="38"/>
      <c r="B89" s="39"/>
      <c r="C89" s="204" t="s">
        <v>153</v>
      </c>
      <c r="D89" s="204" t="s">
        <v>138</v>
      </c>
      <c r="E89" s="205" t="s">
        <v>328</v>
      </c>
      <c r="F89" s="206" t="s">
        <v>329</v>
      </c>
      <c r="G89" s="207" t="s">
        <v>159</v>
      </c>
      <c r="H89" s="208">
        <v>5</v>
      </c>
      <c r="I89" s="209"/>
      <c r="J89" s="210">
        <f>ROUND(I89*H89,2)</f>
        <v>0</v>
      </c>
      <c r="K89" s="206" t="s">
        <v>326</v>
      </c>
      <c r="L89" s="211"/>
      <c r="M89" s="212" t="s">
        <v>19</v>
      </c>
      <c r="N89" s="213" t="s">
        <v>40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143</v>
      </c>
      <c r="AT89" s="216" t="s">
        <v>138</v>
      </c>
      <c r="AU89" s="216" t="s">
        <v>69</v>
      </c>
      <c r="AY89" s="17" t="s">
        <v>144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76</v>
      </c>
      <c r="BK89" s="217">
        <f>ROUND(I89*H89,2)</f>
        <v>0</v>
      </c>
      <c r="BL89" s="17" t="s">
        <v>145</v>
      </c>
      <c r="BM89" s="216" t="s">
        <v>1425</v>
      </c>
    </row>
    <row r="90" s="2" customFormat="1" ht="16.5" customHeight="1">
      <c r="A90" s="38"/>
      <c r="B90" s="39"/>
      <c r="C90" s="204" t="s">
        <v>145</v>
      </c>
      <c r="D90" s="204" t="s">
        <v>138</v>
      </c>
      <c r="E90" s="205" t="s">
        <v>331</v>
      </c>
      <c r="F90" s="206" t="s">
        <v>332</v>
      </c>
      <c r="G90" s="207" t="s">
        <v>159</v>
      </c>
      <c r="H90" s="208">
        <v>16</v>
      </c>
      <c r="I90" s="209"/>
      <c r="J90" s="210">
        <f>ROUND(I90*H90,2)</f>
        <v>0</v>
      </c>
      <c r="K90" s="206" t="s">
        <v>326</v>
      </c>
      <c r="L90" s="211"/>
      <c r="M90" s="212" t="s">
        <v>19</v>
      </c>
      <c r="N90" s="213" t="s">
        <v>40</v>
      </c>
      <c r="O90" s="84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143</v>
      </c>
      <c r="AT90" s="216" t="s">
        <v>138</v>
      </c>
      <c r="AU90" s="216" t="s">
        <v>69</v>
      </c>
      <c r="AY90" s="17" t="s">
        <v>144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76</v>
      </c>
      <c r="BK90" s="217">
        <f>ROUND(I90*H90,2)</f>
        <v>0</v>
      </c>
      <c r="BL90" s="17" t="s">
        <v>145</v>
      </c>
      <c r="BM90" s="216" t="s">
        <v>1426</v>
      </c>
    </row>
    <row r="91" s="2" customFormat="1" ht="16.5" customHeight="1">
      <c r="A91" s="38"/>
      <c r="B91" s="39"/>
      <c r="C91" s="204" t="s">
        <v>161</v>
      </c>
      <c r="D91" s="204" t="s">
        <v>138</v>
      </c>
      <c r="E91" s="205" t="s">
        <v>334</v>
      </c>
      <c r="F91" s="206" t="s">
        <v>335</v>
      </c>
      <c r="G91" s="207" t="s">
        <v>159</v>
      </c>
      <c r="H91" s="208">
        <v>5</v>
      </c>
      <c r="I91" s="209"/>
      <c r="J91" s="210">
        <f>ROUND(I91*H91,2)</f>
        <v>0</v>
      </c>
      <c r="K91" s="206" t="s">
        <v>326</v>
      </c>
      <c r="L91" s="211"/>
      <c r="M91" s="212" t="s">
        <v>19</v>
      </c>
      <c r="N91" s="213" t="s">
        <v>40</v>
      </c>
      <c r="O91" s="84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143</v>
      </c>
      <c r="AT91" s="216" t="s">
        <v>138</v>
      </c>
      <c r="AU91" s="216" t="s">
        <v>69</v>
      </c>
      <c r="AY91" s="17" t="s">
        <v>144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76</v>
      </c>
      <c r="BK91" s="217">
        <f>ROUND(I91*H91,2)</f>
        <v>0</v>
      </c>
      <c r="BL91" s="17" t="s">
        <v>145</v>
      </c>
      <c r="BM91" s="216" t="s">
        <v>1427</v>
      </c>
    </row>
    <row r="92" s="2" customFormat="1" ht="16.5" customHeight="1">
      <c r="A92" s="38"/>
      <c r="B92" s="39"/>
      <c r="C92" s="204" t="s">
        <v>166</v>
      </c>
      <c r="D92" s="204" t="s">
        <v>138</v>
      </c>
      <c r="E92" s="205" t="s">
        <v>337</v>
      </c>
      <c r="F92" s="206" t="s">
        <v>338</v>
      </c>
      <c r="G92" s="207" t="s">
        <v>159</v>
      </c>
      <c r="H92" s="208">
        <v>16</v>
      </c>
      <c r="I92" s="209"/>
      <c r="J92" s="210">
        <f>ROUND(I92*H92,2)</f>
        <v>0</v>
      </c>
      <c r="K92" s="206" t="s">
        <v>326</v>
      </c>
      <c r="L92" s="211"/>
      <c r="M92" s="212" t="s">
        <v>19</v>
      </c>
      <c r="N92" s="213" t="s">
        <v>40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143</v>
      </c>
      <c r="AT92" s="216" t="s">
        <v>138</v>
      </c>
      <c r="AU92" s="216" t="s">
        <v>69</v>
      </c>
      <c r="AY92" s="17" t="s">
        <v>144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76</v>
      </c>
      <c r="BK92" s="217">
        <f>ROUND(I92*H92,2)</f>
        <v>0</v>
      </c>
      <c r="BL92" s="17" t="s">
        <v>145</v>
      </c>
      <c r="BM92" s="216" t="s">
        <v>1428</v>
      </c>
    </row>
    <row r="93" s="2" customFormat="1" ht="21.75" customHeight="1">
      <c r="A93" s="38"/>
      <c r="B93" s="39"/>
      <c r="C93" s="218" t="s">
        <v>170</v>
      </c>
      <c r="D93" s="218" t="s">
        <v>147</v>
      </c>
      <c r="E93" s="219" t="s">
        <v>716</v>
      </c>
      <c r="F93" s="220" t="s">
        <v>717</v>
      </c>
      <c r="G93" s="221" t="s">
        <v>159</v>
      </c>
      <c r="H93" s="222">
        <v>2</v>
      </c>
      <c r="I93" s="223"/>
      <c r="J93" s="224">
        <f>ROUND(I93*H93,2)</f>
        <v>0</v>
      </c>
      <c r="K93" s="220" t="s">
        <v>326</v>
      </c>
      <c r="L93" s="44"/>
      <c r="M93" s="225" t="s">
        <v>19</v>
      </c>
      <c r="N93" s="226" t="s">
        <v>40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237</v>
      </c>
      <c r="AT93" s="216" t="s">
        <v>147</v>
      </c>
      <c r="AU93" s="216" t="s">
        <v>69</v>
      </c>
      <c r="AY93" s="17" t="s">
        <v>144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76</v>
      </c>
      <c r="BK93" s="217">
        <f>ROUND(I93*H93,2)</f>
        <v>0</v>
      </c>
      <c r="BL93" s="17" t="s">
        <v>237</v>
      </c>
      <c r="BM93" s="216" t="s">
        <v>1429</v>
      </c>
    </row>
    <row r="94" s="2" customFormat="1" ht="16.5" customHeight="1">
      <c r="A94" s="38"/>
      <c r="B94" s="39"/>
      <c r="C94" s="204" t="s">
        <v>143</v>
      </c>
      <c r="D94" s="204" t="s">
        <v>138</v>
      </c>
      <c r="E94" s="205" t="s">
        <v>720</v>
      </c>
      <c r="F94" s="206" t="s">
        <v>721</v>
      </c>
      <c r="G94" s="207" t="s">
        <v>159</v>
      </c>
      <c r="H94" s="208">
        <v>8</v>
      </c>
      <c r="I94" s="209"/>
      <c r="J94" s="210">
        <f>ROUND(I94*H94,2)</f>
        <v>0</v>
      </c>
      <c r="K94" s="206" t="s">
        <v>326</v>
      </c>
      <c r="L94" s="211"/>
      <c r="M94" s="212" t="s">
        <v>19</v>
      </c>
      <c r="N94" s="213" t="s">
        <v>40</v>
      </c>
      <c r="O94" s="84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237</v>
      </c>
      <c r="AT94" s="216" t="s">
        <v>138</v>
      </c>
      <c r="AU94" s="216" t="s">
        <v>69</v>
      </c>
      <c r="AY94" s="17" t="s">
        <v>144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76</v>
      </c>
      <c r="BK94" s="217">
        <f>ROUND(I94*H94,2)</f>
        <v>0</v>
      </c>
      <c r="BL94" s="17" t="s">
        <v>237</v>
      </c>
      <c r="BM94" s="216" t="s">
        <v>1430</v>
      </c>
    </row>
    <row r="95" s="2" customFormat="1" ht="16.5" customHeight="1">
      <c r="A95" s="38"/>
      <c r="B95" s="39"/>
      <c r="C95" s="218" t="s">
        <v>179</v>
      </c>
      <c r="D95" s="218" t="s">
        <v>147</v>
      </c>
      <c r="E95" s="219" t="s">
        <v>888</v>
      </c>
      <c r="F95" s="220" t="s">
        <v>889</v>
      </c>
      <c r="G95" s="221" t="s">
        <v>159</v>
      </c>
      <c r="H95" s="222">
        <v>33</v>
      </c>
      <c r="I95" s="223"/>
      <c r="J95" s="224">
        <f>ROUND(I95*H95,2)</f>
        <v>0</v>
      </c>
      <c r="K95" s="220" t="s">
        <v>326</v>
      </c>
      <c r="L95" s="44"/>
      <c r="M95" s="225" t="s">
        <v>19</v>
      </c>
      <c r="N95" s="226" t="s">
        <v>40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237</v>
      </c>
      <c r="AT95" s="216" t="s">
        <v>147</v>
      </c>
      <c r="AU95" s="216" t="s">
        <v>69</v>
      </c>
      <c r="AY95" s="17" t="s">
        <v>144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76</v>
      </c>
      <c r="BK95" s="217">
        <f>ROUND(I95*H95,2)</f>
        <v>0</v>
      </c>
      <c r="BL95" s="17" t="s">
        <v>237</v>
      </c>
      <c r="BM95" s="216" t="s">
        <v>1431</v>
      </c>
    </row>
    <row r="96" s="2" customFormat="1" ht="33" customHeight="1">
      <c r="A96" s="38"/>
      <c r="B96" s="39"/>
      <c r="C96" s="204" t="s">
        <v>184</v>
      </c>
      <c r="D96" s="204" t="s">
        <v>138</v>
      </c>
      <c r="E96" s="205" t="s">
        <v>892</v>
      </c>
      <c r="F96" s="206" t="s">
        <v>893</v>
      </c>
      <c r="G96" s="207" t="s">
        <v>159</v>
      </c>
      <c r="H96" s="208">
        <v>4</v>
      </c>
      <c r="I96" s="209"/>
      <c r="J96" s="210">
        <f>ROUND(I96*H96,2)</f>
        <v>0</v>
      </c>
      <c r="K96" s="206" t="s">
        <v>326</v>
      </c>
      <c r="L96" s="211"/>
      <c r="M96" s="212" t="s">
        <v>19</v>
      </c>
      <c r="N96" s="213" t="s">
        <v>40</v>
      </c>
      <c r="O96" s="84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261</v>
      </c>
      <c r="AT96" s="216" t="s">
        <v>138</v>
      </c>
      <c r="AU96" s="216" t="s">
        <v>69</v>
      </c>
      <c r="AY96" s="17" t="s">
        <v>144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76</v>
      </c>
      <c r="BK96" s="217">
        <f>ROUND(I96*H96,2)</f>
        <v>0</v>
      </c>
      <c r="BL96" s="17" t="s">
        <v>261</v>
      </c>
      <c r="BM96" s="216" t="s">
        <v>1432</v>
      </c>
    </row>
    <row r="97" s="2" customFormat="1" ht="33" customHeight="1">
      <c r="A97" s="38"/>
      <c r="B97" s="39"/>
      <c r="C97" s="204" t="s">
        <v>190</v>
      </c>
      <c r="D97" s="204" t="s">
        <v>138</v>
      </c>
      <c r="E97" s="205" t="s">
        <v>896</v>
      </c>
      <c r="F97" s="206" t="s">
        <v>897</v>
      </c>
      <c r="G97" s="207" t="s">
        <v>159</v>
      </c>
      <c r="H97" s="208">
        <v>2</v>
      </c>
      <c r="I97" s="209"/>
      <c r="J97" s="210">
        <f>ROUND(I97*H97,2)</f>
        <v>0</v>
      </c>
      <c r="K97" s="206" t="s">
        <v>326</v>
      </c>
      <c r="L97" s="211"/>
      <c r="M97" s="212" t="s">
        <v>19</v>
      </c>
      <c r="N97" s="213" t="s">
        <v>40</v>
      </c>
      <c r="O97" s="84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261</v>
      </c>
      <c r="AT97" s="216" t="s">
        <v>138</v>
      </c>
      <c r="AU97" s="216" t="s">
        <v>69</v>
      </c>
      <c r="AY97" s="17" t="s">
        <v>144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76</v>
      </c>
      <c r="BK97" s="217">
        <f>ROUND(I97*H97,2)</f>
        <v>0</v>
      </c>
      <c r="BL97" s="17" t="s">
        <v>261</v>
      </c>
      <c r="BM97" s="216" t="s">
        <v>1433</v>
      </c>
    </row>
    <row r="98" s="2" customFormat="1" ht="21.75" customHeight="1">
      <c r="A98" s="38"/>
      <c r="B98" s="39"/>
      <c r="C98" s="204" t="s">
        <v>198</v>
      </c>
      <c r="D98" s="204" t="s">
        <v>138</v>
      </c>
      <c r="E98" s="205" t="s">
        <v>900</v>
      </c>
      <c r="F98" s="206" t="s">
        <v>901</v>
      </c>
      <c r="G98" s="207" t="s">
        <v>159</v>
      </c>
      <c r="H98" s="208">
        <v>36</v>
      </c>
      <c r="I98" s="209"/>
      <c r="J98" s="210">
        <f>ROUND(I98*H98,2)</f>
        <v>0</v>
      </c>
      <c r="K98" s="206" t="s">
        <v>257</v>
      </c>
      <c r="L98" s="211"/>
      <c r="M98" s="212" t="s">
        <v>19</v>
      </c>
      <c r="N98" s="213" t="s">
        <v>40</v>
      </c>
      <c r="O98" s="84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261</v>
      </c>
      <c r="AT98" s="216" t="s">
        <v>138</v>
      </c>
      <c r="AU98" s="216" t="s">
        <v>69</v>
      </c>
      <c r="AY98" s="17" t="s">
        <v>144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76</v>
      </c>
      <c r="BK98" s="217">
        <f>ROUND(I98*H98,2)</f>
        <v>0</v>
      </c>
      <c r="BL98" s="17" t="s">
        <v>261</v>
      </c>
      <c r="BM98" s="216" t="s">
        <v>1434</v>
      </c>
    </row>
    <row r="99" s="2" customFormat="1">
      <c r="A99" s="38"/>
      <c r="B99" s="39"/>
      <c r="C99" s="40"/>
      <c r="D99" s="227" t="s">
        <v>196</v>
      </c>
      <c r="E99" s="40"/>
      <c r="F99" s="228" t="s">
        <v>903</v>
      </c>
      <c r="G99" s="40"/>
      <c r="H99" s="40"/>
      <c r="I99" s="146"/>
      <c r="J99" s="40"/>
      <c r="K99" s="40"/>
      <c r="L99" s="44"/>
      <c r="M99" s="229"/>
      <c r="N99" s="230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196</v>
      </c>
      <c r="AU99" s="17" t="s">
        <v>69</v>
      </c>
    </row>
    <row r="100" s="2" customFormat="1" ht="16.5" customHeight="1">
      <c r="A100" s="38"/>
      <c r="B100" s="39"/>
      <c r="C100" s="204" t="s">
        <v>204</v>
      </c>
      <c r="D100" s="204" t="s">
        <v>138</v>
      </c>
      <c r="E100" s="205" t="s">
        <v>905</v>
      </c>
      <c r="F100" s="206" t="s">
        <v>906</v>
      </c>
      <c r="G100" s="207" t="s">
        <v>159</v>
      </c>
      <c r="H100" s="208">
        <v>4</v>
      </c>
      <c r="I100" s="209"/>
      <c r="J100" s="210">
        <f>ROUND(I100*H100,2)</f>
        <v>0</v>
      </c>
      <c r="K100" s="206" t="s">
        <v>326</v>
      </c>
      <c r="L100" s="211"/>
      <c r="M100" s="212" t="s">
        <v>19</v>
      </c>
      <c r="N100" s="213" t="s">
        <v>40</v>
      </c>
      <c r="O100" s="84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6" t="s">
        <v>261</v>
      </c>
      <c r="AT100" s="216" t="s">
        <v>138</v>
      </c>
      <c r="AU100" s="216" t="s">
        <v>69</v>
      </c>
      <c r="AY100" s="17" t="s">
        <v>144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7" t="s">
        <v>76</v>
      </c>
      <c r="BK100" s="217">
        <f>ROUND(I100*H100,2)</f>
        <v>0</v>
      </c>
      <c r="BL100" s="17" t="s">
        <v>261</v>
      </c>
      <c r="BM100" s="216" t="s">
        <v>1435</v>
      </c>
    </row>
    <row r="101" s="2" customFormat="1" ht="16.5" customHeight="1">
      <c r="A101" s="38"/>
      <c r="B101" s="39"/>
      <c r="C101" s="204" t="s">
        <v>213</v>
      </c>
      <c r="D101" s="204" t="s">
        <v>138</v>
      </c>
      <c r="E101" s="205" t="s">
        <v>909</v>
      </c>
      <c r="F101" s="206" t="s">
        <v>910</v>
      </c>
      <c r="G101" s="207" t="s">
        <v>159</v>
      </c>
      <c r="H101" s="208">
        <v>4</v>
      </c>
      <c r="I101" s="209"/>
      <c r="J101" s="210">
        <f>ROUND(I101*H101,2)</f>
        <v>0</v>
      </c>
      <c r="K101" s="206" t="s">
        <v>19</v>
      </c>
      <c r="L101" s="211"/>
      <c r="M101" s="212" t="s">
        <v>19</v>
      </c>
      <c r="N101" s="213" t="s">
        <v>40</v>
      </c>
      <c r="O101" s="84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261</v>
      </c>
      <c r="AT101" s="216" t="s">
        <v>138</v>
      </c>
      <c r="AU101" s="216" t="s">
        <v>69</v>
      </c>
      <c r="AY101" s="17" t="s">
        <v>144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76</v>
      </c>
      <c r="BK101" s="217">
        <f>ROUND(I101*H101,2)</f>
        <v>0</v>
      </c>
      <c r="BL101" s="17" t="s">
        <v>261</v>
      </c>
      <c r="BM101" s="216" t="s">
        <v>1436</v>
      </c>
    </row>
    <row r="102" s="2" customFormat="1" ht="33" customHeight="1">
      <c r="A102" s="38"/>
      <c r="B102" s="39"/>
      <c r="C102" s="218" t="s">
        <v>8</v>
      </c>
      <c r="D102" s="218" t="s">
        <v>147</v>
      </c>
      <c r="E102" s="219" t="s">
        <v>699</v>
      </c>
      <c r="F102" s="220" t="s">
        <v>700</v>
      </c>
      <c r="G102" s="221" t="s">
        <v>159</v>
      </c>
      <c r="H102" s="222">
        <v>12</v>
      </c>
      <c r="I102" s="223"/>
      <c r="J102" s="224">
        <f>ROUND(I102*H102,2)</f>
        <v>0</v>
      </c>
      <c r="K102" s="220" t="s">
        <v>326</v>
      </c>
      <c r="L102" s="44"/>
      <c r="M102" s="225" t="s">
        <v>19</v>
      </c>
      <c r="N102" s="226" t="s">
        <v>40</v>
      </c>
      <c r="O102" s="84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237</v>
      </c>
      <c r="AT102" s="216" t="s">
        <v>147</v>
      </c>
      <c r="AU102" s="216" t="s">
        <v>69</v>
      </c>
      <c r="AY102" s="17" t="s">
        <v>144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76</v>
      </c>
      <c r="BK102" s="217">
        <f>ROUND(I102*H102,2)</f>
        <v>0</v>
      </c>
      <c r="BL102" s="17" t="s">
        <v>237</v>
      </c>
      <c r="BM102" s="216" t="s">
        <v>1437</v>
      </c>
    </row>
    <row r="103" s="2" customFormat="1" ht="16.5" customHeight="1">
      <c r="A103" s="38"/>
      <c r="B103" s="39"/>
      <c r="C103" s="204" t="s">
        <v>221</v>
      </c>
      <c r="D103" s="204" t="s">
        <v>138</v>
      </c>
      <c r="E103" s="205" t="s">
        <v>703</v>
      </c>
      <c r="F103" s="206" t="s">
        <v>704</v>
      </c>
      <c r="G103" s="207" t="s">
        <v>159</v>
      </c>
      <c r="H103" s="208">
        <v>12</v>
      </c>
      <c r="I103" s="209"/>
      <c r="J103" s="210">
        <f>ROUND(I103*H103,2)</f>
        <v>0</v>
      </c>
      <c r="K103" s="206" t="s">
        <v>326</v>
      </c>
      <c r="L103" s="211"/>
      <c r="M103" s="212" t="s">
        <v>19</v>
      </c>
      <c r="N103" s="213" t="s">
        <v>40</v>
      </c>
      <c r="O103" s="84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237</v>
      </c>
      <c r="AT103" s="216" t="s">
        <v>138</v>
      </c>
      <c r="AU103" s="216" t="s">
        <v>69</v>
      </c>
      <c r="AY103" s="17" t="s">
        <v>144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76</v>
      </c>
      <c r="BK103" s="217">
        <f>ROUND(I103*H103,2)</f>
        <v>0</v>
      </c>
      <c r="BL103" s="17" t="s">
        <v>237</v>
      </c>
      <c r="BM103" s="216" t="s">
        <v>1438</v>
      </c>
    </row>
    <row r="104" s="2" customFormat="1" ht="16.5" customHeight="1">
      <c r="A104" s="38"/>
      <c r="B104" s="39"/>
      <c r="C104" s="204" t="s">
        <v>225</v>
      </c>
      <c r="D104" s="204" t="s">
        <v>138</v>
      </c>
      <c r="E104" s="205" t="s">
        <v>707</v>
      </c>
      <c r="F104" s="206" t="s">
        <v>708</v>
      </c>
      <c r="G104" s="207" t="s">
        <v>709</v>
      </c>
      <c r="H104" s="208">
        <v>1</v>
      </c>
      <c r="I104" s="209"/>
      <c r="J104" s="210">
        <f>ROUND(I104*H104,2)</f>
        <v>0</v>
      </c>
      <c r="K104" s="206" t="s">
        <v>326</v>
      </c>
      <c r="L104" s="211"/>
      <c r="M104" s="212" t="s">
        <v>19</v>
      </c>
      <c r="N104" s="213" t="s">
        <v>40</v>
      </c>
      <c r="O104" s="84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261</v>
      </c>
      <c r="AT104" s="216" t="s">
        <v>138</v>
      </c>
      <c r="AU104" s="216" t="s">
        <v>69</v>
      </c>
      <c r="AY104" s="17" t="s">
        <v>144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76</v>
      </c>
      <c r="BK104" s="217">
        <f>ROUND(I104*H104,2)</f>
        <v>0</v>
      </c>
      <c r="BL104" s="17" t="s">
        <v>261</v>
      </c>
      <c r="BM104" s="216" t="s">
        <v>1439</v>
      </c>
    </row>
    <row r="105" s="2" customFormat="1" ht="16.5" customHeight="1">
      <c r="A105" s="38"/>
      <c r="B105" s="39"/>
      <c r="C105" s="204" t="s">
        <v>233</v>
      </c>
      <c r="D105" s="204" t="s">
        <v>138</v>
      </c>
      <c r="E105" s="205" t="s">
        <v>712</v>
      </c>
      <c r="F105" s="206" t="s">
        <v>713</v>
      </c>
      <c r="G105" s="207" t="s">
        <v>159</v>
      </c>
      <c r="H105" s="208">
        <v>2</v>
      </c>
      <c r="I105" s="209"/>
      <c r="J105" s="210">
        <f>ROUND(I105*H105,2)</f>
        <v>0</v>
      </c>
      <c r="K105" s="206" t="s">
        <v>326</v>
      </c>
      <c r="L105" s="211"/>
      <c r="M105" s="212" t="s">
        <v>19</v>
      </c>
      <c r="N105" s="213" t="s">
        <v>40</v>
      </c>
      <c r="O105" s="84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6" t="s">
        <v>261</v>
      </c>
      <c r="AT105" s="216" t="s">
        <v>138</v>
      </c>
      <c r="AU105" s="216" t="s">
        <v>69</v>
      </c>
      <c r="AY105" s="17" t="s">
        <v>144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7" t="s">
        <v>76</v>
      </c>
      <c r="BK105" s="217">
        <f>ROUND(I105*H105,2)</f>
        <v>0</v>
      </c>
      <c r="BL105" s="17" t="s">
        <v>261</v>
      </c>
      <c r="BM105" s="216" t="s">
        <v>1440</v>
      </c>
    </row>
    <row r="106" s="2" customFormat="1" ht="16.5" customHeight="1">
      <c r="A106" s="38"/>
      <c r="B106" s="39"/>
      <c r="C106" s="218" t="s">
        <v>239</v>
      </c>
      <c r="D106" s="218" t="s">
        <v>147</v>
      </c>
      <c r="E106" s="219" t="s">
        <v>925</v>
      </c>
      <c r="F106" s="220" t="s">
        <v>926</v>
      </c>
      <c r="G106" s="221" t="s">
        <v>159</v>
      </c>
      <c r="H106" s="222">
        <v>14</v>
      </c>
      <c r="I106" s="223"/>
      <c r="J106" s="224">
        <f>ROUND(I106*H106,2)</f>
        <v>0</v>
      </c>
      <c r="K106" s="220" t="s">
        <v>326</v>
      </c>
      <c r="L106" s="44"/>
      <c r="M106" s="225" t="s">
        <v>19</v>
      </c>
      <c r="N106" s="226" t="s">
        <v>40</v>
      </c>
      <c r="O106" s="84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6" t="s">
        <v>237</v>
      </c>
      <c r="AT106" s="216" t="s">
        <v>147</v>
      </c>
      <c r="AU106" s="216" t="s">
        <v>69</v>
      </c>
      <c r="AY106" s="17" t="s">
        <v>144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7" t="s">
        <v>76</v>
      </c>
      <c r="BK106" s="217">
        <f>ROUND(I106*H106,2)</f>
        <v>0</v>
      </c>
      <c r="BL106" s="17" t="s">
        <v>237</v>
      </c>
      <c r="BM106" s="216" t="s">
        <v>1441</v>
      </c>
    </row>
    <row r="107" s="2" customFormat="1" ht="33" customHeight="1">
      <c r="A107" s="38"/>
      <c r="B107" s="39"/>
      <c r="C107" s="218" t="s">
        <v>243</v>
      </c>
      <c r="D107" s="218" t="s">
        <v>147</v>
      </c>
      <c r="E107" s="219" t="s">
        <v>820</v>
      </c>
      <c r="F107" s="220" t="s">
        <v>821</v>
      </c>
      <c r="G107" s="221" t="s">
        <v>159</v>
      </c>
      <c r="H107" s="222">
        <v>145</v>
      </c>
      <c r="I107" s="223"/>
      <c r="J107" s="224">
        <f>ROUND(I107*H107,2)</f>
        <v>0</v>
      </c>
      <c r="K107" s="220" t="s">
        <v>326</v>
      </c>
      <c r="L107" s="44"/>
      <c r="M107" s="225" t="s">
        <v>19</v>
      </c>
      <c r="N107" s="226" t="s">
        <v>40</v>
      </c>
      <c r="O107" s="84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6" t="s">
        <v>237</v>
      </c>
      <c r="AT107" s="216" t="s">
        <v>147</v>
      </c>
      <c r="AU107" s="216" t="s">
        <v>69</v>
      </c>
      <c r="AY107" s="17" t="s">
        <v>144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7" t="s">
        <v>76</v>
      </c>
      <c r="BK107" s="217">
        <f>ROUND(I107*H107,2)</f>
        <v>0</v>
      </c>
      <c r="BL107" s="17" t="s">
        <v>237</v>
      </c>
      <c r="BM107" s="216" t="s">
        <v>1442</v>
      </c>
    </row>
    <row r="108" s="2" customFormat="1" ht="16.5" customHeight="1">
      <c r="A108" s="38"/>
      <c r="B108" s="39"/>
      <c r="C108" s="204" t="s">
        <v>7</v>
      </c>
      <c r="D108" s="204" t="s">
        <v>138</v>
      </c>
      <c r="E108" s="205" t="s">
        <v>824</v>
      </c>
      <c r="F108" s="206" t="s">
        <v>825</v>
      </c>
      <c r="G108" s="207" t="s">
        <v>141</v>
      </c>
      <c r="H108" s="208">
        <v>60</v>
      </c>
      <c r="I108" s="209"/>
      <c r="J108" s="210">
        <f>ROUND(I108*H108,2)</f>
        <v>0</v>
      </c>
      <c r="K108" s="206" t="s">
        <v>326</v>
      </c>
      <c r="L108" s="211"/>
      <c r="M108" s="212" t="s">
        <v>19</v>
      </c>
      <c r="N108" s="213" t="s">
        <v>40</v>
      </c>
      <c r="O108" s="84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6" t="s">
        <v>261</v>
      </c>
      <c r="AT108" s="216" t="s">
        <v>138</v>
      </c>
      <c r="AU108" s="216" t="s">
        <v>69</v>
      </c>
      <c r="AY108" s="17" t="s">
        <v>144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7" t="s">
        <v>76</v>
      </c>
      <c r="BK108" s="217">
        <f>ROUND(I108*H108,2)</f>
        <v>0</v>
      </c>
      <c r="BL108" s="17" t="s">
        <v>261</v>
      </c>
      <c r="BM108" s="216" t="s">
        <v>1443</v>
      </c>
    </row>
    <row r="109" s="2" customFormat="1" ht="16.5" customHeight="1">
      <c r="A109" s="38"/>
      <c r="B109" s="39"/>
      <c r="C109" s="204" t="s">
        <v>250</v>
      </c>
      <c r="D109" s="204" t="s">
        <v>138</v>
      </c>
      <c r="E109" s="205" t="s">
        <v>828</v>
      </c>
      <c r="F109" s="206" t="s">
        <v>829</v>
      </c>
      <c r="G109" s="207" t="s">
        <v>141</v>
      </c>
      <c r="H109" s="208">
        <v>800</v>
      </c>
      <c r="I109" s="209"/>
      <c r="J109" s="210">
        <f>ROUND(I109*H109,2)</f>
        <v>0</v>
      </c>
      <c r="K109" s="206" t="s">
        <v>326</v>
      </c>
      <c r="L109" s="211"/>
      <c r="M109" s="212" t="s">
        <v>19</v>
      </c>
      <c r="N109" s="213" t="s">
        <v>40</v>
      </c>
      <c r="O109" s="84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6" t="s">
        <v>261</v>
      </c>
      <c r="AT109" s="216" t="s">
        <v>138</v>
      </c>
      <c r="AU109" s="216" t="s">
        <v>69</v>
      </c>
      <c r="AY109" s="17" t="s">
        <v>144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7" t="s">
        <v>76</v>
      </c>
      <c r="BK109" s="217">
        <f>ROUND(I109*H109,2)</f>
        <v>0</v>
      </c>
      <c r="BL109" s="17" t="s">
        <v>261</v>
      </c>
      <c r="BM109" s="216" t="s">
        <v>1444</v>
      </c>
    </row>
    <row r="110" s="2" customFormat="1" ht="16.5" customHeight="1">
      <c r="A110" s="38"/>
      <c r="B110" s="39"/>
      <c r="C110" s="204" t="s">
        <v>391</v>
      </c>
      <c r="D110" s="204" t="s">
        <v>138</v>
      </c>
      <c r="E110" s="205" t="s">
        <v>832</v>
      </c>
      <c r="F110" s="206" t="s">
        <v>833</v>
      </c>
      <c r="G110" s="207" t="s">
        <v>141</v>
      </c>
      <c r="H110" s="208">
        <v>150</v>
      </c>
      <c r="I110" s="209"/>
      <c r="J110" s="210">
        <f>ROUND(I110*H110,2)</f>
        <v>0</v>
      </c>
      <c r="K110" s="206" t="s">
        <v>326</v>
      </c>
      <c r="L110" s="211"/>
      <c r="M110" s="212" t="s">
        <v>19</v>
      </c>
      <c r="N110" s="213" t="s">
        <v>40</v>
      </c>
      <c r="O110" s="84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6" t="s">
        <v>261</v>
      </c>
      <c r="AT110" s="216" t="s">
        <v>138</v>
      </c>
      <c r="AU110" s="216" t="s">
        <v>69</v>
      </c>
      <c r="AY110" s="17" t="s">
        <v>144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7" t="s">
        <v>76</v>
      </c>
      <c r="BK110" s="217">
        <f>ROUND(I110*H110,2)</f>
        <v>0</v>
      </c>
      <c r="BL110" s="17" t="s">
        <v>261</v>
      </c>
      <c r="BM110" s="216" t="s">
        <v>1445</v>
      </c>
    </row>
    <row r="111" s="2" customFormat="1" ht="16.5" customHeight="1">
      <c r="A111" s="38"/>
      <c r="B111" s="39"/>
      <c r="C111" s="204" t="s">
        <v>395</v>
      </c>
      <c r="D111" s="204" t="s">
        <v>138</v>
      </c>
      <c r="E111" s="205" t="s">
        <v>836</v>
      </c>
      <c r="F111" s="206" t="s">
        <v>837</v>
      </c>
      <c r="G111" s="207" t="s">
        <v>141</v>
      </c>
      <c r="H111" s="208">
        <v>150</v>
      </c>
      <c r="I111" s="209"/>
      <c r="J111" s="210">
        <f>ROUND(I111*H111,2)</f>
        <v>0</v>
      </c>
      <c r="K111" s="206" t="s">
        <v>326</v>
      </c>
      <c r="L111" s="211"/>
      <c r="M111" s="212" t="s">
        <v>19</v>
      </c>
      <c r="N111" s="213" t="s">
        <v>40</v>
      </c>
      <c r="O111" s="84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6" t="s">
        <v>261</v>
      </c>
      <c r="AT111" s="216" t="s">
        <v>138</v>
      </c>
      <c r="AU111" s="216" t="s">
        <v>69</v>
      </c>
      <c r="AY111" s="17" t="s">
        <v>144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7" t="s">
        <v>76</v>
      </c>
      <c r="BK111" s="217">
        <f>ROUND(I111*H111,2)</f>
        <v>0</v>
      </c>
      <c r="BL111" s="17" t="s">
        <v>261</v>
      </c>
      <c r="BM111" s="216" t="s">
        <v>1446</v>
      </c>
    </row>
    <row r="112" s="2" customFormat="1" ht="16.5" customHeight="1">
      <c r="A112" s="38"/>
      <c r="B112" s="39"/>
      <c r="C112" s="204" t="s">
        <v>400</v>
      </c>
      <c r="D112" s="204" t="s">
        <v>138</v>
      </c>
      <c r="E112" s="205" t="s">
        <v>840</v>
      </c>
      <c r="F112" s="206" t="s">
        <v>841</v>
      </c>
      <c r="G112" s="207" t="s">
        <v>141</v>
      </c>
      <c r="H112" s="208">
        <v>400</v>
      </c>
      <c r="I112" s="209"/>
      <c r="J112" s="210">
        <f>ROUND(I112*H112,2)</f>
        <v>0</v>
      </c>
      <c r="K112" s="206" t="s">
        <v>326</v>
      </c>
      <c r="L112" s="211"/>
      <c r="M112" s="212" t="s">
        <v>19</v>
      </c>
      <c r="N112" s="213" t="s">
        <v>40</v>
      </c>
      <c r="O112" s="84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6" t="s">
        <v>261</v>
      </c>
      <c r="AT112" s="216" t="s">
        <v>138</v>
      </c>
      <c r="AU112" s="216" t="s">
        <v>69</v>
      </c>
      <c r="AY112" s="17" t="s">
        <v>144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7" t="s">
        <v>76</v>
      </c>
      <c r="BK112" s="217">
        <f>ROUND(I112*H112,2)</f>
        <v>0</v>
      </c>
      <c r="BL112" s="17" t="s">
        <v>261</v>
      </c>
      <c r="BM112" s="216" t="s">
        <v>1447</v>
      </c>
    </row>
    <row r="113" s="2" customFormat="1" ht="16.5" customHeight="1">
      <c r="A113" s="38"/>
      <c r="B113" s="39"/>
      <c r="C113" s="204" t="s">
        <v>404</v>
      </c>
      <c r="D113" s="204" t="s">
        <v>138</v>
      </c>
      <c r="E113" s="205" t="s">
        <v>844</v>
      </c>
      <c r="F113" s="206" t="s">
        <v>845</v>
      </c>
      <c r="G113" s="207" t="s">
        <v>141</v>
      </c>
      <c r="H113" s="208">
        <v>1900</v>
      </c>
      <c r="I113" s="209"/>
      <c r="J113" s="210">
        <f>ROUND(I113*H113,2)</f>
        <v>0</v>
      </c>
      <c r="K113" s="206" t="s">
        <v>326</v>
      </c>
      <c r="L113" s="211"/>
      <c r="M113" s="212" t="s">
        <v>19</v>
      </c>
      <c r="N113" s="213" t="s">
        <v>40</v>
      </c>
      <c r="O113" s="84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6" t="s">
        <v>261</v>
      </c>
      <c r="AT113" s="216" t="s">
        <v>138</v>
      </c>
      <c r="AU113" s="216" t="s">
        <v>69</v>
      </c>
      <c r="AY113" s="17" t="s">
        <v>144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7" t="s">
        <v>76</v>
      </c>
      <c r="BK113" s="217">
        <f>ROUND(I113*H113,2)</f>
        <v>0</v>
      </c>
      <c r="BL113" s="17" t="s">
        <v>261</v>
      </c>
      <c r="BM113" s="216" t="s">
        <v>1448</v>
      </c>
    </row>
    <row r="114" s="2" customFormat="1" ht="16.5" customHeight="1">
      <c r="A114" s="38"/>
      <c r="B114" s="39"/>
      <c r="C114" s="204" t="s">
        <v>408</v>
      </c>
      <c r="D114" s="204" t="s">
        <v>138</v>
      </c>
      <c r="E114" s="205" t="s">
        <v>848</v>
      </c>
      <c r="F114" s="206" t="s">
        <v>849</v>
      </c>
      <c r="G114" s="207" t="s">
        <v>141</v>
      </c>
      <c r="H114" s="208">
        <v>70</v>
      </c>
      <c r="I114" s="209"/>
      <c r="J114" s="210">
        <f>ROUND(I114*H114,2)</f>
        <v>0</v>
      </c>
      <c r="K114" s="206" t="s">
        <v>326</v>
      </c>
      <c r="L114" s="211"/>
      <c r="M114" s="212" t="s">
        <v>19</v>
      </c>
      <c r="N114" s="213" t="s">
        <v>40</v>
      </c>
      <c r="O114" s="84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6" t="s">
        <v>261</v>
      </c>
      <c r="AT114" s="216" t="s">
        <v>138</v>
      </c>
      <c r="AU114" s="216" t="s">
        <v>69</v>
      </c>
      <c r="AY114" s="17" t="s">
        <v>144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7" t="s">
        <v>76</v>
      </c>
      <c r="BK114" s="217">
        <f>ROUND(I114*H114,2)</f>
        <v>0</v>
      </c>
      <c r="BL114" s="17" t="s">
        <v>261</v>
      </c>
      <c r="BM114" s="216" t="s">
        <v>1449</v>
      </c>
    </row>
    <row r="115" s="2" customFormat="1" ht="16.5" customHeight="1">
      <c r="A115" s="38"/>
      <c r="B115" s="39"/>
      <c r="C115" s="204" t="s">
        <v>412</v>
      </c>
      <c r="D115" s="204" t="s">
        <v>138</v>
      </c>
      <c r="E115" s="205" t="s">
        <v>852</v>
      </c>
      <c r="F115" s="206" t="s">
        <v>853</v>
      </c>
      <c r="G115" s="207" t="s">
        <v>141</v>
      </c>
      <c r="H115" s="208">
        <v>40</v>
      </c>
      <c r="I115" s="209"/>
      <c r="J115" s="210">
        <f>ROUND(I115*H115,2)</f>
        <v>0</v>
      </c>
      <c r="K115" s="206" t="s">
        <v>326</v>
      </c>
      <c r="L115" s="211"/>
      <c r="M115" s="212" t="s">
        <v>19</v>
      </c>
      <c r="N115" s="213" t="s">
        <v>40</v>
      </c>
      <c r="O115" s="84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6" t="s">
        <v>261</v>
      </c>
      <c r="AT115" s="216" t="s">
        <v>138</v>
      </c>
      <c r="AU115" s="216" t="s">
        <v>69</v>
      </c>
      <c r="AY115" s="17" t="s">
        <v>144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7" t="s">
        <v>76</v>
      </c>
      <c r="BK115" s="217">
        <f>ROUND(I115*H115,2)</f>
        <v>0</v>
      </c>
      <c r="BL115" s="17" t="s">
        <v>261</v>
      </c>
      <c r="BM115" s="216" t="s">
        <v>1450</v>
      </c>
    </row>
    <row r="116" s="2" customFormat="1" ht="16.5" customHeight="1">
      <c r="A116" s="38"/>
      <c r="B116" s="39"/>
      <c r="C116" s="204" t="s">
        <v>416</v>
      </c>
      <c r="D116" s="204" t="s">
        <v>138</v>
      </c>
      <c r="E116" s="205" t="s">
        <v>856</v>
      </c>
      <c r="F116" s="206" t="s">
        <v>857</v>
      </c>
      <c r="G116" s="207" t="s">
        <v>141</v>
      </c>
      <c r="H116" s="208">
        <v>20</v>
      </c>
      <c r="I116" s="209"/>
      <c r="J116" s="210">
        <f>ROUND(I116*H116,2)</f>
        <v>0</v>
      </c>
      <c r="K116" s="206" t="s">
        <v>326</v>
      </c>
      <c r="L116" s="211"/>
      <c r="M116" s="212" t="s">
        <v>19</v>
      </c>
      <c r="N116" s="213" t="s">
        <v>40</v>
      </c>
      <c r="O116" s="84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6" t="s">
        <v>261</v>
      </c>
      <c r="AT116" s="216" t="s">
        <v>138</v>
      </c>
      <c r="AU116" s="216" t="s">
        <v>69</v>
      </c>
      <c r="AY116" s="17" t="s">
        <v>144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7" t="s">
        <v>76</v>
      </c>
      <c r="BK116" s="217">
        <f>ROUND(I116*H116,2)</f>
        <v>0</v>
      </c>
      <c r="BL116" s="17" t="s">
        <v>261</v>
      </c>
      <c r="BM116" s="216" t="s">
        <v>1451</v>
      </c>
    </row>
    <row r="117" s="2" customFormat="1" ht="16.5" customHeight="1">
      <c r="A117" s="38"/>
      <c r="B117" s="39"/>
      <c r="C117" s="204" t="s">
        <v>420</v>
      </c>
      <c r="D117" s="204" t="s">
        <v>138</v>
      </c>
      <c r="E117" s="205" t="s">
        <v>860</v>
      </c>
      <c r="F117" s="206" t="s">
        <v>861</v>
      </c>
      <c r="G117" s="207" t="s">
        <v>141</v>
      </c>
      <c r="H117" s="208">
        <v>16</v>
      </c>
      <c r="I117" s="209"/>
      <c r="J117" s="210">
        <f>ROUND(I117*H117,2)</f>
        <v>0</v>
      </c>
      <c r="K117" s="206" t="s">
        <v>326</v>
      </c>
      <c r="L117" s="211"/>
      <c r="M117" s="212" t="s">
        <v>19</v>
      </c>
      <c r="N117" s="213" t="s">
        <v>40</v>
      </c>
      <c r="O117" s="84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6" t="s">
        <v>261</v>
      </c>
      <c r="AT117" s="216" t="s">
        <v>138</v>
      </c>
      <c r="AU117" s="216" t="s">
        <v>69</v>
      </c>
      <c r="AY117" s="17" t="s">
        <v>144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7" t="s">
        <v>76</v>
      </c>
      <c r="BK117" s="217">
        <f>ROUND(I117*H117,2)</f>
        <v>0</v>
      </c>
      <c r="BL117" s="17" t="s">
        <v>261</v>
      </c>
      <c r="BM117" s="216" t="s">
        <v>1452</v>
      </c>
    </row>
    <row r="118" s="2" customFormat="1" ht="16.5" customHeight="1">
      <c r="A118" s="38"/>
      <c r="B118" s="39"/>
      <c r="C118" s="204" t="s">
        <v>426</v>
      </c>
      <c r="D118" s="204" t="s">
        <v>138</v>
      </c>
      <c r="E118" s="205" t="s">
        <v>864</v>
      </c>
      <c r="F118" s="206" t="s">
        <v>865</v>
      </c>
      <c r="G118" s="207" t="s">
        <v>159</v>
      </c>
      <c r="H118" s="208">
        <v>7</v>
      </c>
      <c r="I118" s="209"/>
      <c r="J118" s="210">
        <f>ROUND(I118*H118,2)</f>
        <v>0</v>
      </c>
      <c r="K118" s="206" t="s">
        <v>326</v>
      </c>
      <c r="L118" s="211"/>
      <c r="M118" s="212" t="s">
        <v>19</v>
      </c>
      <c r="N118" s="213" t="s">
        <v>40</v>
      </c>
      <c r="O118" s="84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6" t="s">
        <v>261</v>
      </c>
      <c r="AT118" s="216" t="s">
        <v>138</v>
      </c>
      <c r="AU118" s="216" t="s">
        <v>69</v>
      </c>
      <c r="AY118" s="17" t="s">
        <v>144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7" t="s">
        <v>76</v>
      </c>
      <c r="BK118" s="217">
        <f>ROUND(I118*H118,2)</f>
        <v>0</v>
      </c>
      <c r="BL118" s="17" t="s">
        <v>261</v>
      </c>
      <c r="BM118" s="216" t="s">
        <v>1453</v>
      </c>
    </row>
    <row r="119" s="2" customFormat="1" ht="21.75" customHeight="1">
      <c r="A119" s="38"/>
      <c r="B119" s="39"/>
      <c r="C119" s="204" t="s">
        <v>430</v>
      </c>
      <c r="D119" s="204" t="s">
        <v>138</v>
      </c>
      <c r="E119" s="205" t="s">
        <v>868</v>
      </c>
      <c r="F119" s="206" t="s">
        <v>869</v>
      </c>
      <c r="G119" s="207" t="s">
        <v>141</v>
      </c>
      <c r="H119" s="208">
        <v>450</v>
      </c>
      <c r="I119" s="209"/>
      <c r="J119" s="210">
        <f>ROUND(I119*H119,2)</f>
        <v>0</v>
      </c>
      <c r="K119" s="206" t="s">
        <v>326</v>
      </c>
      <c r="L119" s="211"/>
      <c r="M119" s="212" t="s">
        <v>19</v>
      </c>
      <c r="N119" s="213" t="s">
        <v>40</v>
      </c>
      <c r="O119" s="84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6" t="s">
        <v>261</v>
      </c>
      <c r="AT119" s="216" t="s">
        <v>138</v>
      </c>
      <c r="AU119" s="216" t="s">
        <v>69</v>
      </c>
      <c r="AY119" s="17" t="s">
        <v>144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7" t="s">
        <v>76</v>
      </c>
      <c r="BK119" s="217">
        <f>ROUND(I119*H119,2)</f>
        <v>0</v>
      </c>
      <c r="BL119" s="17" t="s">
        <v>261</v>
      </c>
      <c r="BM119" s="216" t="s">
        <v>1454</v>
      </c>
    </row>
    <row r="120" s="2" customFormat="1" ht="21.75" customHeight="1">
      <c r="A120" s="38"/>
      <c r="B120" s="39"/>
      <c r="C120" s="204" t="s">
        <v>434</v>
      </c>
      <c r="D120" s="204" t="s">
        <v>138</v>
      </c>
      <c r="E120" s="205" t="s">
        <v>872</v>
      </c>
      <c r="F120" s="206" t="s">
        <v>873</v>
      </c>
      <c r="G120" s="207" t="s">
        <v>159</v>
      </c>
      <c r="H120" s="208">
        <v>6</v>
      </c>
      <c r="I120" s="209"/>
      <c r="J120" s="210">
        <f>ROUND(I120*H120,2)</f>
        <v>0</v>
      </c>
      <c r="K120" s="206" t="s">
        <v>326</v>
      </c>
      <c r="L120" s="211"/>
      <c r="M120" s="212" t="s">
        <v>19</v>
      </c>
      <c r="N120" s="213" t="s">
        <v>40</v>
      </c>
      <c r="O120" s="84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6" t="s">
        <v>261</v>
      </c>
      <c r="AT120" s="216" t="s">
        <v>138</v>
      </c>
      <c r="AU120" s="216" t="s">
        <v>69</v>
      </c>
      <c r="AY120" s="17" t="s">
        <v>144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7" t="s">
        <v>76</v>
      </c>
      <c r="BK120" s="217">
        <f>ROUND(I120*H120,2)</f>
        <v>0</v>
      </c>
      <c r="BL120" s="17" t="s">
        <v>261</v>
      </c>
      <c r="BM120" s="216" t="s">
        <v>1455</v>
      </c>
    </row>
    <row r="121" s="2" customFormat="1" ht="21.75" customHeight="1">
      <c r="A121" s="38"/>
      <c r="B121" s="39"/>
      <c r="C121" s="204" t="s">
        <v>438</v>
      </c>
      <c r="D121" s="204" t="s">
        <v>138</v>
      </c>
      <c r="E121" s="205" t="s">
        <v>876</v>
      </c>
      <c r="F121" s="206" t="s">
        <v>877</v>
      </c>
      <c r="G121" s="207" t="s">
        <v>159</v>
      </c>
      <c r="H121" s="208">
        <v>17</v>
      </c>
      <c r="I121" s="209"/>
      <c r="J121" s="210">
        <f>ROUND(I121*H121,2)</f>
        <v>0</v>
      </c>
      <c r="K121" s="206" t="s">
        <v>326</v>
      </c>
      <c r="L121" s="211"/>
      <c r="M121" s="212" t="s">
        <v>19</v>
      </c>
      <c r="N121" s="213" t="s">
        <v>40</v>
      </c>
      <c r="O121" s="84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6" t="s">
        <v>261</v>
      </c>
      <c r="AT121" s="216" t="s">
        <v>138</v>
      </c>
      <c r="AU121" s="216" t="s">
        <v>69</v>
      </c>
      <c r="AY121" s="17" t="s">
        <v>144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7" t="s">
        <v>76</v>
      </c>
      <c r="BK121" s="217">
        <f>ROUND(I121*H121,2)</f>
        <v>0</v>
      </c>
      <c r="BL121" s="17" t="s">
        <v>261</v>
      </c>
      <c r="BM121" s="216" t="s">
        <v>1456</v>
      </c>
    </row>
    <row r="122" s="2" customFormat="1" ht="21.75" customHeight="1">
      <c r="A122" s="38"/>
      <c r="B122" s="39"/>
      <c r="C122" s="204" t="s">
        <v>442</v>
      </c>
      <c r="D122" s="204" t="s">
        <v>138</v>
      </c>
      <c r="E122" s="205" t="s">
        <v>880</v>
      </c>
      <c r="F122" s="206" t="s">
        <v>881</v>
      </c>
      <c r="G122" s="207" t="s">
        <v>159</v>
      </c>
      <c r="H122" s="208">
        <v>6</v>
      </c>
      <c r="I122" s="209"/>
      <c r="J122" s="210">
        <f>ROUND(I122*H122,2)</f>
        <v>0</v>
      </c>
      <c r="K122" s="206" t="s">
        <v>326</v>
      </c>
      <c r="L122" s="211"/>
      <c r="M122" s="212" t="s">
        <v>19</v>
      </c>
      <c r="N122" s="213" t="s">
        <v>40</v>
      </c>
      <c r="O122" s="84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6" t="s">
        <v>261</v>
      </c>
      <c r="AT122" s="216" t="s">
        <v>138</v>
      </c>
      <c r="AU122" s="216" t="s">
        <v>69</v>
      </c>
      <c r="AY122" s="17" t="s">
        <v>144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7" t="s">
        <v>76</v>
      </c>
      <c r="BK122" s="217">
        <f>ROUND(I122*H122,2)</f>
        <v>0</v>
      </c>
      <c r="BL122" s="17" t="s">
        <v>261</v>
      </c>
      <c r="BM122" s="216" t="s">
        <v>1457</v>
      </c>
    </row>
    <row r="123" s="2" customFormat="1" ht="21.75" customHeight="1">
      <c r="A123" s="38"/>
      <c r="B123" s="39"/>
      <c r="C123" s="204" t="s">
        <v>446</v>
      </c>
      <c r="D123" s="204" t="s">
        <v>138</v>
      </c>
      <c r="E123" s="205" t="s">
        <v>884</v>
      </c>
      <c r="F123" s="206" t="s">
        <v>885</v>
      </c>
      <c r="G123" s="207" t="s">
        <v>159</v>
      </c>
      <c r="H123" s="208">
        <v>4</v>
      </c>
      <c r="I123" s="209"/>
      <c r="J123" s="210">
        <f>ROUND(I123*H123,2)</f>
        <v>0</v>
      </c>
      <c r="K123" s="206" t="s">
        <v>326</v>
      </c>
      <c r="L123" s="211"/>
      <c r="M123" s="212" t="s">
        <v>19</v>
      </c>
      <c r="N123" s="213" t="s">
        <v>40</v>
      </c>
      <c r="O123" s="84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16" t="s">
        <v>261</v>
      </c>
      <c r="AT123" s="216" t="s">
        <v>138</v>
      </c>
      <c r="AU123" s="216" t="s">
        <v>69</v>
      </c>
      <c r="AY123" s="17" t="s">
        <v>144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7" t="s">
        <v>76</v>
      </c>
      <c r="BK123" s="217">
        <f>ROUND(I123*H123,2)</f>
        <v>0</v>
      </c>
      <c r="BL123" s="17" t="s">
        <v>261</v>
      </c>
      <c r="BM123" s="216" t="s">
        <v>1458</v>
      </c>
    </row>
    <row r="124" s="2" customFormat="1" ht="16.5" customHeight="1">
      <c r="A124" s="38"/>
      <c r="B124" s="39"/>
      <c r="C124" s="218" t="s">
        <v>450</v>
      </c>
      <c r="D124" s="218" t="s">
        <v>147</v>
      </c>
      <c r="E124" s="219" t="s">
        <v>594</v>
      </c>
      <c r="F124" s="220" t="s">
        <v>595</v>
      </c>
      <c r="G124" s="221" t="s">
        <v>159</v>
      </c>
      <c r="H124" s="222">
        <v>6</v>
      </c>
      <c r="I124" s="223"/>
      <c r="J124" s="224">
        <f>ROUND(I124*H124,2)</f>
        <v>0</v>
      </c>
      <c r="K124" s="220" t="s">
        <v>326</v>
      </c>
      <c r="L124" s="44"/>
      <c r="M124" s="225" t="s">
        <v>19</v>
      </c>
      <c r="N124" s="226" t="s">
        <v>40</v>
      </c>
      <c r="O124" s="84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6" t="s">
        <v>237</v>
      </c>
      <c r="AT124" s="216" t="s">
        <v>147</v>
      </c>
      <c r="AU124" s="216" t="s">
        <v>69</v>
      </c>
      <c r="AY124" s="17" t="s">
        <v>144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76</v>
      </c>
      <c r="BK124" s="217">
        <f>ROUND(I124*H124,2)</f>
        <v>0</v>
      </c>
      <c r="BL124" s="17" t="s">
        <v>237</v>
      </c>
      <c r="BM124" s="216" t="s">
        <v>1459</v>
      </c>
    </row>
    <row r="125" s="2" customFormat="1" ht="33" customHeight="1">
      <c r="A125" s="38"/>
      <c r="B125" s="39"/>
      <c r="C125" s="218" t="s">
        <v>454</v>
      </c>
      <c r="D125" s="218" t="s">
        <v>147</v>
      </c>
      <c r="E125" s="219" t="s">
        <v>917</v>
      </c>
      <c r="F125" s="220" t="s">
        <v>918</v>
      </c>
      <c r="G125" s="221" t="s">
        <v>159</v>
      </c>
      <c r="H125" s="222">
        <v>4</v>
      </c>
      <c r="I125" s="223"/>
      <c r="J125" s="224">
        <f>ROUND(I125*H125,2)</f>
        <v>0</v>
      </c>
      <c r="K125" s="220" t="s">
        <v>326</v>
      </c>
      <c r="L125" s="44"/>
      <c r="M125" s="225" t="s">
        <v>19</v>
      </c>
      <c r="N125" s="226" t="s">
        <v>40</v>
      </c>
      <c r="O125" s="84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6" t="s">
        <v>237</v>
      </c>
      <c r="AT125" s="216" t="s">
        <v>147</v>
      </c>
      <c r="AU125" s="216" t="s">
        <v>69</v>
      </c>
      <c r="AY125" s="17" t="s">
        <v>144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7" t="s">
        <v>76</v>
      </c>
      <c r="BK125" s="217">
        <f>ROUND(I125*H125,2)</f>
        <v>0</v>
      </c>
      <c r="BL125" s="17" t="s">
        <v>237</v>
      </c>
      <c r="BM125" s="216" t="s">
        <v>1460</v>
      </c>
    </row>
    <row r="126" s="2" customFormat="1" ht="16.5" customHeight="1">
      <c r="A126" s="38"/>
      <c r="B126" s="39"/>
      <c r="C126" s="218" t="s">
        <v>458</v>
      </c>
      <c r="D126" s="218" t="s">
        <v>147</v>
      </c>
      <c r="E126" s="219" t="s">
        <v>921</v>
      </c>
      <c r="F126" s="220" t="s">
        <v>922</v>
      </c>
      <c r="G126" s="221" t="s">
        <v>159</v>
      </c>
      <c r="H126" s="222">
        <v>36</v>
      </c>
      <c r="I126" s="223"/>
      <c r="J126" s="224">
        <f>ROUND(I126*H126,2)</f>
        <v>0</v>
      </c>
      <c r="K126" s="220" t="s">
        <v>326</v>
      </c>
      <c r="L126" s="44"/>
      <c r="M126" s="225" t="s">
        <v>19</v>
      </c>
      <c r="N126" s="226" t="s">
        <v>40</v>
      </c>
      <c r="O126" s="84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6" t="s">
        <v>237</v>
      </c>
      <c r="AT126" s="216" t="s">
        <v>147</v>
      </c>
      <c r="AU126" s="216" t="s">
        <v>69</v>
      </c>
      <c r="AY126" s="17" t="s">
        <v>144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7" t="s">
        <v>76</v>
      </c>
      <c r="BK126" s="217">
        <f>ROUND(I126*H126,2)</f>
        <v>0</v>
      </c>
      <c r="BL126" s="17" t="s">
        <v>237</v>
      </c>
      <c r="BM126" s="216" t="s">
        <v>1461</v>
      </c>
    </row>
    <row r="127" s="2" customFormat="1" ht="21.75" customHeight="1">
      <c r="A127" s="38"/>
      <c r="B127" s="39"/>
      <c r="C127" s="218" t="s">
        <v>462</v>
      </c>
      <c r="D127" s="218" t="s">
        <v>147</v>
      </c>
      <c r="E127" s="219" t="s">
        <v>913</v>
      </c>
      <c r="F127" s="220" t="s">
        <v>914</v>
      </c>
      <c r="G127" s="221" t="s">
        <v>159</v>
      </c>
      <c r="H127" s="222">
        <v>4</v>
      </c>
      <c r="I127" s="223"/>
      <c r="J127" s="224">
        <f>ROUND(I127*H127,2)</f>
        <v>0</v>
      </c>
      <c r="K127" s="220" t="s">
        <v>326</v>
      </c>
      <c r="L127" s="44"/>
      <c r="M127" s="225" t="s">
        <v>19</v>
      </c>
      <c r="N127" s="226" t="s">
        <v>40</v>
      </c>
      <c r="O127" s="84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6" t="s">
        <v>237</v>
      </c>
      <c r="AT127" s="216" t="s">
        <v>147</v>
      </c>
      <c r="AU127" s="216" t="s">
        <v>69</v>
      </c>
      <c r="AY127" s="17" t="s">
        <v>144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7" t="s">
        <v>76</v>
      </c>
      <c r="BK127" s="217">
        <f>ROUND(I127*H127,2)</f>
        <v>0</v>
      </c>
      <c r="BL127" s="17" t="s">
        <v>237</v>
      </c>
      <c r="BM127" s="216" t="s">
        <v>1462</v>
      </c>
    </row>
    <row r="128" s="2" customFormat="1" ht="21.75" customHeight="1">
      <c r="A128" s="38"/>
      <c r="B128" s="39"/>
      <c r="C128" s="218" t="s">
        <v>466</v>
      </c>
      <c r="D128" s="218" t="s">
        <v>147</v>
      </c>
      <c r="E128" s="219" t="s">
        <v>929</v>
      </c>
      <c r="F128" s="220" t="s">
        <v>930</v>
      </c>
      <c r="G128" s="221" t="s">
        <v>159</v>
      </c>
      <c r="H128" s="222">
        <v>2</v>
      </c>
      <c r="I128" s="223"/>
      <c r="J128" s="224">
        <f>ROUND(I128*H128,2)</f>
        <v>0</v>
      </c>
      <c r="K128" s="220" t="s">
        <v>326</v>
      </c>
      <c r="L128" s="44"/>
      <c r="M128" s="225" t="s">
        <v>19</v>
      </c>
      <c r="N128" s="226" t="s">
        <v>40</v>
      </c>
      <c r="O128" s="84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6" t="s">
        <v>237</v>
      </c>
      <c r="AT128" s="216" t="s">
        <v>147</v>
      </c>
      <c r="AU128" s="216" t="s">
        <v>69</v>
      </c>
      <c r="AY128" s="17" t="s">
        <v>144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7" t="s">
        <v>76</v>
      </c>
      <c r="BK128" s="217">
        <f>ROUND(I128*H128,2)</f>
        <v>0</v>
      </c>
      <c r="BL128" s="17" t="s">
        <v>237</v>
      </c>
      <c r="BM128" s="216" t="s">
        <v>1463</v>
      </c>
    </row>
    <row r="129" s="2" customFormat="1" ht="16.5" customHeight="1">
      <c r="A129" s="38"/>
      <c r="B129" s="39"/>
      <c r="C129" s="218" t="s">
        <v>470</v>
      </c>
      <c r="D129" s="218" t="s">
        <v>147</v>
      </c>
      <c r="E129" s="219" t="s">
        <v>933</v>
      </c>
      <c r="F129" s="220" t="s">
        <v>934</v>
      </c>
      <c r="G129" s="221" t="s">
        <v>159</v>
      </c>
      <c r="H129" s="222">
        <v>16</v>
      </c>
      <c r="I129" s="223"/>
      <c r="J129" s="224">
        <f>ROUND(I129*H129,2)</f>
        <v>0</v>
      </c>
      <c r="K129" s="220" t="s">
        <v>326</v>
      </c>
      <c r="L129" s="44"/>
      <c r="M129" s="225" t="s">
        <v>19</v>
      </c>
      <c r="N129" s="226" t="s">
        <v>40</v>
      </c>
      <c r="O129" s="84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16" t="s">
        <v>237</v>
      </c>
      <c r="AT129" s="216" t="s">
        <v>147</v>
      </c>
      <c r="AU129" s="216" t="s">
        <v>69</v>
      </c>
      <c r="AY129" s="17" t="s">
        <v>144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7" t="s">
        <v>76</v>
      </c>
      <c r="BK129" s="217">
        <f>ROUND(I129*H129,2)</f>
        <v>0</v>
      </c>
      <c r="BL129" s="17" t="s">
        <v>237</v>
      </c>
      <c r="BM129" s="216" t="s">
        <v>1464</v>
      </c>
    </row>
    <row r="130" s="2" customFormat="1" ht="21.75" customHeight="1">
      <c r="A130" s="38"/>
      <c r="B130" s="39"/>
      <c r="C130" s="218" t="s">
        <v>474</v>
      </c>
      <c r="D130" s="218" t="s">
        <v>147</v>
      </c>
      <c r="E130" s="219" t="s">
        <v>691</v>
      </c>
      <c r="F130" s="220" t="s">
        <v>692</v>
      </c>
      <c r="G130" s="221" t="s">
        <v>159</v>
      </c>
      <c r="H130" s="222">
        <v>12</v>
      </c>
      <c r="I130" s="223"/>
      <c r="J130" s="224">
        <f>ROUND(I130*H130,2)</f>
        <v>0</v>
      </c>
      <c r="K130" s="220" t="s">
        <v>326</v>
      </c>
      <c r="L130" s="44"/>
      <c r="M130" s="225" t="s">
        <v>19</v>
      </c>
      <c r="N130" s="226" t="s">
        <v>40</v>
      </c>
      <c r="O130" s="84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16" t="s">
        <v>237</v>
      </c>
      <c r="AT130" s="216" t="s">
        <v>147</v>
      </c>
      <c r="AU130" s="216" t="s">
        <v>69</v>
      </c>
      <c r="AY130" s="17" t="s">
        <v>144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7" t="s">
        <v>76</v>
      </c>
      <c r="BK130" s="217">
        <f>ROUND(I130*H130,2)</f>
        <v>0</v>
      </c>
      <c r="BL130" s="17" t="s">
        <v>237</v>
      </c>
      <c r="BM130" s="216" t="s">
        <v>1465</v>
      </c>
    </row>
    <row r="131" s="2" customFormat="1" ht="16.5" customHeight="1">
      <c r="A131" s="38"/>
      <c r="B131" s="39"/>
      <c r="C131" s="204" t="s">
        <v>478</v>
      </c>
      <c r="D131" s="204" t="s">
        <v>138</v>
      </c>
      <c r="E131" s="205" t="s">
        <v>695</v>
      </c>
      <c r="F131" s="206" t="s">
        <v>696</v>
      </c>
      <c r="G131" s="207" t="s">
        <v>159</v>
      </c>
      <c r="H131" s="208">
        <v>12</v>
      </c>
      <c r="I131" s="209"/>
      <c r="J131" s="210">
        <f>ROUND(I131*H131,2)</f>
        <v>0</v>
      </c>
      <c r="K131" s="206" t="s">
        <v>326</v>
      </c>
      <c r="L131" s="211"/>
      <c r="M131" s="212" t="s">
        <v>19</v>
      </c>
      <c r="N131" s="213" t="s">
        <v>40</v>
      </c>
      <c r="O131" s="84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6" t="s">
        <v>237</v>
      </c>
      <c r="AT131" s="216" t="s">
        <v>138</v>
      </c>
      <c r="AU131" s="216" t="s">
        <v>69</v>
      </c>
      <c r="AY131" s="17" t="s">
        <v>144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7" t="s">
        <v>76</v>
      </c>
      <c r="BK131" s="217">
        <f>ROUND(I131*H131,2)</f>
        <v>0</v>
      </c>
      <c r="BL131" s="17" t="s">
        <v>237</v>
      </c>
      <c r="BM131" s="216" t="s">
        <v>1466</v>
      </c>
    </row>
    <row r="132" s="2" customFormat="1" ht="16.5" customHeight="1">
      <c r="A132" s="38"/>
      <c r="B132" s="39"/>
      <c r="C132" s="218" t="s">
        <v>482</v>
      </c>
      <c r="D132" s="218" t="s">
        <v>147</v>
      </c>
      <c r="E132" s="219" t="s">
        <v>586</v>
      </c>
      <c r="F132" s="220" t="s">
        <v>587</v>
      </c>
      <c r="G132" s="221" t="s">
        <v>236</v>
      </c>
      <c r="H132" s="222">
        <v>20</v>
      </c>
      <c r="I132" s="223"/>
      <c r="J132" s="224">
        <f>ROUND(I132*H132,2)</f>
        <v>0</v>
      </c>
      <c r="K132" s="220" t="s">
        <v>326</v>
      </c>
      <c r="L132" s="44"/>
      <c r="M132" s="225" t="s">
        <v>19</v>
      </c>
      <c r="N132" s="226" t="s">
        <v>40</v>
      </c>
      <c r="O132" s="84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16" t="s">
        <v>237</v>
      </c>
      <c r="AT132" s="216" t="s">
        <v>147</v>
      </c>
      <c r="AU132" s="216" t="s">
        <v>69</v>
      </c>
      <c r="AY132" s="17" t="s">
        <v>144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7" t="s">
        <v>76</v>
      </c>
      <c r="BK132" s="217">
        <f>ROUND(I132*H132,2)</f>
        <v>0</v>
      </c>
      <c r="BL132" s="17" t="s">
        <v>237</v>
      </c>
      <c r="BM132" s="216" t="s">
        <v>1467</v>
      </c>
    </row>
    <row r="133" s="2" customFormat="1" ht="16.5" customHeight="1">
      <c r="A133" s="38"/>
      <c r="B133" s="39"/>
      <c r="C133" s="218" t="s">
        <v>486</v>
      </c>
      <c r="D133" s="218" t="s">
        <v>147</v>
      </c>
      <c r="E133" s="219" t="s">
        <v>590</v>
      </c>
      <c r="F133" s="220" t="s">
        <v>591</v>
      </c>
      <c r="G133" s="221" t="s">
        <v>159</v>
      </c>
      <c r="H133" s="222">
        <v>1</v>
      </c>
      <c r="I133" s="223"/>
      <c r="J133" s="224">
        <f>ROUND(I133*H133,2)</f>
        <v>0</v>
      </c>
      <c r="K133" s="220" t="s">
        <v>326</v>
      </c>
      <c r="L133" s="44"/>
      <c r="M133" s="225" t="s">
        <v>19</v>
      </c>
      <c r="N133" s="226" t="s">
        <v>40</v>
      </c>
      <c r="O133" s="84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6" t="s">
        <v>237</v>
      </c>
      <c r="AT133" s="216" t="s">
        <v>147</v>
      </c>
      <c r="AU133" s="216" t="s">
        <v>69</v>
      </c>
      <c r="AY133" s="17" t="s">
        <v>144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7" t="s">
        <v>76</v>
      </c>
      <c r="BK133" s="217">
        <f>ROUND(I133*H133,2)</f>
        <v>0</v>
      </c>
      <c r="BL133" s="17" t="s">
        <v>237</v>
      </c>
      <c r="BM133" s="216" t="s">
        <v>1468</v>
      </c>
    </row>
    <row r="134" s="2" customFormat="1" ht="16.5" customHeight="1">
      <c r="A134" s="38"/>
      <c r="B134" s="39"/>
      <c r="C134" s="218" t="s">
        <v>490</v>
      </c>
      <c r="D134" s="218" t="s">
        <v>147</v>
      </c>
      <c r="E134" s="219" t="s">
        <v>523</v>
      </c>
      <c r="F134" s="220" t="s">
        <v>524</v>
      </c>
      <c r="G134" s="221" t="s">
        <v>236</v>
      </c>
      <c r="H134" s="222">
        <v>30</v>
      </c>
      <c r="I134" s="223"/>
      <c r="J134" s="224">
        <f>ROUND(I134*H134,2)</f>
        <v>0</v>
      </c>
      <c r="K134" s="220" t="s">
        <v>326</v>
      </c>
      <c r="L134" s="44"/>
      <c r="M134" s="225" t="s">
        <v>19</v>
      </c>
      <c r="N134" s="226" t="s">
        <v>40</v>
      </c>
      <c r="O134" s="84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6" t="s">
        <v>237</v>
      </c>
      <c r="AT134" s="216" t="s">
        <v>147</v>
      </c>
      <c r="AU134" s="216" t="s">
        <v>69</v>
      </c>
      <c r="AY134" s="17" t="s">
        <v>144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7" t="s">
        <v>76</v>
      </c>
      <c r="BK134" s="217">
        <f>ROUND(I134*H134,2)</f>
        <v>0</v>
      </c>
      <c r="BL134" s="17" t="s">
        <v>237</v>
      </c>
      <c r="BM134" s="216" t="s">
        <v>1469</v>
      </c>
    </row>
    <row r="135" s="2" customFormat="1" ht="16.5" customHeight="1">
      <c r="A135" s="38"/>
      <c r="B135" s="39"/>
      <c r="C135" s="218" t="s">
        <v>494</v>
      </c>
      <c r="D135" s="218" t="s">
        <v>147</v>
      </c>
      <c r="E135" s="219" t="s">
        <v>527</v>
      </c>
      <c r="F135" s="220" t="s">
        <v>528</v>
      </c>
      <c r="G135" s="221" t="s">
        <v>236</v>
      </c>
      <c r="H135" s="222">
        <v>30</v>
      </c>
      <c r="I135" s="223"/>
      <c r="J135" s="224">
        <f>ROUND(I135*H135,2)</f>
        <v>0</v>
      </c>
      <c r="K135" s="220" t="s">
        <v>326</v>
      </c>
      <c r="L135" s="44"/>
      <c r="M135" s="225" t="s">
        <v>19</v>
      </c>
      <c r="N135" s="226" t="s">
        <v>40</v>
      </c>
      <c r="O135" s="84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16" t="s">
        <v>237</v>
      </c>
      <c r="AT135" s="216" t="s">
        <v>147</v>
      </c>
      <c r="AU135" s="216" t="s">
        <v>69</v>
      </c>
      <c r="AY135" s="17" t="s">
        <v>144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7" t="s">
        <v>76</v>
      </c>
      <c r="BK135" s="217">
        <f>ROUND(I135*H135,2)</f>
        <v>0</v>
      </c>
      <c r="BL135" s="17" t="s">
        <v>237</v>
      </c>
      <c r="BM135" s="216" t="s">
        <v>1470</v>
      </c>
    </row>
    <row r="136" s="2" customFormat="1" ht="16.5" customHeight="1">
      <c r="A136" s="38"/>
      <c r="B136" s="39"/>
      <c r="C136" s="204" t="s">
        <v>498</v>
      </c>
      <c r="D136" s="204" t="s">
        <v>138</v>
      </c>
      <c r="E136" s="205" t="s">
        <v>531</v>
      </c>
      <c r="F136" s="206" t="s">
        <v>532</v>
      </c>
      <c r="G136" s="207" t="s">
        <v>159</v>
      </c>
      <c r="H136" s="208">
        <v>1</v>
      </c>
      <c r="I136" s="209"/>
      <c r="J136" s="210">
        <f>ROUND(I136*H136,2)</f>
        <v>0</v>
      </c>
      <c r="K136" s="206" t="s">
        <v>326</v>
      </c>
      <c r="L136" s="211"/>
      <c r="M136" s="212" t="s">
        <v>19</v>
      </c>
      <c r="N136" s="213" t="s">
        <v>40</v>
      </c>
      <c r="O136" s="84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16" t="s">
        <v>237</v>
      </c>
      <c r="AT136" s="216" t="s">
        <v>138</v>
      </c>
      <c r="AU136" s="216" t="s">
        <v>69</v>
      </c>
      <c r="AY136" s="17" t="s">
        <v>144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7" t="s">
        <v>76</v>
      </c>
      <c r="BK136" s="217">
        <f>ROUND(I136*H136,2)</f>
        <v>0</v>
      </c>
      <c r="BL136" s="17" t="s">
        <v>237</v>
      </c>
      <c r="BM136" s="216" t="s">
        <v>1471</v>
      </c>
    </row>
    <row r="137" s="2" customFormat="1" ht="21.75" customHeight="1">
      <c r="A137" s="38"/>
      <c r="B137" s="39"/>
      <c r="C137" s="204" t="s">
        <v>502</v>
      </c>
      <c r="D137" s="204" t="s">
        <v>138</v>
      </c>
      <c r="E137" s="205" t="s">
        <v>547</v>
      </c>
      <c r="F137" s="206" t="s">
        <v>548</v>
      </c>
      <c r="G137" s="207" t="s">
        <v>159</v>
      </c>
      <c r="H137" s="208">
        <v>1</v>
      </c>
      <c r="I137" s="209"/>
      <c r="J137" s="210">
        <f>ROUND(I137*H137,2)</f>
        <v>0</v>
      </c>
      <c r="K137" s="206" t="s">
        <v>326</v>
      </c>
      <c r="L137" s="211"/>
      <c r="M137" s="212" t="s">
        <v>19</v>
      </c>
      <c r="N137" s="213" t="s">
        <v>40</v>
      </c>
      <c r="O137" s="84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6" t="s">
        <v>143</v>
      </c>
      <c r="AT137" s="216" t="s">
        <v>138</v>
      </c>
      <c r="AU137" s="216" t="s">
        <v>69</v>
      </c>
      <c r="AY137" s="17" t="s">
        <v>144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7" t="s">
        <v>76</v>
      </c>
      <c r="BK137" s="217">
        <f>ROUND(I137*H137,2)</f>
        <v>0</v>
      </c>
      <c r="BL137" s="17" t="s">
        <v>145</v>
      </c>
      <c r="BM137" s="216" t="s">
        <v>1472</v>
      </c>
    </row>
    <row r="138" s="2" customFormat="1" ht="16.5" customHeight="1">
      <c r="A138" s="38"/>
      <c r="B138" s="39"/>
      <c r="C138" s="204" t="s">
        <v>506</v>
      </c>
      <c r="D138" s="204" t="s">
        <v>138</v>
      </c>
      <c r="E138" s="205" t="s">
        <v>647</v>
      </c>
      <c r="F138" s="206" t="s">
        <v>648</v>
      </c>
      <c r="G138" s="207" t="s">
        <v>159</v>
      </c>
      <c r="H138" s="208">
        <v>4</v>
      </c>
      <c r="I138" s="209"/>
      <c r="J138" s="210">
        <f>ROUND(I138*H138,2)</f>
        <v>0</v>
      </c>
      <c r="K138" s="206" t="s">
        <v>326</v>
      </c>
      <c r="L138" s="211"/>
      <c r="M138" s="212" t="s">
        <v>19</v>
      </c>
      <c r="N138" s="213" t="s">
        <v>40</v>
      </c>
      <c r="O138" s="84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6" t="s">
        <v>78</v>
      </c>
      <c r="AT138" s="216" t="s">
        <v>138</v>
      </c>
      <c r="AU138" s="216" t="s">
        <v>69</v>
      </c>
      <c r="AY138" s="17" t="s">
        <v>144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7" t="s">
        <v>76</v>
      </c>
      <c r="BK138" s="217">
        <f>ROUND(I138*H138,2)</f>
        <v>0</v>
      </c>
      <c r="BL138" s="17" t="s">
        <v>76</v>
      </c>
      <c r="BM138" s="216" t="s">
        <v>1473</v>
      </c>
    </row>
    <row r="139" s="2" customFormat="1" ht="16.5" customHeight="1">
      <c r="A139" s="38"/>
      <c r="B139" s="39"/>
      <c r="C139" s="204" t="s">
        <v>510</v>
      </c>
      <c r="D139" s="204" t="s">
        <v>138</v>
      </c>
      <c r="E139" s="205" t="s">
        <v>651</v>
      </c>
      <c r="F139" s="206" t="s">
        <v>652</v>
      </c>
      <c r="G139" s="207" t="s">
        <v>159</v>
      </c>
      <c r="H139" s="208">
        <v>12</v>
      </c>
      <c r="I139" s="209"/>
      <c r="J139" s="210">
        <f>ROUND(I139*H139,2)</f>
        <v>0</v>
      </c>
      <c r="K139" s="206" t="s">
        <v>326</v>
      </c>
      <c r="L139" s="211"/>
      <c r="M139" s="212" t="s">
        <v>19</v>
      </c>
      <c r="N139" s="213" t="s">
        <v>40</v>
      </c>
      <c r="O139" s="84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6" t="s">
        <v>78</v>
      </c>
      <c r="AT139" s="216" t="s">
        <v>138</v>
      </c>
      <c r="AU139" s="216" t="s">
        <v>69</v>
      </c>
      <c r="AY139" s="17" t="s">
        <v>144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7" t="s">
        <v>76</v>
      </c>
      <c r="BK139" s="217">
        <f>ROUND(I139*H139,2)</f>
        <v>0</v>
      </c>
      <c r="BL139" s="17" t="s">
        <v>76</v>
      </c>
      <c r="BM139" s="216" t="s">
        <v>1474</v>
      </c>
    </row>
    <row r="140" s="2" customFormat="1" ht="21.75" customHeight="1">
      <c r="A140" s="38"/>
      <c r="B140" s="39"/>
      <c r="C140" s="218" t="s">
        <v>514</v>
      </c>
      <c r="D140" s="218" t="s">
        <v>147</v>
      </c>
      <c r="E140" s="219" t="s">
        <v>427</v>
      </c>
      <c r="F140" s="220" t="s">
        <v>428</v>
      </c>
      <c r="G140" s="221" t="s">
        <v>159</v>
      </c>
      <c r="H140" s="222">
        <v>8</v>
      </c>
      <c r="I140" s="223"/>
      <c r="J140" s="224">
        <f>ROUND(I140*H140,2)</f>
        <v>0</v>
      </c>
      <c r="K140" s="220" t="s">
        <v>326</v>
      </c>
      <c r="L140" s="44"/>
      <c r="M140" s="225" t="s">
        <v>19</v>
      </c>
      <c r="N140" s="226" t="s">
        <v>40</v>
      </c>
      <c r="O140" s="84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16" t="s">
        <v>237</v>
      </c>
      <c r="AT140" s="216" t="s">
        <v>147</v>
      </c>
      <c r="AU140" s="216" t="s">
        <v>69</v>
      </c>
      <c r="AY140" s="17" t="s">
        <v>144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7" t="s">
        <v>76</v>
      </c>
      <c r="BK140" s="217">
        <f>ROUND(I140*H140,2)</f>
        <v>0</v>
      </c>
      <c r="BL140" s="17" t="s">
        <v>237</v>
      </c>
      <c r="BM140" s="216" t="s">
        <v>1475</v>
      </c>
    </row>
    <row r="141" s="2" customFormat="1" ht="16.5" customHeight="1">
      <c r="A141" s="38"/>
      <c r="B141" s="39"/>
      <c r="C141" s="218" t="s">
        <v>518</v>
      </c>
      <c r="D141" s="218" t="s">
        <v>147</v>
      </c>
      <c r="E141" s="219" t="s">
        <v>361</v>
      </c>
      <c r="F141" s="220" t="s">
        <v>362</v>
      </c>
      <c r="G141" s="221" t="s">
        <v>159</v>
      </c>
      <c r="H141" s="222">
        <v>7</v>
      </c>
      <c r="I141" s="223"/>
      <c r="J141" s="224">
        <f>ROUND(I141*H141,2)</f>
        <v>0</v>
      </c>
      <c r="K141" s="220" t="s">
        <v>326</v>
      </c>
      <c r="L141" s="44"/>
      <c r="M141" s="225" t="s">
        <v>19</v>
      </c>
      <c r="N141" s="226" t="s">
        <v>40</v>
      </c>
      <c r="O141" s="84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6" t="s">
        <v>237</v>
      </c>
      <c r="AT141" s="216" t="s">
        <v>147</v>
      </c>
      <c r="AU141" s="216" t="s">
        <v>69</v>
      </c>
      <c r="AY141" s="17" t="s">
        <v>144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7" t="s">
        <v>76</v>
      </c>
      <c r="BK141" s="217">
        <f>ROUND(I141*H141,2)</f>
        <v>0</v>
      </c>
      <c r="BL141" s="17" t="s">
        <v>237</v>
      </c>
      <c r="BM141" s="216" t="s">
        <v>1476</v>
      </c>
    </row>
    <row r="142" s="2" customFormat="1" ht="16.5" customHeight="1">
      <c r="A142" s="38"/>
      <c r="B142" s="39"/>
      <c r="C142" s="204" t="s">
        <v>522</v>
      </c>
      <c r="D142" s="204" t="s">
        <v>138</v>
      </c>
      <c r="E142" s="205" t="s">
        <v>364</v>
      </c>
      <c r="F142" s="206" t="s">
        <v>365</v>
      </c>
      <c r="G142" s="207" t="s">
        <v>159</v>
      </c>
      <c r="H142" s="208">
        <v>22</v>
      </c>
      <c r="I142" s="209"/>
      <c r="J142" s="210">
        <f>ROUND(I142*H142,2)</f>
        <v>0</v>
      </c>
      <c r="K142" s="206" t="s">
        <v>326</v>
      </c>
      <c r="L142" s="211"/>
      <c r="M142" s="212" t="s">
        <v>19</v>
      </c>
      <c r="N142" s="213" t="s">
        <v>40</v>
      </c>
      <c r="O142" s="84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6" t="s">
        <v>237</v>
      </c>
      <c r="AT142" s="216" t="s">
        <v>138</v>
      </c>
      <c r="AU142" s="216" t="s">
        <v>69</v>
      </c>
      <c r="AY142" s="17" t="s">
        <v>144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7" t="s">
        <v>76</v>
      </c>
      <c r="BK142" s="217">
        <f>ROUND(I142*H142,2)</f>
        <v>0</v>
      </c>
      <c r="BL142" s="17" t="s">
        <v>237</v>
      </c>
      <c r="BM142" s="216" t="s">
        <v>1477</v>
      </c>
    </row>
    <row r="143" s="2" customFormat="1" ht="16.5" customHeight="1">
      <c r="A143" s="38"/>
      <c r="B143" s="39"/>
      <c r="C143" s="218" t="s">
        <v>526</v>
      </c>
      <c r="D143" s="218" t="s">
        <v>147</v>
      </c>
      <c r="E143" s="219" t="s">
        <v>431</v>
      </c>
      <c r="F143" s="220" t="s">
        <v>432</v>
      </c>
      <c r="G143" s="221" t="s">
        <v>159</v>
      </c>
      <c r="H143" s="222">
        <v>8</v>
      </c>
      <c r="I143" s="223"/>
      <c r="J143" s="224">
        <f>ROUND(I143*H143,2)</f>
        <v>0</v>
      </c>
      <c r="K143" s="220" t="s">
        <v>326</v>
      </c>
      <c r="L143" s="44"/>
      <c r="M143" s="225" t="s">
        <v>19</v>
      </c>
      <c r="N143" s="226" t="s">
        <v>40</v>
      </c>
      <c r="O143" s="84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16" t="s">
        <v>237</v>
      </c>
      <c r="AT143" s="216" t="s">
        <v>147</v>
      </c>
      <c r="AU143" s="216" t="s">
        <v>69</v>
      </c>
      <c r="AY143" s="17" t="s">
        <v>144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7" t="s">
        <v>76</v>
      </c>
      <c r="BK143" s="217">
        <f>ROUND(I143*H143,2)</f>
        <v>0</v>
      </c>
      <c r="BL143" s="17" t="s">
        <v>237</v>
      </c>
      <c r="BM143" s="216" t="s">
        <v>1478</v>
      </c>
    </row>
    <row r="144" s="2" customFormat="1" ht="16.5" customHeight="1">
      <c r="A144" s="38"/>
      <c r="B144" s="39"/>
      <c r="C144" s="218" t="s">
        <v>530</v>
      </c>
      <c r="D144" s="218" t="s">
        <v>147</v>
      </c>
      <c r="E144" s="219" t="s">
        <v>352</v>
      </c>
      <c r="F144" s="220" t="s">
        <v>353</v>
      </c>
      <c r="G144" s="221" t="s">
        <v>159</v>
      </c>
      <c r="H144" s="222">
        <v>43</v>
      </c>
      <c r="I144" s="223"/>
      <c r="J144" s="224">
        <f>ROUND(I144*H144,2)</f>
        <v>0</v>
      </c>
      <c r="K144" s="220" t="s">
        <v>326</v>
      </c>
      <c r="L144" s="44"/>
      <c r="M144" s="225" t="s">
        <v>19</v>
      </c>
      <c r="N144" s="226" t="s">
        <v>40</v>
      </c>
      <c r="O144" s="84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6" t="s">
        <v>237</v>
      </c>
      <c r="AT144" s="216" t="s">
        <v>147</v>
      </c>
      <c r="AU144" s="216" t="s">
        <v>69</v>
      </c>
      <c r="AY144" s="17" t="s">
        <v>144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7" t="s">
        <v>76</v>
      </c>
      <c r="BK144" s="217">
        <f>ROUND(I144*H144,2)</f>
        <v>0</v>
      </c>
      <c r="BL144" s="17" t="s">
        <v>237</v>
      </c>
      <c r="BM144" s="216" t="s">
        <v>1479</v>
      </c>
    </row>
    <row r="145" s="2" customFormat="1" ht="16.5" customHeight="1">
      <c r="A145" s="38"/>
      <c r="B145" s="39"/>
      <c r="C145" s="204" t="s">
        <v>534</v>
      </c>
      <c r="D145" s="204" t="s">
        <v>138</v>
      </c>
      <c r="E145" s="205" t="s">
        <v>355</v>
      </c>
      <c r="F145" s="206" t="s">
        <v>356</v>
      </c>
      <c r="G145" s="207" t="s">
        <v>159</v>
      </c>
      <c r="H145" s="208">
        <v>10</v>
      </c>
      <c r="I145" s="209"/>
      <c r="J145" s="210">
        <f>ROUND(I145*H145,2)</f>
        <v>0</v>
      </c>
      <c r="K145" s="206" t="s">
        <v>326</v>
      </c>
      <c r="L145" s="211"/>
      <c r="M145" s="212" t="s">
        <v>19</v>
      </c>
      <c r="N145" s="213" t="s">
        <v>40</v>
      </c>
      <c r="O145" s="84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6" t="s">
        <v>237</v>
      </c>
      <c r="AT145" s="216" t="s">
        <v>138</v>
      </c>
      <c r="AU145" s="216" t="s">
        <v>69</v>
      </c>
      <c r="AY145" s="17" t="s">
        <v>144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7" t="s">
        <v>76</v>
      </c>
      <c r="BK145" s="217">
        <f>ROUND(I145*H145,2)</f>
        <v>0</v>
      </c>
      <c r="BL145" s="17" t="s">
        <v>237</v>
      </c>
      <c r="BM145" s="216" t="s">
        <v>1480</v>
      </c>
    </row>
    <row r="146" s="2" customFormat="1" ht="16.5" customHeight="1">
      <c r="A146" s="38"/>
      <c r="B146" s="39"/>
      <c r="C146" s="204" t="s">
        <v>538</v>
      </c>
      <c r="D146" s="204" t="s">
        <v>138</v>
      </c>
      <c r="E146" s="205" t="s">
        <v>358</v>
      </c>
      <c r="F146" s="206" t="s">
        <v>359</v>
      </c>
      <c r="G146" s="207" t="s">
        <v>159</v>
      </c>
      <c r="H146" s="208">
        <v>7</v>
      </c>
      <c r="I146" s="209"/>
      <c r="J146" s="210">
        <f>ROUND(I146*H146,2)</f>
        <v>0</v>
      </c>
      <c r="K146" s="206" t="s">
        <v>326</v>
      </c>
      <c r="L146" s="211"/>
      <c r="M146" s="212" t="s">
        <v>19</v>
      </c>
      <c r="N146" s="213" t="s">
        <v>40</v>
      </c>
      <c r="O146" s="84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16" t="s">
        <v>237</v>
      </c>
      <c r="AT146" s="216" t="s">
        <v>138</v>
      </c>
      <c r="AU146" s="216" t="s">
        <v>69</v>
      </c>
      <c r="AY146" s="17" t="s">
        <v>144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7" t="s">
        <v>76</v>
      </c>
      <c r="BK146" s="217">
        <f>ROUND(I146*H146,2)</f>
        <v>0</v>
      </c>
      <c r="BL146" s="17" t="s">
        <v>237</v>
      </c>
      <c r="BM146" s="216" t="s">
        <v>1481</v>
      </c>
    </row>
    <row r="147" s="2" customFormat="1" ht="16.5" customHeight="1">
      <c r="A147" s="38"/>
      <c r="B147" s="39"/>
      <c r="C147" s="218" t="s">
        <v>542</v>
      </c>
      <c r="D147" s="218" t="s">
        <v>147</v>
      </c>
      <c r="E147" s="219" t="s">
        <v>367</v>
      </c>
      <c r="F147" s="220" t="s">
        <v>368</v>
      </c>
      <c r="G147" s="221" t="s">
        <v>159</v>
      </c>
      <c r="H147" s="222">
        <v>22</v>
      </c>
      <c r="I147" s="223"/>
      <c r="J147" s="224">
        <f>ROUND(I147*H147,2)</f>
        <v>0</v>
      </c>
      <c r="K147" s="220" t="s">
        <v>326</v>
      </c>
      <c r="L147" s="44"/>
      <c r="M147" s="225" t="s">
        <v>19</v>
      </c>
      <c r="N147" s="226" t="s">
        <v>40</v>
      </c>
      <c r="O147" s="84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6" t="s">
        <v>237</v>
      </c>
      <c r="AT147" s="216" t="s">
        <v>147</v>
      </c>
      <c r="AU147" s="216" t="s">
        <v>69</v>
      </c>
      <c r="AY147" s="17" t="s">
        <v>144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7" t="s">
        <v>76</v>
      </c>
      <c r="BK147" s="217">
        <f>ROUND(I147*H147,2)</f>
        <v>0</v>
      </c>
      <c r="BL147" s="17" t="s">
        <v>237</v>
      </c>
      <c r="BM147" s="216" t="s">
        <v>1482</v>
      </c>
    </row>
    <row r="148" s="2" customFormat="1" ht="16.5" customHeight="1">
      <c r="A148" s="38"/>
      <c r="B148" s="39"/>
      <c r="C148" s="204" t="s">
        <v>546</v>
      </c>
      <c r="D148" s="204" t="s">
        <v>138</v>
      </c>
      <c r="E148" s="205" t="s">
        <v>370</v>
      </c>
      <c r="F148" s="206" t="s">
        <v>371</v>
      </c>
      <c r="G148" s="207" t="s">
        <v>159</v>
      </c>
      <c r="H148" s="208">
        <v>8</v>
      </c>
      <c r="I148" s="209"/>
      <c r="J148" s="210">
        <f>ROUND(I148*H148,2)</f>
        <v>0</v>
      </c>
      <c r="K148" s="206" t="s">
        <v>326</v>
      </c>
      <c r="L148" s="211"/>
      <c r="M148" s="212" t="s">
        <v>19</v>
      </c>
      <c r="N148" s="213" t="s">
        <v>40</v>
      </c>
      <c r="O148" s="84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6" t="s">
        <v>261</v>
      </c>
      <c r="AT148" s="216" t="s">
        <v>138</v>
      </c>
      <c r="AU148" s="216" t="s">
        <v>69</v>
      </c>
      <c r="AY148" s="17" t="s">
        <v>144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7" t="s">
        <v>76</v>
      </c>
      <c r="BK148" s="217">
        <f>ROUND(I148*H148,2)</f>
        <v>0</v>
      </c>
      <c r="BL148" s="17" t="s">
        <v>261</v>
      </c>
      <c r="BM148" s="216" t="s">
        <v>1483</v>
      </c>
    </row>
    <row r="149" s="2" customFormat="1" ht="16.5" customHeight="1">
      <c r="A149" s="38"/>
      <c r="B149" s="39"/>
      <c r="C149" s="204" t="s">
        <v>550</v>
      </c>
      <c r="D149" s="204" t="s">
        <v>138</v>
      </c>
      <c r="E149" s="205" t="s">
        <v>373</v>
      </c>
      <c r="F149" s="206" t="s">
        <v>374</v>
      </c>
      <c r="G149" s="207" t="s">
        <v>159</v>
      </c>
      <c r="H149" s="208">
        <v>212</v>
      </c>
      <c r="I149" s="209"/>
      <c r="J149" s="210">
        <f>ROUND(I149*H149,2)</f>
        <v>0</v>
      </c>
      <c r="K149" s="206" t="s">
        <v>326</v>
      </c>
      <c r="L149" s="211"/>
      <c r="M149" s="212" t="s">
        <v>19</v>
      </c>
      <c r="N149" s="213" t="s">
        <v>40</v>
      </c>
      <c r="O149" s="84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16" t="s">
        <v>143</v>
      </c>
      <c r="AT149" s="216" t="s">
        <v>138</v>
      </c>
      <c r="AU149" s="216" t="s">
        <v>69</v>
      </c>
      <c r="AY149" s="17" t="s">
        <v>144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7" t="s">
        <v>76</v>
      </c>
      <c r="BK149" s="217">
        <f>ROUND(I149*H149,2)</f>
        <v>0</v>
      </c>
      <c r="BL149" s="17" t="s">
        <v>145</v>
      </c>
      <c r="BM149" s="216" t="s">
        <v>1484</v>
      </c>
    </row>
    <row r="150" s="2" customFormat="1" ht="16.5" customHeight="1">
      <c r="A150" s="38"/>
      <c r="B150" s="39"/>
      <c r="C150" s="204" t="s">
        <v>554</v>
      </c>
      <c r="D150" s="204" t="s">
        <v>138</v>
      </c>
      <c r="E150" s="205" t="s">
        <v>376</v>
      </c>
      <c r="F150" s="206" t="s">
        <v>377</v>
      </c>
      <c r="G150" s="207" t="s">
        <v>159</v>
      </c>
      <c r="H150" s="208">
        <v>4</v>
      </c>
      <c r="I150" s="209"/>
      <c r="J150" s="210">
        <f>ROUND(I150*H150,2)</f>
        <v>0</v>
      </c>
      <c r="K150" s="206" t="s">
        <v>326</v>
      </c>
      <c r="L150" s="211"/>
      <c r="M150" s="212" t="s">
        <v>19</v>
      </c>
      <c r="N150" s="213" t="s">
        <v>40</v>
      </c>
      <c r="O150" s="84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6" t="s">
        <v>261</v>
      </c>
      <c r="AT150" s="216" t="s">
        <v>138</v>
      </c>
      <c r="AU150" s="216" t="s">
        <v>69</v>
      </c>
      <c r="AY150" s="17" t="s">
        <v>144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7" t="s">
        <v>76</v>
      </c>
      <c r="BK150" s="217">
        <f>ROUND(I150*H150,2)</f>
        <v>0</v>
      </c>
      <c r="BL150" s="17" t="s">
        <v>261</v>
      </c>
      <c r="BM150" s="216" t="s">
        <v>1485</v>
      </c>
    </row>
    <row r="151" s="2" customFormat="1" ht="16.5" customHeight="1">
      <c r="A151" s="38"/>
      <c r="B151" s="39"/>
      <c r="C151" s="204" t="s">
        <v>173</v>
      </c>
      <c r="D151" s="204" t="s">
        <v>138</v>
      </c>
      <c r="E151" s="205" t="s">
        <v>379</v>
      </c>
      <c r="F151" s="206" t="s">
        <v>380</v>
      </c>
      <c r="G151" s="207" t="s">
        <v>159</v>
      </c>
      <c r="H151" s="208">
        <v>6</v>
      </c>
      <c r="I151" s="209"/>
      <c r="J151" s="210">
        <f>ROUND(I151*H151,2)</f>
        <v>0</v>
      </c>
      <c r="K151" s="206" t="s">
        <v>326</v>
      </c>
      <c r="L151" s="211"/>
      <c r="M151" s="212" t="s">
        <v>19</v>
      </c>
      <c r="N151" s="213" t="s">
        <v>40</v>
      </c>
      <c r="O151" s="84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6" t="s">
        <v>261</v>
      </c>
      <c r="AT151" s="216" t="s">
        <v>138</v>
      </c>
      <c r="AU151" s="216" t="s">
        <v>69</v>
      </c>
      <c r="AY151" s="17" t="s">
        <v>144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7" t="s">
        <v>76</v>
      </c>
      <c r="BK151" s="217">
        <f>ROUND(I151*H151,2)</f>
        <v>0</v>
      </c>
      <c r="BL151" s="17" t="s">
        <v>261</v>
      </c>
      <c r="BM151" s="216" t="s">
        <v>1486</v>
      </c>
    </row>
    <row r="152" s="2" customFormat="1" ht="16.5" customHeight="1">
      <c r="A152" s="38"/>
      <c r="B152" s="39"/>
      <c r="C152" s="204" t="s">
        <v>561</v>
      </c>
      <c r="D152" s="204" t="s">
        <v>138</v>
      </c>
      <c r="E152" s="205" t="s">
        <v>382</v>
      </c>
      <c r="F152" s="206" t="s">
        <v>383</v>
      </c>
      <c r="G152" s="207" t="s">
        <v>159</v>
      </c>
      <c r="H152" s="208">
        <v>32</v>
      </c>
      <c r="I152" s="209"/>
      <c r="J152" s="210">
        <f>ROUND(I152*H152,2)</f>
        <v>0</v>
      </c>
      <c r="K152" s="206" t="s">
        <v>326</v>
      </c>
      <c r="L152" s="211"/>
      <c r="M152" s="212" t="s">
        <v>19</v>
      </c>
      <c r="N152" s="213" t="s">
        <v>40</v>
      </c>
      <c r="O152" s="84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6" t="s">
        <v>261</v>
      </c>
      <c r="AT152" s="216" t="s">
        <v>138</v>
      </c>
      <c r="AU152" s="216" t="s">
        <v>69</v>
      </c>
      <c r="AY152" s="17" t="s">
        <v>144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7" t="s">
        <v>76</v>
      </c>
      <c r="BK152" s="217">
        <f>ROUND(I152*H152,2)</f>
        <v>0</v>
      </c>
      <c r="BL152" s="17" t="s">
        <v>261</v>
      </c>
      <c r="BM152" s="216" t="s">
        <v>1487</v>
      </c>
    </row>
    <row r="153" s="2" customFormat="1" ht="16.5" customHeight="1">
      <c r="A153" s="38"/>
      <c r="B153" s="39"/>
      <c r="C153" s="218" t="s">
        <v>565</v>
      </c>
      <c r="D153" s="218" t="s">
        <v>147</v>
      </c>
      <c r="E153" s="219" t="s">
        <v>598</v>
      </c>
      <c r="F153" s="220" t="s">
        <v>599</v>
      </c>
      <c r="G153" s="221" t="s">
        <v>159</v>
      </c>
      <c r="H153" s="222">
        <v>15</v>
      </c>
      <c r="I153" s="223"/>
      <c r="J153" s="224">
        <f>ROUND(I153*H153,2)</f>
        <v>0</v>
      </c>
      <c r="K153" s="220" t="s">
        <v>326</v>
      </c>
      <c r="L153" s="44"/>
      <c r="M153" s="225" t="s">
        <v>19</v>
      </c>
      <c r="N153" s="226" t="s">
        <v>40</v>
      </c>
      <c r="O153" s="84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6" t="s">
        <v>237</v>
      </c>
      <c r="AT153" s="216" t="s">
        <v>147</v>
      </c>
      <c r="AU153" s="216" t="s">
        <v>69</v>
      </c>
      <c r="AY153" s="17" t="s">
        <v>144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7" t="s">
        <v>76</v>
      </c>
      <c r="BK153" s="217">
        <f>ROUND(I153*H153,2)</f>
        <v>0</v>
      </c>
      <c r="BL153" s="17" t="s">
        <v>237</v>
      </c>
      <c r="BM153" s="216" t="s">
        <v>1488</v>
      </c>
    </row>
    <row r="154" s="2" customFormat="1">
      <c r="A154" s="38"/>
      <c r="B154" s="39"/>
      <c r="C154" s="40"/>
      <c r="D154" s="227" t="s">
        <v>196</v>
      </c>
      <c r="E154" s="40"/>
      <c r="F154" s="228" t="s">
        <v>601</v>
      </c>
      <c r="G154" s="40"/>
      <c r="H154" s="40"/>
      <c r="I154" s="146"/>
      <c r="J154" s="40"/>
      <c r="K154" s="40"/>
      <c r="L154" s="44"/>
      <c r="M154" s="229"/>
      <c r="N154" s="230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196</v>
      </c>
      <c r="AU154" s="17" t="s">
        <v>69</v>
      </c>
    </row>
    <row r="155" s="2" customFormat="1" ht="16.5" customHeight="1">
      <c r="A155" s="38"/>
      <c r="B155" s="39"/>
      <c r="C155" s="218" t="s">
        <v>569</v>
      </c>
      <c r="D155" s="218" t="s">
        <v>147</v>
      </c>
      <c r="E155" s="219" t="s">
        <v>603</v>
      </c>
      <c r="F155" s="220" t="s">
        <v>604</v>
      </c>
      <c r="G155" s="221" t="s">
        <v>159</v>
      </c>
      <c r="H155" s="222">
        <v>320</v>
      </c>
      <c r="I155" s="223"/>
      <c r="J155" s="224">
        <f>ROUND(I155*H155,2)</f>
        <v>0</v>
      </c>
      <c r="K155" s="220" t="s">
        <v>326</v>
      </c>
      <c r="L155" s="44"/>
      <c r="M155" s="225" t="s">
        <v>19</v>
      </c>
      <c r="N155" s="226" t="s">
        <v>40</v>
      </c>
      <c r="O155" s="84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6" t="s">
        <v>237</v>
      </c>
      <c r="AT155" s="216" t="s">
        <v>147</v>
      </c>
      <c r="AU155" s="216" t="s">
        <v>69</v>
      </c>
      <c r="AY155" s="17" t="s">
        <v>144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7" t="s">
        <v>76</v>
      </c>
      <c r="BK155" s="217">
        <f>ROUND(I155*H155,2)</f>
        <v>0</v>
      </c>
      <c r="BL155" s="17" t="s">
        <v>237</v>
      </c>
      <c r="BM155" s="216" t="s">
        <v>1489</v>
      </c>
    </row>
    <row r="156" s="2" customFormat="1" ht="16.5" customHeight="1">
      <c r="A156" s="38"/>
      <c r="B156" s="39"/>
      <c r="C156" s="218" t="s">
        <v>573</v>
      </c>
      <c r="D156" s="218" t="s">
        <v>147</v>
      </c>
      <c r="E156" s="219" t="s">
        <v>435</v>
      </c>
      <c r="F156" s="220" t="s">
        <v>436</v>
      </c>
      <c r="G156" s="221" t="s">
        <v>159</v>
      </c>
      <c r="H156" s="222">
        <v>2380</v>
      </c>
      <c r="I156" s="223"/>
      <c r="J156" s="224">
        <f>ROUND(I156*H156,2)</f>
        <v>0</v>
      </c>
      <c r="K156" s="220" t="s">
        <v>326</v>
      </c>
      <c r="L156" s="44"/>
      <c r="M156" s="225" t="s">
        <v>19</v>
      </c>
      <c r="N156" s="226" t="s">
        <v>40</v>
      </c>
      <c r="O156" s="84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16" t="s">
        <v>237</v>
      </c>
      <c r="AT156" s="216" t="s">
        <v>147</v>
      </c>
      <c r="AU156" s="216" t="s">
        <v>69</v>
      </c>
      <c r="AY156" s="17" t="s">
        <v>144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7" t="s">
        <v>76</v>
      </c>
      <c r="BK156" s="217">
        <f>ROUND(I156*H156,2)</f>
        <v>0</v>
      </c>
      <c r="BL156" s="17" t="s">
        <v>237</v>
      </c>
      <c r="BM156" s="216" t="s">
        <v>1490</v>
      </c>
    </row>
    <row r="157" s="2" customFormat="1" ht="16.5" customHeight="1">
      <c r="A157" s="38"/>
      <c r="B157" s="39"/>
      <c r="C157" s="218" t="s">
        <v>577</v>
      </c>
      <c r="D157" s="218" t="s">
        <v>147</v>
      </c>
      <c r="E157" s="219" t="s">
        <v>439</v>
      </c>
      <c r="F157" s="220" t="s">
        <v>440</v>
      </c>
      <c r="G157" s="221" t="s">
        <v>159</v>
      </c>
      <c r="H157" s="222">
        <v>650</v>
      </c>
      <c r="I157" s="223"/>
      <c r="J157" s="224">
        <f>ROUND(I157*H157,2)</f>
        <v>0</v>
      </c>
      <c r="K157" s="220" t="s">
        <v>326</v>
      </c>
      <c r="L157" s="44"/>
      <c r="M157" s="225" t="s">
        <v>19</v>
      </c>
      <c r="N157" s="226" t="s">
        <v>40</v>
      </c>
      <c r="O157" s="84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6" t="s">
        <v>237</v>
      </c>
      <c r="AT157" s="216" t="s">
        <v>147</v>
      </c>
      <c r="AU157" s="216" t="s">
        <v>69</v>
      </c>
      <c r="AY157" s="17" t="s">
        <v>144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7" t="s">
        <v>76</v>
      </c>
      <c r="BK157" s="217">
        <f>ROUND(I157*H157,2)</f>
        <v>0</v>
      </c>
      <c r="BL157" s="17" t="s">
        <v>237</v>
      </c>
      <c r="BM157" s="216" t="s">
        <v>1491</v>
      </c>
    </row>
    <row r="158" s="2" customFormat="1" ht="33" customHeight="1">
      <c r="A158" s="38"/>
      <c r="B158" s="39"/>
      <c r="C158" s="204" t="s">
        <v>581</v>
      </c>
      <c r="D158" s="204" t="s">
        <v>138</v>
      </c>
      <c r="E158" s="205" t="s">
        <v>443</v>
      </c>
      <c r="F158" s="206" t="s">
        <v>444</v>
      </c>
      <c r="G158" s="207" t="s">
        <v>159</v>
      </c>
      <c r="H158" s="208">
        <v>20</v>
      </c>
      <c r="I158" s="209"/>
      <c r="J158" s="210">
        <f>ROUND(I158*H158,2)</f>
        <v>0</v>
      </c>
      <c r="K158" s="206" t="s">
        <v>19</v>
      </c>
      <c r="L158" s="211"/>
      <c r="M158" s="212" t="s">
        <v>19</v>
      </c>
      <c r="N158" s="213" t="s">
        <v>40</v>
      </c>
      <c r="O158" s="84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6" t="s">
        <v>237</v>
      </c>
      <c r="AT158" s="216" t="s">
        <v>138</v>
      </c>
      <c r="AU158" s="216" t="s">
        <v>69</v>
      </c>
      <c r="AY158" s="17" t="s">
        <v>144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7" t="s">
        <v>76</v>
      </c>
      <c r="BK158" s="217">
        <f>ROUND(I158*H158,2)</f>
        <v>0</v>
      </c>
      <c r="BL158" s="17" t="s">
        <v>237</v>
      </c>
      <c r="BM158" s="216" t="s">
        <v>1492</v>
      </c>
    </row>
    <row r="159" s="2" customFormat="1" ht="16.5" customHeight="1">
      <c r="A159" s="38"/>
      <c r="B159" s="39"/>
      <c r="C159" s="204" t="s">
        <v>585</v>
      </c>
      <c r="D159" s="204" t="s">
        <v>138</v>
      </c>
      <c r="E159" s="205" t="s">
        <v>447</v>
      </c>
      <c r="F159" s="206" t="s">
        <v>448</v>
      </c>
      <c r="G159" s="207" t="s">
        <v>159</v>
      </c>
      <c r="H159" s="208">
        <v>1</v>
      </c>
      <c r="I159" s="209"/>
      <c r="J159" s="210">
        <f>ROUND(I159*H159,2)</f>
        <v>0</v>
      </c>
      <c r="K159" s="206" t="s">
        <v>326</v>
      </c>
      <c r="L159" s="211"/>
      <c r="M159" s="212" t="s">
        <v>19</v>
      </c>
      <c r="N159" s="213" t="s">
        <v>40</v>
      </c>
      <c r="O159" s="84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6" t="s">
        <v>237</v>
      </c>
      <c r="AT159" s="216" t="s">
        <v>138</v>
      </c>
      <c r="AU159" s="216" t="s">
        <v>69</v>
      </c>
      <c r="AY159" s="17" t="s">
        <v>144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7" t="s">
        <v>76</v>
      </c>
      <c r="BK159" s="217">
        <f>ROUND(I159*H159,2)</f>
        <v>0</v>
      </c>
      <c r="BL159" s="17" t="s">
        <v>237</v>
      </c>
      <c r="BM159" s="216" t="s">
        <v>1493</v>
      </c>
    </row>
    <row r="160" s="2" customFormat="1" ht="16.5" customHeight="1">
      <c r="A160" s="38"/>
      <c r="B160" s="39"/>
      <c r="C160" s="204" t="s">
        <v>589</v>
      </c>
      <c r="D160" s="204" t="s">
        <v>138</v>
      </c>
      <c r="E160" s="205" t="s">
        <v>451</v>
      </c>
      <c r="F160" s="206" t="s">
        <v>452</v>
      </c>
      <c r="G160" s="207" t="s">
        <v>159</v>
      </c>
      <c r="H160" s="208">
        <v>1</v>
      </c>
      <c r="I160" s="209"/>
      <c r="J160" s="210">
        <f>ROUND(I160*H160,2)</f>
        <v>0</v>
      </c>
      <c r="K160" s="206" t="s">
        <v>326</v>
      </c>
      <c r="L160" s="211"/>
      <c r="M160" s="212" t="s">
        <v>19</v>
      </c>
      <c r="N160" s="213" t="s">
        <v>40</v>
      </c>
      <c r="O160" s="84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6" t="s">
        <v>237</v>
      </c>
      <c r="AT160" s="216" t="s">
        <v>138</v>
      </c>
      <c r="AU160" s="216" t="s">
        <v>69</v>
      </c>
      <c r="AY160" s="17" t="s">
        <v>144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7" t="s">
        <v>76</v>
      </c>
      <c r="BK160" s="217">
        <f>ROUND(I160*H160,2)</f>
        <v>0</v>
      </c>
      <c r="BL160" s="17" t="s">
        <v>237</v>
      </c>
      <c r="BM160" s="216" t="s">
        <v>1494</v>
      </c>
    </row>
    <row r="161" s="2" customFormat="1" ht="16.5" customHeight="1">
      <c r="A161" s="38"/>
      <c r="B161" s="39"/>
      <c r="C161" s="204" t="s">
        <v>593</v>
      </c>
      <c r="D161" s="204" t="s">
        <v>138</v>
      </c>
      <c r="E161" s="205" t="s">
        <v>455</v>
      </c>
      <c r="F161" s="206" t="s">
        <v>456</v>
      </c>
      <c r="G161" s="207" t="s">
        <v>159</v>
      </c>
      <c r="H161" s="208">
        <v>4</v>
      </c>
      <c r="I161" s="209"/>
      <c r="J161" s="210">
        <f>ROUND(I161*H161,2)</f>
        <v>0</v>
      </c>
      <c r="K161" s="206" t="s">
        <v>326</v>
      </c>
      <c r="L161" s="211"/>
      <c r="M161" s="212" t="s">
        <v>19</v>
      </c>
      <c r="N161" s="213" t="s">
        <v>40</v>
      </c>
      <c r="O161" s="84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16" t="s">
        <v>237</v>
      </c>
      <c r="AT161" s="216" t="s">
        <v>138</v>
      </c>
      <c r="AU161" s="216" t="s">
        <v>69</v>
      </c>
      <c r="AY161" s="17" t="s">
        <v>144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7" t="s">
        <v>76</v>
      </c>
      <c r="BK161" s="217">
        <f>ROUND(I161*H161,2)</f>
        <v>0</v>
      </c>
      <c r="BL161" s="17" t="s">
        <v>237</v>
      </c>
      <c r="BM161" s="216" t="s">
        <v>1495</v>
      </c>
    </row>
    <row r="162" s="2" customFormat="1" ht="16.5" customHeight="1">
      <c r="A162" s="38"/>
      <c r="B162" s="39"/>
      <c r="C162" s="204" t="s">
        <v>597</v>
      </c>
      <c r="D162" s="204" t="s">
        <v>138</v>
      </c>
      <c r="E162" s="205" t="s">
        <v>459</v>
      </c>
      <c r="F162" s="206" t="s">
        <v>460</v>
      </c>
      <c r="G162" s="207" t="s">
        <v>159</v>
      </c>
      <c r="H162" s="208">
        <v>4</v>
      </c>
      <c r="I162" s="209"/>
      <c r="J162" s="210">
        <f>ROUND(I162*H162,2)</f>
        <v>0</v>
      </c>
      <c r="K162" s="206" t="s">
        <v>326</v>
      </c>
      <c r="L162" s="211"/>
      <c r="M162" s="212" t="s">
        <v>19</v>
      </c>
      <c r="N162" s="213" t="s">
        <v>40</v>
      </c>
      <c r="O162" s="84"/>
      <c r="P162" s="214">
        <f>O162*H162</f>
        <v>0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6" t="s">
        <v>237</v>
      </c>
      <c r="AT162" s="216" t="s">
        <v>138</v>
      </c>
      <c r="AU162" s="216" t="s">
        <v>69</v>
      </c>
      <c r="AY162" s="17" t="s">
        <v>144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7" t="s">
        <v>76</v>
      </c>
      <c r="BK162" s="217">
        <f>ROUND(I162*H162,2)</f>
        <v>0</v>
      </c>
      <c r="BL162" s="17" t="s">
        <v>237</v>
      </c>
      <c r="BM162" s="216" t="s">
        <v>1496</v>
      </c>
    </row>
    <row r="163" s="2" customFormat="1" ht="16.5" customHeight="1">
      <c r="A163" s="38"/>
      <c r="B163" s="39"/>
      <c r="C163" s="204" t="s">
        <v>602</v>
      </c>
      <c r="D163" s="204" t="s">
        <v>138</v>
      </c>
      <c r="E163" s="205" t="s">
        <v>463</v>
      </c>
      <c r="F163" s="206" t="s">
        <v>464</v>
      </c>
      <c r="G163" s="207" t="s">
        <v>159</v>
      </c>
      <c r="H163" s="208">
        <v>4</v>
      </c>
      <c r="I163" s="209"/>
      <c r="J163" s="210">
        <f>ROUND(I163*H163,2)</f>
        <v>0</v>
      </c>
      <c r="K163" s="206" t="s">
        <v>326</v>
      </c>
      <c r="L163" s="211"/>
      <c r="M163" s="212" t="s">
        <v>19</v>
      </c>
      <c r="N163" s="213" t="s">
        <v>40</v>
      </c>
      <c r="O163" s="84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6" t="s">
        <v>237</v>
      </c>
      <c r="AT163" s="216" t="s">
        <v>138</v>
      </c>
      <c r="AU163" s="216" t="s">
        <v>69</v>
      </c>
      <c r="AY163" s="17" t="s">
        <v>144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7" t="s">
        <v>76</v>
      </c>
      <c r="BK163" s="217">
        <f>ROUND(I163*H163,2)</f>
        <v>0</v>
      </c>
      <c r="BL163" s="17" t="s">
        <v>237</v>
      </c>
      <c r="BM163" s="216" t="s">
        <v>1497</v>
      </c>
    </row>
    <row r="164" s="2" customFormat="1" ht="16.5" customHeight="1">
      <c r="A164" s="38"/>
      <c r="B164" s="39"/>
      <c r="C164" s="204" t="s">
        <v>606</v>
      </c>
      <c r="D164" s="204" t="s">
        <v>138</v>
      </c>
      <c r="E164" s="205" t="s">
        <v>467</v>
      </c>
      <c r="F164" s="206" t="s">
        <v>468</v>
      </c>
      <c r="G164" s="207" t="s">
        <v>159</v>
      </c>
      <c r="H164" s="208">
        <v>12</v>
      </c>
      <c r="I164" s="209"/>
      <c r="J164" s="210">
        <f>ROUND(I164*H164,2)</f>
        <v>0</v>
      </c>
      <c r="K164" s="206" t="s">
        <v>326</v>
      </c>
      <c r="L164" s="211"/>
      <c r="M164" s="212" t="s">
        <v>19</v>
      </c>
      <c r="N164" s="213" t="s">
        <v>40</v>
      </c>
      <c r="O164" s="84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6" t="s">
        <v>237</v>
      </c>
      <c r="AT164" s="216" t="s">
        <v>138</v>
      </c>
      <c r="AU164" s="216" t="s">
        <v>69</v>
      </c>
      <c r="AY164" s="17" t="s">
        <v>144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7" t="s">
        <v>76</v>
      </c>
      <c r="BK164" s="217">
        <f>ROUND(I164*H164,2)</f>
        <v>0</v>
      </c>
      <c r="BL164" s="17" t="s">
        <v>237</v>
      </c>
      <c r="BM164" s="216" t="s">
        <v>1498</v>
      </c>
    </row>
    <row r="165" s="2" customFormat="1" ht="16.5" customHeight="1">
      <c r="A165" s="38"/>
      <c r="B165" s="39"/>
      <c r="C165" s="204" t="s">
        <v>610</v>
      </c>
      <c r="D165" s="204" t="s">
        <v>138</v>
      </c>
      <c r="E165" s="205" t="s">
        <v>471</v>
      </c>
      <c r="F165" s="206" t="s">
        <v>472</v>
      </c>
      <c r="G165" s="207" t="s">
        <v>159</v>
      </c>
      <c r="H165" s="208">
        <v>1</v>
      </c>
      <c r="I165" s="209"/>
      <c r="J165" s="210">
        <f>ROUND(I165*H165,2)</f>
        <v>0</v>
      </c>
      <c r="K165" s="206" t="s">
        <v>326</v>
      </c>
      <c r="L165" s="211"/>
      <c r="M165" s="212" t="s">
        <v>19</v>
      </c>
      <c r="N165" s="213" t="s">
        <v>40</v>
      </c>
      <c r="O165" s="84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16" t="s">
        <v>237</v>
      </c>
      <c r="AT165" s="216" t="s">
        <v>138</v>
      </c>
      <c r="AU165" s="216" t="s">
        <v>69</v>
      </c>
      <c r="AY165" s="17" t="s">
        <v>144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7" t="s">
        <v>76</v>
      </c>
      <c r="BK165" s="217">
        <f>ROUND(I165*H165,2)</f>
        <v>0</v>
      </c>
      <c r="BL165" s="17" t="s">
        <v>237</v>
      </c>
      <c r="BM165" s="216" t="s">
        <v>1499</v>
      </c>
    </row>
    <row r="166" s="2" customFormat="1" ht="16.5" customHeight="1">
      <c r="A166" s="38"/>
      <c r="B166" s="39"/>
      <c r="C166" s="204" t="s">
        <v>614</v>
      </c>
      <c r="D166" s="204" t="s">
        <v>138</v>
      </c>
      <c r="E166" s="205" t="s">
        <v>475</v>
      </c>
      <c r="F166" s="206" t="s">
        <v>476</v>
      </c>
      <c r="G166" s="207" t="s">
        <v>159</v>
      </c>
      <c r="H166" s="208">
        <v>1</v>
      </c>
      <c r="I166" s="209"/>
      <c r="J166" s="210">
        <f>ROUND(I166*H166,2)</f>
        <v>0</v>
      </c>
      <c r="K166" s="206" t="s">
        <v>326</v>
      </c>
      <c r="L166" s="211"/>
      <c r="M166" s="212" t="s">
        <v>19</v>
      </c>
      <c r="N166" s="213" t="s">
        <v>40</v>
      </c>
      <c r="O166" s="84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6" t="s">
        <v>237</v>
      </c>
      <c r="AT166" s="216" t="s">
        <v>138</v>
      </c>
      <c r="AU166" s="216" t="s">
        <v>69</v>
      </c>
      <c r="AY166" s="17" t="s">
        <v>144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7" t="s">
        <v>76</v>
      </c>
      <c r="BK166" s="217">
        <f>ROUND(I166*H166,2)</f>
        <v>0</v>
      </c>
      <c r="BL166" s="17" t="s">
        <v>237</v>
      </c>
      <c r="BM166" s="216" t="s">
        <v>1500</v>
      </c>
    </row>
    <row r="167" s="2" customFormat="1" ht="16.5" customHeight="1">
      <c r="A167" s="38"/>
      <c r="B167" s="39"/>
      <c r="C167" s="204" t="s">
        <v>618</v>
      </c>
      <c r="D167" s="204" t="s">
        <v>138</v>
      </c>
      <c r="E167" s="205" t="s">
        <v>479</v>
      </c>
      <c r="F167" s="206" t="s">
        <v>480</v>
      </c>
      <c r="G167" s="207" t="s">
        <v>159</v>
      </c>
      <c r="H167" s="208">
        <v>4</v>
      </c>
      <c r="I167" s="209"/>
      <c r="J167" s="210">
        <f>ROUND(I167*H167,2)</f>
        <v>0</v>
      </c>
      <c r="K167" s="206" t="s">
        <v>326</v>
      </c>
      <c r="L167" s="211"/>
      <c r="M167" s="212" t="s">
        <v>19</v>
      </c>
      <c r="N167" s="213" t="s">
        <v>40</v>
      </c>
      <c r="O167" s="84"/>
      <c r="P167" s="214">
        <f>O167*H167</f>
        <v>0</v>
      </c>
      <c r="Q167" s="214">
        <v>0</v>
      </c>
      <c r="R167" s="214">
        <f>Q167*H167</f>
        <v>0</v>
      </c>
      <c r="S167" s="214">
        <v>0</v>
      </c>
      <c r="T167" s="215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6" t="s">
        <v>237</v>
      </c>
      <c r="AT167" s="216" t="s">
        <v>138</v>
      </c>
      <c r="AU167" s="216" t="s">
        <v>69</v>
      </c>
      <c r="AY167" s="17" t="s">
        <v>144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7" t="s">
        <v>76</v>
      </c>
      <c r="BK167" s="217">
        <f>ROUND(I167*H167,2)</f>
        <v>0</v>
      </c>
      <c r="BL167" s="17" t="s">
        <v>237</v>
      </c>
      <c r="BM167" s="216" t="s">
        <v>1501</v>
      </c>
    </row>
    <row r="168" s="2" customFormat="1" ht="16.5" customHeight="1">
      <c r="A168" s="38"/>
      <c r="B168" s="39"/>
      <c r="C168" s="204" t="s">
        <v>622</v>
      </c>
      <c r="D168" s="204" t="s">
        <v>138</v>
      </c>
      <c r="E168" s="205" t="s">
        <v>483</v>
      </c>
      <c r="F168" s="206" t="s">
        <v>484</v>
      </c>
      <c r="G168" s="207" t="s">
        <v>159</v>
      </c>
      <c r="H168" s="208">
        <v>12</v>
      </c>
      <c r="I168" s="209"/>
      <c r="J168" s="210">
        <f>ROUND(I168*H168,2)</f>
        <v>0</v>
      </c>
      <c r="K168" s="206" t="s">
        <v>326</v>
      </c>
      <c r="L168" s="211"/>
      <c r="M168" s="212" t="s">
        <v>19</v>
      </c>
      <c r="N168" s="213" t="s">
        <v>40</v>
      </c>
      <c r="O168" s="84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6" t="s">
        <v>237</v>
      </c>
      <c r="AT168" s="216" t="s">
        <v>138</v>
      </c>
      <c r="AU168" s="216" t="s">
        <v>69</v>
      </c>
      <c r="AY168" s="17" t="s">
        <v>144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7" t="s">
        <v>76</v>
      </c>
      <c r="BK168" s="217">
        <f>ROUND(I168*H168,2)</f>
        <v>0</v>
      </c>
      <c r="BL168" s="17" t="s">
        <v>237</v>
      </c>
      <c r="BM168" s="216" t="s">
        <v>1502</v>
      </c>
    </row>
    <row r="169" s="2" customFormat="1" ht="16.5" customHeight="1">
      <c r="A169" s="38"/>
      <c r="B169" s="39"/>
      <c r="C169" s="218" t="s">
        <v>626</v>
      </c>
      <c r="D169" s="218" t="s">
        <v>147</v>
      </c>
      <c r="E169" s="219" t="s">
        <v>340</v>
      </c>
      <c r="F169" s="220" t="s">
        <v>341</v>
      </c>
      <c r="G169" s="221" t="s">
        <v>159</v>
      </c>
      <c r="H169" s="222">
        <v>21</v>
      </c>
      <c r="I169" s="223"/>
      <c r="J169" s="224">
        <f>ROUND(I169*H169,2)</f>
        <v>0</v>
      </c>
      <c r="K169" s="220" t="s">
        <v>326</v>
      </c>
      <c r="L169" s="44"/>
      <c r="M169" s="225" t="s">
        <v>19</v>
      </c>
      <c r="N169" s="226" t="s">
        <v>40</v>
      </c>
      <c r="O169" s="84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6" t="s">
        <v>237</v>
      </c>
      <c r="AT169" s="216" t="s">
        <v>147</v>
      </c>
      <c r="AU169" s="216" t="s">
        <v>69</v>
      </c>
      <c r="AY169" s="17" t="s">
        <v>144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7" t="s">
        <v>76</v>
      </c>
      <c r="BK169" s="217">
        <f>ROUND(I169*H169,2)</f>
        <v>0</v>
      </c>
      <c r="BL169" s="17" t="s">
        <v>237</v>
      </c>
      <c r="BM169" s="216" t="s">
        <v>1503</v>
      </c>
    </row>
    <row r="170" s="2" customFormat="1" ht="16.5" customHeight="1">
      <c r="A170" s="38"/>
      <c r="B170" s="39"/>
      <c r="C170" s="218" t="s">
        <v>630</v>
      </c>
      <c r="D170" s="218" t="s">
        <v>147</v>
      </c>
      <c r="E170" s="219" t="s">
        <v>343</v>
      </c>
      <c r="F170" s="220" t="s">
        <v>344</v>
      </c>
      <c r="G170" s="221" t="s">
        <v>159</v>
      </c>
      <c r="H170" s="222">
        <v>21</v>
      </c>
      <c r="I170" s="223"/>
      <c r="J170" s="224">
        <f>ROUND(I170*H170,2)</f>
        <v>0</v>
      </c>
      <c r="K170" s="220" t="s">
        <v>326</v>
      </c>
      <c r="L170" s="44"/>
      <c r="M170" s="225" t="s">
        <v>19</v>
      </c>
      <c r="N170" s="226" t="s">
        <v>40</v>
      </c>
      <c r="O170" s="84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16" t="s">
        <v>237</v>
      </c>
      <c r="AT170" s="216" t="s">
        <v>147</v>
      </c>
      <c r="AU170" s="216" t="s">
        <v>69</v>
      </c>
      <c r="AY170" s="17" t="s">
        <v>144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7" t="s">
        <v>76</v>
      </c>
      <c r="BK170" s="217">
        <f>ROUND(I170*H170,2)</f>
        <v>0</v>
      </c>
      <c r="BL170" s="17" t="s">
        <v>237</v>
      </c>
      <c r="BM170" s="216" t="s">
        <v>1504</v>
      </c>
    </row>
    <row r="171" s="2" customFormat="1" ht="16.5" customHeight="1">
      <c r="A171" s="38"/>
      <c r="B171" s="39"/>
      <c r="C171" s="204" t="s">
        <v>634</v>
      </c>
      <c r="D171" s="204" t="s">
        <v>138</v>
      </c>
      <c r="E171" s="205" t="s">
        <v>346</v>
      </c>
      <c r="F171" s="206" t="s">
        <v>347</v>
      </c>
      <c r="G171" s="207" t="s">
        <v>159</v>
      </c>
      <c r="H171" s="208">
        <v>16</v>
      </c>
      <c r="I171" s="209"/>
      <c r="J171" s="210">
        <f>ROUND(I171*H171,2)</f>
        <v>0</v>
      </c>
      <c r="K171" s="206" t="s">
        <v>326</v>
      </c>
      <c r="L171" s="211"/>
      <c r="M171" s="212" t="s">
        <v>19</v>
      </c>
      <c r="N171" s="213" t="s">
        <v>40</v>
      </c>
      <c r="O171" s="84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16" t="s">
        <v>261</v>
      </c>
      <c r="AT171" s="216" t="s">
        <v>138</v>
      </c>
      <c r="AU171" s="216" t="s">
        <v>69</v>
      </c>
      <c r="AY171" s="17" t="s">
        <v>144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7" t="s">
        <v>76</v>
      </c>
      <c r="BK171" s="217">
        <f>ROUND(I171*H171,2)</f>
        <v>0</v>
      </c>
      <c r="BL171" s="17" t="s">
        <v>261</v>
      </c>
      <c r="BM171" s="216" t="s">
        <v>1505</v>
      </c>
    </row>
    <row r="172" s="2" customFormat="1" ht="16.5" customHeight="1">
      <c r="A172" s="38"/>
      <c r="B172" s="39"/>
      <c r="C172" s="204" t="s">
        <v>638</v>
      </c>
      <c r="D172" s="204" t="s">
        <v>138</v>
      </c>
      <c r="E172" s="205" t="s">
        <v>349</v>
      </c>
      <c r="F172" s="206" t="s">
        <v>350</v>
      </c>
      <c r="G172" s="207" t="s">
        <v>159</v>
      </c>
      <c r="H172" s="208">
        <v>43</v>
      </c>
      <c r="I172" s="209"/>
      <c r="J172" s="210">
        <f>ROUND(I172*H172,2)</f>
        <v>0</v>
      </c>
      <c r="K172" s="206" t="s">
        <v>326</v>
      </c>
      <c r="L172" s="211"/>
      <c r="M172" s="212" t="s">
        <v>19</v>
      </c>
      <c r="N172" s="213" t="s">
        <v>40</v>
      </c>
      <c r="O172" s="84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6" t="s">
        <v>237</v>
      </c>
      <c r="AT172" s="216" t="s">
        <v>138</v>
      </c>
      <c r="AU172" s="216" t="s">
        <v>69</v>
      </c>
      <c r="AY172" s="17" t="s">
        <v>144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7" t="s">
        <v>76</v>
      </c>
      <c r="BK172" s="217">
        <f>ROUND(I172*H172,2)</f>
        <v>0</v>
      </c>
      <c r="BL172" s="17" t="s">
        <v>237</v>
      </c>
      <c r="BM172" s="216" t="s">
        <v>1506</v>
      </c>
    </row>
    <row r="173" s="2" customFormat="1" ht="16.5" customHeight="1">
      <c r="A173" s="38"/>
      <c r="B173" s="39"/>
      <c r="C173" s="218" t="s">
        <v>642</v>
      </c>
      <c r="D173" s="218" t="s">
        <v>147</v>
      </c>
      <c r="E173" s="219" t="s">
        <v>551</v>
      </c>
      <c r="F173" s="220" t="s">
        <v>552</v>
      </c>
      <c r="G173" s="221" t="s">
        <v>159</v>
      </c>
      <c r="H173" s="222">
        <v>1</v>
      </c>
      <c r="I173" s="223"/>
      <c r="J173" s="224">
        <f>ROUND(I173*H173,2)</f>
        <v>0</v>
      </c>
      <c r="K173" s="220" t="s">
        <v>326</v>
      </c>
      <c r="L173" s="44"/>
      <c r="M173" s="225" t="s">
        <v>19</v>
      </c>
      <c r="N173" s="226" t="s">
        <v>40</v>
      </c>
      <c r="O173" s="84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6" t="s">
        <v>237</v>
      </c>
      <c r="AT173" s="216" t="s">
        <v>147</v>
      </c>
      <c r="AU173" s="216" t="s">
        <v>69</v>
      </c>
      <c r="AY173" s="17" t="s">
        <v>144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7" t="s">
        <v>76</v>
      </c>
      <c r="BK173" s="217">
        <f>ROUND(I173*H173,2)</f>
        <v>0</v>
      </c>
      <c r="BL173" s="17" t="s">
        <v>237</v>
      </c>
      <c r="BM173" s="216" t="s">
        <v>1507</v>
      </c>
    </row>
    <row r="174" s="2" customFormat="1" ht="16.5" customHeight="1">
      <c r="A174" s="38"/>
      <c r="B174" s="39"/>
      <c r="C174" s="204" t="s">
        <v>646</v>
      </c>
      <c r="D174" s="204" t="s">
        <v>138</v>
      </c>
      <c r="E174" s="205" t="s">
        <v>555</v>
      </c>
      <c r="F174" s="206" t="s">
        <v>556</v>
      </c>
      <c r="G174" s="207" t="s">
        <v>159</v>
      </c>
      <c r="H174" s="208">
        <v>1</v>
      </c>
      <c r="I174" s="209"/>
      <c r="J174" s="210">
        <f>ROUND(I174*H174,2)</f>
        <v>0</v>
      </c>
      <c r="K174" s="206" t="s">
        <v>326</v>
      </c>
      <c r="L174" s="211"/>
      <c r="M174" s="212" t="s">
        <v>19</v>
      </c>
      <c r="N174" s="213" t="s">
        <v>40</v>
      </c>
      <c r="O174" s="84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16" t="s">
        <v>237</v>
      </c>
      <c r="AT174" s="216" t="s">
        <v>138</v>
      </c>
      <c r="AU174" s="216" t="s">
        <v>69</v>
      </c>
      <c r="AY174" s="17" t="s">
        <v>144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7" t="s">
        <v>76</v>
      </c>
      <c r="BK174" s="217">
        <f>ROUND(I174*H174,2)</f>
        <v>0</v>
      </c>
      <c r="BL174" s="17" t="s">
        <v>237</v>
      </c>
      <c r="BM174" s="216" t="s">
        <v>1508</v>
      </c>
    </row>
    <row r="175" s="2" customFormat="1" ht="16.5" customHeight="1">
      <c r="A175" s="38"/>
      <c r="B175" s="39"/>
      <c r="C175" s="204" t="s">
        <v>650</v>
      </c>
      <c r="D175" s="204" t="s">
        <v>138</v>
      </c>
      <c r="E175" s="205" t="s">
        <v>558</v>
      </c>
      <c r="F175" s="206" t="s">
        <v>559</v>
      </c>
      <c r="G175" s="207" t="s">
        <v>159</v>
      </c>
      <c r="H175" s="208">
        <v>11</v>
      </c>
      <c r="I175" s="209"/>
      <c r="J175" s="210">
        <f>ROUND(I175*H175,2)</f>
        <v>0</v>
      </c>
      <c r="K175" s="206" t="s">
        <v>326</v>
      </c>
      <c r="L175" s="211"/>
      <c r="M175" s="212" t="s">
        <v>19</v>
      </c>
      <c r="N175" s="213" t="s">
        <v>40</v>
      </c>
      <c r="O175" s="84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6" t="s">
        <v>237</v>
      </c>
      <c r="AT175" s="216" t="s">
        <v>138</v>
      </c>
      <c r="AU175" s="216" t="s">
        <v>69</v>
      </c>
      <c r="AY175" s="17" t="s">
        <v>144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7" t="s">
        <v>76</v>
      </c>
      <c r="BK175" s="217">
        <f>ROUND(I175*H175,2)</f>
        <v>0</v>
      </c>
      <c r="BL175" s="17" t="s">
        <v>237</v>
      </c>
      <c r="BM175" s="216" t="s">
        <v>1509</v>
      </c>
    </row>
    <row r="176" s="2" customFormat="1" ht="16.5" customHeight="1">
      <c r="A176" s="38"/>
      <c r="B176" s="39"/>
      <c r="C176" s="204" t="s">
        <v>654</v>
      </c>
      <c r="D176" s="204" t="s">
        <v>138</v>
      </c>
      <c r="E176" s="205" t="s">
        <v>562</v>
      </c>
      <c r="F176" s="206" t="s">
        <v>563</v>
      </c>
      <c r="G176" s="207" t="s">
        <v>159</v>
      </c>
      <c r="H176" s="208">
        <v>1</v>
      </c>
      <c r="I176" s="209"/>
      <c r="J176" s="210">
        <f>ROUND(I176*H176,2)</f>
        <v>0</v>
      </c>
      <c r="K176" s="206" t="s">
        <v>326</v>
      </c>
      <c r="L176" s="211"/>
      <c r="M176" s="212" t="s">
        <v>19</v>
      </c>
      <c r="N176" s="213" t="s">
        <v>40</v>
      </c>
      <c r="O176" s="84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16" t="s">
        <v>237</v>
      </c>
      <c r="AT176" s="216" t="s">
        <v>138</v>
      </c>
      <c r="AU176" s="216" t="s">
        <v>69</v>
      </c>
      <c r="AY176" s="17" t="s">
        <v>144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7" t="s">
        <v>76</v>
      </c>
      <c r="BK176" s="217">
        <f>ROUND(I176*H176,2)</f>
        <v>0</v>
      </c>
      <c r="BL176" s="17" t="s">
        <v>237</v>
      </c>
      <c r="BM176" s="216" t="s">
        <v>1510</v>
      </c>
    </row>
    <row r="177" s="2" customFormat="1" ht="16.5" customHeight="1">
      <c r="A177" s="38"/>
      <c r="B177" s="39"/>
      <c r="C177" s="204" t="s">
        <v>658</v>
      </c>
      <c r="D177" s="204" t="s">
        <v>138</v>
      </c>
      <c r="E177" s="205" t="s">
        <v>566</v>
      </c>
      <c r="F177" s="206" t="s">
        <v>567</v>
      </c>
      <c r="G177" s="207" t="s">
        <v>159</v>
      </c>
      <c r="H177" s="208">
        <v>6</v>
      </c>
      <c r="I177" s="209"/>
      <c r="J177" s="210">
        <f>ROUND(I177*H177,2)</f>
        <v>0</v>
      </c>
      <c r="K177" s="206" t="s">
        <v>326</v>
      </c>
      <c r="L177" s="211"/>
      <c r="M177" s="212" t="s">
        <v>19</v>
      </c>
      <c r="N177" s="213" t="s">
        <v>40</v>
      </c>
      <c r="O177" s="84"/>
      <c r="P177" s="214">
        <f>O177*H177</f>
        <v>0</v>
      </c>
      <c r="Q177" s="214">
        <v>0</v>
      </c>
      <c r="R177" s="214">
        <f>Q177*H177</f>
        <v>0</v>
      </c>
      <c r="S177" s="214">
        <v>0</v>
      </c>
      <c r="T177" s="215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6" t="s">
        <v>237</v>
      </c>
      <c r="AT177" s="216" t="s">
        <v>138</v>
      </c>
      <c r="AU177" s="216" t="s">
        <v>69</v>
      </c>
      <c r="AY177" s="17" t="s">
        <v>144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7" t="s">
        <v>76</v>
      </c>
      <c r="BK177" s="217">
        <f>ROUND(I177*H177,2)</f>
        <v>0</v>
      </c>
      <c r="BL177" s="17" t="s">
        <v>237</v>
      </c>
      <c r="BM177" s="216" t="s">
        <v>1511</v>
      </c>
    </row>
    <row r="178" s="2" customFormat="1" ht="16.5" customHeight="1">
      <c r="A178" s="38"/>
      <c r="B178" s="39"/>
      <c r="C178" s="204" t="s">
        <v>662</v>
      </c>
      <c r="D178" s="204" t="s">
        <v>138</v>
      </c>
      <c r="E178" s="205" t="s">
        <v>570</v>
      </c>
      <c r="F178" s="206" t="s">
        <v>571</v>
      </c>
      <c r="G178" s="207" t="s">
        <v>159</v>
      </c>
      <c r="H178" s="208">
        <v>1</v>
      </c>
      <c r="I178" s="209"/>
      <c r="J178" s="210">
        <f>ROUND(I178*H178,2)</f>
        <v>0</v>
      </c>
      <c r="K178" s="206" t="s">
        <v>326</v>
      </c>
      <c r="L178" s="211"/>
      <c r="M178" s="212" t="s">
        <v>19</v>
      </c>
      <c r="N178" s="213" t="s">
        <v>40</v>
      </c>
      <c r="O178" s="84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6" t="s">
        <v>237</v>
      </c>
      <c r="AT178" s="216" t="s">
        <v>138</v>
      </c>
      <c r="AU178" s="216" t="s">
        <v>69</v>
      </c>
      <c r="AY178" s="17" t="s">
        <v>144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7" t="s">
        <v>76</v>
      </c>
      <c r="BK178" s="217">
        <f>ROUND(I178*H178,2)</f>
        <v>0</v>
      </c>
      <c r="BL178" s="17" t="s">
        <v>237</v>
      </c>
      <c r="BM178" s="216" t="s">
        <v>1512</v>
      </c>
    </row>
    <row r="179" s="2" customFormat="1" ht="16.5" customHeight="1">
      <c r="A179" s="38"/>
      <c r="B179" s="39"/>
      <c r="C179" s="204" t="s">
        <v>666</v>
      </c>
      <c r="D179" s="204" t="s">
        <v>138</v>
      </c>
      <c r="E179" s="205" t="s">
        <v>574</v>
      </c>
      <c r="F179" s="206" t="s">
        <v>575</v>
      </c>
      <c r="G179" s="207" t="s">
        <v>159</v>
      </c>
      <c r="H179" s="208">
        <v>6</v>
      </c>
      <c r="I179" s="209"/>
      <c r="J179" s="210">
        <f>ROUND(I179*H179,2)</f>
        <v>0</v>
      </c>
      <c r="K179" s="206" t="s">
        <v>326</v>
      </c>
      <c r="L179" s="211"/>
      <c r="M179" s="212" t="s">
        <v>19</v>
      </c>
      <c r="N179" s="213" t="s">
        <v>40</v>
      </c>
      <c r="O179" s="84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6" t="s">
        <v>237</v>
      </c>
      <c r="AT179" s="216" t="s">
        <v>138</v>
      </c>
      <c r="AU179" s="216" t="s">
        <v>69</v>
      </c>
      <c r="AY179" s="17" t="s">
        <v>144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7" t="s">
        <v>76</v>
      </c>
      <c r="BK179" s="217">
        <f>ROUND(I179*H179,2)</f>
        <v>0</v>
      </c>
      <c r="BL179" s="17" t="s">
        <v>237</v>
      </c>
      <c r="BM179" s="216" t="s">
        <v>1513</v>
      </c>
    </row>
    <row r="180" s="2" customFormat="1" ht="21.75" customHeight="1">
      <c r="A180" s="38"/>
      <c r="B180" s="39"/>
      <c r="C180" s="204" t="s">
        <v>670</v>
      </c>
      <c r="D180" s="204" t="s">
        <v>138</v>
      </c>
      <c r="E180" s="205" t="s">
        <v>578</v>
      </c>
      <c r="F180" s="206" t="s">
        <v>579</v>
      </c>
      <c r="G180" s="207" t="s">
        <v>159</v>
      </c>
      <c r="H180" s="208">
        <v>30</v>
      </c>
      <c r="I180" s="209"/>
      <c r="J180" s="210">
        <f>ROUND(I180*H180,2)</f>
        <v>0</v>
      </c>
      <c r="K180" s="206" t="s">
        <v>326</v>
      </c>
      <c r="L180" s="211"/>
      <c r="M180" s="212" t="s">
        <v>19</v>
      </c>
      <c r="N180" s="213" t="s">
        <v>40</v>
      </c>
      <c r="O180" s="84"/>
      <c r="P180" s="214">
        <f>O180*H180</f>
        <v>0</v>
      </c>
      <c r="Q180" s="214">
        <v>0</v>
      </c>
      <c r="R180" s="214">
        <f>Q180*H180</f>
        <v>0</v>
      </c>
      <c r="S180" s="214">
        <v>0</v>
      </c>
      <c r="T180" s="215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16" t="s">
        <v>261</v>
      </c>
      <c r="AT180" s="216" t="s">
        <v>138</v>
      </c>
      <c r="AU180" s="216" t="s">
        <v>69</v>
      </c>
      <c r="AY180" s="17" t="s">
        <v>144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7" t="s">
        <v>76</v>
      </c>
      <c r="BK180" s="217">
        <f>ROUND(I180*H180,2)</f>
        <v>0</v>
      </c>
      <c r="BL180" s="17" t="s">
        <v>261</v>
      </c>
      <c r="BM180" s="216" t="s">
        <v>1514</v>
      </c>
    </row>
    <row r="181" s="2" customFormat="1" ht="16.5" customHeight="1">
      <c r="A181" s="38"/>
      <c r="B181" s="39"/>
      <c r="C181" s="204" t="s">
        <v>674</v>
      </c>
      <c r="D181" s="204" t="s">
        <v>138</v>
      </c>
      <c r="E181" s="205" t="s">
        <v>582</v>
      </c>
      <c r="F181" s="206" t="s">
        <v>583</v>
      </c>
      <c r="G181" s="207" t="s">
        <v>159</v>
      </c>
      <c r="H181" s="208">
        <v>8</v>
      </c>
      <c r="I181" s="209"/>
      <c r="J181" s="210">
        <f>ROUND(I181*H181,2)</f>
        <v>0</v>
      </c>
      <c r="K181" s="206" t="s">
        <v>326</v>
      </c>
      <c r="L181" s="211"/>
      <c r="M181" s="212" t="s">
        <v>19</v>
      </c>
      <c r="N181" s="213" t="s">
        <v>40</v>
      </c>
      <c r="O181" s="84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6" t="s">
        <v>261</v>
      </c>
      <c r="AT181" s="216" t="s">
        <v>138</v>
      </c>
      <c r="AU181" s="216" t="s">
        <v>69</v>
      </c>
      <c r="AY181" s="17" t="s">
        <v>144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7" t="s">
        <v>76</v>
      </c>
      <c r="BK181" s="217">
        <f>ROUND(I181*H181,2)</f>
        <v>0</v>
      </c>
      <c r="BL181" s="17" t="s">
        <v>261</v>
      </c>
      <c r="BM181" s="216" t="s">
        <v>1515</v>
      </c>
    </row>
    <row r="182" s="2" customFormat="1" ht="16.5" customHeight="1">
      <c r="A182" s="38"/>
      <c r="B182" s="39"/>
      <c r="C182" s="218" t="s">
        <v>678</v>
      </c>
      <c r="D182" s="218" t="s">
        <v>147</v>
      </c>
      <c r="E182" s="219" t="s">
        <v>385</v>
      </c>
      <c r="F182" s="220" t="s">
        <v>386</v>
      </c>
      <c r="G182" s="221" t="s">
        <v>159</v>
      </c>
      <c r="H182" s="222">
        <v>254</v>
      </c>
      <c r="I182" s="223"/>
      <c r="J182" s="224">
        <f>ROUND(I182*H182,2)</f>
        <v>0</v>
      </c>
      <c r="K182" s="220" t="s">
        <v>326</v>
      </c>
      <c r="L182" s="44"/>
      <c r="M182" s="225" t="s">
        <v>19</v>
      </c>
      <c r="N182" s="226" t="s">
        <v>40</v>
      </c>
      <c r="O182" s="84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16" t="s">
        <v>237</v>
      </c>
      <c r="AT182" s="216" t="s">
        <v>147</v>
      </c>
      <c r="AU182" s="216" t="s">
        <v>69</v>
      </c>
      <c r="AY182" s="17" t="s">
        <v>144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7" t="s">
        <v>76</v>
      </c>
      <c r="BK182" s="217">
        <f>ROUND(I182*H182,2)</f>
        <v>0</v>
      </c>
      <c r="BL182" s="17" t="s">
        <v>237</v>
      </c>
      <c r="BM182" s="216" t="s">
        <v>1516</v>
      </c>
    </row>
    <row r="183" s="2" customFormat="1" ht="16.5" customHeight="1">
      <c r="A183" s="38"/>
      <c r="B183" s="39"/>
      <c r="C183" s="204" t="s">
        <v>682</v>
      </c>
      <c r="D183" s="204" t="s">
        <v>138</v>
      </c>
      <c r="E183" s="205" t="s">
        <v>388</v>
      </c>
      <c r="F183" s="206" t="s">
        <v>389</v>
      </c>
      <c r="G183" s="207" t="s">
        <v>159</v>
      </c>
      <c r="H183" s="208">
        <v>6</v>
      </c>
      <c r="I183" s="209"/>
      <c r="J183" s="210">
        <f>ROUND(I183*H183,2)</f>
        <v>0</v>
      </c>
      <c r="K183" s="206" t="s">
        <v>326</v>
      </c>
      <c r="L183" s="211"/>
      <c r="M183" s="212" t="s">
        <v>19</v>
      </c>
      <c r="N183" s="213" t="s">
        <v>40</v>
      </c>
      <c r="O183" s="84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16" t="s">
        <v>261</v>
      </c>
      <c r="AT183" s="216" t="s">
        <v>138</v>
      </c>
      <c r="AU183" s="216" t="s">
        <v>69</v>
      </c>
      <c r="AY183" s="17" t="s">
        <v>144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7" t="s">
        <v>76</v>
      </c>
      <c r="BK183" s="217">
        <f>ROUND(I183*H183,2)</f>
        <v>0</v>
      </c>
      <c r="BL183" s="17" t="s">
        <v>261</v>
      </c>
      <c r="BM183" s="216" t="s">
        <v>1517</v>
      </c>
    </row>
    <row r="184" s="2" customFormat="1" ht="16.5" customHeight="1">
      <c r="A184" s="38"/>
      <c r="B184" s="39"/>
      <c r="C184" s="204" t="s">
        <v>686</v>
      </c>
      <c r="D184" s="204" t="s">
        <v>138</v>
      </c>
      <c r="E184" s="205" t="s">
        <v>401</v>
      </c>
      <c r="F184" s="206" t="s">
        <v>402</v>
      </c>
      <c r="G184" s="207" t="s">
        <v>159</v>
      </c>
      <c r="H184" s="208">
        <v>4</v>
      </c>
      <c r="I184" s="209"/>
      <c r="J184" s="210">
        <f>ROUND(I184*H184,2)</f>
        <v>0</v>
      </c>
      <c r="K184" s="206" t="s">
        <v>326</v>
      </c>
      <c r="L184" s="211"/>
      <c r="M184" s="212" t="s">
        <v>19</v>
      </c>
      <c r="N184" s="213" t="s">
        <v>40</v>
      </c>
      <c r="O184" s="84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6" t="s">
        <v>261</v>
      </c>
      <c r="AT184" s="216" t="s">
        <v>138</v>
      </c>
      <c r="AU184" s="216" t="s">
        <v>69</v>
      </c>
      <c r="AY184" s="17" t="s">
        <v>144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7" t="s">
        <v>76</v>
      </c>
      <c r="BK184" s="217">
        <f>ROUND(I184*H184,2)</f>
        <v>0</v>
      </c>
      <c r="BL184" s="17" t="s">
        <v>261</v>
      </c>
      <c r="BM184" s="216" t="s">
        <v>1518</v>
      </c>
    </row>
    <row r="185" s="2" customFormat="1" ht="16.5" customHeight="1">
      <c r="A185" s="38"/>
      <c r="B185" s="39"/>
      <c r="C185" s="204" t="s">
        <v>690</v>
      </c>
      <c r="D185" s="204" t="s">
        <v>138</v>
      </c>
      <c r="E185" s="205" t="s">
        <v>405</v>
      </c>
      <c r="F185" s="206" t="s">
        <v>406</v>
      </c>
      <c r="G185" s="207" t="s">
        <v>159</v>
      </c>
      <c r="H185" s="208">
        <v>2</v>
      </c>
      <c r="I185" s="209"/>
      <c r="J185" s="210">
        <f>ROUND(I185*H185,2)</f>
        <v>0</v>
      </c>
      <c r="K185" s="206" t="s">
        <v>326</v>
      </c>
      <c r="L185" s="211"/>
      <c r="M185" s="212" t="s">
        <v>19</v>
      </c>
      <c r="N185" s="213" t="s">
        <v>40</v>
      </c>
      <c r="O185" s="84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16" t="s">
        <v>237</v>
      </c>
      <c r="AT185" s="216" t="s">
        <v>138</v>
      </c>
      <c r="AU185" s="216" t="s">
        <v>69</v>
      </c>
      <c r="AY185" s="17" t="s">
        <v>144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7" t="s">
        <v>76</v>
      </c>
      <c r="BK185" s="217">
        <f>ROUND(I185*H185,2)</f>
        <v>0</v>
      </c>
      <c r="BL185" s="17" t="s">
        <v>237</v>
      </c>
      <c r="BM185" s="216" t="s">
        <v>1519</v>
      </c>
    </row>
    <row r="186" s="2" customFormat="1" ht="16.5" customHeight="1">
      <c r="A186" s="38"/>
      <c r="B186" s="39"/>
      <c r="C186" s="204" t="s">
        <v>694</v>
      </c>
      <c r="D186" s="204" t="s">
        <v>138</v>
      </c>
      <c r="E186" s="205" t="s">
        <v>409</v>
      </c>
      <c r="F186" s="206" t="s">
        <v>410</v>
      </c>
      <c r="G186" s="207" t="s">
        <v>159</v>
      </c>
      <c r="H186" s="208">
        <v>61</v>
      </c>
      <c r="I186" s="209"/>
      <c r="J186" s="210">
        <f>ROUND(I186*H186,2)</f>
        <v>0</v>
      </c>
      <c r="K186" s="206" t="s">
        <v>19</v>
      </c>
      <c r="L186" s="211"/>
      <c r="M186" s="212" t="s">
        <v>19</v>
      </c>
      <c r="N186" s="213" t="s">
        <v>40</v>
      </c>
      <c r="O186" s="84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16" t="s">
        <v>237</v>
      </c>
      <c r="AT186" s="216" t="s">
        <v>138</v>
      </c>
      <c r="AU186" s="216" t="s">
        <v>69</v>
      </c>
      <c r="AY186" s="17" t="s">
        <v>144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7" t="s">
        <v>76</v>
      </c>
      <c r="BK186" s="217">
        <f>ROUND(I186*H186,2)</f>
        <v>0</v>
      </c>
      <c r="BL186" s="17" t="s">
        <v>237</v>
      </c>
      <c r="BM186" s="216" t="s">
        <v>1520</v>
      </c>
    </row>
    <row r="187" s="2" customFormat="1" ht="16.5" customHeight="1">
      <c r="A187" s="38"/>
      <c r="B187" s="39"/>
      <c r="C187" s="218" t="s">
        <v>698</v>
      </c>
      <c r="D187" s="218" t="s">
        <v>147</v>
      </c>
      <c r="E187" s="219" t="s">
        <v>413</v>
      </c>
      <c r="F187" s="220" t="s">
        <v>414</v>
      </c>
      <c r="G187" s="221" t="s">
        <v>159</v>
      </c>
      <c r="H187" s="222">
        <v>61</v>
      </c>
      <c r="I187" s="223"/>
      <c r="J187" s="224">
        <f>ROUND(I187*H187,2)</f>
        <v>0</v>
      </c>
      <c r="K187" s="220" t="s">
        <v>19</v>
      </c>
      <c r="L187" s="44"/>
      <c r="M187" s="225" t="s">
        <v>19</v>
      </c>
      <c r="N187" s="226" t="s">
        <v>40</v>
      </c>
      <c r="O187" s="84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6" t="s">
        <v>237</v>
      </c>
      <c r="AT187" s="216" t="s">
        <v>147</v>
      </c>
      <c r="AU187" s="216" t="s">
        <v>69</v>
      </c>
      <c r="AY187" s="17" t="s">
        <v>144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7" t="s">
        <v>76</v>
      </c>
      <c r="BK187" s="217">
        <f>ROUND(I187*H187,2)</f>
        <v>0</v>
      </c>
      <c r="BL187" s="17" t="s">
        <v>237</v>
      </c>
      <c r="BM187" s="216" t="s">
        <v>1521</v>
      </c>
    </row>
    <row r="188" s="2" customFormat="1" ht="16.5" customHeight="1">
      <c r="A188" s="38"/>
      <c r="B188" s="39"/>
      <c r="C188" s="204" t="s">
        <v>702</v>
      </c>
      <c r="D188" s="204" t="s">
        <v>138</v>
      </c>
      <c r="E188" s="205" t="s">
        <v>417</v>
      </c>
      <c r="F188" s="206" t="s">
        <v>418</v>
      </c>
      <c r="G188" s="207" t="s">
        <v>159</v>
      </c>
      <c r="H188" s="208">
        <v>1</v>
      </c>
      <c r="I188" s="209"/>
      <c r="J188" s="210">
        <f>ROUND(I188*H188,2)</f>
        <v>0</v>
      </c>
      <c r="K188" s="206" t="s">
        <v>326</v>
      </c>
      <c r="L188" s="211"/>
      <c r="M188" s="212" t="s">
        <v>19</v>
      </c>
      <c r="N188" s="213" t="s">
        <v>40</v>
      </c>
      <c r="O188" s="84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6" t="s">
        <v>261</v>
      </c>
      <c r="AT188" s="216" t="s">
        <v>138</v>
      </c>
      <c r="AU188" s="216" t="s">
        <v>69</v>
      </c>
      <c r="AY188" s="17" t="s">
        <v>144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7" t="s">
        <v>76</v>
      </c>
      <c r="BK188" s="217">
        <f>ROUND(I188*H188,2)</f>
        <v>0</v>
      </c>
      <c r="BL188" s="17" t="s">
        <v>261</v>
      </c>
      <c r="BM188" s="216" t="s">
        <v>1522</v>
      </c>
    </row>
    <row r="189" s="2" customFormat="1" ht="16.5" customHeight="1">
      <c r="A189" s="38"/>
      <c r="B189" s="39"/>
      <c r="C189" s="204" t="s">
        <v>706</v>
      </c>
      <c r="D189" s="204" t="s">
        <v>138</v>
      </c>
      <c r="E189" s="205" t="s">
        <v>421</v>
      </c>
      <c r="F189" s="206" t="s">
        <v>422</v>
      </c>
      <c r="G189" s="207" t="s">
        <v>423</v>
      </c>
      <c r="H189" s="208">
        <v>8</v>
      </c>
      <c r="I189" s="209"/>
      <c r="J189" s="210">
        <f>ROUND(I189*H189,2)</f>
        <v>0</v>
      </c>
      <c r="K189" s="206" t="s">
        <v>326</v>
      </c>
      <c r="L189" s="211"/>
      <c r="M189" s="212" t="s">
        <v>19</v>
      </c>
      <c r="N189" s="213" t="s">
        <v>40</v>
      </c>
      <c r="O189" s="84"/>
      <c r="P189" s="214">
        <f>O189*H189</f>
        <v>0</v>
      </c>
      <c r="Q189" s="214">
        <v>0</v>
      </c>
      <c r="R189" s="214">
        <f>Q189*H189</f>
        <v>0</v>
      </c>
      <c r="S189" s="214">
        <v>0</v>
      </c>
      <c r="T189" s="215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16" t="s">
        <v>261</v>
      </c>
      <c r="AT189" s="216" t="s">
        <v>138</v>
      </c>
      <c r="AU189" s="216" t="s">
        <v>69</v>
      </c>
      <c r="AY189" s="17" t="s">
        <v>144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7" t="s">
        <v>76</v>
      </c>
      <c r="BK189" s="217">
        <f>ROUND(I189*H189,2)</f>
        <v>0</v>
      </c>
      <c r="BL189" s="17" t="s">
        <v>261</v>
      </c>
      <c r="BM189" s="216" t="s">
        <v>1523</v>
      </c>
    </row>
    <row r="190" s="2" customFormat="1">
      <c r="A190" s="38"/>
      <c r="B190" s="39"/>
      <c r="C190" s="40"/>
      <c r="D190" s="227" t="s">
        <v>196</v>
      </c>
      <c r="E190" s="40"/>
      <c r="F190" s="228" t="s">
        <v>425</v>
      </c>
      <c r="G190" s="40"/>
      <c r="H190" s="40"/>
      <c r="I190" s="146"/>
      <c r="J190" s="40"/>
      <c r="K190" s="40"/>
      <c r="L190" s="44"/>
      <c r="M190" s="229"/>
      <c r="N190" s="230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196</v>
      </c>
      <c r="AU190" s="17" t="s">
        <v>69</v>
      </c>
    </row>
    <row r="191" s="2" customFormat="1" ht="33" customHeight="1">
      <c r="A191" s="38"/>
      <c r="B191" s="39"/>
      <c r="C191" s="204" t="s">
        <v>711</v>
      </c>
      <c r="D191" s="204" t="s">
        <v>138</v>
      </c>
      <c r="E191" s="205" t="s">
        <v>503</v>
      </c>
      <c r="F191" s="206" t="s">
        <v>504</v>
      </c>
      <c r="G191" s="207" t="s">
        <v>159</v>
      </c>
      <c r="H191" s="208">
        <v>1</v>
      </c>
      <c r="I191" s="209"/>
      <c r="J191" s="210">
        <f>ROUND(I191*H191,2)</f>
        <v>0</v>
      </c>
      <c r="K191" s="206" t="s">
        <v>257</v>
      </c>
      <c r="L191" s="211"/>
      <c r="M191" s="212" t="s">
        <v>19</v>
      </c>
      <c r="N191" s="213" t="s">
        <v>40</v>
      </c>
      <c r="O191" s="84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16" t="s">
        <v>261</v>
      </c>
      <c r="AT191" s="216" t="s">
        <v>138</v>
      </c>
      <c r="AU191" s="216" t="s">
        <v>69</v>
      </c>
      <c r="AY191" s="17" t="s">
        <v>144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7" t="s">
        <v>76</v>
      </c>
      <c r="BK191" s="217">
        <f>ROUND(I191*H191,2)</f>
        <v>0</v>
      </c>
      <c r="BL191" s="17" t="s">
        <v>261</v>
      </c>
      <c r="BM191" s="216" t="s">
        <v>1524</v>
      </c>
    </row>
    <row r="192" s="2" customFormat="1" ht="16.5" customHeight="1">
      <c r="A192" s="38"/>
      <c r="B192" s="39"/>
      <c r="C192" s="204" t="s">
        <v>715</v>
      </c>
      <c r="D192" s="204" t="s">
        <v>138</v>
      </c>
      <c r="E192" s="205" t="s">
        <v>507</v>
      </c>
      <c r="F192" s="206" t="s">
        <v>508</v>
      </c>
      <c r="G192" s="207" t="s">
        <v>159</v>
      </c>
      <c r="H192" s="208">
        <v>1</v>
      </c>
      <c r="I192" s="209"/>
      <c r="J192" s="210">
        <f>ROUND(I192*H192,2)</f>
        <v>0</v>
      </c>
      <c r="K192" s="206" t="s">
        <v>19</v>
      </c>
      <c r="L192" s="211"/>
      <c r="M192" s="212" t="s">
        <v>19</v>
      </c>
      <c r="N192" s="213" t="s">
        <v>40</v>
      </c>
      <c r="O192" s="84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6" t="s">
        <v>237</v>
      </c>
      <c r="AT192" s="216" t="s">
        <v>138</v>
      </c>
      <c r="AU192" s="216" t="s">
        <v>69</v>
      </c>
      <c r="AY192" s="17" t="s">
        <v>144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7" t="s">
        <v>76</v>
      </c>
      <c r="BK192" s="217">
        <f>ROUND(I192*H192,2)</f>
        <v>0</v>
      </c>
      <c r="BL192" s="17" t="s">
        <v>237</v>
      </c>
      <c r="BM192" s="216" t="s">
        <v>1525</v>
      </c>
    </row>
    <row r="193" s="2" customFormat="1" ht="16.5" customHeight="1">
      <c r="A193" s="38"/>
      <c r="B193" s="39"/>
      <c r="C193" s="204" t="s">
        <v>719</v>
      </c>
      <c r="D193" s="204" t="s">
        <v>138</v>
      </c>
      <c r="E193" s="205" t="s">
        <v>511</v>
      </c>
      <c r="F193" s="206" t="s">
        <v>512</v>
      </c>
      <c r="G193" s="207" t="s">
        <v>159</v>
      </c>
      <c r="H193" s="208">
        <v>1</v>
      </c>
      <c r="I193" s="209"/>
      <c r="J193" s="210">
        <f>ROUND(I193*H193,2)</f>
        <v>0</v>
      </c>
      <c r="K193" s="206" t="s">
        <v>326</v>
      </c>
      <c r="L193" s="211"/>
      <c r="M193" s="212" t="s">
        <v>19</v>
      </c>
      <c r="N193" s="213" t="s">
        <v>40</v>
      </c>
      <c r="O193" s="84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6" t="s">
        <v>237</v>
      </c>
      <c r="AT193" s="216" t="s">
        <v>138</v>
      </c>
      <c r="AU193" s="216" t="s">
        <v>69</v>
      </c>
      <c r="AY193" s="17" t="s">
        <v>144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7" t="s">
        <v>76</v>
      </c>
      <c r="BK193" s="217">
        <f>ROUND(I193*H193,2)</f>
        <v>0</v>
      </c>
      <c r="BL193" s="17" t="s">
        <v>237</v>
      </c>
      <c r="BM193" s="216" t="s">
        <v>1526</v>
      </c>
    </row>
    <row r="194" s="2" customFormat="1" ht="16.5" customHeight="1">
      <c r="A194" s="38"/>
      <c r="B194" s="39"/>
      <c r="C194" s="204" t="s">
        <v>723</v>
      </c>
      <c r="D194" s="204" t="s">
        <v>138</v>
      </c>
      <c r="E194" s="205" t="s">
        <v>515</v>
      </c>
      <c r="F194" s="206" t="s">
        <v>516</v>
      </c>
      <c r="G194" s="207" t="s">
        <v>159</v>
      </c>
      <c r="H194" s="208">
        <v>1</v>
      </c>
      <c r="I194" s="209"/>
      <c r="J194" s="210">
        <f>ROUND(I194*H194,2)</f>
        <v>0</v>
      </c>
      <c r="K194" s="206" t="s">
        <v>326</v>
      </c>
      <c r="L194" s="211"/>
      <c r="M194" s="212" t="s">
        <v>19</v>
      </c>
      <c r="N194" s="213" t="s">
        <v>40</v>
      </c>
      <c r="O194" s="84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16" t="s">
        <v>237</v>
      </c>
      <c r="AT194" s="216" t="s">
        <v>138</v>
      </c>
      <c r="AU194" s="216" t="s">
        <v>69</v>
      </c>
      <c r="AY194" s="17" t="s">
        <v>144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7" t="s">
        <v>76</v>
      </c>
      <c r="BK194" s="217">
        <f>ROUND(I194*H194,2)</f>
        <v>0</v>
      </c>
      <c r="BL194" s="17" t="s">
        <v>237</v>
      </c>
      <c r="BM194" s="216" t="s">
        <v>1527</v>
      </c>
    </row>
    <row r="195" s="2" customFormat="1" ht="16.5" customHeight="1">
      <c r="A195" s="38"/>
      <c r="B195" s="39"/>
      <c r="C195" s="204" t="s">
        <v>727</v>
      </c>
      <c r="D195" s="204" t="s">
        <v>138</v>
      </c>
      <c r="E195" s="205" t="s">
        <v>519</v>
      </c>
      <c r="F195" s="206" t="s">
        <v>520</v>
      </c>
      <c r="G195" s="207" t="s">
        <v>159</v>
      </c>
      <c r="H195" s="208">
        <v>1</v>
      </c>
      <c r="I195" s="209"/>
      <c r="J195" s="210">
        <f>ROUND(I195*H195,2)</f>
        <v>0</v>
      </c>
      <c r="K195" s="206" t="s">
        <v>326</v>
      </c>
      <c r="L195" s="211"/>
      <c r="M195" s="212" t="s">
        <v>19</v>
      </c>
      <c r="N195" s="213" t="s">
        <v>40</v>
      </c>
      <c r="O195" s="84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6" t="s">
        <v>237</v>
      </c>
      <c r="AT195" s="216" t="s">
        <v>138</v>
      </c>
      <c r="AU195" s="216" t="s">
        <v>69</v>
      </c>
      <c r="AY195" s="17" t="s">
        <v>144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7" t="s">
        <v>76</v>
      </c>
      <c r="BK195" s="217">
        <f>ROUND(I195*H195,2)</f>
        <v>0</v>
      </c>
      <c r="BL195" s="17" t="s">
        <v>237</v>
      </c>
      <c r="BM195" s="216" t="s">
        <v>1528</v>
      </c>
    </row>
    <row r="196" s="2" customFormat="1" ht="33" customHeight="1">
      <c r="A196" s="38"/>
      <c r="B196" s="39"/>
      <c r="C196" s="218" t="s">
        <v>731</v>
      </c>
      <c r="D196" s="218" t="s">
        <v>147</v>
      </c>
      <c r="E196" s="219" t="s">
        <v>744</v>
      </c>
      <c r="F196" s="220" t="s">
        <v>745</v>
      </c>
      <c r="G196" s="221" t="s">
        <v>159</v>
      </c>
      <c r="H196" s="222">
        <v>8</v>
      </c>
      <c r="I196" s="223"/>
      <c r="J196" s="224">
        <f>ROUND(I196*H196,2)</f>
        <v>0</v>
      </c>
      <c r="K196" s="220" t="s">
        <v>326</v>
      </c>
      <c r="L196" s="44"/>
      <c r="M196" s="225" t="s">
        <v>19</v>
      </c>
      <c r="N196" s="226" t="s">
        <v>40</v>
      </c>
      <c r="O196" s="84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6" t="s">
        <v>237</v>
      </c>
      <c r="AT196" s="216" t="s">
        <v>147</v>
      </c>
      <c r="AU196" s="216" t="s">
        <v>69</v>
      </c>
      <c r="AY196" s="17" t="s">
        <v>144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7" t="s">
        <v>76</v>
      </c>
      <c r="BK196" s="217">
        <f>ROUND(I196*H196,2)</f>
        <v>0</v>
      </c>
      <c r="BL196" s="17" t="s">
        <v>237</v>
      </c>
      <c r="BM196" s="216" t="s">
        <v>1529</v>
      </c>
    </row>
    <row r="197" s="2" customFormat="1" ht="33" customHeight="1">
      <c r="A197" s="38"/>
      <c r="B197" s="39"/>
      <c r="C197" s="218" t="s">
        <v>735</v>
      </c>
      <c r="D197" s="218" t="s">
        <v>147</v>
      </c>
      <c r="E197" s="219" t="s">
        <v>748</v>
      </c>
      <c r="F197" s="220" t="s">
        <v>749</v>
      </c>
      <c r="G197" s="221" t="s">
        <v>159</v>
      </c>
      <c r="H197" s="222">
        <v>8</v>
      </c>
      <c r="I197" s="223"/>
      <c r="J197" s="224">
        <f>ROUND(I197*H197,2)</f>
        <v>0</v>
      </c>
      <c r="K197" s="220" t="s">
        <v>326</v>
      </c>
      <c r="L197" s="44"/>
      <c r="M197" s="225" t="s">
        <v>19</v>
      </c>
      <c r="N197" s="226" t="s">
        <v>40</v>
      </c>
      <c r="O197" s="84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16" t="s">
        <v>237</v>
      </c>
      <c r="AT197" s="216" t="s">
        <v>147</v>
      </c>
      <c r="AU197" s="216" t="s">
        <v>69</v>
      </c>
      <c r="AY197" s="17" t="s">
        <v>144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7" t="s">
        <v>76</v>
      </c>
      <c r="BK197" s="217">
        <f>ROUND(I197*H197,2)</f>
        <v>0</v>
      </c>
      <c r="BL197" s="17" t="s">
        <v>237</v>
      </c>
      <c r="BM197" s="216" t="s">
        <v>1530</v>
      </c>
    </row>
    <row r="198" s="2" customFormat="1" ht="16.5" customHeight="1">
      <c r="A198" s="38"/>
      <c r="B198" s="39"/>
      <c r="C198" s="204" t="s">
        <v>739</v>
      </c>
      <c r="D198" s="204" t="s">
        <v>138</v>
      </c>
      <c r="E198" s="205" t="s">
        <v>752</v>
      </c>
      <c r="F198" s="206" t="s">
        <v>753</v>
      </c>
      <c r="G198" s="207" t="s">
        <v>159</v>
      </c>
      <c r="H198" s="208">
        <v>1</v>
      </c>
      <c r="I198" s="209"/>
      <c r="J198" s="210">
        <f>ROUND(I198*H198,2)</f>
        <v>0</v>
      </c>
      <c r="K198" s="206" t="s">
        <v>326</v>
      </c>
      <c r="L198" s="211"/>
      <c r="M198" s="212" t="s">
        <v>19</v>
      </c>
      <c r="N198" s="213" t="s">
        <v>40</v>
      </c>
      <c r="O198" s="84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6" t="s">
        <v>78</v>
      </c>
      <c r="AT198" s="216" t="s">
        <v>138</v>
      </c>
      <c r="AU198" s="216" t="s">
        <v>69</v>
      </c>
      <c r="AY198" s="17" t="s">
        <v>144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7" t="s">
        <v>76</v>
      </c>
      <c r="BK198" s="217">
        <f>ROUND(I198*H198,2)</f>
        <v>0</v>
      </c>
      <c r="BL198" s="17" t="s">
        <v>76</v>
      </c>
      <c r="BM198" s="216" t="s">
        <v>1531</v>
      </c>
    </row>
    <row r="199" s="2" customFormat="1" ht="16.5" customHeight="1">
      <c r="A199" s="38"/>
      <c r="B199" s="39"/>
      <c r="C199" s="204" t="s">
        <v>743</v>
      </c>
      <c r="D199" s="204" t="s">
        <v>138</v>
      </c>
      <c r="E199" s="205" t="s">
        <v>756</v>
      </c>
      <c r="F199" s="206" t="s">
        <v>757</v>
      </c>
      <c r="G199" s="207" t="s">
        <v>159</v>
      </c>
      <c r="H199" s="208">
        <v>2</v>
      </c>
      <c r="I199" s="209"/>
      <c r="J199" s="210">
        <f>ROUND(I199*H199,2)</f>
        <v>0</v>
      </c>
      <c r="K199" s="206" t="s">
        <v>326</v>
      </c>
      <c r="L199" s="211"/>
      <c r="M199" s="212" t="s">
        <v>19</v>
      </c>
      <c r="N199" s="213" t="s">
        <v>40</v>
      </c>
      <c r="O199" s="84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6" t="s">
        <v>78</v>
      </c>
      <c r="AT199" s="216" t="s">
        <v>138</v>
      </c>
      <c r="AU199" s="216" t="s">
        <v>69</v>
      </c>
      <c r="AY199" s="17" t="s">
        <v>144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7" t="s">
        <v>76</v>
      </c>
      <c r="BK199" s="217">
        <f>ROUND(I199*H199,2)</f>
        <v>0</v>
      </c>
      <c r="BL199" s="17" t="s">
        <v>76</v>
      </c>
      <c r="BM199" s="216" t="s">
        <v>1532</v>
      </c>
    </row>
    <row r="200" s="2" customFormat="1" ht="16.5" customHeight="1">
      <c r="A200" s="38"/>
      <c r="B200" s="39"/>
      <c r="C200" s="204" t="s">
        <v>747</v>
      </c>
      <c r="D200" s="204" t="s">
        <v>138</v>
      </c>
      <c r="E200" s="205" t="s">
        <v>760</v>
      </c>
      <c r="F200" s="206" t="s">
        <v>761</v>
      </c>
      <c r="G200" s="207" t="s">
        <v>159</v>
      </c>
      <c r="H200" s="208">
        <v>16</v>
      </c>
      <c r="I200" s="209"/>
      <c r="J200" s="210">
        <f>ROUND(I200*H200,2)</f>
        <v>0</v>
      </c>
      <c r="K200" s="206" t="s">
        <v>326</v>
      </c>
      <c r="L200" s="211"/>
      <c r="M200" s="212" t="s">
        <v>19</v>
      </c>
      <c r="N200" s="213" t="s">
        <v>40</v>
      </c>
      <c r="O200" s="84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6" t="s">
        <v>143</v>
      </c>
      <c r="AT200" s="216" t="s">
        <v>138</v>
      </c>
      <c r="AU200" s="216" t="s">
        <v>69</v>
      </c>
      <c r="AY200" s="17" t="s">
        <v>144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7" t="s">
        <v>76</v>
      </c>
      <c r="BK200" s="217">
        <f>ROUND(I200*H200,2)</f>
        <v>0</v>
      </c>
      <c r="BL200" s="17" t="s">
        <v>145</v>
      </c>
      <c r="BM200" s="216" t="s">
        <v>1533</v>
      </c>
    </row>
    <row r="201" s="2" customFormat="1" ht="16.5" customHeight="1">
      <c r="A201" s="38"/>
      <c r="B201" s="39"/>
      <c r="C201" s="204" t="s">
        <v>751</v>
      </c>
      <c r="D201" s="204" t="s">
        <v>138</v>
      </c>
      <c r="E201" s="205" t="s">
        <v>764</v>
      </c>
      <c r="F201" s="206" t="s">
        <v>765</v>
      </c>
      <c r="G201" s="207" t="s">
        <v>159</v>
      </c>
      <c r="H201" s="208">
        <v>48</v>
      </c>
      <c r="I201" s="209"/>
      <c r="J201" s="210">
        <f>ROUND(I201*H201,2)</f>
        <v>0</v>
      </c>
      <c r="K201" s="206" t="s">
        <v>326</v>
      </c>
      <c r="L201" s="211"/>
      <c r="M201" s="212" t="s">
        <v>19</v>
      </c>
      <c r="N201" s="213" t="s">
        <v>40</v>
      </c>
      <c r="O201" s="84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6" t="s">
        <v>143</v>
      </c>
      <c r="AT201" s="216" t="s">
        <v>138</v>
      </c>
      <c r="AU201" s="216" t="s">
        <v>69</v>
      </c>
      <c r="AY201" s="17" t="s">
        <v>144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7" t="s">
        <v>76</v>
      </c>
      <c r="BK201" s="217">
        <f>ROUND(I201*H201,2)</f>
        <v>0</v>
      </c>
      <c r="BL201" s="17" t="s">
        <v>145</v>
      </c>
      <c r="BM201" s="216" t="s">
        <v>1534</v>
      </c>
    </row>
    <row r="202" s="2" customFormat="1" ht="21.75" customHeight="1">
      <c r="A202" s="38"/>
      <c r="B202" s="39"/>
      <c r="C202" s="204" t="s">
        <v>755</v>
      </c>
      <c r="D202" s="204" t="s">
        <v>138</v>
      </c>
      <c r="E202" s="205" t="s">
        <v>768</v>
      </c>
      <c r="F202" s="206" t="s">
        <v>769</v>
      </c>
      <c r="G202" s="207" t="s">
        <v>159</v>
      </c>
      <c r="H202" s="208">
        <v>2</v>
      </c>
      <c r="I202" s="209"/>
      <c r="J202" s="210">
        <f>ROUND(I202*H202,2)</f>
        <v>0</v>
      </c>
      <c r="K202" s="206" t="s">
        <v>326</v>
      </c>
      <c r="L202" s="211"/>
      <c r="M202" s="212" t="s">
        <v>19</v>
      </c>
      <c r="N202" s="213" t="s">
        <v>40</v>
      </c>
      <c r="O202" s="84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6" t="s">
        <v>78</v>
      </c>
      <c r="AT202" s="216" t="s">
        <v>138</v>
      </c>
      <c r="AU202" s="216" t="s">
        <v>69</v>
      </c>
      <c r="AY202" s="17" t="s">
        <v>144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7" t="s">
        <v>76</v>
      </c>
      <c r="BK202" s="217">
        <f>ROUND(I202*H202,2)</f>
        <v>0</v>
      </c>
      <c r="BL202" s="17" t="s">
        <v>76</v>
      </c>
      <c r="BM202" s="216" t="s">
        <v>1535</v>
      </c>
    </row>
    <row r="203" s="2" customFormat="1" ht="16.5" customHeight="1">
      <c r="A203" s="38"/>
      <c r="B203" s="39"/>
      <c r="C203" s="204" t="s">
        <v>759</v>
      </c>
      <c r="D203" s="204" t="s">
        <v>138</v>
      </c>
      <c r="E203" s="205" t="s">
        <v>772</v>
      </c>
      <c r="F203" s="206" t="s">
        <v>773</v>
      </c>
      <c r="G203" s="207" t="s">
        <v>159</v>
      </c>
      <c r="H203" s="208">
        <v>1</v>
      </c>
      <c r="I203" s="209"/>
      <c r="J203" s="210">
        <f>ROUND(I203*H203,2)</f>
        <v>0</v>
      </c>
      <c r="K203" s="206" t="s">
        <v>326</v>
      </c>
      <c r="L203" s="211"/>
      <c r="M203" s="212" t="s">
        <v>19</v>
      </c>
      <c r="N203" s="213" t="s">
        <v>40</v>
      </c>
      <c r="O203" s="84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6" t="s">
        <v>78</v>
      </c>
      <c r="AT203" s="216" t="s">
        <v>138</v>
      </c>
      <c r="AU203" s="216" t="s">
        <v>69</v>
      </c>
      <c r="AY203" s="17" t="s">
        <v>144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7" t="s">
        <v>76</v>
      </c>
      <c r="BK203" s="217">
        <f>ROUND(I203*H203,2)</f>
        <v>0</v>
      </c>
      <c r="BL203" s="17" t="s">
        <v>76</v>
      </c>
      <c r="BM203" s="216" t="s">
        <v>1536</v>
      </c>
    </row>
    <row r="204" s="2" customFormat="1" ht="16.5" customHeight="1">
      <c r="A204" s="38"/>
      <c r="B204" s="39"/>
      <c r="C204" s="204" t="s">
        <v>763</v>
      </c>
      <c r="D204" s="204" t="s">
        <v>138</v>
      </c>
      <c r="E204" s="205" t="s">
        <v>776</v>
      </c>
      <c r="F204" s="206" t="s">
        <v>777</v>
      </c>
      <c r="G204" s="207" t="s">
        <v>159</v>
      </c>
      <c r="H204" s="208">
        <v>5</v>
      </c>
      <c r="I204" s="209"/>
      <c r="J204" s="210">
        <f>ROUND(I204*H204,2)</f>
        <v>0</v>
      </c>
      <c r="K204" s="206" t="s">
        <v>326</v>
      </c>
      <c r="L204" s="211"/>
      <c r="M204" s="212" t="s">
        <v>19</v>
      </c>
      <c r="N204" s="213" t="s">
        <v>40</v>
      </c>
      <c r="O204" s="84"/>
      <c r="P204" s="214">
        <f>O204*H204</f>
        <v>0</v>
      </c>
      <c r="Q204" s="214">
        <v>0</v>
      </c>
      <c r="R204" s="214">
        <f>Q204*H204</f>
        <v>0</v>
      </c>
      <c r="S204" s="214">
        <v>0</v>
      </c>
      <c r="T204" s="215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16" t="s">
        <v>78</v>
      </c>
      <c r="AT204" s="216" t="s">
        <v>138</v>
      </c>
      <c r="AU204" s="216" t="s">
        <v>69</v>
      </c>
      <c r="AY204" s="17" t="s">
        <v>144</v>
      </c>
      <c r="BE204" s="217">
        <f>IF(N204="základní",J204,0)</f>
        <v>0</v>
      </c>
      <c r="BF204" s="217">
        <f>IF(N204="snížená",J204,0)</f>
        <v>0</v>
      </c>
      <c r="BG204" s="217">
        <f>IF(N204="zákl. přenesená",J204,0)</f>
        <v>0</v>
      </c>
      <c r="BH204" s="217">
        <f>IF(N204="sníž. přenesená",J204,0)</f>
        <v>0</v>
      </c>
      <c r="BI204" s="217">
        <f>IF(N204="nulová",J204,0)</f>
        <v>0</v>
      </c>
      <c r="BJ204" s="17" t="s">
        <v>76</v>
      </c>
      <c r="BK204" s="217">
        <f>ROUND(I204*H204,2)</f>
        <v>0</v>
      </c>
      <c r="BL204" s="17" t="s">
        <v>76</v>
      </c>
      <c r="BM204" s="216" t="s">
        <v>1537</v>
      </c>
    </row>
    <row r="205" s="2" customFormat="1" ht="16.5" customHeight="1">
      <c r="A205" s="38"/>
      <c r="B205" s="39"/>
      <c r="C205" s="204" t="s">
        <v>767</v>
      </c>
      <c r="D205" s="204" t="s">
        <v>138</v>
      </c>
      <c r="E205" s="205" t="s">
        <v>780</v>
      </c>
      <c r="F205" s="206" t="s">
        <v>781</v>
      </c>
      <c r="G205" s="207" t="s">
        <v>159</v>
      </c>
      <c r="H205" s="208">
        <v>5</v>
      </c>
      <c r="I205" s="209"/>
      <c r="J205" s="210">
        <f>ROUND(I205*H205,2)</f>
        <v>0</v>
      </c>
      <c r="K205" s="206" t="s">
        <v>326</v>
      </c>
      <c r="L205" s="211"/>
      <c r="M205" s="212" t="s">
        <v>19</v>
      </c>
      <c r="N205" s="213" t="s">
        <v>40</v>
      </c>
      <c r="O205" s="84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6" t="s">
        <v>78</v>
      </c>
      <c r="AT205" s="216" t="s">
        <v>138</v>
      </c>
      <c r="AU205" s="216" t="s">
        <v>69</v>
      </c>
      <c r="AY205" s="17" t="s">
        <v>144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7" t="s">
        <v>76</v>
      </c>
      <c r="BK205" s="217">
        <f>ROUND(I205*H205,2)</f>
        <v>0</v>
      </c>
      <c r="BL205" s="17" t="s">
        <v>76</v>
      </c>
      <c r="BM205" s="216" t="s">
        <v>1538</v>
      </c>
    </row>
    <row r="206" s="2" customFormat="1" ht="21.75" customHeight="1">
      <c r="A206" s="38"/>
      <c r="B206" s="39"/>
      <c r="C206" s="204" t="s">
        <v>771</v>
      </c>
      <c r="D206" s="204" t="s">
        <v>138</v>
      </c>
      <c r="E206" s="205" t="s">
        <v>784</v>
      </c>
      <c r="F206" s="206" t="s">
        <v>785</v>
      </c>
      <c r="G206" s="207" t="s">
        <v>159</v>
      </c>
      <c r="H206" s="208">
        <v>1</v>
      </c>
      <c r="I206" s="209"/>
      <c r="J206" s="210">
        <f>ROUND(I206*H206,2)</f>
        <v>0</v>
      </c>
      <c r="K206" s="206" t="s">
        <v>786</v>
      </c>
      <c r="L206" s="211"/>
      <c r="M206" s="212" t="s">
        <v>19</v>
      </c>
      <c r="N206" s="213" t="s">
        <v>40</v>
      </c>
      <c r="O206" s="84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16" t="s">
        <v>78</v>
      </c>
      <c r="AT206" s="216" t="s">
        <v>138</v>
      </c>
      <c r="AU206" s="216" t="s">
        <v>69</v>
      </c>
      <c r="AY206" s="17" t="s">
        <v>144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7" t="s">
        <v>76</v>
      </c>
      <c r="BK206" s="217">
        <f>ROUND(I206*H206,2)</f>
        <v>0</v>
      </c>
      <c r="BL206" s="17" t="s">
        <v>76</v>
      </c>
      <c r="BM206" s="216" t="s">
        <v>1539</v>
      </c>
    </row>
    <row r="207" s="2" customFormat="1" ht="16.5" customHeight="1">
      <c r="A207" s="38"/>
      <c r="B207" s="39"/>
      <c r="C207" s="204" t="s">
        <v>775</v>
      </c>
      <c r="D207" s="204" t="s">
        <v>138</v>
      </c>
      <c r="E207" s="205" t="s">
        <v>789</v>
      </c>
      <c r="F207" s="206" t="s">
        <v>790</v>
      </c>
      <c r="G207" s="207" t="s">
        <v>159</v>
      </c>
      <c r="H207" s="208">
        <v>1</v>
      </c>
      <c r="I207" s="209"/>
      <c r="J207" s="210">
        <f>ROUND(I207*H207,2)</f>
        <v>0</v>
      </c>
      <c r="K207" s="206" t="s">
        <v>326</v>
      </c>
      <c r="L207" s="211"/>
      <c r="M207" s="212" t="s">
        <v>19</v>
      </c>
      <c r="N207" s="213" t="s">
        <v>40</v>
      </c>
      <c r="O207" s="84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16" t="s">
        <v>78</v>
      </c>
      <c r="AT207" s="216" t="s">
        <v>138</v>
      </c>
      <c r="AU207" s="216" t="s">
        <v>69</v>
      </c>
      <c r="AY207" s="17" t="s">
        <v>144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7" t="s">
        <v>76</v>
      </c>
      <c r="BK207" s="217">
        <f>ROUND(I207*H207,2)</f>
        <v>0</v>
      </c>
      <c r="BL207" s="17" t="s">
        <v>76</v>
      </c>
      <c r="BM207" s="216" t="s">
        <v>1540</v>
      </c>
    </row>
    <row r="208" s="2" customFormat="1" ht="21.75" customHeight="1">
      <c r="A208" s="38"/>
      <c r="B208" s="39"/>
      <c r="C208" s="218" t="s">
        <v>779</v>
      </c>
      <c r="D208" s="218" t="s">
        <v>147</v>
      </c>
      <c r="E208" s="219" t="s">
        <v>724</v>
      </c>
      <c r="F208" s="220" t="s">
        <v>725</v>
      </c>
      <c r="G208" s="221" t="s">
        <v>159</v>
      </c>
      <c r="H208" s="222">
        <v>4</v>
      </c>
      <c r="I208" s="223"/>
      <c r="J208" s="224">
        <f>ROUND(I208*H208,2)</f>
        <v>0</v>
      </c>
      <c r="K208" s="220" t="s">
        <v>257</v>
      </c>
      <c r="L208" s="44"/>
      <c r="M208" s="225" t="s">
        <v>19</v>
      </c>
      <c r="N208" s="226" t="s">
        <v>40</v>
      </c>
      <c r="O208" s="84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6" t="s">
        <v>76</v>
      </c>
      <c r="AT208" s="216" t="s">
        <v>147</v>
      </c>
      <c r="AU208" s="216" t="s">
        <v>69</v>
      </c>
      <c r="AY208" s="17" t="s">
        <v>144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7" t="s">
        <v>76</v>
      </c>
      <c r="BK208" s="217">
        <f>ROUND(I208*H208,2)</f>
        <v>0</v>
      </c>
      <c r="BL208" s="17" t="s">
        <v>76</v>
      </c>
      <c r="BM208" s="216" t="s">
        <v>1541</v>
      </c>
    </row>
    <row r="209" s="2" customFormat="1" ht="55.5" customHeight="1">
      <c r="A209" s="38"/>
      <c r="B209" s="39"/>
      <c r="C209" s="218" t="s">
        <v>783</v>
      </c>
      <c r="D209" s="218" t="s">
        <v>147</v>
      </c>
      <c r="E209" s="219" t="s">
        <v>728</v>
      </c>
      <c r="F209" s="220" t="s">
        <v>729</v>
      </c>
      <c r="G209" s="221" t="s">
        <v>159</v>
      </c>
      <c r="H209" s="222">
        <v>8</v>
      </c>
      <c r="I209" s="223"/>
      <c r="J209" s="224">
        <f>ROUND(I209*H209,2)</f>
        <v>0</v>
      </c>
      <c r="K209" s="220" t="s">
        <v>326</v>
      </c>
      <c r="L209" s="44"/>
      <c r="M209" s="225" t="s">
        <v>19</v>
      </c>
      <c r="N209" s="226" t="s">
        <v>40</v>
      </c>
      <c r="O209" s="84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16" t="s">
        <v>237</v>
      </c>
      <c r="AT209" s="216" t="s">
        <v>147</v>
      </c>
      <c r="AU209" s="216" t="s">
        <v>69</v>
      </c>
      <c r="AY209" s="17" t="s">
        <v>144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7" t="s">
        <v>76</v>
      </c>
      <c r="BK209" s="217">
        <f>ROUND(I209*H209,2)</f>
        <v>0</v>
      </c>
      <c r="BL209" s="17" t="s">
        <v>237</v>
      </c>
      <c r="BM209" s="216" t="s">
        <v>1542</v>
      </c>
    </row>
    <row r="210" s="2" customFormat="1" ht="16.5" customHeight="1">
      <c r="A210" s="38"/>
      <c r="B210" s="39"/>
      <c r="C210" s="204" t="s">
        <v>788</v>
      </c>
      <c r="D210" s="204" t="s">
        <v>138</v>
      </c>
      <c r="E210" s="205" t="s">
        <v>732</v>
      </c>
      <c r="F210" s="206" t="s">
        <v>733</v>
      </c>
      <c r="G210" s="207" t="s">
        <v>159</v>
      </c>
      <c r="H210" s="208">
        <v>8</v>
      </c>
      <c r="I210" s="209"/>
      <c r="J210" s="210">
        <f>ROUND(I210*H210,2)</f>
        <v>0</v>
      </c>
      <c r="K210" s="206" t="s">
        <v>326</v>
      </c>
      <c r="L210" s="211"/>
      <c r="M210" s="212" t="s">
        <v>19</v>
      </c>
      <c r="N210" s="213" t="s">
        <v>40</v>
      </c>
      <c r="O210" s="84"/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6" t="s">
        <v>237</v>
      </c>
      <c r="AT210" s="216" t="s">
        <v>138</v>
      </c>
      <c r="AU210" s="216" t="s">
        <v>69</v>
      </c>
      <c r="AY210" s="17" t="s">
        <v>144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7" t="s">
        <v>76</v>
      </c>
      <c r="BK210" s="217">
        <f>ROUND(I210*H210,2)</f>
        <v>0</v>
      </c>
      <c r="BL210" s="17" t="s">
        <v>237</v>
      </c>
      <c r="BM210" s="216" t="s">
        <v>1543</v>
      </c>
    </row>
    <row r="211" s="2" customFormat="1" ht="16.5" customHeight="1">
      <c r="A211" s="38"/>
      <c r="B211" s="39"/>
      <c r="C211" s="204" t="s">
        <v>792</v>
      </c>
      <c r="D211" s="204" t="s">
        <v>138</v>
      </c>
      <c r="E211" s="205" t="s">
        <v>736</v>
      </c>
      <c r="F211" s="206" t="s">
        <v>737</v>
      </c>
      <c r="G211" s="207" t="s">
        <v>159</v>
      </c>
      <c r="H211" s="208">
        <v>8</v>
      </c>
      <c r="I211" s="209"/>
      <c r="J211" s="210">
        <f>ROUND(I211*H211,2)</f>
        <v>0</v>
      </c>
      <c r="K211" s="206" t="s">
        <v>326</v>
      </c>
      <c r="L211" s="211"/>
      <c r="M211" s="212" t="s">
        <v>19</v>
      </c>
      <c r="N211" s="213" t="s">
        <v>40</v>
      </c>
      <c r="O211" s="84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6" t="s">
        <v>261</v>
      </c>
      <c r="AT211" s="216" t="s">
        <v>138</v>
      </c>
      <c r="AU211" s="216" t="s">
        <v>69</v>
      </c>
      <c r="AY211" s="17" t="s">
        <v>144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7" t="s">
        <v>76</v>
      </c>
      <c r="BK211" s="217">
        <f>ROUND(I211*H211,2)</f>
        <v>0</v>
      </c>
      <c r="BL211" s="17" t="s">
        <v>261</v>
      </c>
      <c r="BM211" s="216" t="s">
        <v>1544</v>
      </c>
    </row>
    <row r="212" s="2" customFormat="1" ht="21.75" customHeight="1">
      <c r="A212" s="38"/>
      <c r="B212" s="39"/>
      <c r="C212" s="204" t="s">
        <v>796</v>
      </c>
      <c r="D212" s="204" t="s">
        <v>138</v>
      </c>
      <c r="E212" s="205" t="s">
        <v>740</v>
      </c>
      <c r="F212" s="206" t="s">
        <v>741</v>
      </c>
      <c r="G212" s="207" t="s">
        <v>159</v>
      </c>
      <c r="H212" s="208">
        <v>8</v>
      </c>
      <c r="I212" s="209"/>
      <c r="J212" s="210">
        <f>ROUND(I212*H212,2)</f>
        <v>0</v>
      </c>
      <c r="K212" s="206" t="s">
        <v>326</v>
      </c>
      <c r="L212" s="211"/>
      <c r="M212" s="212" t="s">
        <v>19</v>
      </c>
      <c r="N212" s="213" t="s">
        <v>40</v>
      </c>
      <c r="O212" s="84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16" t="s">
        <v>261</v>
      </c>
      <c r="AT212" s="216" t="s">
        <v>138</v>
      </c>
      <c r="AU212" s="216" t="s">
        <v>69</v>
      </c>
      <c r="AY212" s="17" t="s">
        <v>144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7" t="s">
        <v>76</v>
      </c>
      <c r="BK212" s="217">
        <f>ROUND(I212*H212,2)</f>
        <v>0</v>
      </c>
      <c r="BL212" s="17" t="s">
        <v>261</v>
      </c>
      <c r="BM212" s="216" t="s">
        <v>1545</v>
      </c>
    </row>
    <row r="213" s="2" customFormat="1" ht="16.5" customHeight="1">
      <c r="A213" s="38"/>
      <c r="B213" s="39"/>
      <c r="C213" s="218" t="s">
        <v>800</v>
      </c>
      <c r="D213" s="218" t="s">
        <v>147</v>
      </c>
      <c r="E213" s="219" t="s">
        <v>487</v>
      </c>
      <c r="F213" s="220" t="s">
        <v>488</v>
      </c>
      <c r="G213" s="221" t="s">
        <v>159</v>
      </c>
      <c r="H213" s="222">
        <v>12</v>
      </c>
      <c r="I213" s="223"/>
      <c r="J213" s="224">
        <f>ROUND(I213*H213,2)</f>
        <v>0</v>
      </c>
      <c r="K213" s="220" t="s">
        <v>326</v>
      </c>
      <c r="L213" s="44"/>
      <c r="M213" s="225" t="s">
        <v>19</v>
      </c>
      <c r="N213" s="226" t="s">
        <v>40</v>
      </c>
      <c r="O213" s="84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6" t="s">
        <v>76</v>
      </c>
      <c r="AT213" s="216" t="s">
        <v>147</v>
      </c>
      <c r="AU213" s="216" t="s">
        <v>69</v>
      </c>
      <c r="AY213" s="17" t="s">
        <v>144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7" t="s">
        <v>76</v>
      </c>
      <c r="BK213" s="217">
        <f>ROUND(I213*H213,2)</f>
        <v>0</v>
      </c>
      <c r="BL213" s="17" t="s">
        <v>76</v>
      </c>
      <c r="BM213" s="216" t="s">
        <v>1546</v>
      </c>
    </row>
    <row r="214" s="2" customFormat="1" ht="16.5" customHeight="1">
      <c r="A214" s="38"/>
      <c r="B214" s="39"/>
      <c r="C214" s="218" t="s">
        <v>804</v>
      </c>
      <c r="D214" s="218" t="s">
        <v>147</v>
      </c>
      <c r="E214" s="219" t="s">
        <v>655</v>
      </c>
      <c r="F214" s="220" t="s">
        <v>656</v>
      </c>
      <c r="G214" s="221" t="s">
        <v>159</v>
      </c>
      <c r="H214" s="222">
        <v>12</v>
      </c>
      <c r="I214" s="223"/>
      <c r="J214" s="224">
        <f>ROUND(I214*H214,2)</f>
        <v>0</v>
      </c>
      <c r="K214" s="220" t="s">
        <v>326</v>
      </c>
      <c r="L214" s="44"/>
      <c r="M214" s="225" t="s">
        <v>19</v>
      </c>
      <c r="N214" s="226" t="s">
        <v>40</v>
      </c>
      <c r="O214" s="84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6" t="s">
        <v>76</v>
      </c>
      <c r="AT214" s="216" t="s">
        <v>147</v>
      </c>
      <c r="AU214" s="216" t="s">
        <v>69</v>
      </c>
      <c r="AY214" s="17" t="s">
        <v>144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7" t="s">
        <v>76</v>
      </c>
      <c r="BK214" s="217">
        <f>ROUND(I214*H214,2)</f>
        <v>0</v>
      </c>
      <c r="BL214" s="17" t="s">
        <v>76</v>
      </c>
      <c r="BM214" s="216" t="s">
        <v>1547</v>
      </c>
    </row>
    <row r="215" s="2" customFormat="1" ht="16.5" customHeight="1">
      <c r="A215" s="38"/>
      <c r="B215" s="39"/>
      <c r="C215" s="204" t="s">
        <v>808</v>
      </c>
      <c r="D215" s="204" t="s">
        <v>138</v>
      </c>
      <c r="E215" s="205" t="s">
        <v>659</v>
      </c>
      <c r="F215" s="206" t="s">
        <v>660</v>
      </c>
      <c r="G215" s="207" t="s">
        <v>159</v>
      </c>
      <c r="H215" s="208">
        <v>12</v>
      </c>
      <c r="I215" s="209"/>
      <c r="J215" s="210">
        <f>ROUND(I215*H215,2)</f>
        <v>0</v>
      </c>
      <c r="K215" s="206" t="s">
        <v>326</v>
      </c>
      <c r="L215" s="211"/>
      <c r="M215" s="212" t="s">
        <v>19</v>
      </c>
      <c r="N215" s="213" t="s">
        <v>40</v>
      </c>
      <c r="O215" s="84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16" t="s">
        <v>78</v>
      </c>
      <c r="AT215" s="216" t="s">
        <v>138</v>
      </c>
      <c r="AU215" s="216" t="s">
        <v>69</v>
      </c>
      <c r="AY215" s="17" t="s">
        <v>144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7" t="s">
        <v>76</v>
      </c>
      <c r="BK215" s="217">
        <f>ROUND(I215*H215,2)</f>
        <v>0</v>
      </c>
      <c r="BL215" s="17" t="s">
        <v>76</v>
      </c>
      <c r="BM215" s="216" t="s">
        <v>1548</v>
      </c>
    </row>
    <row r="216" s="2" customFormat="1" ht="16.5" customHeight="1">
      <c r="A216" s="38"/>
      <c r="B216" s="39"/>
      <c r="C216" s="218" t="s">
        <v>812</v>
      </c>
      <c r="D216" s="218" t="s">
        <v>147</v>
      </c>
      <c r="E216" s="219" t="s">
        <v>491</v>
      </c>
      <c r="F216" s="220" t="s">
        <v>492</v>
      </c>
      <c r="G216" s="221" t="s">
        <v>159</v>
      </c>
      <c r="H216" s="222">
        <v>12</v>
      </c>
      <c r="I216" s="223"/>
      <c r="J216" s="224">
        <f>ROUND(I216*H216,2)</f>
        <v>0</v>
      </c>
      <c r="K216" s="220" t="s">
        <v>326</v>
      </c>
      <c r="L216" s="44"/>
      <c r="M216" s="225" t="s">
        <v>19</v>
      </c>
      <c r="N216" s="226" t="s">
        <v>40</v>
      </c>
      <c r="O216" s="84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6" t="s">
        <v>237</v>
      </c>
      <c r="AT216" s="216" t="s">
        <v>147</v>
      </c>
      <c r="AU216" s="216" t="s">
        <v>69</v>
      </c>
      <c r="AY216" s="17" t="s">
        <v>144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7" t="s">
        <v>76</v>
      </c>
      <c r="BK216" s="217">
        <f>ROUND(I216*H216,2)</f>
        <v>0</v>
      </c>
      <c r="BL216" s="17" t="s">
        <v>237</v>
      </c>
      <c r="BM216" s="216" t="s">
        <v>1549</v>
      </c>
    </row>
    <row r="217" s="2" customFormat="1" ht="16.5" customHeight="1">
      <c r="A217" s="38"/>
      <c r="B217" s="39"/>
      <c r="C217" s="218" t="s">
        <v>261</v>
      </c>
      <c r="D217" s="218" t="s">
        <v>147</v>
      </c>
      <c r="E217" s="219" t="s">
        <v>495</v>
      </c>
      <c r="F217" s="220" t="s">
        <v>496</v>
      </c>
      <c r="G217" s="221" t="s">
        <v>159</v>
      </c>
      <c r="H217" s="222">
        <v>12</v>
      </c>
      <c r="I217" s="223"/>
      <c r="J217" s="224">
        <f>ROUND(I217*H217,2)</f>
        <v>0</v>
      </c>
      <c r="K217" s="220" t="s">
        <v>326</v>
      </c>
      <c r="L217" s="44"/>
      <c r="M217" s="225" t="s">
        <v>19</v>
      </c>
      <c r="N217" s="226" t="s">
        <v>40</v>
      </c>
      <c r="O217" s="84"/>
      <c r="P217" s="214">
        <f>O217*H217</f>
        <v>0</v>
      </c>
      <c r="Q217" s="214">
        <v>0</v>
      </c>
      <c r="R217" s="214">
        <f>Q217*H217</f>
        <v>0</v>
      </c>
      <c r="S217" s="214">
        <v>0</v>
      </c>
      <c r="T217" s="215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16" t="s">
        <v>76</v>
      </c>
      <c r="AT217" s="216" t="s">
        <v>147</v>
      </c>
      <c r="AU217" s="216" t="s">
        <v>69</v>
      </c>
      <c r="AY217" s="17" t="s">
        <v>144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7" t="s">
        <v>76</v>
      </c>
      <c r="BK217" s="217">
        <f>ROUND(I217*H217,2)</f>
        <v>0</v>
      </c>
      <c r="BL217" s="17" t="s">
        <v>76</v>
      </c>
      <c r="BM217" s="216" t="s">
        <v>1550</v>
      </c>
    </row>
    <row r="218" s="2" customFormat="1" ht="16.5" customHeight="1">
      <c r="A218" s="38"/>
      <c r="B218" s="39"/>
      <c r="C218" s="204" t="s">
        <v>819</v>
      </c>
      <c r="D218" s="204" t="s">
        <v>138</v>
      </c>
      <c r="E218" s="205" t="s">
        <v>499</v>
      </c>
      <c r="F218" s="206" t="s">
        <v>500</v>
      </c>
      <c r="G218" s="207" t="s">
        <v>159</v>
      </c>
      <c r="H218" s="208">
        <v>1</v>
      </c>
      <c r="I218" s="209"/>
      <c r="J218" s="210">
        <f>ROUND(I218*H218,2)</f>
        <v>0</v>
      </c>
      <c r="K218" s="206" t="s">
        <v>326</v>
      </c>
      <c r="L218" s="211"/>
      <c r="M218" s="212" t="s">
        <v>19</v>
      </c>
      <c r="N218" s="213" t="s">
        <v>40</v>
      </c>
      <c r="O218" s="84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6" t="s">
        <v>237</v>
      </c>
      <c r="AT218" s="216" t="s">
        <v>138</v>
      </c>
      <c r="AU218" s="216" t="s">
        <v>69</v>
      </c>
      <c r="AY218" s="17" t="s">
        <v>144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7" t="s">
        <v>76</v>
      </c>
      <c r="BK218" s="217">
        <f>ROUND(I218*H218,2)</f>
        <v>0</v>
      </c>
      <c r="BL218" s="17" t="s">
        <v>237</v>
      </c>
      <c r="BM218" s="216" t="s">
        <v>1551</v>
      </c>
    </row>
    <row r="219" s="2" customFormat="1" ht="16.5" customHeight="1">
      <c r="A219" s="38"/>
      <c r="B219" s="39"/>
      <c r="C219" s="218" t="s">
        <v>823</v>
      </c>
      <c r="D219" s="218" t="s">
        <v>147</v>
      </c>
      <c r="E219" s="219" t="s">
        <v>663</v>
      </c>
      <c r="F219" s="220" t="s">
        <v>664</v>
      </c>
      <c r="G219" s="221" t="s">
        <v>159</v>
      </c>
      <c r="H219" s="222">
        <v>12</v>
      </c>
      <c r="I219" s="223"/>
      <c r="J219" s="224">
        <f>ROUND(I219*H219,2)</f>
        <v>0</v>
      </c>
      <c r="K219" s="220" t="s">
        <v>326</v>
      </c>
      <c r="L219" s="44"/>
      <c r="M219" s="225" t="s">
        <v>19</v>
      </c>
      <c r="N219" s="226" t="s">
        <v>40</v>
      </c>
      <c r="O219" s="84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6" t="s">
        <v>237</v>
      </c>
      <c r="AT219" s="216" t="s">
        <v>147</v>
      </c>
      <c r="AU219" s="216" t="s">
        <v>69</v>
      </c>
      <c r="AY219" s="17" t="s">
        <v>144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7" t="s">
        <v>76</v>
      </c>
      <c r="BK219" s="217">
        <f>ROUND(I219*H219,2)</f>
        <v>0</v>
      </c>
      <c r="BL219" s="17" t="s">
        <v>237</v>
      </c>
      <c r="BM219" s="216" t="s">
        <v>1552</v>
      </c>
    </row>
    <row r="220" s="2" customFormat="1" ht="16.5" customHeight="1">
      <c r="A220" s="38"/>
      <c r="B220" s="39"/>
      <c r="C220" s="204" t="s">
        <v>827</v>
      </c>
      <c r="D220" s="204" t="s">
        <v>138</v>
      </c>
      <c r="E220" s="205" t="s">
        <v>667</v>
      </c>
      <c r="F220" s="206" t="s">
        <v>668</v>
      </c>
      <c r="G220" s="207" t="s">
        <v>182</v>
      </c>
      <c r="H220" s="208">
        <v>24</v>
      </c>
      <c r="I220" s="209"/>
      <c r="J220" s="210">
        <f>ROUND(I220*H220,2)</f>
        <v>0</v>
      </c>
      <c r="K220" s="206" t="s">
        <v>326</v>
      </c>
      <c r="L220" s="211"/>
      <c r="M220" s="212" t="s">
        <v>19</v>
      </c>
      <c r="N220" s="213" t="s">
        <v>40</v>
      </c>
      <c r="O220" s="84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16" t="s">
        <v>78</v>
      </c>
      <c r="AT220" s="216" t="s">
        <v>138</v>
      </c>
      <c r="AU220" s="216" t="s">
        <v>69</v>
      </c>
      <c r="AY220" s="17" t="s">
        <v>144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7" t="s">
        <v>76</v>
      </c>
      <c r="BK220" s="217">
        <f>ROUND(I220*H220,2)</f>
        <v>0</v>
      </c>
      <c r="BL220" s="17" t="s">
        <v>76</v>
      </c>
      <c r="BM220" s="216" t="s">
        <v>1553</v>
      </c>
    </row>
    <row r="221" s="2" customFormat="1" ht="16.5" customHeight="1">
      <c r="A221" s="38"/>
      <c r="B221" s="39"/>
      <c r="C221" s="204" t="s">
        <v>831</v>
      </c>
      <c r="D221" s="204" t="s">
        <v>138</v>
      </c>
      <c r="E221" s="205" t="s">
        <v>671</v>
      </c>
      <c r="F221" s="206" t="s">
        <v>672</v>
      </c>
      <c r="G221" s="207" t="s">
        <v>159</v>
      </c>
      <c r="H221" s="208">
        <v>24</v>
      </c>
      <c r="I221" s="209"/>
      <c r="J221" s="210">
        <f>ROUND(I221*H221,2)</f>
        <v>0</v>
      </c>
      <c r="K221" s="206" t="s">
        <v>326</v>
      </c>
      <c r="L221" s="211"/>
      <c r="M221" s="212" t="s">
        <v>19</v>
      </c>
      <c r="N221" s="213" t="s">
        <v>40</v>
      </c>
      <c r="O221" s="84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6" t="s">
        <v>78</v>
      </c>
      <c r="AT221" s="216" t="s">
        <v>138</v>
      </c>
      <c r="AU221" s="216" t="s">
        <v>69</v>
      </c>
      <c r="AY221" s="17" t="s">
        <v>144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7" t="s">
        <v>76</v>
      </c>
      <c r="BK221" s="217">
        <f>ROUND(I221*H221,2)</f>
        <v>0</v>
      </c>
      <c r="BL221" s="17" t="s">
        <v>76</v>
      </c>
      <c r="BM221" s="216" t="s">
        <v>1554</v>
      </c>
    </row>
    <row r="222" s="2" customFormat="1" ht="16.5" customHeight="1">
      <c r="A222" s="38"/>
      <c r="B222" s="39"/>
      <c r="C222" s="204" t="s">
        <v>835</v>
      </c>
      <c r="D222" s="204" t="s">
        <v>138</v>
      </c>
      <c r="E222" s="205" t="s">
        <v>675</v>
      </c>
      <c r="F222" s="206" t="s">
        <v>676</v>
      </c>
      <c r="G222" s="207" t="s">
        <v>159</v>
      </c>
      <c r="H222" s="208">
        <v>24</v>
      </c>
      <c r="I222" s="209"/>
      <c r="J222" s="210">
        <f>ROUND(I222*H222,2)</f>
        <v>0</v>
      </c>
      <c r="K222" s="206" t="s">
        <v>326</v>
      </c>
      <c r="L222" s="211"/>
      <c r="M222" s="212" t="s">
        <v>19</v>
      </c>
      <c r="N222" s="213" t="s">
        <v>40</v>
      </c>
      <c r="O222" s="84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16" t="s">
        <v>78</v>
      </c>
      <c r="AT222" s="216" t="s">
        <v>138</v>
      </c>
      <c r="AU222" s="216" t="s">
        <v>69</v>
      </c>
      <c r="AY222" s="17" t="s">
        <v>144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7" t="s">
        <v>76</v>
      </c>
      <c r="BK222" s="217">
        <f>ROUND(I222*H222,2)</f>
        <v>0</v>
      </c>
      <c r="BL222" s="17" t="s">
        <v>76</v>
      </c>
      <c r="BM222" s="216" t="s">
        <v>1555</v>
      </c>
    </row>
    <row r="223" s="2" customFormat="1" ht="16.5" customHeight="1">
      <c r="A223" s="38"/>
      <c r="B223" s="39"/>
      <c r="C223" s="204" t="s">
        <v>839</v>
      </c>
      <c r="D223" s="204" t="s">
        <v>138</v>
      </c>
      <c r="E223" s="205" t="s">
        <v>679</v>
      </c>
      <c r="F223" s="206" t="s">
        <v>680</v>
      </c>
      <c r="G223" s="207" t="s">
        <v>159</v>
      </c>
      <c r="H223" s="208">
        <v>1</v>
      </c>
      <c r="I223" s="209"/>
      <c r="J223" s="210">
        <f>ROUND(I223*H223,2)</f>
        <v>0</v>
      </c>
      <c r="K223" s="206" t="s">
        <v>326</v>
      </c>
      <c r="L223" s="211"/>
      <c r="M223" s="212" t="s">
        <v>19</v>
      </c>
      <c r="N223" s="213" t="s">
        <v>40</v>
      </c>
      <c r="O223" s="84"/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16" t="s">
        <v>78</v>
      </c>
      <c r="AT223" s="216" t="s">
        <v>138</v>
      </c>
      <c r="AU223" s="216" t="s">
        <v>69</v>
      </c>
      <c r="AY223" s="17" t="s">
        <v>144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7" t="s">
        <v>76</v>
      </c>
      <c r="BK223" s="217">
        <f>ROUND(I223*H223,2)</f>
        <v>0</v>
      </c>
      <c r="BL223" s="17" t="s">
        <v>76</v>
      </c>
      <c r="BM223" s="216" t="s">
        <v>1556</v>
      </c>
    </row>
    <row r="224" s="2" customFormat="1" ht="16.5" customHeight="1">
      <c r="A224" s="38"/>
      <c r="B224" s="39"/>
      <c r="C224" s="204" t="s">
        <v>843</v>
      </c>
      <c r="D224" s="204" t="s">
        <v>138</v>
      </c>
      <c r="E224" s="205" t="s">
        <v>687</v>
      </c>
      <c r="F224" s="206" t="s">
        <v>688</v>
      </c>
      <c r="G224" s="207" t="s">
        <v>159</v>
      </c>
      <c r="H224" s="208">
        <v>4</v>
      </c>
      <c r="I224" s="209"/>
      <c r="J224" s="210">
        <f>ROUND(I224*H224,2)</f>
        <v>0</v>
      </c>
      <c r="K224" s="206" t="s">
        <v>326</v>
      </c>
      <c r="L224" s="211"/>
      <c r="M224" s="212" t="s">
        <v>19</v>
      </c>
      <c r="N224" s="213" t="s">
        <v>40</v>
      </c>
      <c r="O224" s="84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6" t="s">
        <v>78</v>
      </c>
      <c r="AT224" s="216" t="s">
        <v>138</v>
      </c>
      <c r="AU224" s="216" t="s">
        <v>69</v>
      </c>
      <c r="AY224" s="17" t="s">
        <v>144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7" t="s">
        <v>76</v>
      </c>
      <c r="BK224" s="217">
        <f>ROUND(I224*H224,2)</f>
        <v>0</v>
      </c>
      <c r="BL224" s="17" t="s">
        <v>76</v>
      </c>
      <c r="BM224" s="216" t="s">
        <v>1557</v>
      </c>
    </row>
    <row r="225" s="2" customFormat="1" ht="16.5" customHeight="1">
      <c r="A225" s="38"/>
      <c r="B225" s="39"/>
      <c r="C225" s="204" t="s">
        <v>847</v>
      </c>
      <c r="D225" s="204" t="s">
        <v>138</v>
      </c>
      <c r="E225" s="205" t="s">
        <v>1558</v>
      </c>
      <c r="F225" s="206" t="s">
        <v>1559</v>
      </c>
      <c r="G225" s="207" t="s">
        <v>159</v>
      </c>
      <c r="H225" s="208">
        <v>8</v>
      </c>
      <c r="I225" s="209"/>
      <c r="J225" s="210">
        <f>ROUND(I225*H225,2)</f>
        <v>0</v>
      </c>
      <c r="K225" s="206" t="s">
        <v>326</v>
      </c>
      <c r="L225" s="211"/>
      <c r="M225" s="212" t="s">
        <v>19</v>
      </c>
      <c r="N225" s="213" t="s">
        <v>40</v>
      </c>
      <c r="O225" s="84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6" t="s">
        <v>261</v>
      </c>
      <c r="AT225" s="216" t="s">
        <v>138</v>
      </c>
      <c r="AU225" s="216" t="s">
        <v>69</v>
      </c>
      <c r="AY225" s="17" t="s">
        <v>144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7" t="s">
        <v>76</v>
      </c>
      <c r="BK225" s="217">
        <f>ROUND(I225*H225,2)</f>
        <v>0</v>
      </c>
      <c r="BL225" s="17" t="s">
        <v>261</v>
      </c>
      <c r="BM225" s="216" t="s">
        <v>1560</v>
      </c>
    </row>
    <row r="226" s="2" customFormat="1" ht="16.5" customHeight="1">
      <c r="A226" s="38"/>
      <c r="B226" s="39"/>
      <c r="C226" s="204" t="s">
        <v>851</v>
      </c>
      <c r="D226" s="204" t="s">
        <v>138</v>
      </c>
      <c r="E226" s="205" t="s">
        <v>683</v>
      </c>
      <c r="F226" s="206" t="s">
        <v>684</v>
      </c>
      <c r="G226" s="207" t="s">
        <v>159</v>
      </c>
      <c r="H226" s="208">
        <v>8</v>
      </c>
      <c r="I226" s="209"/>
      <c r="J226" s="210">
        <f>ROUND(I226*H226,2)</f>
        <v>0</v>
      </c>
      <c r="K226" s="206" t="s">
        <v>326</v>
      </c>
      <c r="L226" s="211"/>
      <c r="M226" s="212" t="s">
        <v>19</v>
      </c>
      <c r="N226" s="213" t="s">
        <v>40</v>
      </c>
      <c r="O226" s="84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16" t="s">
        <v>261</v>
      </c>
      <c r="AT226" s="216" t="s">
        <v>138</v>
      </c>
      <c r="AU226" s="216" t="s">
        <v>69</v>
      </c>
      <c r="AY226" s="17" t="s">
        <v>144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7" t="s">
        <v>76</v>
      </c>
      <c r="BK226" s="217">
        <f>ROUND(I226*H226,2)</f>
        <v>0</v>
      </c>
      <c r="BL226" s="17" t="s">
        <v>261</v>
      </c>
      <c r="BM226" s="216" t="s">
        <v>1561</v>
      </c>
    </row>
    <row r="227" s="2" customFormat="1" ht="16.5" customHeight="1">
      <c r="A227" s="38"/>
      <c r="B227" s="39"/>
      <c r="C227" s="218" t="s">
        <v>855</v>
      </c>
      <c r="D227" s="218" t="s">
        <v>147</v>
      </c>
      <c r="E227" s="219" t="s">
        <v>607</v>
      </c>
      <c r="F227" s="220" t="s">
        <v>608</v>
      </c>
      <c r="G227" s="221" t="s">
        <v>159</v>
      </c>
      <c r="H227" s="222">
        <v>2</v>
      </c>
      <c r="I227" s="223"/>
      <c r="J227" s="224">
        <f>ROUND(I227*H227,2)</f>
        <v>0</v>
      </c>
      <c r="K227" s="220" t="s">
        <v>326</v>
      </c>
      <c r="L227" s="44"/>
      <c r="M227" s="225" t="s">
        <v>19</v>
      </c>
      <c r="N227" s="226" t="s">
        <v>40</v>
      </c>
      <c r="O227" s="84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6" t="s">
        <v>237</v>
      </c>
      <c r="AT227" s="216" t="s">
        <v>147</v>
      </c>
      <c r="AU227" s="216" t="s">
        <v>69</v>
      </c>
      <c r="AY227" s="17" t="s">
        <v>144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7" t="s">
        <v>76</v>
      </c>
      <c r="BK227" s="217">
        <f>ROUND(I227*H227,2)</f>
        <v>0</v>
      </c>
      <c r="BL227" s="17" t="s">
        <v>237</v>
      </c>
      <c r="BM227" s="216" t="s">
        <v>1562</v>
      </c>
    </row>
    <row r="228" s="2" customFormat="1" ht="21.75" customHeight="1">
      <c r="A228" s="38"/>
      <c r="B228" s="39"/>
      <c r="C228" s="218" t="s">
        <v>859</v>
      </c>
      <c r="D228" s="218" t="s">
        <v>147</v>
      </c>
      <c r="E228" s="219" t="s">
        <v>611</v>
      </c>
      <c r="F228" s="220" t="s">
        <v>612</v>
      </c>
      <c r="G228" s="221" t="s">
        <v>159</v>
      </c>
      <c r="H228" s="222">
        <v>4</v>
      </c>
      <c r="I228" s="223"/>
      <c r="J228" s="224">
        <f>ROUND(I228*H228,2)</f>
        <v>0</v>
      </c>
      <c r="K228" s="220" t="s">
        <v>326</v>
      </c>
      <c r="L228" s="44"/>
      <c r="M228" s="225" t="s">
        <v>19</v>
      </c>
      <c r="N228" s="226" t="s">
        <v>40</v>
      </c>
      <c r="O228" s="84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6" t="s">
        <v>237</v>
      </c>
      <c r="AT228" s="216" t="s">
        <v>147</v>
      </c>
      <c r="AU228" s="216" t="s">
        <v>69</v>
      </c>
      <c r="AY228" s="17" t="s">
        <v>144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7" t="s">
        <v>76</v>
      </c>
      <c r="BK228" s="217">
        <f>ROUND(I228*H228,2)</f>
        <v>0</v>
      </c>
      <c r="BL228" s="17" t="s">
        <v>237</v>
      </c>
      <c r="BM228" s="216" t="s">
        <v>1563</v>
      </c>
    </row>
    <row r="229" s="2" customFormat="1" ht="16.5" customHeight="1">
      <c r="A229" s="38"/>
      <c r="B229" s="39"/>
      <c r="C229" s="204" t="s">
        <v>863</v>
      </c>
      <c r="D229" s="204" t="s">
        <v>138</v>
      </c>
      <c r="E229" s="205" t="s">
        <v>615</v>
      </c>
      <c r="F229" s="206" t="s">
        <v>616</v>
      </c>
      <c r="G229" s="207" t="s">
        <v>159</v>
      </c>
      <c r="H229" s="208">
        <v>1</v>
      </c>
      <c r="I229" s="209"/>
      <c r="J229" s="210">
        <f>ROUND(I229*H229,2)</f>
        <v>0</v>
      </c>
      <c r="K229" s="206" t="s">
        <v>326</v>
      </c>
      <c r="L229" s="211"/>
      <c r="M229" s="212" t="s">
        <v>19</v>
      </c>
      <c r="N229" s="213" t="s">
        <v>40</v>
      </c>
      <c r="O229" s="84"/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16" t="s">
        <v>261</v>
      </c>
      <c r="AT229" s="216" t="s">
        <v>138</v>
      </c>
      <c r="AU229" s="216" t="s">
        <v>69</v>
      </c>
      <c r="AY229" s="17" t="s">
        <v>144</v>
      </c>
      <c r="BE229" s="217">
        <f>IF(N229="základní",J229,0)</f>
        <v>0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7" t="s">
        <v>76</v>
      </c>
      <c r="BK229" s="217">
        <f>ROUND(I229*H229,2)</f>
        <v>0</v>
      </c>
      <c r="BL229" s="17" t="s">
        <v>261</v>
      </c>
      <c r="BM229" s="216" t="s">
        <v>1564</v>
      </c>
    </row>
    <row r="230" s="2" customFormat="1" ht="16.5" customHeight="1">
      <c r="A230" s="38"/>
      <c r="B230" s="39"/>
      <c r="C230" s="204" t="s">
        <v>867</v>
      </c>
      <c r="D230" s="204" t="s">
        <v>138</v>
      </c>
      <c r="E230" s="205" t="s">
        <v>619</v>
      </c>
      <c r="F230" s="206" t="s">
        <v>620</v>
      </c>
      <c r="G230" s="207" t="s">
        <v>159</v>
      </c>
      <c r="H230" s="208">
        <v>1</v>
      </c>
      <c r="I230" s="209"/>
      <c r="J230" s="210">
        <f>ROUND(I230*H230,2)</f>
        <v>0</v>
      </c>
      <c r="K230" s="206" t="s">
        <v>326</v>
      </c>
      <c r="L230" s="211"/>
      <c r="M230" s="212" t="s">
        <v>19</v>
      </c>
      <c r="N230" s="213" t="s">
        <v>40</v>
      </c>
      <c r="O230" s="84"/>
      <c r="P230" s="214">
        <f>O230*H230</f>
        <v>0</v>
      </c>
      <c r="Q230" s="214">
        <v>0</v>
      </c>
      <c r="R230" s="214">
        <f>Q230*H230</f>
        <v>0</v>
      </c>
      <c r="S230" s="214">
        <v>0</v>
      </c>
      <c r="T230" s="215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6" t="s">
        <v>261</v>
      </c>
      <c r="AT230" s="216" t="s">
        <v>138</v>
      </c>
      <c r="AU230" s="216" t="s">
        <v>69</v>
      </c>
      <c r="AY230" s="17" t="s">
        <v>144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7" t="s">
        <v>76</v>
      </c>
      <c r="BK230" s="217">
        <f>ROUND(I230*H230,2)</f>
        <v>0</v>
      </c>
      <c r="BL230" s="17" t="s">
        <v>261</v>
      </c>
      <c r="BM230" s="216" t="s">
        <v>1565</v>
      </c>
    </row>
    <row r="231" s="2" customFormat="1" ht="16.5" customHeight="1">
      <c r="A231" s="38"/>
      <c r="B231" s="39"/>
      <c r="C231" s="204" t="s">
        <v>871</v>
      </c>
      <c r="D231" s="204" t="s">
        <v>138</v>
      </c>
      <c r="E231" s="205" t="s">
        <v>623</v>
      </c>
      <c r="F231" s="206" t="s">
        <v>624</v>
      </c>
      <c r="G231" s="207" t="s">
        <v>159</v>
      </c>
      <c r="H231" s="208">
        <v>1</v>
      </c>
      <c r="I231" s="209"/>
      <c r="J231" s="210">
        <f>ROUND(I231*H231,2)</f>
        <v>0</v>
      </c>
      <c r="K231" s="206" t="s">
        <v>326</v>
      </c>
      <c r="L231" s="211"/>
      <c r="M231" s="212" t="s">
        <v>19</v>
      </c>
      <c r="N231" s="213" t="s">
        <v>40</v>
      </c>
      <c r="O231" s="84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6" t="s">
        <v>261</v>
      </c>
      <c r="AT231" s="216" t="s">
        <v>138</v>
      </c>
      <c r="AU231" s="216" t="s">
        <v>69</v>
      </c>
      <c r="AY231" s="17" t="s">
        <v>144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7" t="s">
        <v>76</v>
      </c>
      <c r="BK231" s="217">
        <f>ROUND(I231*H231,2)</f>
        <v>0</v>
      </c>
      <c r="BL231" s="17" t="s">
        <v>261</v>
      </c>
      <c r="BM231" s="216" t="s">
        <v>1566</v>
      </c>
    </row>
    <row r="232" s="2" customFormat="1" ht="16.5" customHeight="1">
      <c r="A232" s="38"/>
      <c r="B232" s="39"/>
      <c r="C232" s="204" t="s">
        <v>875</v>
      </c>
      <c r="D232" s="204" t="s">
        <v>138</v>
      </c>
      <c r="E232" s="205" t="s">
        <v>627</v>
      </c>
      <c r="F232" s="206" t="s">
        <v>628</v>
      </c>
      <c r="G232" s="207" t="s">
        <v>159</v>
      </c>
      <c r="H232" s="208">
        <v>1</v>
      </c>
      <c r="I232" s="209"/>
      <c r="J232" s="210">
        <f>ROUND(I232*H232,2)</f>
        <v>0</v>
      </c>
      <c r="K232" s="206" t="s">
        <v>326</v>
      </c>
      <c r="L232" s="211"/>
      <c r="M232" s="212" t="s">
        <v>19</v>
      </c>
      <c r="N232" s="213" t="s">
        <v>40</v>
      </c>
      <c r="O232" s="84"/>
      <c r="P232" s="214">
        <f>O232*H232</f>
        <v>0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6" t="s">
        <v>261</v>
      </c>
      <c r="AT232" s="216" t="s">
        <v>138</v>
      </c>
      <c r="AU232" s="216" t="s">
        <v>69</v>
      </c>
      <c r="AY232" s="17" t="s">
        <v>144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7" t="s">
        <v>76</v>
      </c>
      <c r="BK232" s="217">
        <f>ROUND(I232*H232,2)</f>
        <v>0</v>
      </c>
      <c r="BL232" s="17" t="s">
        <v>261</v>
      </c>
      <c r="BM232" s="216" t="s">
        <v>1567</v>
      </c>
    </row>
    <row r="233" s="2" customFormat="1" ht="21.75" customHeight="1">
      <c r="A233" s="38"/>
      <c r="B233" s="39"/>
      <c r="C233" s="204" t="s">
        <v>879</v>
      </c>
      <c r="D233" s="204" t="s">
        <v>138</v>
      </c>
      <c r="E233" s="205" t="s">
        <v>631</v>
      </c>
      <c r="F233" s="206" t="s">
        <v>632</v>
      </c>
      <c r="G233" s="207" t="s">
        <v>159</v>
      </c>
      <c r="H233" s="208">
        <v>1</v>
      </c>
      <c r="I233" s="209"/>
      <c r="J233" s="210">
        <f>ROUND(I233*H233,2)</f>
        <v>0</v>
      </c>
      <c r="K233" s="206" t="s">
        <v>326</v>
      </c>
      <c r="L233" s="211"/>
      <c r="M233" s="212" t="s">
        <v>19</v>
      </c>
      <c r="N233" s="213" t="s">
        <v>40</v>
      </c>
      <c r="O233" s="84"/>
      <c r="P233" s="214">
        <f>O233*H233</f>
        <v>0</v>
      </c>
      <c r="Q233" s="214">
        <v>0</v>
      </c>
      <c r="R233" s="214">
        <f>Q233*H233</f>
        <v>0</v>
      </c>
      <c r="S233" s="214">
        <v>0</v>
      </c>
      <c r="T233" s="215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16" t="s">
        <v>261</v>
      </c>
      <c r="AT233" s="216" t="s">
        <v>138</v>
      </c>
      <c r="AU233" s="216" t="s">
        <v>69</v>
      </c>
      <c r="AY233" s="17" t="s">
        <v>144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7" t="s">
        <v>76</v>
      </c>
      <c r="BK233" s="217">
        <f>ROUND(I233*H233,2)</f>
        <v>0</v>
      </c>
      <c r="BL233" s="17" t="s">
        <v>261</v>
      </c>
      <c r="BM233" s="216" t="s">
        <v>1568</v>
      </c>
    </row>
    <row r="234" s="2" customFormat="1" ht="16.5" customHeight="1">
      <c r="A234" s="38"/>
      <c r="B234" s="39"/>
      <c r="C234" s="218" t="s">
        <v>883</v>
      </c>
      <c r="D234" s="218" t="s">
        <v>147</v>
      </c>
      <c r="E234" s="219" t="s">
        <v>635</v>
      </c>
      <c r="F234" s="220" t="s">
        <v>636</v>
      </c>
      <c r="G234" s="221" t="s">
        <v>159</v>
      </c>
      <c r="H234" s="222">
        <v>1</v>
      </c>
      <c r="I234" s="223"/>
      <c r="J234" s="224">
        <f>ROUND(I234*H234,2)</f>
        <v>0</v>
      </c>
      <c r="K234" s="220" t="s">
        <v>326</v>
      </c>
      <c r="L234" s="44"/>
      <c r="M234" s="225" t="s">
        <v>19</v>
      </c>
      <c r="N234" s="226" t="s">
        <v>40</v>
      </c>
      <c r="O234" s="84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6" t="s">
        <v>237</v>
      </c>
      <c r="AT234" s="216" t="s">
        <v>147</v>
      </c>
      <c r="AU234" s="216" t="s">
        <v>69</v>
      </c>
      <c r="AY234" s="17" t="s">
        <v>144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7" t="s">
        <v>76</v>
      </c>
      <c r="BK234" s="217">
        <f>ROUND(I234*H234,2)</f>
        <v>0</v>
      </c>
      <c r="BL234" s="17" t="s">
        <v>237</v>
      </c>
      <c r="BM234" s="216" t="s">
        <v>1569</v>
      </c>
    </row>
    <row r="235" s="2" customFormat="1" ht="16.5" customHeight="1">
      <c r="A235" s="38"/>
      <c r="B235" s="39"/>
      <c r="C235" s="218" t="s">
        <v>887</v>
      </c>
      <c r="D235" s="218" t="s">
        <v>147</v>
      </c>
      <c r="E235" s="219" t="s">
        <v>793</v>
      </c>
      <c r="F235" s="220" t="s">
        <v>794</v>
      </c>
      <c r="G235" s="221" t="s">
        <v>159</v>
      </c>
      <c r="H235" s="222">
        <v>1</v>
      </c>
      <c r="I235" s="223"/>
      <c r="J235" s="224">
        <f>ROUND(I235*H235,2)</f>
        <v>0</v>
      </c>
      <c r="K235" s="220" t="s">
        <v>326</v>
      </c>
      <c r="L235" s="44"/>
      <c r="M235" s="225" t="s">
        <v>19</v>
      </c>
      <c r="N235" s="226" t="s">
        <v>40</v>
      </c>
      <c r="O235" s="84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6" t="s">
        <v>237</v>
      </c>
      <c r="AT235" s="216" t="s">
        <v>147</v>
      </c>
      <c r="AU235" s="216" t="s">
        <v>69</v>
      </c>
      <c r="AY235" s="17" t="s">
        <v>144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7" t="s">
        <v>76</v>
      </c>
      <c r="BK235" s="217">
        <f>ROUND(I235*H235,2)</f>
        <v>0</v>
      </c>
      <c r="BL235" s="17" t="s">
        <v>237</v>
      </c>
      <c r="BM235" s="216" t="s">
        <v>1570</v>
      </c>
    </row>
    <row r="236" s="2" customFormat="1" ht="16.5" customHeight="1">
      <c r="A236" s="38"/>
      <c r="B236" s="39"/>
      <c r="C236" s="218" t="s">
        <v>891</v>
      </c>
      <c r="D236" s="218" t="s">
        <v>147</v>
      </c>
      <c r="E236" s="219" t="s">
        <v>797</v>
      </c>
      <c r="F236" s="220" t="s">
        <v>798</v>
      </c>
      <c r="G236" s="221" t="s">
        <v>159</v>
      </c>
      <c r="H236" s="222">
        <v>3</v>
      </c>
      <c r="I236" s="223"/>
      <c r="J236" s="224">
        <f>ROUND(I236*H236,2)</f>
        <v>0</v>
      </c>
      <c r="K236" s="220" t="s">
        <v>326</v>
      </c>
      <c r="L236" s="44"/>
      <c r="M236" s="225" t="s">
        <v>19</v>
      </c>
      <c r="N236" s="226" t="s">
        <v>40</v>
      </c>
      <c r="O236" s="84"/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16" t="s">
        <v>237</v>
      </c>
      <c r="AT236" s="216" t="s">
        <v>147</v>
      </c>
      <c r="AU236" s="216" t="s">
        <v>69</v>
      </c>
      <c r="AY236" s="17" t="s">
        <v>144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7" t="s">
        <v>76</v>
      </c>
      <c r="BK236" s="217">
        <f>ROUND(I236*H236,2)</f>
        <v>0</v>
      </c>
      <c r="BL236" s="17" t="s">
        <v>237</v>
      </c>
      <c r="BM236" s="216" t="s">
        <v>1571</v>
      </c>
    </row>
    <row r="237" s="2" customFormat="1" ht="16.5" customHeight="1">
      <c r="A237" s="38"/>
      <c r="B237" s="39"/>
      <c r="C237" s="218" t="s">
        <v>895</v>
      </c>
      <c r="D237" s="218" t="s">
        <v>147</v>
      </c>
      <c r="E237" s="219" t="s">
        <v>801</v>
      </c>
      <c r="F237" s="220" t="s">
        <v>802</v>
      </c>
      <c r="G237" s="221" t="s">
        <v>320</v>
      </c>
      <c r="H237" s="222">
        <v>1</v>
      </c>
      <c r="I237" s="223"/>
      <c r="J237" s="224">
        <f>ROUND(I237*H237,2)</f>
        <v>0</v>
      </c>
      <c r="K237" s="220" t="s">
        <v>326</v>
      </c>
      <c r="L237" s="44"/>
      <c r="M237" s="225" t="s">
        <v>19</v>
      </c>
      <c r="N237" s="226" t="s">
        <v>40</v>
      </c>
      <c r="O237" s="84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6" t="s">
        <v>76</v>
      </c>
      <c r="AT237" s="216" t="s">
        <v>147</v>
      </c>
      <c r="AU237" s="216" t="s">
        <v>69</v>
      </c>
      <c r="AY237" s="17" t="s">
        <v>144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7" t="s">
        <v>76</v>
      </c>
      <c r="BK237" s="217">
        <f>ROUND(I237*H237,2)</f>
        <v>0</v>
      </c>
      <c r="BL237" s="17" t="s">
        <v>76</v>
      </c>
      <c r="BM237" s="216" t="s">
        <v>1572</v>
      </c>
    </row>
    <row r="238" s="2" customFormat="1" ht="16.5" customHeight="1">
      <c r="A238" s="38"/>
      <c r="B238" s="39"/>
      <c r="C238" s="218" t="s">
        <v>899</v>
      </c>
      <c r="D238" s="218" t="s">
        <v>147</v>
      </c>
      <c r="E238" s="219" t="s">
        <v>805</v>
      </c>
      <c r="F238" s="220" t="s">
        <v>806</v>
      </c>
      <c r="G238" s="221" t="s">
        <v>159</v>
      </c>
      <c r="H238" s="222">
        <v>1</v>
      </c>
      <c r="I238" s="223"/>
      <c r="J238" s="224">
        <f>ROUND(I238*H238,2)</f>
        <v>0</v>
      </c>
      <c r="K238" s="220" t="s">
        <v>326</v>
      </c>
      <c r="L238" s="44"/>
      <c r="M238" s="225" t="s">
        <v>19</v>
      </c>
      <c r="N238" s="226" t="s">
        <v>40</v>
      </c>
      <c r="O238" s="84"/>
      <c r="P238" s="214">
        <f>O238*H238</f>
        <v>0</v>
      </c>
      <c r="Q238" s="214">
        <v>0</v>
      </c>
      <c r="R238" s="214">
        <f>Q238*H238</f>
        <v>0</v>
      </c>
      <c r="S238" s="214">
        <v>0</v>
      </c>
      <c r="T238" s="215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16" t="s">
        <v>237</v>
      </c>
      <c r="AT238" s="216" t="s">
        <v>147</v>
      </c>
      <c r="AU238" s="216" t="s">
        <v>69</v>
      </c>
      <c r="AY238" s="17" t="s">
        <v>144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7" t="s">
        <v>76</v>
      </c>
      <c r="BK238" s="217">
        <f>ROUND(I238*H238,2)</f>
        <v>0</v>
      </c>
      <c r="BL238" s="17" t="s">
        <v>237</v>
      </c>
      <c r="BM238" s="216" t="s">
        <v>1573</v>
      </c>
    </row>
    <row r="239" s="2" customFormat="1" ht="21.75" customHeight="1">
      <c r="A239" s="38"/>
      <c r="B239" s="39"/>
      <c r="C239" s="218" t="s">
        <v>904</v>
      </c>
      <c r="D239" s="218" t="s">
        <v>147</v>
      </c>
      <c r="E239" s="219" t="s">
        <v>809</v>
      </c>
      <c r="F239" s="220" t="s">
        <v>810</v>
      </c>
      <c r="G239" s="221" t="s">
        <v>159</v>
      </c>
      <c r="H239" s="222">
        <v>1</v>
      </c>
      <c r="I239" s="223"/>
      <c r="J239" s="224">
        <f>ROUND(I239*H239,2)</f>
        <v>0</v>
      </c>
      <c r="K239" s="220" t="s">
        <v>326</v>
      </c>
      <c r="L239" s="44"/>
      <c r="M239" s="225" t="s">
        <v>19</v>
      </c>
      <c r="N239" s="226" t="s">
        <v>40</v>
      </c>
      <c r="O239" s="84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6" t="s">
        <v>237</v>
      </c>
      <c r="AT239" s="216" t="s">
        <v>147</v>
      </c>
      <c r="AU239" s="216" t="s">
        <v>69</v>
      </c>
      <c r="AY239" s="17" t="s">
        <v>144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7" t="s">
        <v>76</v>
      </c>
      <c r="BK239" s="217">
        <f>ROUND(I239*H239,2)</f>
        <v>0</v>
      </c>
      <c r="BL239" s="17" t="s">
        <v>237</v>
      </c>
      <c r="BM239" s="216" t="s">
        <v>1574</v>
      </c>
    </row>
    <row r="240" s="2" customFormat="1" ht="16.5" customHeight="1">
      <c r="A240" s="38"/>
      <c r="B240" s="39"/>
      <c r="C240" s="218" t="s">
        <v>908</v>
      </c>
      <c r="D240" s="218" t="s">
        <v>147</v>
      </c>
      <c r="E240" s="219" t="s">
        <v>813</v>
      </c>
      <c r="F240" s="220" t="s">
        <v>814</v>
      </c>
      <c r="G240" s="221" t="s">
        <v>159</v>
      </c>
      <c r="H240" s="222">
        <v>8</v>
      </c>
      <c r="I240" s="223"/>
      <c r="J240" s="224">
        <f>ROUND(I240*H240,2)</f>
        <v>0</v>
      </c>
      <c r="K240" s="220" t="s">
        <v>326</v>
      </c>
      <c r="L240" s="44"/>
      <c r="M240" s="225" t="s">
        <v>19</v>
      </c>
      <c r="N240" s="226" t="s">
        <v>40</v>
      </c>
      <c r="O240" s="84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6" t="s">
        <v>237</v>
      </c>
      <c r="AT240" s="216" t="s">
        <v>147</v>
      </c>
      <c r="AU240" s="216" t="s">
        <v>69</v>
      </c>
      <c r="AY240" s="17" t="s">
        <v>144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7" t="s">
        <v>76</v>
      </c>
      <c r="BK240" s="217">
        <f>ROUND(I240*H240,2)</f>
        <v>0</v>
      </c>
      <c r="BL240" s="17" t="s">
        <v>237</v>
      </c>
      <c r="BM240" s="216" t="s">
        <v>1575</v>
      </c>
    </row>
    <row r="241" s="2" customFormat="1" ht="16.5" customHeight="1">
      <c r="A241" s="38"/>
      <c r="B241" s="39"/>
      <c r="C241" s="204" t="s">
        <v>912</v>
      </c>
      <c r="D241" s="204" t="s">
        <v>138</v>
      </c>
      <c r="E241" s="205" t="s">
        <v>816</v>
      </c>
      <c r="F241" s="206" t="s">
        <v>817</v>
      </c>
      <c r="G241" s="207" t="s">
        <v>141</v>
      </c>
      <c r="H241" s="208">
        <v>80</v>
      </c>
      <c r="I241" s="209"/>
      <c r="J241" s="210">
        <f>ROUND(I241*H241,2)</f>
        <v>0</v>
      </c>
      <c r="K241" s="206" t="s">
        <v>326</v>
      </c>
      <c r="L241" s="211"/>
      <c r="M241" s="212" t="s">
        <v>19</v>
      </c>
      <c r="N241" s="213" t="s">
        <v>40</v>
      </c>
      <c r="O241" s="84"/>
      <c r="P241" s="214">
        <f>O241*H241</f>
        <v>0</v>
      </c>
      <c r="Q241" s="214">
        <v>0</v>
      </c>
      <c r="R241" s="214">
        <f>Q241*H241</f>
        <v>0</v>
      </c>
      <c r="S241" s="214">
        <v>0</v>
      </c>
      <c r="T241" s="215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16" t="s">
        <v>143</v>
      </c>
      <c r="AT241" s="216" t="s">
        <v>138</v>
      </c>
      <c r="AU241" s="216" t="s">
        <v>69</v>
      </c>
      <c r="AY241" s="17" t="s">
        <v>144</v>
      </c>
      <c r="BE241" s="217">
        <f>IF(N241="základní",J241,0)</f>
        <v>0</v>
      </c>
      <c r="BF241" s="217">
        <f>IF(N241="snížená",J241,0)</f>
        <v>0</v>
      </c>
      <c r="BG241" s="217">
        <f>IF(N241="zákl. přenesená",J241,0)</f>
        <v>0</v>
      </c>
      <c r="BH241" s="217">
        <f>IF(N241="sníž. přenesená",J241,0)</f>
        <v>0</v>
      </c>
      <c r="BI241" s="217">
        <f>IF(N241="nulová",J241,0)</f>
        <v>0</v>
      </c>
      <c r="BJ241" s="17" t="s">
        <v>76</v>
      </c>
      <c r="BK241" s="217">
        <f>ROUND(I241*H241,2)</f>
        <v>0</v>
      </c>
      <c r="BL241" s="17" t="s">
        <v>145</v>
      </c>
      <c r="BM241" s="216" t="s">
        <v>1576</v>
      </c>
    </row>
    <row r="242" s="13" customFormat="1" ht="25.92" customHeight="1">
      <c r="A242" s="13"/>
      <c r="B242" s="253"/>
      <c r="C242" s="254"/>
      <c r="D242" s="255" t="s">
        <v>68</v>
      </c>
      <c r="E242" s="256" t="s">
        <v>936</v>
      </c>
      <c r="F242" s="256" t="s">
        <v>937</v>
      </c>
      <c r="G242" s="254"/>
      <c r="H242" s="254"/>
      <c r="I242" s="257"/>
      <c r="J242" s="258">
        <f>BK242</f>
        <v>0</v>
      </c>
      <c r="K242" s="254"/>
      <c r="L242" s="259"/>
      <c r="M242" s="260"/>
      <c r="N242" s="261"/>
      <c r="O242" s="261"/>
      <c r="P242" s="262">
        <f>SUM(P243:P286)</f>
        <v>0</v>
      </c>
      <c r="Q242" s="261"/>
      <c r="R242" s="262">
        <f>SUM(R243:R286)</f>
        <v>0</v>
      </c>
      <c r="S242" s="261"/>
      <c r="T242" s="263">
        <f>SUM(T243:T286)</f>
        <v>0</v>
      </c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R242" s="264" t="s">
        <v>145</v>
      </c>
      <c r="AT242" s="265" t="s">
        <v>68</v>
      </c>
      <c r="AU242" s="265" t="s">
        <v>69</v>
      </c>
      <c r="AY242" s="264" t="s">
        <v>144</v>
      </c>
      <c r="BK242" s="266">
        <f>SUM(BK243:BK286)</f>
        <v>0</v>
      </c>
    </row>
    <row r="243" s="2" customFormat="1" ht="16.5" customHeight="1">
      <c r="A243" s="38"/>
      <c r="B243" s="39"/>
      <c r="C243" s="218" t="s">
        <v>916</v>
      </c>
      <c r="D243" s="218" t="s">
        <v>147</v>
      </c>
      <c r="E243" s="219" t="s">
        <v>939</v>
      </c>
      <c r="F243" s="220" t="s">
        <v>940</v>
      </c>
      <c r="G243" s="221" t="s">
        <v>159</v>
      </c>
      <c r="H243" s="222">
        <v>18</v>
      </c>
      <c r="I243" s="223"/>
      <c r="J243" s="224">
        <f>ROUND(I243*H243,2)</f>
        <v>0</v>
      </c>
      <c r="K243" s="220" t="s">
        <v>326</v>
      </c>
      <c r="L243" s="44"/>
      <c r="M243" s="225" t="s">
        <v>19</v>
      </c>
      <c r="N243" s="226" t="s">
        <v>40</v>
      </c>
      <c r="O243" s="84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6" t="s">
        <v>237</v>
      </c>
      <c r="AT243" s="216" t="s">
        <v>147</v>
      </c>
      <c r="AU243" s="216" t="s">
        <v>76</v>
      </c>
      <c r="AY243" s="17" t="s">
        <v>144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7" t="s">
        <v>76</v>
      </c>
      <c r="BK243" s="217">
        <f>ROUND(I243*H243,2)</f>
        <v>0</v>
      </c>
      <c r="BL243" s="17" t="s">
        <v>237</v>
      </c>
      <c r="BM243" s="216" t="s">
        <v>1577</v>
      </c>
    </row>
    <row r="244" s="2" customFormat="1" ht="16.5" customHeight="1">
      <c r="A244" s="38"/>
      <c r="B244" s="39"/>
      <c r="C244" s="218" t="s">
        <v>920</v>
      </c>
      <c r="D244" s="218" t="s">
        <v>147</v>
      </c>
      <c r="E244" s="219" t="s">
        <v>943</v>
      </c>
      <c r="F244" s="220" t="s">
        <v>944</v>
      </c>
      <c r="G244" s="221" t="s">
        <v>159</v>
      </c>
      <c r="H244" s="222">
        <v>1</v>
      </c>
      <c r="I244" s="223"/>
      <c r="J244" s="224">
        <f>ROUND(I244*H244,2)</f>
        <v>0</v>
      </c>
      <c r="K244" s="220" t="s">
        <v>326</v>
      </c>
      <c r="L244" s="44"/>
      <c r="M244" s="225" t="s">
        <v>19</v>
      </c>
      <c r="N244" s="226" t="s">
        <v>40</v>
      </c>
      <c r="O244" s="84"/>
      <c r="P244" s="214">
        <f>O244*H244</f>
        <v>0</v>
      </c>
      <c r="Q244" s="214">
        <v>0</v>
      </c>
      <c r="R244" s="214">
        <f>Q244*H244</f>
        <v>0</v>
      </c>
      <c r="S244" s="214">
        <v>0</v>
      </c>
      <c r="T244" s="215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6" t="s">
        <v>237</v>
      </c>
      <c r="AT244" s="216" t="s">
        <v>147</v>
      </c>
      <c r="AU244" s="216" t="s">
        <v>76</v>
      </c>
      <c r="AY244" s="17" t="s">
        <v>144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7" t="s">
        <v>76</v>
      </c>
      <c r="BK244" s="217">
        <f>ROUND(I244*H244,2)</f>
        <v>0</v>
      </c>
      <c r="BL244" s="17" t="s">
        <v>237</v>
      </c>
      <c r="BM244" s="216" t="s">
        <v>1578</v>
      </c>
    </row>
    <row r="245" s="2" customFormat="1" ht="16.5" customHeight="1">
      <c r="A245" s="38"/>
      <c r="B245" s="39"/>
      <c r="C245" s="218" t="s">
        <v>924</v>
      </c>
      <c r="D245" s="218" t="s">
        <v>147</v>
      </c>
      <c r="E245" s="219" t="s">
        <v>947</v>
      </c>
      <c r="F245" s="220" t="s">
        <v>948</v>
      </c>
      <c r="G245" s="221" t="s">
        <v>159</v>
      </c>
      <c r="H245" s="222">
        <v>1</v>
      </c>
      <c r="I245" s="223"/>
      <c r="J245" s="224">
        <f>ROUND(I245*H245,2)</f>
        <v>0</v>
      </c>
      <c r="K245" s="220" t="s">
        <v>326</v>
      </c>
      <c r="L245" s="44"/>
      <c r="M245" s="225" t="s">
        <v>19</v>
      </c>
      <c r="N245" s="226" t="s">
        <v>40</v>
      </c>
      <c r="O245" s="84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6" t="s">
        <v>237</v>
      </c>
      <c r="AT245" s="216" t="s">
        <v>147</v>
      </c>
      <c r="AU245" s="216" t="s">
        <v>76</v>
      </c>
      <c r="AY245" s="17" t="s">
        <v>144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7" t="s">
        <v>76</v>
      </c>
      <c r="BK245" s="217">
        <f>ROUND(I245*H245,2)</f>
        <v>0</v>
      </c>
      <c r="BL245" s="17" t="s">
        <v>237</v>
      </c>
      <c r="BM245" s="216" t="s">
        <v>1579</v>
      </c>
    </row>
    <row r="246" s="2" customFormat="1" ht="21.75" customHeight="1">
      <c r="A246" s="38"/>
      <c r="B246" s="39"/>
      <c r="C246" s="218" t="s">
        <v>928</v>
      </c>
      <c r="D246" s="218" t="s">
        <v>147</v>
      </c>
      <c r="E246" s="219" t="s">
        <v>951</v>
      </c>
      <c r="F246" s="220" t="s">
        <v>952</v>
      </c>
      <c r="G246" s="221" t="s">
        <v>236</v>
      </c>
      <c r="H246" s="222">
        <v>60</v>
      </c>
      <c r="I246" s="223"/>
      <c r="J246" s="224">
        <f>ROUND(I246*H246,2)</f>
        <v>0</v>
      </c>
      <c r="K246" s="220" t="s">
        <v>326</v>
      </c>
      <c r="L246" s="44"/>
      <c r="M246" s="225" t="s">
        <v>19</v>
      </c>
      <c r="N246" s="226" t="s">
        <v>40</v>
      </c>
      <c r="O246" s="84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6" t="s">
        <v>237</v>
      </c>
      <c r="AT246" s="216" t="s">
        <v>147</v>
      </c>
      <c r="AU246" s="216" t="s">
        <v>76</v>
      </c>
      <c r="AY246" s="17" t="s">
        <v>144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7" t="s">
        <v>76</v>
      </c>
      <c r="BK246" s="217">
        <f>ROUND(I246*H246,2)</f>
        <v>0</v>
      </c>
      <c r="BL246" s="17" t="s">
        <v>237</v>
      </c>
      <c r="BM246" s="216" t="s">
        <v>1580</v>
      </c>
    </row>
    <row r="247" s="2" customFormat="1" ht="16.5" customHeight="1">
      <c r="A247" s="38"/>
      <c r="B247" s="39"/>
      <c r="C247" s="218" t="s">
        <v>932</v>
      </c>
      <c r="D247" s="218" t="s">
        <v>147</v>
      </c>
      <c r="E247" s="219" t="s">
        <v>955</v>
      </c>
      <c r="F247" s="220" t="s">
        <v>956</v>
      </c>
      <c r="G247" s="221" t="s">
        <v>236</v>
      </c>
      <c r="H247" s="222">
        <v>45</v>
      </c>
      <c r="I247" s="223"/>
      <c r="J247" s="224">
        <f>ROUND(I247*H247,2)</f>
        <v>0</v>
      </c>
      <c r="K247" s="220" t="s">
        <v>326</v>
      </c>
      <c r="L247" s="44"/>
      <c r="M247" s="225" t="s">
        <v>19</v>
      </c>
      <c r="N247" s="226" t="s">
        <v>40</v>
      </c>
      <c r="O247" s="84"/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6" t="s">
        <v>237</v>
      </c>
      <c r="AT247" s="216" t="s">
        <v>147</v>
      </c>
      <c r="AU247" s="216" t="s">
        <v>76</v>
      </c>
      <c r="AY247" s="17" t="s">
        <v>144</v>
      </c>
      <c r="BE247" s="217">
        <f>IF(N247="základní",J247,0)</f>
        <v>0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7" t="s">
        <v>76</v>
      </c>
      <c r="BK247" s="217">
        <f>ROUND(I247*H247,2)</f>
        <v>0</v>
      </c>
      <c r="BL247" s="17" t="s">
        <v>237</v>
      </c>
      <c r="BM247" s="216" t="s">
        <v>1581</v>
      </c>
    </row>
    <row r="248" s="2" customFormat="1" ht="21.75" customHeight="1">
      <c r="A248" s="38"/>
      <c r="B248" s="39"/>
      <c r="C248" s="218" t="s">
        <v>938</v>
      </c>
      <c r="D248" s="218" t="s">
        <v>147</v>
      </c>
      <c r="E248" s="219" t="s">
        <v>959</v>
      </c>
      <c r="F248" s="220" t="s">
        <v>960</v>
      </c>
      <c r="G248" s="221" t="s">
        <v>236</v>
      </c>
      <c r="H248" s="222">
        <v>48</v>
      </c>
      <c r="I248" s="223"/>
      <c r="J248" s="224">
        <f>ROUND(I248*H248,2)</f>
        <v>0</v>
      </c>
      <c r="K248" s="220" t="s">
        <v>326</v>
      </c>
      <c r="L248" s="44"/>
      <c r="M248" s="225" t="s">
        <v>19</v>
      </c>
      <c r="N248" s="226" t="s">
        <v>40</v>
      </c>
      <c r="O248" s="84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16" t="s">
        <v>237</v>
      </c>
      <c r="AT248" s="216" t="s">
        <v>147</v>
      </c>
      <c r="AU248" s="216" t="s">
        <v>76</v>
      </c>
      <c r="AY248" s="17" t="s">
        <v>144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7" t="s">
        <v>76</v>
      </c>
      <c r="BK248" s="217">
        <f>ROUND(I248*H248,2)</f>
        <v>0</v>
      </c>
      <c r="BL248" s="17" t="s">
        <v>237</v>
      </c>
      <c r="BM248" s="216" t="s">
        <v>1582</v>
      </c>
    </row>
    <row r="249" s="2" customFormat="1" ht="33" customHeight="1">
      <c r="A249" s="38"/>
      <c r="B249" s="39"/>
      <c r="C249" s="218" t="s">
        <v>942</v>
      </c>
      <c r="D249" s="218" t="s">
        <v>147</v>
      </c>
      <c r="E249" s="219" t="s">
        <v>297</v>
      </c>
      <c r="F249" s="220" t="s">
        <v>298</v>
      </c>
      <c r="G249" s="221" t="s">
        <v>141</v>
      </c>
      <c r="H249" s="222">
        <v>30</v>
      </c>
      <c r="I249" s="223"/>
      <c r="J249" s="224">
        <f>ROUND(I249*H249,2)</f>
        <v>0</v>
      </c>
      <c r="K249" s="220" t="s">
        <v>326</v>
      </c>
      <c r="L249" s="44"/>
      <c r="M249" s="225" t="s">
        <v>19</v>
      </c>
      <c r="N249" s="226" t="s">
        <v>40</v>
      </c>
      <c r="O249" s="84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6" t="s">
        <v>237</v>
      </c>
      <c r="AT249" s="216" t="s">
        <v>147</v>
      </c>
      <c r="AU249" s="216" t="s">
        <v>76</v>
      </c>
      <c r="AY249" s="17" t="s">
        <v>144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7" t="s">
        <v>76</v>
      </c>
      <c r="BK249" s="217">
        <f>ROUND(I249*H249,2)</f>
        <v>0</v>
      </c>
      <c r="BL249" s="17" t="s">
        <v>237</v>
      </c>
      <c r="BM249" s="216" t="s">
        <v>1583</v>
      </c>
    </row>
    <row r="250" s="2" customFormat="1" ht="33" customHeight="1">
      <c r="A250" s="38"/>
      <c r="B250" s="39"/>
      <c r="C250" s="218" t="s">
        <v>946</v>
      </c>
      <c r="D250" s="218" t="s">
        <v>147</v>
      </c>
      <c r="E250" s="219" t="s">
        <v>965</v>
      </c>
      <c r="F250" s="220" t="s">
        <v>966</v>
      </c>
      <c r="G250" s="221" t="s">
        <v>141</v>
      </c>
      <c r="H250" s="222">
        <v>30</v>
      </c>
      <c r="I250" s="223"/>
      <c r="J250" s="224">
        <f>ROUND(I250*H250,2)</f>
        <v>0</v>
      </c>
      <c r="K250" s="220" t="s">
        <v>326</v>
      </c>
      <c r="L250" s="44"/>
      <c r="M250" s="225" t="s">
        <v>19</v>
      </c>
      <c r="N250" s="226" t="s">
        <v>40</v>
      </c>
      <c r="O250" s="84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6" t="s">
        <v>237</v>
      </c>
      <c r="AT250" s="216" t="s">
        <v>147</v>
      </c>
      <c r="AU250" s="216" t="s">
        <v>76</v>
      </c>
      <c r="AY250" s="17" t="s">
        <v>144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7" t="s">
        <v>76</v>
      </c>
      <c r="BK250" s="217">
        <f>ROUND(I250*H250,2)</f>
        <v>0</v>
      </c>
      <c r="BL250" s="17" t="s">
        <v>237</v>
      </c>
      <c r="BM250" s="216" t="s">
        <v>1584</v>
      </c>
    </row>
    <row r="251" s="2" customFormat="1" ht="21.75" customHeight="1">
      <c r="A251" s="38"/>
      <c r="B251" s="39"/>
      <c r="C251" s="218" t="s">
        <v>950</v>
      </c>
      <c r="D251" s="218" t="s">
        <v>147</v>
      </c>
      <c r="E251" s="219" t="s">
        <v>969</v>
      </c>
      <c r="F251" s="220" t="s">
        <v>970</v>
      </c>
      <c r="G251" s="221" t="s">
        <v>971</v>
      </c>
      <c r="H251" s="222">
        <v>6</v>
      </c>
      <c r="I251" s="223"/>
      <c r="J251" s="224">
        <f>ROUND(I251*H251,2)</f>
        <v>0</v>
      </c>
      <c r="K251" s="220" t="s">
        <v>326</v>
      </c>
      <c r="L251" s="44"/>
      <c r="M251" s="225" t="s">
        <v>19</v>
      </c>
      <c r="N251" s="226" t="s">
        <v>40</v>
      </c>
      <c r="O251" s="84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6" t="s">
        <v>237</v>
      </c>
      <c r="AT251" s="216" t="s">
        <v>147</v>
      </c>
      <c r="AU251" s="216" t="s">
        <v>76</v>
      </c>
      <c r="AY251" s="17" t="s">
        <v>144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7" t="s">
        <v>76</v>
      </c>
      <c r="BK251" s="217">
        <f>ROUND(I251*H251,2)</f>
        <v>0</v>
      </c>
      <c r="BL251" s="17" t="s">
        <v>237</v>
      </c>
      <c r="BM251" s="216" t="s">
        <v>1585</v>
      </c>
    </row>
    <row r="252" s="2" customFormat="1" ht="16.5" customHeight="1">
      <c r="A252" s="38"/>
      <c r="B252" s="39"/>
      <c r="C252" s="218" t="s">
        <v>954</v>
      </c>
      <c r="D252" s="218" t="s">
        <v>147</v>
      </c>
      <c r="E252" s="219" t="s">
        <v>986</v>
      </c>
      <c r="F252" s="220" t="s">
        <v>987</v>
      </c>
      <c r="G252" s="221" t="s">
        <v>159</v>
      </c>
      <c r="H252" s="222">
        <v>5</v>
      </c>
      <c r="I252" s="223"/>
      <c r="J252" s="224">
        <f>ROUND(I252*H252,2)</f>
        <v>0</v>
      </c>
      <c r="K252" s="220" t="s">
        <v>326</v>
      </c>
      <c r="L252" s="44"/>
      <c r="M252" s="225" t="s">
        <v>19</v>
      </c>
      <c r="N252" s="226" t="s">
        <v>40</v>
      </c>
      <c r="O252" s="84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6" t="s">
        <v>237</v>
      </c>
      <c r="AT252" s="216" t="s">
        <v>147</v>
      </c>
      <c r="AU252" s="216" t="s">
        <v>76</v>
      </c>
      <c r="AY252" s="17" t="s">
        <v>144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7" t="s">
        <v>76</v>
      </c>
      <c r="BK252" s="217">
        <f>ROUND(I252*H252,2)</f>
        <v>0</v>
      </c>
      <c r="BL252" s="17" t="s">
        <v>237</v>
      </c>
      <c r="BM252" s="216" t="s">
        <v>1586</v>
      </c>
    </row>
    <row r="253" s="2" customFormat="1" ht="16.5" customHeight="1">
      <c r="A253" s="38"/>
      <c r="B253" s="39"/>
      <c r="C253" s="218" t="s">
        <v>958</v>
      </c>
      <c r="D253" s="218" t="s">
        <v>147</v>
      </c>
      <c r="E253" s="219" t="s">
        <v>990</v>
      </c>
      <c r="F253" s="220" t="s">
        <v>991</v>
      </c>
      <c r="G253" s="221" t="s">
        <v>159</v>
      </c>
      <c r="H253" s="222">
        <v>6</v>
      </c>
      <c r="I253" s="223"/>
      <c r="J253" s="224">
        <f>ROUND(I253*H253,2)</f>
        <v>0</v>
      </c>
      <c r="K253" s="220" t="s">
        <v>326</v>
      </c>
      <c r="L253" s="44"/>
      <c r="M253" s="225" t="s">
        <v>19</v>
      </c>
      <c r="N253" s="226" t="s">
        <v>40</v>
      </c>
      <c r="O253" s="84"/>
      <c r="P253" s="214">
        <f>O253*H253</f>
        <v>0</v>
      </c>
      <c r="Q253" s="214">
        <v>0</v>
      </c>
      <c r="R253" s="214">
        <f>Q253*H253</f>
        <v>0</v>
      </c>
      <c r="S253" s="214">
        <v>0</v>
      </c>
      <c r="T253" s="215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6" t="s">
        <v>237</v>
      </c>
      <c r="AT253" s="216" t="s">
        <v>147</v>
      </c>
      <c r="AU253" s="216" t="s">
        <v>76</v>
      </c>
      <c r="AY253" s="17" t="s">
        <v>144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17" t="s">
        <v>76</v>
      </c>
      <c r="BK253" s="217">
        <f>ROUND(I253*H253,2)</f>
        <v>0</v>
      </c>
      <c r="BL253" s="17" t="s">
        <v>237</v>
      </c>
      <c r="BM253" s="216" t="s">
        <v>1587</v>
      </c>
    </row>
    <row r="254" s="2" customFormat="1" ht="16.5" customHeight="1">
      <c r="A254" s="38"/>
      <c r="B254" s="39"/>
      <c r="C254" s="218" t="s">
        <v>962</v>
      </c>
      <c r="D254" s="218" t="s">
        <v>147</v>
      </c>
      <c r="E254" s="219" t="s">
        <v>994</v>
      </c>
      <c r="F254" s="220" t="s">
        <v>995</v>
      </c>
      <c r="G254" s="221" t="s">
        <v>159</v>
      </c>
      <c r="H254" s="222">
        <v>6</v>
      </c>
      <c r="I254" s="223"/>
      <c r="J254" s="224">
        <f>ROUND(I254*H254,2)</f>
        <v>0</v>
      </c>
      <c r="K254" s="220" t="s">
        <v>326</v>
      </c>
      <c r="L254" s="44"/>
      <c r="M254" s="225" t="s">
        <v>19</v>
      </c>
      <c r="N254" s="226" t="s">
        <v>40</v>
      </c>
      <c r="O254" s="84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16" t="s">
        <v>237</v>
      </c>
      <c r="AT254" s="216" t="s">
        <v>147</v>
      </c>
      <c r="AU254" s="216" t="s">
        <v>76</v>
      </c>
      <c r="AY254" s="17" t="s">
        <v>144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7" t="s">
        <v>76</v>
      </c>
      <c r="BK254" s="217">
        <f>ROUND(I254*H254,2)</f>
        <v>0</v>
      </c>
      <c r="BL254" s="17" t="s">
        <v>237</v>
      </c>
      <c r="BM254" s="216" t="s">
        <v>1588</v>
      </c>
    </row>
    <row r="255" s="2" customFormat="1" ht="16.5" customHeight="1">
      <c r="A255" s="38"/>
      <c r="B255" s="39"/>
      <c r="C255" s="218" t="s">
        <v>964</v>
      </c>
      <c r="D255" s="218" t="s">
        <v>147</v>
      </c>
      <c r="E255" s="219" t="s">
        <v>998</v>
      </c>
      <c r="F255" s="220" t="s">
        <v>999</v>
      </c>
      <c r="G255" s="221" t="s">
        <v>159</v>
      </c>
      <c r="H255" s="222">
        <v>33</v>
      </c>
      <c r="I255" s="223"/>
      <c r="J255" s="224">
        <f>ROUND(I255*H255,2)</f>
        <v>0</v>
      </c>
      <c r="K255" s="220" t="s">
        <v>326</v>
      </c>
      <c r="L255" s="44"/>
      <c r="M255" s="225" t="s">
        <v>19</v>
      </c>
      <c r="N255" s="226" t="s">
        <v>40</v>
      </c>
      <c r="O255" s="84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16" t="s">
        <v>237</v>
      </c>
      <c r="AT255" s="216" t="s">
        <v>147</v>
      </c>
      <c r="AU255" s="216" t="s">
        <v>76</v>
      </c>
      <c r="AY255" s="17" t="s">
        <v>144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7" t="s">
        <v>76</v>
      </c>
      <c r="BK255" s="217">
        <f>ROUND(I255*H255,2)</f>
        <v>0</v>
      </c>
      <c r="BL255" s="17" t="s">
        <v>237</v>
      </c>
      <c r="BM255" s="216" t="s">
        <v>1589</v>
      </c>
    </row>
    <row r="256" s="2" customFormat="1" ht="16.5" customHeight="1">
      <c r="A256" s="38"/>
      <c r="B256" s="39"/>
      <c r="C256" s="218" t="s">
        <v>968</v>
      </c>
      <c r="D256" s="218" t="s">
        <v>147</v>
      </c>
      <c r="E256" s="219" t="s">
        <v>1002</v>
      </c>
      <c r="F256" s="220" t="s">
        <v>1003</v>
      </c>
      <c r="G256" s="221" t="s">
        <v>159</v>
      </c>
      <c r="H256" s="222">
        <v>36</v>
      </c>
      <c r="I256" s="223"/>
      <c r="J256" s="224">
        <f>ROUND(I256*H256,2)</f>
        <v>0</v>
      </c>
      <c r="K256" s="220" t="s">
        <v>326</v>
      </c>
      <c r="L256" s="44"/>
      <c r="M256" s="225" t="s">
        <v>19</v>
      </c>
      <c r="N256" s="226" t="s">
        <v>40</v>
      </c>
      <c r="O256" s="84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6" t="s">
        <v>237</v>
      </c>
      <c r="AT256" s="216" t="s">
        <v>147</v>
      </c>
      <c r="AU256" s="216" t="s">
        <v>76</v>
      </c>
      <c r="AY256" s="17" t="s">
        <v>144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7" t="s">
        <v>76</v>
      </c>
      <c r="BK256" s="217">
        <f>ROUND(I256*H256,2)</f>
        <v>0</v>
      </c>
      <c r="BL256" s="17" t="s">
        <v>237</v>
      </c>
      <c r="BM256" s="216" t="s">
        <v>1590</v>
      </c>
    </row>
    <row r="257" s="2" customFormat="1" ht="16.5" customHeight="1">
      <c r="A257" s="38"/>
      <c r="B257" s="39"/>
      <c r="C257" s="218" t="s">
        <v>973</v>
      </c>
      <c r="D257" s="218" t="s">
        <v>147</v>
      </c>
      <c r="E257" s="219" t="s">
        <v>1006</v>
      </c>
      <c r="F257" s="220" t="s">
        <v>1007</v>
      </c>
      <c r="G257" s="221" t="s">
        <v>159</v>
      </c>
      <c r="H257" s="222">
        <v>12</v>
      </c>
      <c r="I257" s="223"/>
      <c r="J257" s="224">
        <f>ROUND(I257*H257,2)</f>
        <v>0</v>
      </c>
      <c r="K257" s="220" t="s">
        <v>326</v>
      </c>
      <c r="L257" s="44"/>
      <c r="M257" s="225" t="s">
        <v>19</v>
      </c>
      <c r="N257" s="226" t="s">
        <v>40</v>
      </c>
      <c r="O257" s="84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16" t="s">
        <v>237</v>
      </c>
      <c r="AT257" s="216" t="s">
        <v>147</v>
      </c>
      <c r="AU257" s="216" t="s">
        <v>76</v>
      </c>
      <c r="AY257" s="17" t="s">
        <v>144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7" t="s">
        <v>76</v>
      </c>
      <c r="BK257" s="217">
        <f>ROUND(I257*H257,2)</f>
        <v>0</v>
      </c>
      <c r="BL257" s="17" t="s">
        <v>237</v>
      </c>
      <c r="BM257" s="216" t="s">
        <v>1591</v>
      </c>
    </row>
    <row r="258" s="2" customFormat="1" ht="16.5" customHeight="1">
      <c r="A258" s="38"/>
      <c r="B258" s="39"/>
      <c r="C258" s="218" t="s">
        <v>977</v>
      </c>
      <c r="D258" s="218" t="s">
        <v>147</v>
      </c>
      <c r="E258" s="219" t="s">
        <v>1010</v>
      </c>
      <c r="F258" s="220" t="s">
        <v>1011</v>
      </c>
      <c r="G258" s="221" t="s">
        <v>159</v>
      </c>
      <c r="H258" s="222">
        <v>8</v>
      </c>
      <c r="I258" s="223"/>
      <c r="J258" s="224">
        <f>ROUND(I258*H258,2)</f>
        <v>0</v>
      </c>
      <c r="K258" s="220" t="s">
        <v>326</v>
      </c>
      <c r="L258" s="44"/>
      <c r="M258" s="225" t="s">
        <v>19</v>
      </c>
      <c r="N258" s="226" t="s">
        <v>40</v>
      </c>
      <c r="O258" s="84"/>
      <c r="P258" s="214">
        <f>O258*H258</f>
        <v>0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6" t="s">
        <v>237</v>
      </c>
      <c r="AT258" s="216" t="s">
        <v>147</v>
      </c>
      <c r="AU258" s="216" t="s">
        <v>76</v>
      </c>
      <c r="AY258" s="17" t="s">
        <v>144</v>
      </c>
      <c r="BE258" s="217">
        <f>IF(N258="základní",J258,0)</f>
        <v>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7" t="s">
        <v>76</v>
      </c>
      <c r="BK258" s="217">
        <f>ROUND(I258*H258,2)</f>
        <v>0</v>
      </c>
      <c r="BL258" s="17" t="s">
        <v>237</v>
      </c>
      <c r="BM258" s="216" t="s">
        <v>1592</v>
      </c>
    </row>
    <row r="259" s="2" customFormat="1" ht="21.75" customHeight="1">
      <c r="A259" s="38"/>
      <c r="B259" s="39"/>
      <c r="C259" s="218" t="s">
        <v>981</v>
      </c>
      <c r="D259" s="218" t="s">
        <v>147</v>
      </c>
      <c r="E259" s="219" t="s">
        <v>1014</v>
      </c>
      <c r="F259" s="220" t="s">
        <v>1015</v>
      </c>
      <c r="G259" s="221" t="s">
        <v>159</v>
      </c>
      <c r="H259" s="222">
        <v>41</v>
      </c>
      <c r="I259" s="223"/>
      <c r="J259" s="224">
        <f>ROUND(I259*H259,2)</f>
        <v>0</v>
      </c>
      <c r="K259" s="220" t="s">
        <v>257</v>
      </c>
      <c r="L259" s="44"/>
      <c r="M259" s="225" t="s">
        <v>19</v>
      </c>
      <c r="N259" s="226" t="s">
        <v>40</v>
      </c>
      <c r="O259" s="84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6" t="s">
        <v>237</v>
      </c>
      <c r="AT259" s="216" t="s">
        <v>147</v>
      </c>
      <c r="AU259" s="216" t="s">
        <v>76</v>
      </c>
      <c r="AY259" s="17" t="s">
        <v>144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7" t="s">
        <v>76</v>
      </c>
      <c r="BK259" s="217">
        <f>ROUND(I259*H259,2)</f>
        <v>0</v>
      </c>
      <c r="BL259" s="17" t="s">
        <v>237</v>
      </c>
      <c r="BM259" s="216" t="s">
        <v>1593</v>
      </c>
    </row>
    <row r="260" s="2" customFormat="1" ht="21.75" customHeight="1">
      <c r="A260" s="38"/>
      <c r="B260" s="39"/>
      <c r="C260" s="218" t="s">
        <v>985</v>
      </c>
      <c r="D260" s="218" t="s">
        <v>147</v>
      </c>
      <c r="E260" s="219" t="s">
        <v>1014</v>
      </c>
      <c r="F260" s="220" t="s">
        <v>1015</v>
      </c>
      <c r="G260" s="221" t="s">
        <v>159</v>
      </c>
      <c r="H260" s="222">
        <v>35</v>
      </c>
      <c r="I260" s="223"/>
      <c r="J260" s="224">
        <f>ROUND(I260*H260,2)</f>
        <v>0</v>
      </c>
      <c r="K260" s="220" t="s">
        <v>257</v>
      </c>
      <c r="L260" s="44"/>
      <c r="M260" s="225" t="s">
        <v>19</v>
      </c>
      <c r="N260" s="226" t="s">
        <v>40</v>
      </c>
      <c r="O260" s="84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6" t="s">
        <v>76</v>
      </c>
      <c r="AT260" s="216" t="s">
        <v>147</v>
      </c>
      <c r="AU260" s="216" t="s">
        <v>76</v>
      </c>
      <c r="AY260" s="17" t="s">
        <v>144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7" t="s">
        <v>76</v>
      </c>
      <c r="BK260" s="217">
        <f>ROUND(I260*H260,2)</f>
        <v>0</v>
      </c>
      <c r="BL260" s="17" t="s">
        <v>76</v>
      </c>
      <c r="BM260" s="216" t="s">
        <v>1594</v>
      </c>
    </row>
    <row r="261" s="2" customFormat="1">
      <c r="A261" s="38"/>
      <c r="B261" s="39"/>
      <c r="C261" s="40"/>
      <c r="D261" s="227" t="s">
        <v>196</v>
      </c>
      <c r="E261" s="40"/>
      <c r="F261" s="228" t="s">
        <v>1019</v>
      </c>
      <c r="G261" s="40"/>
      <c r="H261" s="40"/>
      <c r="I261" s="146"/>
      <c r="J261" s="40"/>
      <c r="K261" s="40"/>
      <c r="L261" s="44"/>
      <c r="M261" s="229"/>
      <c r="N261" s="230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196</v>
      </c>
      <c r="AU261" s="17" t="s">
        <v>76</v>
      </c>
    </row>
    <row r="262" s="2" customFormat="1" ht="16.5" customHeight="1">
      <c r="A262" s="38"/>
      <c r="B262" s="39"/>
      <c r="C262" s="218" t="s">
        <v>989</v>
      </c>
      <c r="D262" s="218" t="s">
        <v>147</v>
      </c>
      <c r="E262" s="219" t="s">
        <v>1021</v>
      </c>
      <c r="F262" s="220" t="s">
        <v>1022</v>
      </c>
      <c r="G262" s="221" t="s">
        <v>159</v>
      </c>
      <c r="H262" s="222">
        <v>33</v>
      </c>
      <c r="I262" s="223"/>
      <c r="J262" s="224">
        <f>ROUND(I262*H262,2)</f>
        <v>0</v>
      </c>
      <c r="K262" s="220" t="s">
        <v>326</v>
      </c>
      <c r="L262" s="44"/>
      <c r="M262" s="225" t="s">
        <v>19</v>
      </c>
      <c r="N262" s="226" t="s">
        <v>40</v>
      </c>
      <c r="O262" s="84"/>
      <c r="P262" s="214">
        <f>O262*H262</f>
        <v>0</v>
      </c>
      <c r="Q262" s="214">
        <v>0</v>
      </c>
      <c r="R262" s="214">
        <f>Q262*H262</f>
        <v>0</v>
      </c>
      <c r="S262" s="214">
        <v>0</v>
      </c>
      <c r="T262" s="215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16" t="s">
        <v>237</v>
      </c>
      <c r="AT262" s="216" t="s">
        <v>147</v>
      </c>
      <c r="AU262" s="216" t="s">
        <v>76</v>
      </c>
      <c r="AY262" s="17" t="s">
        <v>144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7" t="s">
        <v>76</v>
      </c>
      <c r="BK262" s="217">
        <f>ROUND(I262*H262,2)</f>
        <v>0</v>
      </c>
      <c r="BL262" s="17" t="s">
        <v>237</v>
      </c>
      <c r="BM262" s="216" t="s">
        <v>1595</v>
      </c>
    </row>
    <row r="263" s="2" customFormat="1" ht="16.5" customHeight="1">
      <c r="A263" s="38"/>
      <c r="B263" s="39"/>
      <c r="C263" s="218" t="s">
        <v>993</v>
      </c>
      <c r="D263" s="218" t="s">
        <v>147</v>
      </c>
      <c r="E263" s="219" t="s">
        <v>1025</v>
      </c>
      <c r="F263" s="220" t="s">
        <v>1026</v>
      </c>
      <c r="G263" s="221" t="s">
        <v>159</v>
      </c>
      <c r="H263" s="222">
        <v>35</v>
      </c>
      <c r="I263" s="223"/>
      <c r="J263" s="224">
        <f>ROUND(I263*H263,2)</f>
        <v>0</v>
      </c>
      <c r="K263" s="220" t="s">
        <v>326</v>
      </c>
      <c r="L263" s="44"/>
      <c r="M263" s="225" t="s">
        <v>19</v>
      </c>
      <c r="N263" s="226" t="s">
        <v>40</v>
      </c>
      <c r="O263" s="84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6" t="s">
        <v>237</v>
      </c>
      <c r="AT263" s="216" t="s">
        <v>147</v>
      </c>
      <c r="AU263" s="216" t="s">
        <v>76</v>
      </c>
      <c r="AY263" s="17" t="s">
        <v>144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7" t="s">
        <v>76</v>
      </c>
      <c r="BK263" s="217">
        <f>ROUND(I263*H263,2)</f>
        <v>0</v>
      </c>
      <c r="BL263" s="17" t="s">
        <v>237</v>
      </c>
      <c r="BM263" s="216" t="s">
        <v>1596</v>
      </c>
    </row>
    <row r="264" s="2" customFormat="1" ht="16.5" customHeight="1">
      <c r="A264" s="38"/>
      <c r="B264" s="39"/>
      <c r="C264" s="218" t="s">
        <v>997</v>
      </c>
      <c r="D264" s="218" t="s">
        <v>147</v>
      </c>
      <c r="E264" s="219" t="s">
        <v>1029</v>
      </c>
      <c r="F264" s="220" t="s">
        <v>1030</v>
      </c>
      <c r="G264" s="221" t="s">
        <v>159</v>
      </c>
      <c r="H264" s="222">
        <v>48</v>
      </c>
      <c r="I264" s="223"/>
      <c r="J264" s="224">
        <f>ROUND(I264*H264,2)</f>
        <v>0</v>
      </c>
      <c r="K264" s="220" t="s">
        <v>326</v>
      </c>
      <c r="L264" s="44"/>
      <c r="M264" s="225" t="s">
        <v>19</v>
      </c>
      <c r="N264" s="226" t="s">
        <v>40</v>
      </c>
      <c r="O264" s="84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6" t="s">
        <v>237</v>
      </c>
      <c r="AT264" s="216" t="s">
        <v>147</v>
      </c>
      <c r="AU264" s="216" t="s">
        <v>76</v>
      </c>
      <c r="AY264" s="17" t="s">
        <v>144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7" t="s">
        <v>76</v>
      </c>
      <c r="BK264" s="217">
        <f>ROUND(I264*H264,2)</f>
        <v>0</v>
      </c>
      <c r="BL264" s="17" t="s">
        <v>237</v>
      </c>
      <c r="BM264" s="216" t="s">
        <v>1597</v>
      </c>
    </row>
    <row r="265" s="2" customFormat="1" ht="16.5" customHeight="1">
      <c r="A265" s="38"/>
      <c r="B265" s="39"/>
      <c r="C265" s="218" t="s">
        <v>1001</v>
      </c>
      <c r="D265" s="218" t="s">
        <v>147</v>
      </c>
      <c r="E265" s="219" t="s">
        <v>1033</v>
      </c>
      <c r="F265" s="220" t="s">
        <v>1034</v>
      </c>
      <c r="G265" s="221" t="s">
        <v>159</v>
      </c>
      <c r="H265" s="222">
        <v>35</v>
      </c>
      <c r="I265" s="223"/>
      <c r="J265" s="224">
        <f>ROUND(I265*H265,2)</f>
        <v>0</v>
      </c>
      <c r="K265" s="220" t="s">
        <v>326</v>
      </c>
      <c r="L265" s="44"/>
      <c r="M265" s="225" t="s">
        <v>19</v>
      </c>
      <c r="N265" s="226" t="s">
        <v>40</v>
      </c>
      <c r="O265" s="84"/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6" t="s">
        <v>237</v>
      </c>
      <c r="AT265" s="216" t="s">
        <v>147</v>
      </c>
      <c r="AU265" s="216" t="s">
        <v>76</v>
      </c>
      <c r="AY265" s="17" t="s">
        <v>144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7" t="s">
        <v>76</v>
      </c>
      <c r="BK265" s="217">
        <f>ROUND(I265*H265,2)</f>
        <v>0</v>
      </c>
      <c r="BL265" s="17" t="s">
        <v>237</v>
      </c>
      <c r="BM265" s="216" t="s">
        <v>1598</v>
      </c>
    </row>
    <row r="266" s="2" customFormat="1" ht="16.5" customHeight="1">
      <c r="A266" s="38"/>
      <c r="B266" s="39"/>
      <c r="C266" s="218" t="s">
        <v>1005</v>
      </c>
      <c r="D266" s="218" t="s">
        <v>147</v>
      </c>
      <c r="E266" s="219" t="s">
        <v>1037</v>
      </c>
      <c r="F266" s="220" t="s">
        <v>1038</v>
      </c>
      <c r="G266" s="221" t="s">
        <v>159</v>
      </c>
      <c r="H266" s="222">
        <v>1</v>
      </c>
      <c r="I266" s="223"/>
      <c r="J266" s="224">
        <f>ROUND(I266*H266,2)</f>
        <v>0</v>
      </c>
      <c r="K266" s="220" t="s">
        <v>326</v>
      </c>
      <c r="L266" s="44"/>
      <c r="M266" s="225" t="s">
        <v>19</v>
      </c>
      <c r="N266" s="226" t="s">
        <v>40</v>
      </c>
      <c r="O266" s="84"/>
      <c r="P266" s="214">
        <f>O266*H266</f>
        <v>0</v>
      </c>
      <c r="Q266" s="214">
        <v>0</v>
      </c>
      <c r="R266" s="214">
        <f>Q266*H266</f>
        <v>0</v>
      </c>
      <c r="S266" s="214">
        <v>0</v>
      </c>
      <c r="T266" s="215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16" t="s">
        <v>237</v>
      </c>
      <c r="AT266" s="216" t="s">
        <v>147</v>
      </c>
      <c r="AU266" s="216" t="s">
        <v>76</v>
      </c>
      <c r="AY266" s="17" t="s">
        <v>144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7" t="s">
        <v>76</v>
      </c>
      <c r="BK266" s="217">
        <f>ROUND(I266*H266,2)</f>
        <v>0</v>
      </c>
      <c r="BL266" s="17" t="s">
        <v>237</v>
      </c>
      <c r="BM266" s="216" t="s">
        <v>1599</v>
      </c>
    </row>
    <row r="267" s="2" customFormat="1" ht="33" customHeight="1">
      <c r="A267" s="38"/>
      <c r="B267" s="39"/>
      <c r="C267" s="218" t="s">
        <v>1009</v>
      </c>
      <c r="D267" s="218" t="s">
        <v>147</v>
      </c>
      <c r="E267" s="219" t="s">
        <v>1041</v>
      </c>
      <c r="F267" s="220" t="s">
        <v>1042</v>
      </c>
      <c r="G267" s="221" t="s">
        <v>159</v>
      </c>
      <c r="H267" s="222">
        <v>1</v>
      </c>
      <c r="I267" s="223"/>
      <c r="J267" s="224">
        <f>ROUND(I267*H267,2)</f>
        <v>0</v>
      </c>
      <c r="K267" s="220" t="s">
        <v>326</v>
      </c>
      <c r="L267" s="44"/>
      <c r="M267" s="225" t="s">
        <v>19</v>
      </c>
      <c r="N267" s="226" t="s">
        <v>40</v>
      </c>
      <c r="O267" s="84"/>
      <c r="P267" s="214">
        <f>O267*H267</f>
        <v>0</v>
      </c>
      <c r="Q267" s="214">
        <v>0</v>
      </c>
      <c r="R267" s="214">
        <f>Q267*H267</f>
        <v>0</v>
      </c>
      <c r="S267" s="214">
        <v>0</v>
      </c>
      <c r="T267" s="215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16" t="s">
        <v>237</v>
      </c>
      <c r="AT267" s="216" t="s">
        <v>147</v>
      </c>
      <c r="AU267" s="216" t="s">
        <v>76</v>
      </c>
      <c r="AY267" s="17" t="s">
        <v>144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7" t="s">
        <v>76</v>
      </c>
      <c r="BK267" s="217">
        <f>ROUND(I267*H267,2)</f>
        <v>0</v>
      </c>
      <c r="BL267" s="17" t="s">
        <v>237</v>
      </c>
      <c r="BM267" s="216" t="s">
        <v>1600</v>
      </c>
    </row>
    <row r="268" s="2" customFormat="1" ht="33" customHeight="1">
      <c r="A268" s="38"/>
      <c r="B268" s="39"/>
      <c r="C268" s="218" t="s">
        <v>1013</v>
      </c>
      <c r="D268" s="218" t="s">
        <v>147</v>
      </c>
      <c r="E268" s="219" t="s">
        <v>1045</v>
      </c>
      <c r="F268" s="220" t="s">
        <v>1046</v>
      </c>
      <c r="G268" s="221" t="s">
        <v>159</v>
      </c>
      <c r="H268" s="222">
        <v>1</v>
      </c>
      <c r="I268" s="223"/>
      <c r="J268" s="224">
        <f>ROUND(I268*H268,2)</f>
        <v>0</v>
      </c>
      <c r="K268" s="220" t="s">
        <v>326</v>
      </c>
      <c r="L268" s="44"/>
      <c r="M268" s="225" t="s">
        <v>19</v>
      </c>
      <c r="N268" s="226" t="s">
        <v>40</v>
      </c>
      <c r="O268" s="84"/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6" t="s">
        <v>237</v>
      </c>
      <c r="AT268" s="216" t="s">
        <v>147</v>
      </c>
      <c r="AU268" s="216" t="s">
        <v>76</v>
      </c>
      <c r="AY268" s="17" t="s">
        <v>144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7" t="s">
        <v>76</v>
      </c>
      <c r="BK268" s="217">
        <f>ROUND(I268*H268,2)</f>
        <v>0</v>
      </c>
      <c r="BL268" s="17" t="s">
        <v>237</v>
      </c>
      <c r="BM268" s="216" t="s">
        <v>1601</v>
      </c>
    </row>
    <row r="269" s="2" customFormat="1" ht="16.5" customHeight="1">
      <c r="A269" s="38"/>
      <c r="B269" s="39"/>
      <c r="C269" s="218" t="s">
        <v>1017</v>
      </c>
      <c r="D269" s="218" t="s">
        <v>147</v>
      </c>
      <c r="E269" s="219" t="s">
        <v>1049</v>
      </c>
      <c r="F269" s="220" t="s">
        <v>1050</v>
      </c>
      <c r="G269" s="221" t="s">
        <v>159</v>
      </c>
      <c r="H269" s="222">
        <v>1</v>
      </c>
      <c r="I269" s="223"/>
      <c r="J269" s="224">
        <f>ROUND(I269*H269,2)</f>
        <v>0</v>
      </c>
      <c r="K269" s="220" t="s">
        <v>326</v>
      </c>
      <c r="L269" s="44"/>
      <c r="M269" s="225" t="s">
        <v>19</v>
      </c>
      <c r="N269" s="226" t="s">
        <v>40</v>
      </c>
      <c r="O269" s="84"/>
      <c r="P269" s="214">
        <f>O269*H269</f>
        <v>0</v>
      </c>
      <c r="Q269" s="214">
        <v>0</v>
      </c>
      <c r="R269" s="214">
        <f>Q269*H269</f>
        <v>0</v>
      </c>
      <c r="S269" s="214">
        <v>0</v>
      </c>
      <c r="T269" s="215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6" t="s">
        <v>237</v>
      </c>
      <c r="AT269" s="216" t="s">
        <v>147</v>
      </c>
      <c r="AU269" s="216" t="s">
        <v>76</v>
      </c>
      <c r="AY269" s="17" t="s">
        <v>144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17" t="s">
        <v>76</v>
      </c>
      <c r="BK269" s="217">
        <f>ROUND(I269*H269,2)</f>
        <v>0</v>
      </c>
      <c r="BL269" s="17" t="s">
        <v>237</v>
      </c>
      <c r="BM269" s="216" t="s">
        <v>1602</v>
      </c>
    </row>
    <row r="270" s="2" customFormat="1" ht="16.5" customHeight="1">
      <c r="A270" s="38"/>
      <c r="B270" s="39"/>
      <c r="C270" s="218" t="s">
        <v>1020</v>
      </c>
      <c r="D270" s="218" t="s">
        <v>147</v>
      </c>
      <c r="E270" s="219" t="s">
        <v>1053</v>
      </c>
      <c r="F270" s="220" t="s">
        <v>1054</v>
      </c>
      <c r="G270" s="221" t="s">
        <v>159</v>
      </c>
      <c r="H270" s="222">
        <v>1</v>
      </c>
      <c r="I270" s="223"/>
      <c r="J270" s="224">
        <f>ROUND(I270*H270,2)</f>
        <v>0</v>
      </c>
      <c r="K270" s="220" t="s">
        <v>326</v>
      </c>
      <c r="L270" s="44"/>
      <c r="M270" s="225" t="s">
        <v>19</v>
      </c>
      <c r="N270" s="226" t="s">
        <v>40</v>
      </c>
      <c r="O270" s="84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16" t="s">
        <v>237</v>
      </c>
      <c r="AT270" s="216" t="s">
        <v>147</v>
      </c>
      <c r="AU270" s="216" t="s">
        <v>76</v>
      </c>
      <c r="AY270" s="17" t="s">
        <v>144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7" t="s">
        <v>76</v>
      </c>
      <c r="BK270" s="217">
        <f>ROUND(I270*H270,2)</f>
        <v>0</v>
      </c>
      <c r="BL270" s="17" t="s">
        <v>237</v>
      </c>
      <c r="BM270" s="216" t="s">
        <v>1603</v>
      </c>
    </row>
    <row r="271" s="2" customFormat="1" ht="33" customHeight="1">
      <c r="A271" s="38"/>
      <c r="B271" s="39"/>
      <c r="C271" s="218" t="s">
        <v>1024</v>
      </c>
      <c r="D271" s="218" t="s">
        <v>147</v>
      </c>
      <c r="E271" s="219" t="s">
        <v>1057</v>
      </c>
      <c r="F271" s="220" t="s">
        <v>1058</v>
      </c>
      <c r="G271" s="221" t="s">
        <v>159</v>
      </c>
      <c r="H271" s="222">
        <v>44</v>
      </c>
      <c r="I271" s="223"/>
      <c r="J271" s="224">
        <f>ROUND(I271*H271,2)</f>
        <v>0</v>
      </c>
      <c r="K271" s="220" t="s">
        <v>326</v>
      </c>
      <c r="L271" s="44"/>
      <c r="M271" s="225" t="s">
        <v>19</v>
      </c>
      <c r="N271" s="226" t="s">
        <v>40</v>
      </c>
      <c r="O271" s="84"/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6" t="s">
        <v>237</v>
      </c>
      <c r="AT271" s="216" t="s">
        <v>147</v>
      </c>
      <c r="AU271" s="216" t="s">
        <v>76</v>
      </c>
      <c r="AY271" s="17" t="s">
        <v>144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7" t="s">
        <v>76</v>
      </c>
      <c r="BK271" s="217">
        <f>ROUND(I271*H271,2)</f>
        <v>0</v>
      </c>
      <c r="BL271" s="17" t="s">
        <v>237</v>
      </c>
      <c r="BM271" s="216" t="s">
        <v>1604</v>
      </c>
    </row>
    <row r="272" s="2" customFormat="1" ht="21.75" customHeight="1">
      <c r="A272" s="38"/>
      <c r="B272" s="39"/>
      <c r="C272" s="218" t="s">
        <v>1028</v>
      </c>
      <c r="D272" s="218" t="s">
        <v>147</v>
      </c>
      <c r="E272" s="219" t="s">
        <v>1061</v>
      </c>
      <c r="F272" s="220" t="s">
        <v>1062</v>
      </c>
      <c r="G272" s="221" t="s">
        <v>159</v>
      </c>
      <c r="H272" s="222">
        <v>12</v>
      </c>
      <c r="I272" s="223"/>
      <c r="J272" s="224">
        <f>ROUND(I272*H272,2)</f>
        <v>0</v>
      </c>
      <c r="K272" s="220" t="s">
        <v>326</v>
      </c>
      <c r="L272" s="44"/>
      <c r="M272" s="225" t="s">
        <v>19</v>
      </c>
      <c r="N272" s="226" t="s">
        <v>40</v>
      </c>
      <c r="O272" s="84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6" t="s">
        <v>237</v>
      </c>
      <c r="AT272" s="216" t="s">
        <v>147</v>
      </c>
      <c r="AU272" s="216" t="s">
        <v>76</v>
      </c>
      <c r="AY272" s="17" t="s">
        <v>144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7" t="s">
        <v>76</v>
      </c>
      <c r="BK272" s="217">
        <f>ROUND(I272*H272,2)</f>
        <v>0</v>
      </c>
      <c r="BL272" s="17" t="s">
        <v>237</v>
      </c>
      <c r="BM272" s="216" t="s">
        <v>1605</v>
      </c>
    </row>
    <row r="273" s="2" customFormat="1" ht="21.75" customHeight="1">
      <c r="A273" s="38"/>
      <c r="B273" s="39"/>
      <c r="C273" s="218" t="s">
        <v>1032</v>
      </c>
      <c r="D273" s="218" t="s">
        <v>147</v>
      </c>
      <c r="E273" s="219" t="s">
        <v>1065</v>
      </c>
      <c r="F273" s="220" t="s">
        <v>1066</v>
      </c>
      <c r="G273" s="221" t="s">
        <v>159</v>
      </c>
      <c r="H273" s="222">
        <v>4</v>
      </c>
      <c r="I273" s="223"/>
      <c r="J273" s="224">
        <f>ROUND(I273*H273,2)</f>
        <v>0</v>
      </c>
      <c r="K273" s="220" t="s">
        <v>326</v>
      </c>
      <c r="L273" s="44"/>
      <c r="M273" s="225" t="s">
        <v>19</v>
      </c>
      <c r="N273" s="226" t="s">
        <v>40</v>
      </c>
      <c r="O273" s="84"/>
      <c r="P273" s="214">
        <f>O273*H273</f>
        <v>0</v>
      </c>
      <c r="Q273" s="214">
        <v>0</v>
      </c>
      <c r="R273" s="214">
        <f>Q273*H273</f>
        <v>0</v>
      </c>
      <c r="S273" s="214">
        <v>0</v>
      </c>
      <c r="T273" s="215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6" t="s">
        <v>237</v>
      </c>
      <c r="AT273" s="216" t="s">
        <v>147</v>
      </c>
      <c r="AU273" s="216" t="s">
        <v>76</v>
      </c>
      <c r="AY273" s="17" t="s">
        <v>144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7" t="s">
        <v>76</v>
      </c>
      <c r="BK273" s="217">
        <f>ROUND(I273*H273,2)</f>
        <v>0</v>
      </c>
      <c r="BL273" s="17" t="s">
        <v>237</v>
      </c>
      <c r="BM273" s="216" t="s">
        <v>1606</v>
      </c>
    </row>
    <row r="274" s="2" customFormat="1" ht="21.75" customHeight="1">
      <c r="A274" s="38"/>
      <c r="B274" s="39"/>
      <c r="C274" s="218" t="s">
        <v>1036</v>
      </c>
      <c r="D274" s="218" t="s">
        <v>147</v>
      </c>
      <c r="E274" s="219" t="s">
        <v>1069</v>
      </c>
      <c r="F274" s="220" t="s">
        <v>1070</v>
      </c>
      <c r="G274" s="221" t="s">
        <v>159</v>
      </c>
      <c r="H274" s="222">
        <v>20</v>
      </c>
      <c r="I274" s="223"/>
      <c r="J274" s="224">
        <f>ROUND(I274*H274,2)</f>
        <v>0</v>
      </c>
      <c r="K274" s="220" t="s">
        <v>326</v>
      </c>
      <c r="L274" s="44"/>
      <c r="M274" s="225" t="s">
        <v>19</v>
      </c>
      <c r="N274" s="226" t="s">
        <v>40</v>
      </c>
      <c r="O274" s="84"/>
      <c r="P274" s="214">
        <f>O274*H274</f>
        <v>0</v>
      </c>
      <c r="Q274" s="214">
        <v>0</v>
      </c>
      <c r="R274" s="214">
        <f>Q274*H274</f>
        <v>0</v>
      </c>
      <c r="S274" s="214">
        <v>0</v>
      </c>
      <c r="T274" s="215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6" t="s">
        <v>237</v>
      </c>
      <c r="AT274" s="216" t="s">
        <v>147</v>
      </c>
      <c r="AU274" s="216" t="s">
        <v>76</v>
      </c>
      <c r="AY274" s="17" t="s">
        <v>144</v>
      </c>
      <c r="BE274" s="217">
        <f>IF(N274="základní",J274,0)</f>
        <v>0</v>
      </c>
      <c r="BF274" s="217">
        <f>IF(N274="snížená",J274,0)</f>
        <v>0</v>
      </c>
      <c r="BG274" s="217">
        <f>IF(N274="zákl. přenesená",J274,0)</f>
        <v>0</v>
      </c>
      <c r="BH274" s="217">
        <f>IF(N274="sníž. přenesená",J274,0)</f>
        <v>0</v>
      </c>
      <c r="BI274" s="217">
        <f>IF(N274="nulová",J274,0)</f>
        <v>0</v>
      </c>
      <c r="BJ274" s="17" t="s">
        <v>76</v>
      </c>
      <c r="BK274" s="217">
        <f>ROUND(I274*H274,2)</f>
        <v>0</v>
      </c>
      <c r="BL274" s="17" t="s">
        <v>237</v>
      </c>
      <c r="BM274" s="216" t="s">
        <v>1607</v>
      </c>
    </row>
    <row r="275" s="2" customFormat="1" ht="21.75" customHeight="1">
      <c r="A275" s="38"/>
      <c r="B275" s="39"/>
      <c r="C275" s="218" t="s">
        <v>1040</v>
      </c>
      <c r="D275" s="218" t="s">
        <v>147</v>
      </c>
      <c r="E275" s="219" t="s">
        <v>1073</v>
      </c>
      <c r="F275" s="220" t="s">
        <v>1074</v>
      </c>
      <c r="G275" s="221" t="s">
        <v>159</v>
      </c>
      <c r="H275" s="222">
        <v>2</v>
      </c>
      <c r="I275" s="223"/>
      <c r="J275" s="224">
        <f>ROUND(I275*H275,2)</f>
        <v>0</v>
      </c>
      <c r="K275" s="220" t="s">
        <v>326</v>
      </c>
      <c r="L275" s="44"/>
      <c r="M275" s="225" t="s">
        <v>19</v>
      </c>
      <c r="N275" s="226" t="s">
        <v>40</v>
      </c>
      <c r="O275" s="84"/>
      <c r="P275" s="214">
        <f>O275*H275</f>
        <v>0</v>
      </c>
      <c r="Q275" s="214">
        <v>0</v>
      </c>
      <c r="R275" s="214">
        <f>Q275*H275</f>
        <v>0</v>
      </c>
      <c r="S275" s="214">
        <v>0</v>
      </c>
      <c r="T275" s="215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6" t="s">
        <v>237</v>
      </c>
      <c r="AT275" s="216" t="s">
        <v>147</v>
      </c>
      <c r="AU275" s="216" t="s">
        <v>76</v>
      </c>
      <c r="AY275" s="17" t="s">
        <v>144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7" t="s">
        <v>76</v>
      </c>
      <c r="BK275" s="217">
        <f>ROUND(I275*H275,2)</f>
        <v>0</v>
      </c>
      <c r="BL275" s="17" t="s">
        <v>237</v>
      </c>
      <c r="BM275" s="216" t="s">
        <v>1608</v>
      </c>
    </row>
    <row r="276" s="2" customFormat="1" ht="16.5" customHeight="1">
      <c r="A276" s="38"/>
      <c r="B276" s="39"/>
      <c r="C276" s="218" t="s">
        <v>1044</v>
      </c>
      <c r="D276" s="218" t="s">
        <v>147</v>
      </c>
      <c r="E276" s="219" t="s">
        <v>1077</v>
      </c>
      <c r="F276" s="220" t="s">
        <v>1078</v>
      </c>
      <c r="G276" s="221" t="s">
        <v>159</v>
      </c>
      <c r="H276" s="222">
        <v>2</v>
      </c>
      <c r="I276" s="223"/>
      <c r="J276" s="224">
        <f>ROUND(I276*H276,2)</f>
        <v>0</v>
      </c>
      <c r="K276" s="220" t="s">
        <v>326</v>
      </c>
      <c r="L276" s="44"/>
      <c r="M276" s="225" t="s">
        <v>19</v>
      </c>
      <c r="N276" s="226" t="s">
        <v>40</v>
      </c>
      <c r="O276" s="84"/>
      <c r="P276" s="214">
        <f>O276*H276</f>
        <v>0</v>
      </c>
      <c r="Q276" s="214">
        <v>0</v>
      </c>
      <c r="R276" s="214">
        <f>Q276*H276</f>
        <v>0</v>
      </c>
      <c r="S276" s="214">
        <v>0</v>
      </c>
      <c r="T276" s="215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16" t="s">
        <v>76</v>
      </c>
      <c r="AT276" s="216" t="s">
        <v>147</v>
      </c>
      <c r="AU276" s="216" t="s">
        <v>76</v>
      </c>
      <c r="AY276" s="17" t="s">
        <v>144</v>
      </c>
      <c r="BE276" s="217">
        <f>IF(N276="základní",J276,0)</f>
        <v>0</v>
      </c>
      <c r="BF276" s="217">
        <f>IF(N276="snížená",J276,0)</f>
        <v>0</v>
      </c>
      <c r="BG276" s="217">
        <f>IF(N276="zákl. přenesená",J276,0)</f>
        <v>0</v>
      </c>
      <c r="BH276" s="217">
        <f>IF(N276="sníž. přenesená",J276,0)</f>
        <v>0</v>
      </c>
      <c r="BI276" s="217">
        <f>IF(N276="nulová",J276,0)</f>
        <v>0</v>
      </c>
      <c r="BJ276" s="17" t="s">
        <v>76</v>
      </c>
      <c r="BK276" s="217">
        <f>ROUND(I276*H276,2)</f>
        <v>0</v>
      </c>
      <c r="BL276" s="17" t="s">
        <v>76</v>
      </c>
      <c r="BM276" s="216" t="s">
        <v>1609</v>
      </c>
    </row>
    <row r="277" s="2" customFormat="1" ht="21.75" customHeight="1">
      <c r="A277" s="38"/>
      <c r="B277" s="39"/>
      <c r="C277" s="218" t="s">
        <v>1048</v>
      </c>
      <c r="D277" s="218" t="s">
        <v>147</v>
      </c>
      <c r="E277" s="219" t="s">
        <v>1081</v>
      </c>
      <c r="F277" s="220" t="s">
        <v>1082</v>
      </c>
      <c r="G277" s="221" t="s">
        <v>159</v>
      </c>
      <c r="H277" s="222">
        <v>254</v>
      </c>
      <c r="I277" s="223"/>
      <c r="J277" s="224">
        <f>ROUND(I277*H277,2)</f>
        <v>0</v>
      </c>
      <c r="K277" s="220" t="s">
        <v>326</v>
      </c>
      <c r="L277" s="44"/>
      <c r="M277" s="225" t="s">
        <v>19</v>
      </c>
      <c r="N277" s="226" t="s">
        <v>40</v>
      </c>
      <c r="O277" s="84"/>
      <c r="P277" s="214">
        <f>O277*H277</f>
        <v>0</v>
      </c>
      <c r="Q277" s="214">
        <v>0</v>
      </c>
      <c r="R277" s="214">
        <f>Q277*H277</f>
        <v>0</v>
      </c>
      <c r="S277" s="214">
        <v>0</v>
      </c>
      <c r="T277" s="215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6" t="s">
        <v>237</v>
      </c>
      <c r="AT277" s="216" t="s">
        <v>147</v>
      </c>
      <c r="AU277" s="216" t="s">
        <v>76</v>
      </c>
      <c r="AY277" s="17" t="s">
        <v>144</v>
      </c>
      <c r="BE277" s="217">
        <f>IF(N277="základní",J277,0)</f>
        <v>0</v>
      </c>
      <c r="BF277" s="217">
        <f>IF(N277="snížená",J277,0)</f>
        <v>0</v>
      </c>
      <c r="BG277" s="217">
        <f>IF(N277="zákl. přenesená",J277,0)</f>
        <v>0</v>
      </c>
      <c r="BH277" s="217">
        <f>IF(N277="sníž. přenesená",J277,0)</f>
        <v>0</v>
      </c>
      <c r="BI277" s="217">
        <f>IF(N277="nulová",J277,0)</f>
        <v>0</v>
      </c>
      <c r="BJ277" s="17" t="s">
        <v>76</v>
      </c>
      <c r="BK277" s="217">
        <f>ROUND(I277*H277,2)</f>
        <v>0</v>
      </c>
      <c r="BL277" s="17" t="s">
        <v>237</v>
      </c>
      <c r="BM277" s="216" t="s">
        <v>1610</v>
      </c>
    </row>
    <row r="278" s="2" customFormat="1" ht="16.5" customHeight="1">
      <c r="A278" s="38"/>
      <c r="B278" s="39"/>
      <c r="C278" s="218" t="s">
        <v>1052</v>
      </c>
      <c r="D278" s="218" t="s">
        <v>147</v>
      </c>
      <c r="E278" s="219" t="s">
        <v>1085</v>
      </c>
      <c r="F278" s="220" t="s">
        <v>1086</v>
      </c>
      <c r="G278" s="221" t="s">
        <v>159</v>
      </c>
      <c r="H278" s="222">
        <v>2</v>
      </c>
      <c r="I278" s="223"/>
      <c r="J278" s="224">
        <f>ROUND(I278*H278,2)</f>
        <v>0</v>
      </c>
      <c r="K278" s="220" t="s">
        <v>326</v>
      </c>
      <c r="L278" s="44"/>
      <c r="M278" s="225" t="s">
        <v>19</v>
      </c>
      <c r="N278" s="226" t="s">
        <v>40</v>
      </c>
      <c r="O278" s="84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6" t="s">
        <v>237</v>
      </c>
      <c r="AT278" s="216" t="s">
        <v>147</v>
      </c>
      <c r="AU278" s="216" t="s">
        <v>76</v>
      </c>
      <c r="AY278" s="17" t="s">
        <v>144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7" t="s">
        <v>76</v>
      </c>
      <c r="BK278" s="217">
        <f>ROUND(I278*H278,2)</f>
        <v>0</v>
      </c>
      <c r="BL278" s="17" t="s">
        <v>237</v>
      </c>
      <c r="BM278" s="216" t="s">
        <v>1611</v>
      </c>
    </row>
    <row r="279" s="2" customFormat="1" ht="16.5" customHeight="1">
      <c r="A279" s="38"/>
      <c r="B279" s="39"/>
      <c r="C279" s="218" t="s">
        <v>1056</v>
      </c>
      <c r="D279" s="218" t="s">
        <v>147</v>
      </c>
      <c r="E279" s="219" t="s">
        <v>1089</v>
      </c>
      <c r="F279" s="220" t="s">
        <v>1090</v>
      </c>
      <c r="G279" s="221" t="s">
        <v>159</v>
      </c>
      <c r="H279" s="222">
        <v>1</v>
      </c>
      <c r="I279" s="223"/>
      <c r="J279" s="224">
        <f>ROUND(I279*H279,2)</f>
        <v>0</v>
      </c>
      <c r="K279" s="220" t="s">
        <v>326</v>
      </c>
      <c r="L279" s="44"/>
      <c r="M279" s="225" t="s">
        <v>19</v>
      </c>
      <c r="N279" s="226" t="s">
        <v>40</v>
      </c>
      <c r="O279" s="84"/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16" t="s">
        <v>237</v>
      </c>
      <c r="AT279" s="216" t="s">
        <v>147</v>
      </c>
      <c r="AU279" s="216" t="s">
        <v>76</v>
      </c>
      <c r="AY279" s="17" t="s">
        <v>144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7" t="s">
        <v>76</v>
      </c>
      <c r="BK279" s="217">
        <f>ROUND(I279*H279,2)</f>
        <v>0</v>
      </c>
      <c r="BL279" s="17" t="s">
        <v>237</v>
      </c>
      <c r="BM279" s="216" t="s">
        <v>1612</v>
      </c>
    </row>
    <row r="280" s="2" customFormat="1" ht="16.5" customHeight="1">
      <c r="A280" s="38"/>
      <c r="B280" s="39"/>
      <c r="C280" s="218" t="s">
        <v>1060</v>
      </c>
      <c r="D280" s="218" t="s">
        <v>147</v>
      </c>
      <c r="E280" s="219" t="s">
        <v>1093</v>
      </c>
      <c r="F280" s="220" t="s">
        <v>1094</v>
      </c>
      <c r="G280" s="221" t="s">
        <v>159</v>
      </c>
      <c r="H280" s="222">
        <v>2</v>
      </c>
      <c r="I280" s="223"/>
      <c r="J280" s="224">
        <f>ROUND(I280*H280,2)</f>
        <v>0</v>
      </c>
      <c r="K280" s="220" t="s">
        <v>326</v>
      </c>
      <c r="L280" s="44"/>
      <c r="M280" s="225" t="s">
        <v>19</v>
      </c>
      <c r="N280" s="226" t="s">
        <v>40</v>
      </c>
      <c r="O280" s="84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6" t="s">
        <v>76</v>
      </c>
      <c r="AT280" s="216" t="s">
        <v>147</v>
      </c>
      <c r="AU280" s="216" t="s">
        <v>76</v>
      </c>
      <c r="AY280" s="17" t="s">
        <v>144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7" t="s">
        <v>76</v>
      </c>
      <c r="BK280" s="217">
        <f>ROUND(I280*H280,2)</f>
        <v>0</v>
      </c>
      <c r="BL280" s="17" t="s">
        <v>76</v>
      </c>
      <c r="BM280" s="216" t="s">
        <v>1613</v>
      </c>
    </row>
    <row r="281" s="2" customFormat="1" ht="21.75" customHeight="1">
      <c r="A281" s="38"/>
      <c r="B281" s="39"/>
      <c r="C281" s="218" t="s">
        <v>1064</v>
      </c>
      <c r="D281" s="218" t="s">
        <v>147</v>
      </c>
      <c r="E281" s="219" t="s">
        <v>1097</v>
      </c>
      <c r="F281" s="220" t="s">
        <v>1098</v>
      </c>
      <c r="G281" s="221" t="s">
        <v>159</v>
      </c>
      <c r="H281" s="222">
        <v>44</v>
      </c>
      <c r="I281" s="223"/>
      <c r="J281" s="224">
        <f>ROUND(I281*H281,2)</f>
        <v>0</v>
      </c>
      <c r="K281" s="220" t="s">
        <v>326</v>
      </c>
      <c r="L281" s="44"/>
      <c r="M281" s="225" t="s">
        <v>19</v>
      </c>
      <c r="N281" s="226" t="s">
        <v>40</v>
      </c>
      <c r="O281" s="84"/>
      <c r="P281" s="214">
        <f>O281*H281</f>
        <v>0</v>
      </c>
      <c r="Q281" s="214">
        <v>0</v>
      </c>
      <c r="R281" s="214">
        <f>Q281*H281</f>
        <v>0</v>
      </c>
      <c r="S281" s="214">
        <v>0</v>
      </c>
      <c r="T281" s="215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6" t="s">
        <v>237</v>
      </c>
      <c r="AT281" s="216" t="s">
        <v>147</v>
      </c>
      <c r="AU281" s="216" t="s">
        <v>76</v>
      </c>
      <c r="AY281" s="17" t="s">
        <v>144</v>
      </c>
      <c r="BE281" s="217">
        <f>IF(N281="základní",J281,0)</f>
        <v>0</v>
      </c>
      <c r="BF281" s="217">
        <f>IF(N281="snížená",J281,0)</f>
        <v>0</v>
      </c>
      <c r="BG281" s="217">
        <f>IF(N281="zákl. přenesená",J281,0)</f>
        <v>0</v>
      </c>
      <c r="BH281" s="217">
        <f>IF(N281="sníž. přenesená",J281,0)</f>
        <v>0</v>
      </c>
      <c r="BI281" s="217">
        <f>IF(N281="nulová",J281,0)</f>
        <v>0</v>
      </c>
      <c r="BJ281" s="17" t="s">
        <v>76</v>
      </c>
      <c r="BK281" s="217">
        <f>ROUND(I281*H281,2)</f>
        <v>0</v>
      </c>
      <c r="BL281" s="17" t="s">
        <v>237</v>
      </c>
      <c r="BM281" s="216" t="s">
        <v>1614</v>
      </c>
    </row>
    <row r="282" s="2" customFormat="1" ht="55.5" customHeight="1">
      <c r="A282" s="38"/>
      <c r="B282" s="39"/>
      <c r="C282" s="218" t="s">
        <v>1068</v>
      </c>
      <c r="D282" s="218" t="s">
        <v>147</v>
      </c>
      <c r="E282" s="219" t="s">
        <v>1101</v>
      </c>
      <c r="F282" s="220" t="s">
        <v>1102</v>
      </c>
      <c r="G282" s="221" t="s">
        <v>159</v>
      </c>
      <c r="H282" s="222">
        <v>44</v>
      </c>
      <c r="I282" s="223"/>
      <c r="J282" s="224">
        <f>ROUND(I282*H282,2)</f>
        <v>0</v>
      </c>
      <c r="K282" s="220" t="s">
        <v>326</v>
      </c>
      <c r="L282" s="44"/>
      <c r="M282" s="225" t="s">
        <v>19</v>
      </c>
      <c r="N282" s="226" t="s">
        <v>40</v>
      </c>
      <c r="O282" s="84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6" t="s">
        <v>237</v>
      </c>
      <c r="AT282" s="216" t="s">
        <v>147</v>
      </c>
      <c r="AU282" s="216" t="s">
        <v>76</v>
      </c>
      <c r="AY282" s="17" t="s">
        <v>144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7" t="s">
        <v>76</v>
      </c>
      <c r="BK282" s="217">
        <f>ROUND(I282*H282,2)</f>
        <v>0</v>
      </c>
      <c r="BL282" s="17" t="s">
        <v>237</v>
      </c>
      <c r="BM282" s="216" t="s">
        <v>1615</v>
      </c>
    </row>
    <row r="283" s="2" customFormat="1" ht="55.5" customHeight="1">
      <c r="A283" s="38"/>
      <c r="B283" s="39"/>
      <c r="C283" s="218" t="s">
        <v>1072</v>
      </c>
      <c r="D283" s="218" t="s">
        <v>147</v>
      </c>
      <c r="E283" s="219" t="s">
        <v>1105</v>
      </c>
      <c r="F283" s="220" t="s">
        <v>1106</v>
      </c>
      <c r="G283" s="221" t="s">
        <v>159</v>
      </c>
      <c r="H283" s="222">
        <v>2</v>
      </c>
      <c r="I283" s="223"/>
      <c r="J283" s="224">
        <f>ROUND(I283*H283,2)</f>
        <v>0</v>
      </c>
      <c r="K283" s="220" t="s">
        <v>326</v>
      </c>
      <c r="L283" s="44"/>
      <c r="M283" s="225" t="s">
        <v>19</v>
      </c>
      <c r="N283" s="226" t="s">
        <v>40</v>
      </c>
      <c r="O283" s="84"/>
      <c r="P283" s="214">
        <f>O283*H283</f>
        <v>0</v>
      </c>
      <c r="Q283" s="214">
        <v>0</v>
      </c>
      <c r="R283" s="214">
        <f>Q283*H283</f>
        <v>0</v>
      </c>
      <c r="S283" s="214">
        <v>0</v>
      </c>
      <c r="T283" s="215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16" t="s">
        <v>237</v>
      </c>
      <c r="AT283" s="216" t="s">
        <v>147</v>
      </c>
      <c r="AU283" s="216" t="s">
        <v>76</v>
      </c>
      <c r="AY283" s="17" t="s">
        <v>144</v>
      </c>
      <c r="BE283" s="217">
        <f>IF(N283="základní",J283,0)</f>
        <v>0</v>
      </c>
      <c r="BF283" s="217">
        <f>IF(N283="snížená",J283,0)</f>
        <v>0</v>
      </c>
      <c r="BG283" s="217">
        <f>IF(N283="zákl. přenesená",J283,0)</f>
        <v>0</v>
      </c>
      <c r="BH283" s="217">
        <f>IF(N283="sníž. přenesená",J283,0)</f>
        <v>0</v>
      </c>
      <c r="BI283" s="217">
        <f>IF(N283="nulová",J283,0)</f>
        <v>0</v>
      </c>
      <c r="BJ283" s="17" t="s">
        <v>76</v>
      </c>
      <c r="BK283" s="217">
        <f>ROUND(I283*H283,2)</f>
        <v>0</v>
      </c>
      <c r="BL283" s="17" t="s">
        <v>237</v>
      </c>
      <c r="BM283" s="216" t="s">
        <v>1616</v>
      </c>
    </row>
    <row r="284" s="2" customFormat="1" ht="44.25" customHeight="1">
      <c r="A284" s="38"/>
      <c r="B284" s="39"/>
      <c r="C284" s="218" t="s">
        <v>1076</v>
      </c>
      <c r="D284" s="218" t="s">
        <v>147</v>
      </c>
      <c r="E284" s="219" t="s">
        <v>1109</v>
      </c>
      <c r="F284" s="220" t="s">
        <v>1110</v>
      </c>
      <c r="G284" s="221" t="s">
        <v>159</v>
      </c>
      <c r="H284" s="222">
        <v>1</v>
      </c>
      <c r="I284" s="223"/>
      <c r="J284" s="224">
        <f>ROUND(I284*H284,2)</f>
        <v>0</v>
      </c>
      <c r="K284" s="220" t="s">
        <v>326</v>
      </c>
      <c r="L284" s="44"/>
      <c r="M284" s="225" t="s">
        <v>19</v>
      </c>
      <c r="N284" s="226" t="s">
        <v>40</v>
      </c>
      <c r="O284" s="84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6" t="s">
        <v>237</v>
      </c>
      <c r="AT284" s="216" t="s">
        <v>147</v>
      </c>
      <c r="AU284" s="216" t="s">
        <v>76</v>
      </c>
      <c r="AY284" s="17" t="s">
        <v>144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7" t="s">
        <v>76</v>
      </c>
      <c r="BK284" s="217">
        <f>ROUND(I284*H284,2)</f>
        <v>0</v>
      </c>
      <c r="BL284" s="17" t="s">
        <v>237</v>
      </c>
      <c r="BM284" s="216" t="s">
        <v>1617</v>
      </c>
    </row>
    <row r="285" s="2" customFormat="1" ht="44.25" customHeight="1">
      <c r="A285" s="38"/>
      <c r="B285" s="39"/>
      <c r="C285" s="218" t="s">
        <v>1080</v>
      </c>
      <c r="D285" s="218" t="s">
        <v>147</v>
      </c>
      <c r="E285" s="219" t="s">
        <v>1113</v>
      </c>
      <c r="F285" s="220" t="s">
        <v>1114</v>
      </c>
      <c r="G285" s="221" t="s">
        <v>159</v>
      </c>
      <c r="H285" s="222">
        <v>2</v>
      </c>
      <c r="I285" s="223"/>
      <c r="J285" s="224">
        <f>ROUND(I285*H285,2)</f>
        <v>0</v>
      </c>
      <c r="K285" s="220" t="s">
        <v>326</v>
      </c>
      <c r="L285" s="44"/>
      <c r="M285" s="225" t="s">
        <v>19</v>
      </c>
      <c r="N285" s="226" t="s">
        <v>40</v>
      </c>
      <c r="O285" s="84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6" t="s">
        <v>237</v>
      </c>
      <c r="AT285" s="216" t="s">
        <v>147</v>
      </c>
      <c r="AU285" s="216" t="s">
        <v>76</v>
      </c>
      <c r="AY285" s="17" t="s">
        <v>144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7" t="s">
        <v>76</v>
      </c>
      <c r="BK285" s="217">
        <f>ROUND(I285*H285,2)</f>
        <v>0</v>
      </c>
      <c r="BL285" s="17" t="s">
        <v>237</v>
      </c>
      <c r="BM285" s="216" t="s">
        <v>1618</v>
      </c>
    </row>
    <row r="286" s="2" customFormat="1" ht="21.75" customHeight="1">
      <c r="A286" s="38"/>
      <c r="B286" s="39"/>
      <c r="C286" s="218" t="s">
        <v>1084</v>
      </c>
      <c r="D286" s="218" t="s">
        <v>147</v>
      </c>
      <c r="E286" s="219" t="s">
        <v>1117</v>
      </c>
      <c r="F286" s="220" t="s">
        <v>1118</v>
      </c>
      <c r="G286" s="221" t="s">
        <v>159</v>
      </c>
      <c r="H286" s="222">
        <v>1</v>
      </c>
      <c r="I286" s="223"/>
      <c r="J286" s="224">
        <f>ROUND(I286*H286,2)</f>
        <v>0</v>
      </c>
      <c r="K286" s="220" t="s">
        <v>326</v>
      </c>
      <c r="L286" s="44"/>
      <c r="M286" s="267" t="s">
        <v>19</v>
      </c>
      <c r="N286" s="268" t="s">
        <v>40</v>
      </c>
      <c r="O286" s="269"/>
      <c r="P286" s="270">
        <f>O286*H286</f>
        <v>0</v>
      </c>
      <c r="Q286" s="270">
        <v>0</v>
      </c>
      <c r="R286" s="270">
        <f>Q286*H286</f>
        <v>0</v>
      </c>
      <c r="S286" s="270">
        <v>0</v>
      </c>
      <c r="T286" s="271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6" t="s">
        <v>237</v>
      </c>
      <c r="AT286" s="216" t="s">
        <v>147</v>
      </c>
      <c r="AU286" s="216" t="s">
        <v>76</v>
      </c>
      <c r="AY286" s="17" t="s">
        <v>144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7" t="s">
        <v>76</v>
      </c>
      <c r="BK286" s="217">
        <f>ROUND(I286*H286,2)</f>
        <v>0</v>
      </c>
      <c r="BL286" s="17" t="s">
        <v>237</v>
      </c>
      <c r="BM286" s="216" t="s">
        <v>1619</v>
      </c>
    </row>
    <row r="287" s="2" customFormat="1" ht="6.96" customHeight="1">
      <c r="A287" s="38"/>
      <c r="B287" s="59"/>
      <c r="C287" s="60"/>
      <c r="D287" s="60"/>
      <c r="E287" s="60"/>
      <c r="F287" s="60"/>
      <c r="G287" s="60"/>
      <c r="H287" s="60"/>
      <c r="I287" s="175"/>
      <c r="J287" s="60"/>
      <c r="K287" s="60"/>
      <c r="L287" s="44"/>
      <c r="M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</row>
  </sheetData>
  <sheetProtection sheet="1" autoFilter="0" formatColumns="0" formatRows="0" objects="1" scenarios="1" spinCount="100000" saltValue="qIsbrSACSd3RQlmSuuShXqvNAix1cbfjoOlrCxBz55p1szap1+WQz+gJC5Uyc+eAlyQt/cOnPIrQMEs/aWDzQQ==" hashValue="XMuqjWN5eL1loq3Adf2o1mhR+cjuTvHhtljJyNCNxVd0Giey3LXTRwQ8NHfy50rpvXlvpbDFXKnJ84bJ/7mgBQ==" algorithmName="SHA-512" password="CC35"/>
  <autoFilter ref="C85:K28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104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115</v>
      </c>
      <c r="I4" s="138"/>
      <c r="L4" s="20"/>
      <c r="M4" s="143" t="s">
        <v>10</v>
      </c>
      <c r="AT4" s="17" t="s">
        <v>31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stavby'!K6</f>
        <v>Oprava přijímačů kolejových obvodů - II. Etapa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116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1620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118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1621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30. 4. 2020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27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27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27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stavby'!AN19="","",'Rekapitulace stavby'!AN19)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9" t="s">
        <v>27</v>
      </c>
      <c r="J26" s="133" t="str">
        <f>IF('Rekapitulace stavby'!AN20="","",'Rekapitulace stavby'!AN20)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ROUND(J87,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ROUND((SUM(BE87:BE128)),  2)</f>
        <v>0</v>
      </c>
      <c r="G35" s="38"/>
      <c r="H35" s="38"/>
      <c r="I35" s="164">
        <v>0.20999999999999999</v>
      </c>
      <c r="J35" s="163">
        <f>ROUND(((SUM(BE87:BE128))*I35),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41</v>
      </c>
      <c r="F36" s="163">
        <f>ROUND((SUM(BF87:BF128)),  2)</f>
        <v>0</v>
      </c>
      <c r="G36" s="38"/>
      <c r="H36" s="38"/>
      <c r="I36" s="164">
        <v>0.14999999999999999</v>
      </c>
      <c r="J36" s="163">
        <f>ROUND(((SUM(BF87:BF128))*I36),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39</v>
      </c>
      <c r="E37" s="144" t="s">
        <v>42</v>
      </c>
      <c r="F37" s="163">
        <f>ROUND((SUM(BG87:BG128)),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4" t="s">
        <v>43</v>
      </c>
      <c r="F38" s="163">
        <f>ROUND((SUM(BH87:BH128)),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ROUND((SUM(BI87:BI128)),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přijímačů kolejových obvodů - II. Etapa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1620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03.1 - Stavební část - URS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30. 4. 2020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121</v>
      </c>
      <c r="D61" s="181"/>
      <c r="E61" s="181"/>
      <c r="F61" s="181"/>
      <c r="G61" s="181"/>
      <c r="H61" s="181"/>
      <c r="I61" s="182"/>
      <c r="J61" s="183" t="s">
        <v>122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J87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9" customFormat="1" ht="24.96" customHeight="1">
      <c r="A64" s="9"/>
      <c r="B64" s="185"/>
      <c r="C64" s="186"/>
      <c r="D64" s="187" t="s">
        <v>1622</v>
      </c>
      <c r="E64" s="188"/>
      <c r="F64" s="188"/>
      <c r="G64" s="188"/>
      <c r="H64" s="188"/>
      <c r="I64" s="189"/>
      <c r="J64" s="190">
        <f>J88</f>
        <v>0</v>
      </c>
      <c r="K64" s="186"/>
      <c r="L64" s="19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85"/>
      <c r="C65" s="186"/>
      <c r="D65" s="187" t="s">
        <v>124</v>
      </c>
      <c r="E65" s="188"/>
      <c r="F65" s="188"/>
      <c r="G65" s="188"/>
      <c r="H65" s="188"/>
      <c r="I65" s="189"/>
      <c r="J65" s="190">
        <f>J123</f>
        <v>0</v>
      </c>
      <c r="K65" s="186"/>
      <c r="L65" s="19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2" customFormat="1" ht="21.84" customHeight="1">
      <c r="A66" s="38"/>
      <c r="B66" s="39"/>
      <c r="C66" s="40"/>
      <c r="D66" s="40"/>
      <c r="E66" s="40"/>
      <c r="F66" s="40"/>
      <c r="G66" s="40"/>
      <c r="H66" s="40"/>
      <c r="I66" s="146"/>
      <c r="J66" s="40"/>
      <c r="K66" s="40"/>
      <c r="L66" s="147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6.96" customHeight="1">
      <c r="A67" s="38"/>
      <c r="B67" s="59"/>
      <c r="C67" s="60"/>
      <c r="D67" s="60"/>
      <c r="E67" s="60"/>
      <c r="F67" s="60"/>
      <c r="G67" s="60"/>
      <c r="H67" s="60"/>
      <c r="I67" s="175"/>
      <c r="J67" s="60"/>
      <c r="K67" s="60"/>
      <c r="L67" s="147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71" s="2" customFormat="1" ht="6.96" customHeight="1">
      <c r="A71" s="38"/>
      <c r="B71" s="61"/>
      <c r="C71" s="62"/>
      <c r="D71" s="62"/>
      <c r="E71" s="62"/>
      <c r="F71" s="62"/>
      <c r="G71" s="62"/>
      <c r="H71" s="62"/>
      <c r="I71" s="178"/>
      <c r="J71" s="62"/>
      <c r="K71" s="62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24.96" customHeight="1">
      <c r="A72" s="38"/>
      <c r="B72" s="39"/>
      <c r="C72" s="23" t="s">
        <v>125</v>
      </c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16</v>
      </c>
      <c r="D74" s="40"/>
      <c r="E74" s="40"/>
      <c r="F74" s="40"/>
      <c r="G74" s="40"/>
      <c r="H74" s="40"/>
      <c r="I74" s="146"/>
      <c r="J74" s="40"/>
      <c r="K74" s="40"/>
      <c r="L74" s="147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6.5" customHeight="1">
      <c r="A75" s="38"/>
      <c r="B75" s="39"/>
      <c r="C75" s="40"/>
      <c r="D75" s="40"/>
      <c r="E75" s="179" t="str">
        <f>E7</f>
        <v>Oprava přijímačů kolejových obvodů - II. Etapa</v>
      </c>
      <c r="F75" s="32"/>
      <c r="G75" s="32"/>
      <c r="H75" s="32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1" customFormat="1" ht="12" customHeight="1">
      <c r="B76" s="21"/>
      <c r="C76" s="32" t="s">
        <v>116</v>
      </c>
      <c r="D76" s="22"/>
      <c r="E76" s="22"/>
      <c r="F76" s="22"/>
      <c r="G76" s="22"/>
      <c r="H76" s="22"/>
      <c r="I76" s="138"/>
      <c r="J76" s="22"/>
      <c r="K76" s="22"/>
      <c r="L76" s="20"/>
    </row>
    <row r="77" s="2" customFormat="1" ht="16.5" customHeight="1">
      <c r="A77" s="38"/>
      <c r="B77" s="39"/>
      <c r="C77" s="40"/>
      <c r="D77" s="40"/>
      <c r="E77" s="179" t="s">
        <v>1620</v>
      </c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118</v>
      </c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E11</f>
        <v>03.1 - Stavební část - URS</v>
      </c>
      <c r="F79" s="40"/>
      <c r="G79" s="40"/>
      <c r="H79" s="40"/>
      <c r="I79" s="146"/>
      <c r="J79" s="40"/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F14</f>
        <v xml:space="preserve"> </v>
      </c>
      <c r="G81" s="40"/>
      <c r="H81" s="40"/>
      <c r="I81" s="149" t="s">
        <v>23</v>
      </c>
      <c r="J81" s="72" t="str">
        <f>IF(J14="","",J14)</f>
        <v>30. 4. 2020</v>
      </c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146"/>
      <c r="J82" s="40"/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E17</f>
        <v xml:space="preserve"> </v>
      </c>
      <c r="G83" s="40"/>
      <c r="H83" s="40"/>
      <c r="I83" s="149" t="s">
        <v>30</v>
      </c>
      <c r="J83" s="36" t="str">
        <f>E23</f>
        <v xml:space="preserve"> </v>
      </c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28</v>
      </c>
      <c r="D84" s="40"/>
      <c r="E84" s="40"/>
      <c r="F84" s="27" t="str">
        <f>IF(E20="","",E20)</f>
        <v>Vyplň údaj</v>
      </c>
      <c r="G84" s="40"/>
      <c r="H84" s="40"/>
      <c r="I84" s="149" t="s">
        <v>32</v>
      </c>
      <c r="J84" s="36" t="str">
        <f>E26</f>
        <v xml:space="preserve"> </v>
      </c>
      <c r="K84" s="40"/>
      <c r="L84" s="147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146"/>
      <c r="J85" s="40"/>
      <c r="K85" s="40"/>
      <c r="L85" s="147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0" customFormat="1" ht="29.28" customHeight="1">
      <c r="A86" s="192"/>
      <c r="B86" s="193"/>
      <c r="C86" s="194" t="s">
        <v>126</v>
      </c>
      <c r="D86" s="195" t="s">
        <v>54</v>
      </c>
      <c r="E86" s="195" t="s">
        <v>50</v>
      </c>
      <c r="F86" s="195" t="s">
        <v>51</v>
      </c>
      <c r="G86" s="195" t="s">
        <v>127</v>
      </c>
      <c r="H86" s="195" t="s">
        <v>128</v>
      </c>
      <c r="I86" s="196" t="s">
        <v>129</v>
      </c>
      <c r="J86" s="195" t="s">
        <v>122</v>
      </c>
      <c r="K86" s="197" t="s">
        <v>130</v>
      </c>
      <c r="L86" s="198"/>
      <c r="M86" s="92" t="s">
        <v>19</v>
      </c>
      <c r="N86" s="93" t="s">
        <v>39</v>
      </c>
      <c r="O86" s="93" t="s">
        <v>131</v>
      </c>
      <c r="P86" s="93" t="s">
        <v>132</v>
      </c>
      <c r="Q86" s="93" t="s">
        <v>133</v>
      </c>
      <c r="R86" s="93" t="s">
        <v>134</v>
      </c>
      <c r="S86" s="93" t="s">
        <v>135</v>
      </c>
      <c r="T86" s="94" t="s">
        <v>136</v>
      </c>
      <c r="U86" s="192"/>
      <c r="V86" s="192"/>
      <c r="W86" s="192"/>
      <c r="X86" s="192"/>
      <c r="Y86" s="192"/>
      <c r="Z86" s="192"/>
      <c r="AA86" s="192"/>
      <c r="AB86" s="192"/>
      <c r="AC86" s="192"/>
      <c r="AD86" s="192"/>
      <c r="AE86" s="192"/>
    </row>
    <row r="87" s="2" customFormat="1" ht="22.8" customHeight="1">
      <c r="A87" s="38"/>
      <c r="B87" s="39"/>
      <c r="C87" s="99" t="s">
        <v>137</v>
      </c>
      <c r="D87" s="40"/>
      <c r="E87" s="40"/>
      <c r="F87" s="40"/>
      <c r="G87" s="40"/>
      <c r="H87" s="40"/>
      <c r="I87" s="146"/>
      <c r="J87" s="199">
        <f>BK87</f>
        <v>0</v>
      </c>
      <c r="K87" s="40"/>
      <c r="L87" s="44"/>
      <c r="M87" s="95"/>
      <c r="N87" s="200"/>
      <c r="O87" s="96"/>
      <c r="P87" s="201">
        <f>P88+P123</f>
        <v>0</v>
      </c>
      <c r="Q87" s="96"/>
      <c r="R87" s="201">
        <f>R88+R123</f>
        <v>346.00880400000005</v>
      </c>
      <c r="S87" s="96"/>
      <c r="T87" s="202">
        <f>T88+T123</f>
        <v>6.96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68</v>
      </c>
      <c r="AU87" s="17" t="s">
        <v>123</v>
      </c>
      <c r="BK87" s="203">
        <f>BK88+BK123</f>
        <v>0</v>
      </c>
    </row>
    <row r="88" s="13" customFormat="1" ht="25.92" customHeight="1">
      <c r="A88" s="13"/>
      <c r="B88" s="253"/>
      <c r="C88" s="254"/>
      <c r="D88" s="255" t="s">
        <v>68</v>
      </c>
      <c r="E88" s="256" t="s">
        <v>76</v>
      </c>
      <c r="F88" s="256" t="s">
        <v>1623</v>
      </c>
      <c r="G88" s="254"/>
      <c r="H88" s="254"/>
      <c r="I88" s="257"/>
      <c r="J88" s="258">
        <f>BK88</f>
        <v>0</v>
      </c>
      <c r="K88" s="254"/>
      <c r="L88" s="259"/>
      <c r="M88" s="260"/>
      <c r="N88" s="261"/>
      <c r="O88" s="261"/>
      <c r="P88" s="262">
        <f>SUM(P89:P122)</f>
        <v>0</v>
      </c>
      <c r="Q88" s="261"/>
      <c r="R88" s="262">
        <f>SUM(R89:R122)</f>
        <v>346.00880400000005</v>
      </c>
      <c r="S88" s="261"/>
      <c r="T88" s="263">
        <f>SUM(T89:T122)</f>
        <v>6.96</v>
      </c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R88" s="264" t="s">
        <v>76</v>
      </c>
      <c r="AT88" s="265" t="s">
        <v>68</v>
      </c>
      <c r="AU88" s="265" t="s">
        <v>69</v>
      </c>
      <c r="AY88" s="264" t="s">
        <v>144</v>
      </c>
      <c r="BK88" s="266">
        <f>SUM(BK89:BK122)</f>
        <v>0</v>
      </c>
    </row>
    <row r="89" s="2" customFormat="1" ht="16.5" customHeight="1">
      <c r="A89" s="38"/>
      <c r="B89" s="39"/>
      <c r="C89" s="204" t="s">
        <v>76</v>
      </c>
      <c r="D89" s="204" t="s">
        <v>138</v>
      </c>
      <c r="E89" s="205" t="s">
        <v>154</v>
      </c>
      <c r="F89" s="206" t="s">
        <v>155</v>
      </c>
      <c r="G89" s="207" t="s">
        <v>141</v>
      </c>
      <c r="H89" s="208">
        <v>1420</v>
      </c>
      <c r="I89" s="209"/>
      <c r="J89" s="210">
        <f>ROUND(I89*H89,2)</f>
        <v>0</v>
      </c>
      <c r="K89" s="206" t="s">
        <v>142</v>
      </c>
      <c r="L89" s="211"/>
      <c r="M89" s="212" t="s">
        <v>19</v>
      </c>
      <c r="N89" s="213" t="s">
        <v>42</v>
      </c>
      <c r="O89" s="84"/>
      <c r="P89" s="214">
        <f>O89*H89</f>
        <v>0</v>
      </c>
      <c r="Q89" s="214">
        <v>0.0037000000000000002</v>
      </c>
      <c r="R89" s="214">
        <f>Q89*H89</f>
        <v>5.2540000000000004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143</v>
      </c>
      <c r="AT89" s="216" t="s">
        <v>138</v>
      </c>
      <c r="AU89" s="216" t="s">
        <v>76</v>
      </c>
      <c r="AY89" s="17" t="s">
        <v>144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145</v>
      </c>
      <c r="BK89" s="217">
        <f>ROUND(I89*H89,2)</f>
        <v>0</v>
      </c>
      <c r="BL89" s="17" t="s">
        <v>145</v>
      </c>
      <c r="BM89" s="216" t="s">
        <v>1624</v>
      </c>
    </row>
    <row r="90" s="2" customFormat="1" ht="16.5" customHeight="1">
      <c r="A90" s="38"/>
      <c r="B90" s="39"/>
      <c r="C90" s="204" t="s">
        <v>78</v>
      </c>
      <c r="D90" s="204" t="s">
        <v>138</v>
      </c>
      <c r="E90" s="205" t="s">
        <v>157</v>
      </c>
      <c r="F90" s="206" t="s">
        <v>158</v>
      </c>
      <c r="G90" s="207" t="s">
        <v>159</v>
      </c>
      <c r="H90" s="208">
        <v>710</v>
      </c>
      <c r="I90" s="209"/>
      <c r="J90" s="210">
        <f>ROUND(I90*H90,2)</f>
        <v>0</v>
      </c>
      <c r="K90" s="206" t="s">
        <v>142</v>
      </c>
      <c r="L90" s="211"/>
      <c r="M90" s="212" t="s">
        <v>19</v>
      </c>
      <c r="N90" s="213" t="s">
        <v>42</v>
      </c>
      <c r="O90" s="84"/>
      <c r="P90" s="214">
        <f>O90*H90</f>
        <v>0</v>
      </c>
      <c r="Q90" s="214">
        <v>0.00029999999999999997</v>
      </c>
      <c r="R90" s="214">
        <f>Q90*H90</f>
        <v>0.213</v>
      </c>
      <c r="S90" s="214">
        <v>0</v>
      </c>
      <c r="T90" s="21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143</v>
      </c>
      <c r="AT90" s="216" t="s">
        <v>138</v>
      </c>
      <c r="AU90" s="216" t="s">
        <v>76</v>
      </c>
      <c r="AY90" s="17" t="s">
        <v>144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145</v>
      </c>
      <c r="BK90" s="217">
        <f>ROUND(I90*H90,2)</f>
        <v>0</v>
      </c>
      <c r="BL90" s="17" t="s">
        <v>145</v>
      </c>
      <c r="BM90" s="216" t="s">
        <v>1625</v>
      </c>
    </row>
    <row r="91" s="2" customFormat="1" ht="21.75" customHeight="1">
      <c r="A91" s="38"/>
      <c r="B91" s="39"/>
      <c r="C91" s="218" t="s">
        <v>153</v>
      </c>
      <c r="D91" s="218" t="s">
        <v>147</v>
      </c>
      <c r="E91" s="219" t="s">
        <v>148</v>
      </c>
      <c r="F91" s="220" t="s">
        <v>149</v>
      </c>
      <c r="G91" s="221" t="s">
        <v>141</v>
      </c>
      <c r="H91" s="222">
        <v>150</v>
      </c>
      <c r="I91" s="223"/>
      <c r="J91" s="224">
        <f>ROUND(I91*H91,2)</f>
        <v>0</v>
      </c>
      <c r="K91" s="220" t="s">
        <v>142</v>
      </c>
      <c r="L91" s="44"/>
      <c r="M91" s="225" t="s">
        <v>19</v>
      </c>
      <c r="N91" s="226" t="s">
        <v>42</v>
      </c>
      <c r="O91" s="84"/>
      <c r="P91" s="214">
        <f>O91*H91</f>
        <v>0</v>
      </c>
      <c r="Q91" s="214">
        <v>0.0044000000000000003</v>
      </c>
      <c r="R91" s="214">
        <f>Q91*H91</f>
        <v>0.66000000000000003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145</v>
      </c>
      <c r="AT91" s="216" t="s">
        <v>147</v>
      </c>
      <c r="AU91" s="216" t="s">
        <v>76</v>
      </c>
      <c r="AY91" s="17" t="s">
        <v>144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145</v>
      </c>
      <c r="BK91" s="217">
        <f>ROUND(I91*H91,2)</f>
        <v>0</v>
      </c>
      <c r="BL91" s="17" t="s">
        <v>145</v>
      </c>
      <c r="BM91" s="216" t="s">
        <v>1626</v>
      </c>
    </row>
    <row r="92" s="2" customFormat="1">
      <c r="A92" s="38"/>
      <c r="B92" s="39"/>
      <c r="C92" s="40"/>
      <c r="D92" s="227" t="s">
        <v>151</v>
      </c>
      <c r="E92" s="40"/>
      <c r="F92" s="228" t="s">
        <v>152</v>
      </c>
      <c r="G92" s="40"/>
      <c r="H92" s="40"/>
      <c r="I92" s="146"/>
      <c r="J92" s="40"/>
      <c r="K92" s="40"/>
      <c r="L92" s="44"/>
      <c r="M92" s="229"/>
      <c r="N92" s="230"/>
      <c r="O92" s="84"/>
      <c r="P92" s="84"/>
      <c r="Q92" s="84"/>
      <c r="R92" s="84"/>
      <c r="S92" s="84"/>
      <c r="T92" s="85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151</v>
      </c>
      <c r="AU92" s="17" t="s">
        <v>76</v>
      </c>
    </row>
    <row r="93" s="2" customFormat="1" ht="16.5" customHeight="1">
      <c r="A93" s="38"/>
      <c r="B93" s="39"/>
      <c r="C93" s="204" t="s">
        <v>145</v>
      </c>
      <c r="D93" s="204" t="s">
        <v>138</v>
      </c>
      <c r="E93" s="205" t="s">
        <v>139</v>
      </c>
      <c r="F93" s="206" t="s">
        <v>140</v>
      </c>
      <c r="G93" s="207" t="s">
        <v>141</v>
      </c>
      <c r="H93" s="208">
        <v>150</v>
      </c>
      <c r="I93" s="209"/>
      <c r="J93" s="210">
        <f>ROUND(I93*H93,2)</f>
        <v>0</v>
      </c>
      <c r="K93" s="206" t="s">
        <v>142</v>
      </c>
      <c r="L93" s="211"/>
      <c r="M93" s="212" t="s">
        <v>19</v>
      </c>
      <c r="N93" s="213" t="s">
        <v>42</v>
      </c>
      <c r="O93" s="84"/>
      <c r="P93" s="214">
        <f>O93*H93</f>
        <v>0</v>
      </c>
      <c r="Q93" s="214">
        <v>0.0045700000000000003</v>
      </c>
      <c r="R93" s="214">
        <f>Q93*H93</f>
        <v>0.6855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143</v>
      </c>
      <c r="AT93" s="216" t="s">
        <v>138</v>
      </c>
      <c r="AU93" s="216" t="s">
        <v>76</v>
      </c>
      <c r="AY93" s="17" t="s">
        <v>144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145</v>
      </c>
      <c r="BK93" s="217">
        <f>ROUND(I93*H93,2)</f>
        <v>0</v>
      </c>
      <c r="BL93" s="17" t="s">
        <v>145</v>
      </c>
      <c r="BM93" s="216" t="s">
        <v>1627</v>
      </c>
    </row>
    <row r="94" s="2" customFormat="1" ht="21.75" customHeight="1">
      <c r="A94" s="38"/>
      <c r="B94" s="39"/>
      <c r="C94" s="218" t="s">
        <v>161</v>
      </c>
      <c r="D94" s="218" t="s">
        <v>147</v>
      </c>
      <c r="E94" s="219" t="s">
        <v>176</v>
      </c>
      <c r="F94" s="220" t="s">
        <v>177</v>
      </c>
      <c r="G94" s="221" t="s">
        <v>159</v>
      </c>
      <c r="H94" s="222">
        <v>32</v>
      </c>
      <c r="I94" s="223"/>
      <c r="J94" s="224">
        <f>ROUND(I94*H94,2)</f>
        <v>0</v>
      </c>
      <c r="K94" s="220" t="s">
        <v>142</v>
      </c>
      <c r="L94" s="44"/>
      <c r="M94" s="225" t="s">
        <v>19</v>
      </c>
      <c r="N94" s="226" t="s">
        <v>42</v>
      </c>
      <c r="O94" s="84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6" t="s">
        <v>173</v>
      </c>
      <c r="AT94" s="216" t="s">
        <v>147</v>
      </c>
      <c r="AU94" s="216" t="s">
        <v>76</v>
      </c>
      <c r="AY94" s="17" t="s">
        <v>144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7" t="s">
        <v>145</v>
      </c>
      <c r="BK94" s="217">
        <f>ROUND(I94*H94,2)</f>
        <v>0</v>
      </c>
      <c r="BL94" s="17" t="s">
        <v>173</v>
      </c>
      <c r="BM94" s="216" t="s">
        <v>1628</v>
      </c>
    </row>
    <row r="95" s="2" customFormat="1">
      <c r="A95" s="38"/>
      <c r="B95" s="39"/>
      <c r="C95" s="40"/>
      <c r="D95" s="227" t="s">
        <v>151</v>
      </c>
      <c r="E95" s="40"/>
      <c r="F95" s="228" t="s">
        <v>175</v>
      </c>
      <c r="G95" s="40"/>
      <c r="H95" s="40"/>
      <c r="I95" s="146"/>
      <c r="J95" s="40"/>
      <c r="K95" s="40"/>
      <c r="L95" s="44"/>
      <c r="M95" s="229"/>
      <c r="N95" s="230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151</v>
      </c>
      <c r="AU95" s="17" t="s">
        <v>76</v>
      </c>
    </row>
    <row r="96" s="2" customFormat="1" ht="21.75" customHeight="1">
      <c r="A96" s="38"/>
      <c r="B96" s="39"/>
      <c r="C96" s="218" t="s">
        <v>166</v>
      </c>
      <c r="D96" s="218" t="s">
        <v>147</v>
      </c>
      <c r="E96" s="219" t="s">
        <v>171</v>
      </c>
      <c r="F96" s="220" t="s">
        <v>172</v>
      </c>
      <c r="G96" s="221" t="s">
        <v>159</v>
      </c>
      <c r="H96" s="222">
        <v>18</v>
      </c>
      <c r="I96" s="223"/>
      <c r="J96" s="224">
        <f>ROUND(I96*H96,2)</f>
        <v>0</v>
      </c>
      <c r="K96" s="220" t="s">
        <v>142</v>
      </c>
      <c r="L96" s="44"/>
      <c r="M96" s="225" t="s">
        <v>19</v>
      </c>
      <c r="N96" s="226" t="s">
        <v>42</v>
      </c>
      <c r="O96" s="84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173</v>
      </c>
      <c r="AT96" s="216" t="s">
        <v>147</v>
      </c>
      <c r="AU96" s="216" t="s">
        <v>76</v>
      </c>
      <c r="AY96" s="17" t="s">
        <v>144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145</v>
      </c>
      <c r="BK96" s="217">
        <f>ROUND(I96*H96,2)</f>
        <v>0</v>
      </c>
      <c r="BL96" s="17" t="s">
        <v>173</v>
      </c>
      <c r="BM96" s="216" t="s">
        <v>1629</v>
      </c>
    </row>
    <row r="97" s="2" customFormat="1">
      <c r="A97" s="38"/>
      <c r="B97" s="39"/>
      <c r="C97" s="40"/>
      <c r="D97" s="227" t="s">
        <v>151</v>
      </c>
      <c r="E97" s="40"/>
      <c r="F97" s="228" t="s">
        <v>175</v>
      </c>
      <c r="G97" s="40"/>
      <c r="H97" s="40"/>
      <c r="I97" s="146"/>
      <c r="J97" s="40"/>
      <c r="K97" s="40"/>
      <c r="L97" s="44"/>
      <c r="M97" s="229"/>
      <c r="N97" s="230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151</v>
      </c>
      <c r="AU97" s="17" t="s">
        <v>76</v>
      </c>
    </row>
    <row r="98" s="2" customFormat="1" ht="21.75" customHeight="1">
      <c r="A98" s="38"/>
      <c r="B98" s="39"/>
      <c r="C98" s="218" t="s">
        <v>170</v>
      </c>
      <c r="D98" s="218" t="s">
        <v>147</v>
      </c>
      <c r="E98" s="219" t="s">
        <v>180</v>
      </c>
      <c r="F98" s="220" t="s">
        <v>181</v>
      </c>
      <c r="G98" s="221" t="s">
        <v>182</v>
      </c>
      <c r="H98" s="222">
        <v>226</v>
      </c>
      <c r="I98" s="223"/>
      <c r="J98" s="224">
        <f>ROUND(I98*H98,2)</f>
        <v>0</v>
      </c>
      <c r="K98" s="220" t="s">
        <v>142</v>
      </c>
      <c r="L98" s="44"/>
      <c r="M98" s="225" t="s">
        <v>19</v>
      </c>
      <c r="N98" s="226" t="s">
        <v>42</v>
      </c>
      <c r="O98" s="84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173</v>
      </c>
      <c r="AT98" s="216" t="s">
        <v>147</v>
      </c>
      <c r="AU98" s="216" t="s">
        <v>76</v>
      </c>
      <c r="AY98" s="17" t="s">
        <v>144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145</v>
      </c>
      <c r="BK98" s="217">
        <f>ROUND(I98*H98,2)</f>
        <v>0</v>
      </c>
      <c r="BL98" s="17" t="s">
        <v>173</v>
      </c>
      <c r="BM98" s="216" t="s">
        <v>1630</v>
      </c>
    </row>
    <row r="99" s="2" customFormat="1" ht="21.75" customHeight="1">
      <c r="A99" s="38"/>
      <c r="B99" s="39"/>
      <c r="C99" s="218" t="s">
        <v>143</v>
      </c>
      <c r="D99" s="218" t="s">
        <v>147</v>
      </c>
      <c r="E99" s="219" t="s">
        <v>162</v>
      </c>
      <c r="F99" s="220" t="s">
        <v>163</v>
      </c>
      <c r="G99" s="221" t="s">
        <v>141</v>
      </c>
      <c r="H99" s="222">
        <v>1420</v>
      </c>
      <c r="I99" s="223"/>
      <c r="J99" s="224">
        <f>ROUND(I99*H99,2)</f>
        <v>0</v>
      </c>
      <c r="K99" s="220" t="s">
        <v>142</v>
      </c>
      <c r="L99" s="44"/>
      <c r="M99" s="225" t="s">
        <v>19</v>
      </c>
      <c r="N99" s="226" t="s">
        <v>42</v>
      </c>
      <c r="O99" s="84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145</v>
      </c>
      <c r="AT99" s="216" t="s">
        <v>147</v>
      </c>
      <c r="AU99" s="216" t="s">
        <v>76</v>
      </c>
      <c r="AY99" s="17" t="s">
        <v>144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145</v>
      </c>
      <c r="BK99" s="217">
        <f>ROUND(I99*H99,2)</f>
        <v>0</v>
      </c>
      <c r="BL99" s="17" t="s">
        <v>145</v>
      </c>
      <c r="BM99" s="216" t="s">
        <v>1631</v>
      </c>
    </row>
    <row r="100" s="2" customFormat="1">
      <c r="A100" s="38"/>
      <c r="B100" s="39"/>
      <c r="C100" s="40"/>
      <c r="D100" s="227" t="s">
        <v>151</v>
      </c>
      <c r="E100" s="40"/>
      <c r="F100" s="228" t="s">
        <v>165</v>
      </c>
      <c r="G100" s="40"/>
      <c r="H100" s="40"/>
      <c r="I100" s="146"/>
      <c r="J100" s="40"/>
      <c r="K100" s="40"/>
      <c r="L100" s="44"/>
      <c r="M100" s="229"/>
      <c r="N100" s="230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151</v>
      </c>
      <c r="AU100" s="17" t="s">
        <v>76</v>
      </c>
    </row>
    <row r="101" s="2" customFormat="1" ht="21.75" customHeight="1">
      <c r="A101" s="38"/>
      <c r="B101" s="39"/>
      <c r="C101" s="218" t="s">
        <v>179</v>
      </c>
      <c r="D101" s="218" t="s">
        <v>147</v>
      </c>
      <c r="E101" s="219" t="s">
        <v>167</v>
      </c>
      <c r="F101" s="220" t="s">
        <v>168</v>
      </c>
      <c r="G101" s="221" t="s">
        <v>141</v>
      </c>
      <c r="H101" s="222">
        <v>1420</v>
      </c>
      <c r="I101" s="223"/>
      <c r="J101" s="224">
        <f>ROUND(I101*H101,2)</f>
        <v>0</v>
      </c>
      <c r="K101" s="220" t="s">
        <v>142</v>
      </c>
      <c r="L101" s="44"/>
      <c r="M101" s="225" t="s">
        <v>19</v>
      </c>
      <c r="N101" s="226" t="s">
        <v>42</v>
      </c>
      <c r="O101" s="84"/>
      <c r="P101" s="214">
        <f>O101*H101</f>
        <v>0</v>
      </c>
      <c r="Q101" s="214">
        <v>0.00012239999999999999</v>
      </c>
      <c r="R101" s="214">
        <f>Q101*H101</f>
        <v>0.17380799999999999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145</v>
      </c>
      <c r="AT101" s="216" t="s">
        <v>147</v>
      </c>
      <c r="AU101" s="216" t="s">
        <v>76</v>
      </c>
      <c r="AY101" s="17" t="s">
        <v>144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145</v>
      </c>
      <c r="BK101" s="217">
        <f>ROUND(I101*H101,2)</f>
        <v>0</v>
      </c>
      <c r="BL101" s="17" t="s">
        <v>145</v>
      </c>
      <c r="BM101" s="216" t="s">
        <v>1632</v>
      </c>
    </row>
    <row r="102" s="2" customFormat="1" ht="33" customHeight="1">
      <c r="A102" s="38"/>
      <c r="B102" s="39"/>
      <c r="C102" s="218" t="s">
        <v>184</v>
      </c>
      <c r="D102" s="218" t="s">
        <v>147</v>
      </c>
      <c r="E102" s="219" t="s">
        <v>1152</v>
      </c>
      <c r="F102" s="220" t="s">
        <v>1153</v>
      </c>
      <c r="G102" s="221" t="s">
        <v>193</v>
      </c>
      <c r="H102" s="222">
        <v>3</v>
      </c>
      <c r="I102" s="223"/>
      <c r="J102" s="224">
        <f>ROUND(I102*H102,2)</f>
        <v>0</v>
      </c>
      <c r="K102" s="220" t="s">
        <v>142</v>
      </c>
      <c r="L102" s="44"/>
      <c r="M102" s="225" t="s">
        <v>19</v>
      </c>
      <c r="N102" s="226" t="s">
        <v>42</v>
      </c>
      <c r="O102" s="84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173</v>
      </c>
      <c r="AT102" s="216" t="s">
        <v>147</v>
      </c>
      <c r="AU102" s="216" t="s">
        <v>76</v>
      </c>
      <c r="AY102" s="17" t="s">
        <v>144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145</v>
      </c>
      <c r="BK102" s="217">
        <f>ROUND(I102*H102,2)</f>
        <v>0</v>
      </c>
      <c r="BL102" s="17" t="s">
        <v>173</v>
      </c>
      <c r="BM102" s="216" t="s">
        <v>1633</v>
      </c>
    </row>
    <row r="103" s="2" customFormat="1">
      <c r="A103" s="38"/>
      <c r="B103" s="39"/>
      <c r="C103" s="40"/>
      <c r="D103" s="227" t="s">
        <v>151</v>
      </c>
      <c r="E103" s="40"/>
      <c r="F103" s="228" t="s">
        <v>1155</v>
      </c>
      <c r="G103" s="40"/>
      <c r="H103" s="40"/>
      <c r="I103" s="146"/>
      <c r="J103" s="40"/>
      <c r="K103" s="40"/>
      <c r="L103" s="44"/>
      <c r="M103" s="229"/>
      <c r="N103" s="230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151</v>
      </c>
      <c r="AU103" s="17" t="s">
        <v>76</v>
      </c>
    </row>
    <row r="104" s="2" customFormat="1" ht="16.5" customHeight="1">
      <c r="A104" s="38"/>
      <c r="B104" s="39"/>
      <c r="C104" s="218" t="s">
        <v>190</v>
      </c>
      <c r="D104" s="218" t="s">
        <v>147</v>
      </c>
      <c r="E104" s="219" t="s">
        <v>199</v>
      </c>
      <c r="F104" s="220" t="s">
        <v>200</v>
      </c>
      <c r="G104" s="221" t="s">
        <v>159</v>
      </c>
      <c r="H104" s="222">
        <v>2</v>
      </c>
      <c r="I104" s="223"/>
      <c r="J104" s="224">
        <f>ROUND(I104*H104,2)</f>
        <v>0</v>
      </c>
      <c r="K104" s="220" t="s">
        <v>142</v>
      </c>
      <c r="L104" s="44"/>
      <c r="M104" s="225" t="s">
        <v>19</v>
      </c>
      <c r="N104" s="226" t="s">
        <v>42</v>
      </c>
      <c r="O104" s="84"/>
      <c r="P104" s="214">
        <f>O104*H104</f>
        <v>0</v>
      </c>
      <c r="Q104" s="214">
        <v>0</v>
      </c>
      <c r="R104" s="214">
        <f>Q104*H104</f>
        <v>0</v>
      </c>
      <c r="S104" s="214">
        <v>3.48</v>
      </c>
      <c r="T104" s="215">
        <f>S104*H104</f>
        <v>6.96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173</v>
      </c>
      <c r="AT104" s="216" t="s">
        <v>147</v>
      </c>
      <c r="AU104" s="216" t="s">
        <v>76</v>
      </c>
      <c r="AY104" s="17" t="s">
        <v>144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145</v>
      </c>
      <c r="BK104" s="217">
        <f>ROUND(I104*H104,2)</f>
        <v>0</v>
      </c>
      <c r="BL104" s="17" t="s">
        <v>173</v>
      </c>
      <c r="BM104" s="216" t="s">
        <v>1634</v>
      </c>
    </row>
    <row r="105" s="2" customFormat="1">
      <c r="A105" s="38"/>
      <c r="B105" s="39"/>
      <c r="C105" s="40"/>
      <c r="D105" s="227" t="s">
        <v>151</v>
      </c>
      <c r="E105" s="40"/>
      <c r="F105" s="228" t="s">
        <v>202</v>
      </c>
      <c r="G105" s="40"/>
      <c r="H105" s="40"/>
      <c r="I105" s="146"/>
      <c r="J105" s="40"/>
      <c r="K105" s="40"/>
      <c r="L105" s="44"/>
      <c r="M105" s="229"/>
      <c r="N105" s="230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151</v>
      </c>
      <c r="AU105" s="17" t="s">
        <v>76</v>
      </c>
    </row>
    <row r="106" s="2" customFormat="1">
      <c r="A106" s="38"/>
      <c r="B106" s="39"/>
      <c r="C106" s="40"/>
      <c r="D106" s="227" t="s">
        <v>196</v>
      </c>
      <c r="E106" s="40"/>
      <c r="F106" s="228" t="s">
        <v>203</v>
      </c>
      <c r="G106" s="40"/>
      <c r="H106" s="40"/>
      <c r="I106" s="146"/>
      <c r="J106" s="40"/>
      <c r="K106" s="40"/>
      <c r="L106" s="44"/>
      <c r="M106" s="229"/>
      <c r="N106" s="230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196</v>
      </c>
      <c r="AU106" s="17" t="s">
        <v>76</v>
      </c>
    </row>
    <row r="107" s="2" customFormat="1" ht="16.5" customHeight="1">
      <c r="A107" s="38"/>
      <c r="B107" s="39"/>
      <c r="C107" s="218" t="s">
        <v>198</v>
      </c>
      <c r="D107" s="218" t="s">
        <v>147</v>
      </c>
      <c r="E107" s="219" t="s">
        <v>185</v>
      </c>
      <c r="F107" s="220" t="s">
        <v>186</v>
      </c>
      <c r="G107" s="221" t="s">
        <v>187</v>
      </c>
      <c r="H107" s="222">
        <v>1.4199999999999999</v>
      </c>
      <c r="I107" s="223"/>
      <c r="J107" s="224">
        <f>ROUND(I107*H107,2)</f>
        <v>0</v>
      </c>
      <c r="K107" s="220" t="s">
        <v>142</v>
      </c>
      <c r="L107" s="44"/>
      <c r="M107" s="225" t="s">
        <v>19</v>
      </c>
      <c r="N107" s="226" t="s">
        <v>42</v>
      </c>
      <c r="O107" s="84"/>
      <c r="P107" s="214">
        <f>O107*H107</f>
        <v>0</v>
      </c>
      <c r="Q107" s="214">
        <v>0.0088000000000000005</v>
      </c>
      <c r="R107" s="214">
        <f>Q107*H107</f>
        <v>0.012496</v>
      </c>
      <c r="S107" s="214">
        <v>0</v>
      </c>
      <c r="T107" s="21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6" t="s">
        <v>173</v>
      </c>
      <c r="AT107" s="216" t="s">
        <v>147</v>
      </c>
      <c r="AU107" s="216" t="s">
        <v>76</v>
      </c>
      <c r="AY107" s="17" t="s">
        <v>144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7" t="s">
        <v>145</v>
      </c>
      <c r="BK107" s="217">
        <f>ROUND(I107*H107,2)</f>
        <v>0</v>
      </c>
      <c r="BL107" s="17" t="s">
        <v>173</v>
      </c>
      <c r="BM107" s="216" t="s">
        <v>1635</v>
      </c>
    </row>
    <row r="108" s="2" customFormat="1">
      <c r="A108" s="38"/>
      <c r="B108" s="39"/>
      <c r="C108" s="40"/>
      <c r="D108" s="227" t="s">
        <v>151</v>
      </c>
      <c r="E108" s="40"/>
      <c r="F108" s="228" t="s">
        <v>189</v>
      </c>
      <c r="G108" s="40"/>
      <c r="H108" s="40"/>
      <c r="I108" s="146"/>
      <c r="J108" s="40"/>
      <c r="K108" s="40"/>
      <c r="L108" s="44"/>
      <c r="M108" s="229"/>
      <c r="N108" s="230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151</v>
      </c>
      <c r="AU108" s="17" t="s">
        <v>76</v>
      </c>
    </row>
    <row r="109" s="2" customFormat="1" ht="21.75" customHeight="1">
      <c r="A109" s="38"/>
      <c r="B109" s="39"/>
      <c r="C109" s="218" t="s">
        <v>204</v>
      </c>
      <c r="D109" s="218" t="s">
        <v>147</v>
      </c>
      <c r="E109" s="219" t="s">
        <v>191</v>
      </c>
      <c r="F109" s="220" t="s">
        <v>192</v>
      </c>
      <c r="G109" s="221" t="s">
        <v>193</v>
      </c>
      <c r="H109" s="222">
        <v>16</v>
      </c>
      <c r="I109" s="223"/>
      <c r="J109" s="224">
        <f>ROUND(I109*H109,2)</f>
        <v>0</v>
      </c>
      <c r="K109" s="220" t="s">
        <v>142</v>
      </c>
      <c r="L109" s="44"/>
      <c r="M109" s="225" t="s">
        <v>19</v>
      </c>
      <c r="N109" s="226" t="s">
        <v>42</v>
      </c>
      <c r="O109" s="84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6" t="s">
        <v>173</v>
      </c>
      <c r="AT109" s="216" t="s">
        <v>147</v>
      </c>
      <c r="AU109" s="216" t="s">
        <v>76</v>
      </c>
      <c r="AY109" s="17" t="s">
        <v>144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7" t="s">
        <v>145</v>
      </c>
      <c r="BK109" s="217">
        <f>ROUND(I109*H109,2)</f>
        <v>0</v>
      </c>
      <c r="BL109" s="17" t="s">
        <v>173</v>
      </c>
      <c r="BM109" s="216" t="s">
        <v>1636</v>
      </c>
    </row>
    <row r="110" s="2" customFormat="1">
      <c r="A110" s="38"/>
      <c r="B110" s="39"/>
      <c r="C110" s="40"/>
      <c r="D110" s="227" t="s">
        <v>151</v>
      </c>
      <c r="E110" s="40"/>
      <c r="F110" s="228" t="s">
        <v>195</v>
      </c>
      <c r="G110" s="40"/>
      <c r="H110" s="40"/>
      <c r="I110" s="146"/>
      <c r="J110" s="40"/>
      <c r="K110" s="40"/>
      <c r="L110" s="44"/>
      <c r="M110" s="229"/>
      <c r="N110" s="230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151</v>
      </c>
      <c r="AU110" s="17" t="s">
        <v>76</v>
      </c>
    </row>
    <row r="111" s="2" customFormat="1">
      <c r="A111" s="38"/>
      <c r="B111" s="39"/>
      <c r="C111" s="40"/>
      <c r="D111" s="227" t="s">
        <v>196</v>
      </c>
      <c r="E111" s="40"/>
      <c r="F111" s="228" t="s">
        <v>197</v>
      </c>
      <c r="G111" s="40"/>
      <c r="H111" s="40"/>
      <c r="I111" s="146"/>
      <c r="J111" s="40"/>
      <c r="K111" s="40"/>
      <c r="L111" s="44"/>
      <c r="M111" s="229"/>
      <c r="N111" s="230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196</v>
      </c>
      <c r="AU111" s="17" t="s">
        <v>76</v>
      </c>
    </row>
    <row r="112" s="2" customFormat="1" ht="21.75" customHeight="1">
      <c r="A112" s="38"/>
      <c r="B112" s="39"/>
      <c r="C112" s="218" t="s">
        <v>213</v>
      </c>
      <c r="D112" s="218" t="s">
        <v>147</v>
      </c>
      <c r="E112" s="219" t="s">
        <v>205</v>
      </c>
      <c r="F112" s="220" t="s">
        <v>206</v>
      </c>
      <c r="G112" s="221" t="s">
        <v>193</v>
      </c>
      <c r="H112" s="222">
        <v>538.59000000000003</v>
      </c>
      <c r="I112" s="223"/>
      <c r="J112" s="224">
        <f>ROUND(I112*H112,2)</f>
        <v>0</v>
      </c>
      <c r="K112" s="220" t="s">
        <v>142</v>
      </c>
      <c r="L112" s="44"/>
      <c r="M112" s="225" t="s">
        <v>19</v>
      </c>
      <c r="N112" s="226" t="s">
        <v>42</v>
      </c>
      <c r="O112" s="84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16" t="s">
        <v>76</v>
      </c>
      <c r="AT112" s="216" t="s">
        <v>147</v>
      </c>
      <c r="AU112" s="216" t="s">
        <v>76</v>
      </c>
      <c r="AY112" s="17" t="s">
        <v>144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7" t="s">
        <v>145</v>
      </c>
      <c r="BK112" s="217">
        <f>ROUND(I112*H112,2)</f>
        <v>0</v>
      </c>
      <c r="BL112" s="17" t="s">
        <v>76</v>
      </c>
      <c r="BM112" s="216" t="s">
        <v>1637</v>
      </c>
    </row>
    <row r="113" s="2" customFormat="1">
      <c r="A113" s="38"/>
      <c r="B113" s="39"/>
      <c r="C113" s="40"/>
      <c r="D113" s="227" t="s">
        <v>151</v>
      </c>
      <c r="E113" s="40"/>
      <c r="F113" s="228" t="s">
        <v>208</v>
      </c>
      <c r="G113" s="40"/>
      <c r="H113" s="40"/>
      <c r="I113" s="146"/>
      <c r="J113" s="40"/>
      <c r="K113" s="40"/>
      <c r="L113" s="44"/>
      <c r="M113" s="229"/>
      <c r="N113" s="230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151</v>
      </c>
      <c r="AU113" s="17" t="s">
        <v>76</v>
      </c>
    </row>
    <row r="114" s="11" customFormat="1">
      <c r="A114" s="11"/>
      <c r="B114" s="231"/>
      <c r="C114" s="232"/>
      <c r="D114" s="227" t="s">
        <v>209</v>
      </c>
      <c r="E114" s="233" t="s">
        <v>19</v>
      </c>
      <c r="F114" s="234" t="s">
        <v>1638</v>
      </c>
      <c r="G114" s="232"/>
      <c r="H114" s="235">
        <v>526.04999999999995</v>
      </c>
      <c r="I114" s="236"/>
      <c r="J114" s="232"/>
      <c r="K114" s="232"/>
      <c r="L114" s="237"/>
      <c r="M114" s="238"/>
      <c r="N114" s="239"/>
      <c r="O114" s="239"/>
      <c r="P114" s="239"/>
      <c r="Q114" s="239"/>
      <c r="R114" s="239"/>
      <c r="S114" s="239"/>
      <c r="T114" s="240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T114" s="241" t="s">
        <v>209</v>
      </c>
      <c r="AU114" s="241" t="s">
        <v>76</v>
      </c>
      <c r="AV114" s="11" t="s">
        <v>78</v>
      </c>
      <c r="AW114" s="11" t="s">
        <v>31</v>
      </c>
      <c r="AX114" s="11" t="s">
        <v>69</v>
      </c>
      <c r="AY114" s="241" t="s">
        <v>144</v>
      </c>
    </row>
    <row r="115" s="11" customFormat="1">
      <c r="A115" s="11"/>
      <c r="B115" s="231"/>
      <c r="C115" s="232"/>
      <c r="D115" s="227" t="s">
        <v>209</v>
      </c>
      <c r="E115" s="233" t="s">
        <v>19</v>
      </c>
      <c r="F115" s="234" t="s">
        <v>211</v>
      </c>
      <c r="G115" s="232"/>
      <c r="H115" s="235">
        <v>12.539999999999999</v>
      </c>
      <c r="I115" s="236"/>
      <c r="J115" s="232"/>
      <c r="K115" s="232"/>
      <c r="L115" s="237"/>
      <c r="M115" s="238"/>
      <c r="N115" s="239"/>
      <c r="O115" s="239"/>
      <c r="P115" s="239"/>
      <c r="Q115" s="239"/>
      <c r="R115" s="239"/>
      <c r="S115" s="239"/>
      <c r="T115" s="240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T115" s="241" t="s">
        <v>209</v>
      </c>
      <c r="AU115" s="241" t="s">
        <v>76</v>
      </c>
      <c r="AV115" s="11" t="s">
        <v>78</v>
      </c>
      <c r="AW115" s="11" t="s">
        <v>31</v>
      </c>
      <c r="AX115" s="11" t="s">
        <v>69</v>
      </c>
      <c r="AY115" s="241" t="s">
        <v>144</v>
      </c>
    </row>
    <row r="116" s="12" customFormat="1">
      <c r="A116" s="12"/>
      <c r="B116" s="242"/>
      <c r="C116" s="243"/>
      <c r="D116" s="227" t="s">
        <v>209</v>
      </c>
      <c r="E116" s="244" t="s">
        <v>19</v>
      </c>
      <c r="F116" s="245" t="s">
        <v>212</v>
      </c>
      <c r="G116" s="243"/>
      <c r="H116" s="246">
        <v>538.59000000000003</v>
      </c>
      <c r="I116" s="247"/>
      <c r="J116" s="243"/>
      <c r="K116" s="243"/>
      <c r="L116" s="248"/>
      <c r="M116" s="249"/>
      <c r="N116" s="250"/>
      <c r="O116" s="250"/>
      <c r="P116" s="250"/>
      <c r="Q116" s="250"/>
      <c r="R116" s="250"/>
      <c r="S116" s="250"/>
      <c r="T116" s="251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52" t="s">
        <v>209</v>
      </c>
      <c r="AU116" s="252" t="s">
        <v>76</v>
      </c>
      <c r="AV116" s="12" t="s">
        <v>145</v>
      </c>
      <c r="AW116" s="12" t="s">
        <v>31</v>
      </c>
      <c r="AX116" s="12" t="s">
        <v>76</v>
      </c>
      <c r="AY116" s="252" t="s">
        <v>144</v>
      </c>
    </row>
    <row r="117" s="2" customFormat="1" ht="21.75" customHeight="1">
      <c r="A117" s="38"/>
      <c r="B117" s="39"/>
      <c r="C117" s="218" t="s">
        <v>8</v>
      </c>
      <c r="D117" s="218" t="s">
        <v>147</v>
      </c>
      <c r="E117" s="219" t="s">
        <v>214</v>
      </c>
      <c r="F117" s="220" t="s">
        <v>215</v>
      </c>
      <c r="G117" s="221" t="s">
        <v>141</v>
      </c>
      <c r="H117" s="222">
        <v>1670</v>
      </c>
      <c r="I117" s="223"/>
      <c r="J117" s="224">
        <f>ROUND(I117*H117,2)</f>
        <v>0</v>
      </c>
      <c r="K117" s="220" t="s">
        <v>142</v>
      </c>
      <c r="L117" s="44"/>
      <c r="M117" s="225" t="s">
        <v>19</v>
      </c>
      <c r="N117" s="226" t="s">
        <v>42</v>
      </c>
      <c r="O117" s="84"/>
      <c r="P117" s="214">
        <f>O117*H117</f>
        <v>0</v>
      </c>
      <c r="Q117" s="214">
        <v>0.20300000000000001</v>
      </c>
      <c r="R117" s="214">
        <f>Q117*H117</f>
        <v>339.01000000000005</v>
      </c>
      <c r="S117" s="214">
        <v>0</v>
      </c>
      <c r="T117" s="215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6" t="s">
        <v>173</v>
      </c>
      <c r="AT117" s="216" t="s">
        <v>147</v>
      </c>
      <c r="AU117" s="216" t="s">
        <v>76</v>
      </c>
      <c r="AY117" s="17" t="s">
        <v>144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7" t="s">
        <v>145</v>
      </c>
      <c r="BK117" s="217">
        <f>ROUND(I117*H117,2)</f>
        <v>0</v>
      </c>
      <c r="BL117" s="17" t="s">
        <v>173</v>
      </c>
      <c r="BM117" s="216" t="s">
        <v>1639</v>
      </c>
    </row>
    <row r="118" s="2" customFormat="1">
      <c r="A118" s="38"/>
      <c r="B118" s="39"/>
      <c r="C118" s="40"/>
      <c r="D118" s="227" t="s">
        <v>151</v>
      </c>
      <c r="E118" s="40"/>
      <c r="F118" s="228" t="s">
        <v>217</v>
      </c>
      <c r="G118" s="40"/>
      <c r="H118" s="40"/>
      <c r="I118" s="146"/>
      <c r="J118" s="40"/>
      <c r="K118" s="40"/>
      <c r="L118" s="44"/>
      <c r="M118" s="229"/>
      <c r="N118" s="230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151</v>
      </c>
      <c r="AU118" s="17" t="s">
        <v>76</v>
      </c>
    </row>
    <row r="119" s="2" customFormat="1" ht="21.75" customHeight="1">
      <c r="A119" s="38"/>
      <c r="B119" s="39"/>
      <c r="C119" s="218" t="s">
        <v>221</v>
      </c>
      <c r="D119" s="218" t="s">
        <v>147</v>
      </c>
      <c r="E119" s="219" t="s">
        <v>218</v>
      </c>
      <c r="F119" s="220" t="s">
        <v>219</v>
      </c>
      <c r="G119" s="221" t="s">
        <v>141</v>
      </c>
      <c r="H119" s="222">
        <v>1670</v>
      </c>
      <c r="I119" s="223"/>
      <c r="J119" s="224">
        <f>ROUND(I119*H119,2)</f>
        <v>0</v>
      </c>
      <c r="K119" s="220" t="s">
        <v>142</v>
      </c>
      <c r="L119" s="44"/>
      <c r="M119" s="225" t="s">
        <v>19</v>
      </c>
      <c r="N119" s="226" t="s">
        <v>42</v>
      </c>
      <c r="O119" s="84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6" t="s">
        <v>173</v>
      </c>
      <c r="AT119" s="216" t="s">
        <v>147</v>
      </c>
      <c r="AU119" s="216" t="s">
        <v>76</v>
      </c>
      <c r="AY119" s="17" t="s">
        <v>144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7" t="s">
        <v>145</v>
      </c>
      <c r="BK119" s="217">
        <f>ROUND(I119*H119,2)</f>
        <v>0</v>
      </c>
      <c r="BL119" s="17" t="s">
        <v>173</v>
      </c>
      <c r="BM119" s="216" t="s">
        <v>1640</v>
      </c>
    </row>
    <row r="120" s="2" customFormat="1" ht="21.75" customHeight="1">
      <c r="A120" s="38"/>
      <c r="B120" s="39"/>
      <c r="C120" s="218" t="s">
        <v>225</v>
      </c>
      <c r="D120" s="218" t="s">
        <v>147</v>
      </c>
      <c r="E120" s="219" t="s">
        <v>222</v>
      </c>
      <c r="F120" s="220" t="s">
        <v>223</v>
      </c>
      <c r="G120" s="221" t="s">
        <v>141</v>
      </c>
      <c r="H120" s="222">
        <v>19</v>
      </c>
      <c r="I120" s="223"/>
      <c r="J120" s="224">
        <f>ROUND(I120*H120,2)</f>
        <v>0</v>
      </c>
      <c r="K120" s="220" t="s">
        <v>142</v>
      </c>
      <c r="L120" s="44"/>
      <c r="M120" s="225" t="s">
        <v>19</v>
      </c>
      <c r="N120" s="226" t="s">
        <v>42</v>
      </c>
      <c r="O120" s="84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6" t="s">
        <v>173</v>
      </c>
      <c r="AT120" s="216" t="s">
        <v>147</v>
      </c>
      <c r="AU120" s="216" t="s">
        <v>76</v>
      </c>
      <c r="AY120" s="17" t="s">
        <v>144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7" t="s">
        <v>145</v>
      </c>
      <c r="BK120" s="217">
        <f>ROUND(I120*H120,2)</f>
        <v>0</v>
      </c>
      <c r="BL120" s="17" t="s">
        <v>173</v>
      </c>
      <c r="BM120" s="216" t="s">
        <v>1641</v>
      </c>
    </row>
    <row r="121" s="2" customFormat="1" ht="21.75" customHeight="1">
      <c r="A121" s="38"/>
      <c r="B121" s="39"/>
      <c r="C121" s="218" t="s">
        <v>233</v>
      </c>
      <c r="D121" s="218" t="s">
        <v>147</v>
      </c>
      <c r="E121" s="219" t="s">
        <v>226</v>
      </c>
      <c r="F121" s="220" t="s">
        <v>227</v>
      </c>
      <c r="G121" s="221" t="s">
        <v>228</v>
      </c>
      <c r="H121" s="222">
        <v>1670</v>
      </c>
      <c r="I121" s="223"/>
      <c r="J121" s="224">
        <f>ROUND(I121*H121,2)</f>
        <v>0</v>
      </c>
      <c r="K121" s="220" t="s">
        <v>142</v>
      </c>
      <c r="L121" s="44"/>
      <c r="M121" s="225" t="s">
        <v>19</v>
      </c>
      <c r="N121" s="226" t="s">
        <v>42</v>
      </c>
      <c r="O121" s="84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6" t="s">
        <v>173</v>
      </c>
      <c r="AT121" s="216" t="s">
        <v>147</v>
      </c>
      <c r="AU121" s="216" t="s">
        <v>76</v>
      </c>
      <c r="AY121" s="17" t="s">
        <v>144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7" t="s">
        <v>145</v>
      </c>
      <c r="BK121" s="217">
        <f>ROUND(I121*H121,2)</f>
        <v>0</v>
      </c>
      <c r="BL121" s="17" t="s">
        <v>173</v>
      </c>
      <c r="BM121" s="216" t="s">
        <v>1642</v>
      </c>
    </row>
    <row r="122" s="2" customFormat="1">
      <c r="A122" s="38"/>
      <c r="B122" s="39"/>
      <c r="C122" s="40"/>
      <c r="D122" s="227" t="s">
        <v>151</v>
      </c>
      <c r="E122" s="40"/>
      <c r="F122" s="228" t="s">
        <v>230</v>
      </c>
      <c r="G122" s="40"/>
      <c r="H122" s="40"/>
      <c r="I122" s="146"/>
      <c r="J122" s="40"/>
      <c r="K122" s="40"/>
      <c r="L122" s="44"/>
      <c r="M122" s="229"/>
      <c r="N122" s="230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151</v>
      </c>
      <c r="AU122" s="17" t="s">
        <v>76</v>
      </c>
    </row>
    <row r="123" s="13" customFormat="1" ht="25.92" customHeight="1">
      <c r="A123" s="13"/>
      <c r="B123" s="253"/>
      <c r="C123" s="254"/>
      <c r="D123" s="255" t="s">
        <v>68</v>
      </c>
      <c r="E123" s="256" t="s">
        <v>231</v>
      </c>
      <c r="F123" s="256" t="s">
        <v>232</v>
      </c>
      <c r="G123" s="254"/>
      <c r="H123" s="254"/>
      <c r="I123" s="257"/>
      <c r="J123" s="258">
        <f>BK123</f>
        <v>0</v>
      </c>
      <c r="K123" s="254"/>
      <c r="L123" s="259"/>
      <c r="M123" s="260"/>
      <c r="N123" s="261"/>
      <c r="O123" s="261"/>
      <c r="P123" s="262">
        <f>SUM(P124:P128)</f>
        <v>0</v>
      </c>
      <c r="Q123" s="261"/>
      <c r="R123" s="262">
        <f>SUM(R124:R128)</f>
        <v>0</v>
      </c>
      <c r="S123" s="261"/>
      <c r="T123" s="263">
        <f>SUM(T124:T128)</f>
        <v>0</v>
      </c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R123" s="264" t="s">
        <v>145</v>
      </c>
      <c r="AT123" s="265" t="s">
        <v>68</v>
      </c>
      <c r="AU123" s="265" t="s">
        <v>69</v>
      </c>
      <c r="AY123" s="264" t="s">
        <v>144</v>
      </c>
      <c r="BK123" s="266">
        <f>SUM(BK124:BK128)</f>
        <v>0</v>
      </c>
    </row>
    <row r="124" s="2" customFormat="1" ht="16.5" customHeight="1">
      <c r="A124" s="38"/>
      <c r="B124" s="39"/>
      <c r="C124" s="218" t="s">
        <v>239</v>
      </c>
      <c r="D124" s="218" t="s">
        <v>147</v>
      </c>
      <c r="E124" s="219" t="s">
        <v>234</v>
      </c>
      <c r="F124" s="220" t="s">
        <v>235</v>
      </c>
      <c r="G124" s="221" t="s">
        <v>236</v>
      </c>
      <c r="H124" s="222">
        <v>158</v>
      </c>
      <c r="I124" s="223"/>
      <c r="J124" s="224">
        <f>ROUND(I124*H124,2)</f>
        <v>0</v>
      </c>
      <c r="K124" s="220" t="s">
        <v>142</v>
      </c>
      <c r="L124" s="44"/>
      <c r="M124" s="225" t="s">
        <v>19</v>
      </c>
      <c r="N124" s="226" t="s">
        <v>42</v>
      </c>
      <c r="O124" s="84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6" t="s">
        <v>237</v>
      </c>
      <c r="AT124" s="216" t="s">
        <v>147</v>
      </c>
      <c r="AU124" s="216" t="s">
        <v>76</v>
      </c>
      <c r="AY124" s="17" t="s">
        <v>144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7" t="s">
        <v>145</v>
      </c>
      <c r="BK124" s="217">
        <f>ROUND(I124*H124,2)</f>
        <v>0</v>
      </c>
      <c r="BL124" s="17" t="s">
        <v>237</v>
      </c>
      <c r="BM124" s="216" t="s">
        <v>1643</v>
      </c>
    </row>
    <row r="125" s="2" customFormat="1" ht="16.5" customHeight="1">
      <c r="A125" s="38"/>
      <c r="B125" s="39"/>
      <c r="C125" s="218" t="s">
        <v>243</v>
      </c>
      <c r="D125" s="218" t="s">
        <v>147</v>
      </c>
      <c r="E125" s="219" t="s">
        <v>251</v>
      </c>
      <c r="F125" s="220" t="s">
        <v>252</v>
      </c>
      <c r="G125" s="221" t="s">
        <v>236</v>
      </c>
      <c r="H125" s="222">
        <v>94</v>
      </c>
      <c r="I125" s="223"/>
      <c r="J125" s="224">
        <f>ROUND(I125*H125,2)</f>
        <v>0</v>
      </c>
      <c r="K125" s="220" t="s">
        <v>142</v>
      </c>
      <c r="L125" s="44"/>
      <c r="M125" s="225" t="s">
        <v>19</v>
      </c>
      <c r="N125" s="226" t="s">
        <v>42</v>
      </c>
      <c r="O125" s="84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6" t="s">
        <v>237</v>
      </c>
      <c r="AT125" s="216" t="s">
        <v>147</v>
      </c>
      <c r="AU125" s="216" t="s">
        <v>76</v>
      </c>
      <c r="AY125" s="17" t="s">
        <v>144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7" t="s">
        <v>145</v>
      </c>
      <c r="BK125" s="217">
        <f>ROUND(I125*H125,2)</f>
        <v>0</v>
      </c>
      <c r="BL125" s="17" t="s">
        <v>237</v>
      </c>
      <c r="BM125" s="216" t="s">
        <v>1644</v>
      </c>
    </row>
    <row r="126" s="2" customFormat="1" ht="16.5" customHeight="1">
      <c r="A126" s="38"/>
      <c r="B126" s="39"/>
      <c r="C126" s="218" t="s">
        <v>7</v>
      </c>
      <c r="D126" s="218" t="s">
        <v>147</v>
      </c>
      <c r="E126" s="219" t="s">
        <v>240</v>
      </c>
      <c r="F126" s="220" t="s">
        <v>241</v>
      </c>
      <c r="G126" s="221" t="s">
        <v>236</v>
      </c>
      <c r="H126" s="222">
        <v>122</v>
      </c>
      <c r="I126" s="223"/>
      <c r="J126" s="224">
        <f>ROUND(I126*H126,2)</f>
        <v>0</v>
      </c>
      <c r="K126" s="220" t="s">
        <v>142</v>
      </c>
      <c r="L126" s="44"/>
      <c r="M126" s="225" t="s">
        <v>19</v>
      </c>
      <c r="N126" s="226" t="s">
        <v>42</v>
      </c>
      <c r="O126" s="84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16" t="s">
        <v>237</v>
      </c>
      <c r="AT126" s="216" t="s">
        <v>147</v>
      </c>
      <c r="AU126" s="216" t="s">
        <v>76</v>
      </c>
      <c r="AY126" s="17" t="s">
        <v>144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7" t="s">
        <v>145</v>
      </c>
      <c r="BK126" s="217">
        <f>ROUND(I126*H126,2)</f>
        <v>0</v>
      </c>
      <c r="BL126" s="17" t="s">
        <v>237</v>
      </c>
      <c r="BM126" s="216" t="s">
        <v>1645</v>
      </c>
    </row>
    <row r="127" s="2" customFormat="1" ht="16.5" customHeight="1">
      <c r="A127" s="38"/>
      <c r="B127" s="39"/>
      <c r="C127" s="218" t="s">
        <v>250</v>
      </c>
      <c r="D127" s="218" t="s">
        <v>147</v>
      </c>
      <c r="E127" s="219" t="s">
        <v>244</v>
      </c>
      <c r="F127" s="220" t="s">
        <v>245</v>
      </c>
      <c r="G127" s="221" t="s">
        <v>236</v>
      </c>
      <c r="H127" s="222">
        <v>66</v>
      </c>
      <c r="I127" s="223"/>
      <c r="J127" s="224">
        <f>ROUND(I127*H127,2)</f>
        <v>0</v>
      </c>
      <c r="K127" s="220" t="s">
        <v>142</v>
      </c>
      <c r="L127" s="44"/>
      <c r="M127" s="225" t="s">
        <v>19</v>
      </c>
      <c r="N127" s="226" t="s">
        <v>42</v>
      </c>
      <c r="O127" s="84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6" t="s">
        <v>237</v>
      </c>
      <c r="AT127" s="216" t="s">
        <v>147</v>
      </c>
      <c r="AU127" s="216" t="s">
        <v>76</v>
      </c>
      <c r="AY127" s="17" t="s">
        <v>144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7" t="s">
        <v>145</v>
      </c>
      <c r="BK127" s="217">
        <f>ROUND(I127*H127,2)</f>
        <v>0</v>
      </c>
      <c r="BL127" s="17" t="s">
        <v>237</v>
      </c>
      <c r="BM127" s="216" t="s">
        <v>1646</v>
      </c>
    </row>
    <row r="128" s="2" customFormat="1" ht="16.5" customHeight="1">
      <c r="A128" s="38"/>
      <c r="B128" s="39"/>
      <c r="C128" s="218" t="s">
        <v>391</v>
      </c>
      <c r="D128" s="218" t="s">
        <v>147</v>
      </c>
      <c r="E128" s="219" t="s">
        <v>247</v>
      </c>
      <c r="F128" s="220" t="s">
        <v>248</v>
      </c>
      <c r="G128" s="221" t="s">
        <v>236</v>
      </c>
      <c r="H128" s="222">
        <v>84</v>
      </c>
      <c r="I128" s="223"/>
      <c r="J128" s="224">
        <f>ROUND(I128*H128,2)</f>
        <v>0</v>
      </c>
      <c r="K128" s="220" t="s">
        <v>142</v>
      </c>
      <c r="L128" s="44"/>
      <c r="M128" s="267" t="s">
        <v>19</v>
      </c>
      <c r="N128" s="268" t="s">
        <v>42</v>
      </c>
      <c r="O128" s="269"/>
      <c r="P128" s="270">
        <f>O128*H128</f>
        <v>0</v>
      </c>
      <c r="Q128" s="270">
        <v>0</v>
      </c>
      <c r="R128" s="270">
        <f>Q128*H128</f>
        <v>0</v>
      </c>
      <c r="S128" s="270">
        <v>0</v>
      </c>
      <c r="T128" s="271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6" t="s">
        <v>237</v>
      </c>
      <c r="AT128" s="216" t="s">
        <v>147</v>
      </c>
      <c r="AU128" s="216" t="s">
        <v>76</v>
      </c>
      <c r="AY128" s="17" t="s">
        <v>144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7" t="s">
        <v>145</v>
      </c>
      <c r="BK128" s="217">
        <f>ROUND(I128*H128,2)</f>
        <v>0</v>
      </c>
      <c r="BL128" s="17" t="s">
        <v>237</v>
      </c>
      <c r="BM128" s="216" t="s">
        <v>1647</v>
      </c>
    </row>
    <row r="129" s="2" customFormat="1" ht="6.96" customHeight="1">
      <c r="A129" s="38"/>
      <c r="B129" s="59"/>
      <c r="C129" s="60"/>
      <c r="D129" s="60"/>
      <c r="E129" s="60"/>
      <c r="F129" s="60"/>
      <c r="G129" s="60"/>
      <c r="H129" s="60"/>
      <c r="I129" s="175"/>
      <c r="J129" s="60"/>
      <c r="K129" s="60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4Dx397dVki7iSk0k4oOEmJLOpqz3tvmxnYP7iA4R2X5Pa5vdLi9f61+SAaqegDRKc5iYR0cOp3BwsGp/OVrkZA==" hashValue="QoVX/b284MNEvjgh6tOGyKhwzwwaSM9DQFUYvt3X9XuDFJjQzVNAp1g7uRPdm0sEtmNjss16/WIpifiXHYb2lA==" algorithmName="SHA-512" password="CC35"/>
  <autoFilter ref="C86:K1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0"/>
      <c r="AT3" s="17" t="s">
        <v>78</v>
      </c>
    </row>
    <row r="4" s="1" customFormat="1" ht="24.96" customHeight="1">
      <c r="B4" s="20"/>
      <c r="D4" s="142" t="s">
        <v>115</v>
      </c>
      <c r="I4" s="138"/>
      <c r="L4" s="20"/>
      <c r="M4" s="143" t="s">
        <v>10</v>
      </c>
      <c r="AT4" s="17" t="s">
        <v>31</v>
      </c>
    </row>
    <row r="5" s="1" customFormat="1" ht="6.96" customHeight="1">
      <c r="B5" s="20"/>
      <c r="I5" s="138"/>
      <c r="L5" s="20"/>
    </row>
    <row r="6" s="1" customFormat="1" ht="12" customHeight="1">
      <c r="B6" s="20"/>
      <c r="D6" s="144" t="s">
        <v>16</v>
      </c>
      <c r="I6" s="138"/>
      <c r="L6" s="20"/>
    </row>
    <row r="7" s="1" customFormat="1" ht="16.5" customHeight="1">
      <c r="B7" s="20"/>
      <c r="E7" s="145" t="str">
        <f>'Rekapitulace stavby'!K6</f>
        <v>Oprava přijímačů kolejových obvodů - II. Etapa</v>
      </c>
      <c r="F7" s="144"/>
      <c r="G7" s="144"/>
      <c r="H7" s="144"/>
      <c r="I7" s="138"/>
      <c r="L7" s="20"/>
    </row>
    <row r="8" s="1" customFormat="1" ht="12" customHeight="1">
      <c r="B8" s="20"/>
      <c r="D8" s="144" t="s">
        <v>116</v>
      </c>
      <c r="I8" s="138"/>
      <c r="L8" s="20"/>
    </row>
    <row r="9" s="2" customFormat="1" ht="16.5" customHeight="1">
      <c r="A9" s="38"/>
      <c r="B9" s="44"/>
      <c r="C9" s="38"/>
      <c r="D9" s="38"/>
      <c r="E9" s="145" t="s">
        <v>1620</v>
      </c>
      <c r="F9" s="38"/>
      <c r="G9" s="38"/>
      <c r="H9" s="38"/>
      <c r="I9" s="146"/>
      <c r="J9" s="38"/>
      <c r="K9" s="38"/>
      <c r="L9" s="147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4" t="s">
        <v>118</v>
      </c>
      <c r="E10" s="38"/>
      <c r="F10" s="38"/>
      <c r="G10" s="38"/>
      <c r="H10" s="38"/>
      <c r="I10" s="146"/>
      <c r="J10" s="38"/>
      <c r="K10" s="38"/>
      <c r="L10" s="147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8" t="s">
        <v>1648</v>
      </c>
      <c r="F11" s="38"/>
      <c r="G11" s="38"/>
      <c r="H11" s="38"/>
      <c r="I11" s="146"/>
      <c r="J11" s="38"/>
      <c r="K11" s="38"/>
      <c r="L11" s="147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146"/>
      <c r="J12" s="38"/>
      <c r="K12" s="38"/>
      <c r="L12" s="147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4" t="s">
        <v>18</v>
      </c>
      <c r="E13" s="38"/>
      <c r="F13" s="133" t="s">
        <v>19</v>
      </c>
      <c r="G13" s="38"/>
      <c r="H13" s="38"/>
      <c r="I13" s="149" t="s">
        <v>20</v>
      </c>
      <c r="J13" s="133" t="s">
        <v>19</v>
      </c>
      <c r="K13" s="38"/>
      <c r="L13" s="147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4" t="s">
        <v>21</v>
      </c>
      <c r="E14" s="38"/>
      <c r="F14" s="133" t="s">
        <v>22</v>
      </c>
      <c r="G14" s="38"/>
      <c r="H14" s="38"/>
      <c r="I14" s="149" t="s">
        <v>23</v>
      </c>
      <c r="J14" s="150" t="str">
        <f>'Rekapitulace stavby'!AN8</f>
        <v>30. 4. 2020</v>
      </c>
      <c r="K14" s="38"/>
      <c r="L14" s="147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146"/>
      <c r="J15" s="38"/>
      <c r="K15" s="38"/>
      <c r="L15" s="147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4" t="s">
        <v>25</v>
      </c>
      <c r="E16" s="38"/>
      <c r="F16" s="38"/>
      <c r="G16" s="38"/>
      <c r="H16" s="38"/>
      <c r="I16" s="149" t="s">
        <v>26</v>
      </c>
      <c r="J16" s="133" t="str">
        <f>IF('Rekapitulace stavby'!AN10="","",'Rekapitulace stavby'!AN10)</f>
        <v/>
      </c>
      <c r="K16" s="38"/>
      <c r="L16" s="147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tr">
        <f>IF('Rekapitulace stavby'!E11="","",'Rekapitulace stavby'!E11)</f>
        <v xml:space="preserve"> </v>
      </c>
      <c r="F17" s="38"/>
      <c r="G17" s="38"/>
      <c r="H17" s="38"/>
      <c r="I17" s="149" t="s">
        <v>27</v>
      </c>
      <c r="J17" s="133" t="str">
        <f>IF('Rekapitulace stavby'!AN11="","",'Rekapitulace stavby'!AN11)</f>
        <v/>
      </c>
      <c r="K17" s="38"/>
      <c r="L17" s="147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146"/>
      <c r="J18" s="38"/>
      <c r="K18" s="38"/>
      <c r="L18" s="147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4" t="s">
        <v>28</v>
      </c>
      <c r="E19" s="38"/>
      <c r="F19" s="38"/>
      <c r="G19" s="38"/>
      <c r="H19" s="38"/>
      <c r="I19" s="149" t="s">
        <v>26</v>
      </c>
      <c r="J19" s="33" t="str">
        <f>'Rekapitulace stavby'!AN13</f>
        <v>Vyplň údaj</v>
      </c>
      <c r="K19" s="38"/>
      <c r="L19" s="147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9" t="s">
        <v>27</v>
      </c>
      <c r="J20" s="33" t="str">
        <f>'Rekapitulace stavby'!AN14</f>
        <v>Vyplň údaj</v>
      </c>
      <c r="K20" s="38"/>
      <c r="L20" s="147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146"/>
      <c r="J21" s="38"/>
      <c r="K21" s="38"/>
      <c r="L21" s="147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4" t="s">
        <v>30</v>
      </c>
      <c r="E22" s="38"/>
      <c r="F22" s="38"/>
      <c r="G22" s="38"/>
      <c r="H22" s="38"/>
      <c r="I22" s="149" t="s">
        <v>26</v>
      </c>
      <c r="J22" s="133" t="str">
        <f>IF('Rekapitulace stavby'!AN16="","",'Rekapitulace stavby'!AN16)</f>
        <v/>
      </c>
      <c r="K22" s="38"/>
      <c r="L22" s="147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tr">
        <f>IF('Rekapitulace stavby'!E17="","",'Rekapitulace stavby'!E17)</f>
        <v xml:space="preserve"> </v>
      </c>
      <c r="F23" s="38"/>
      <c r="G23" s="38"/>
      <c r="H23" s="38"/>
      <c r="I23" s="149" t="s">
        <v>27</v>
      </c>
      <c r="J23" s="133" t="str">
        <f>IF('Rekapitulace stavby'!AN17="","",'Rekapitulace stavby'!AN17)</f>
        <v/>
      </c>
      <c r="K23" s="38"/>
      <c r="L23" s="14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146"/>
      <c r="J24" s="38"/>
      <c r="K24" s="38"/>
      <c r="L24" s="147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4" t="s">
        <v>32</v>
      </c>
      <c r="E25" s="38"/>
      <c r="F25" s="38"/>
      <c r="G25" s="38"/>
      <c r="H25" s="38"/>
      <c r="I25" s="149" t="s">
        <v>26</v>
      </c>
      <c r="J25" s="133" t="str">
        <f>IF('Rekapitulace stavby'!AN19="","",'Rekapitulace stavby'!AN19)</f>
        <v/>
      </c>
      <c r="K25" s="38"/>
      <c r="L25" s="147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9" t="s">
        <v>27</v>
      </c>
      <c r="J26" s="133" t="str">
        <f>IF('Rekapitulace stavby'!AN20="","",'Rekapitulace stavby'!AN20)</f>
        <v/>
      </c>
      <c r="K26" s="38"/>
      <c r="L26" s="147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146"/>
      <c r="J27" s="38"/>
      <c r="K27" s="38"/>
      <c r="L27" s="147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4" t="s">
        <v>33</v>
      </c>
      <c r="E28" s="38"/>
      <c r="F28" s="38"/>
      <c r="G28" s="38"/>
      <c r="H28" s="38"/>
      <c r="I28" s="146"/>
      <c r="J28" s="38"/>
      <c r="K28" s="38"/>
      <c r="L28" s="147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1"/>
      <c r="B29" s="152"/>
      <c r="C29" s="151"/>
      <c r="D29" s="151"/>
      <c r="E29" s="153" t="s">
        <v>19</v>
      </c>
      <c r="F29" s="153"/>
      <c r="G29" s="153"/>
      <c r="H29" s="153"/>
      <c r="I29" s="154"/>
      <c r="J29" s="151"/>
      <c r="K29" s="151"/>
      <c r="L29" s="155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146"/>
      <c r="J30" s="38"/>
      <c r="K30" s="38"/>
      <c r="L30" s="147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6"/>
      <c r="E31" s="156"/>
      <c r="F31" s="156"/>
      <c r="G31" s="156"/>
      <c r="H31" s="156"/>
      <c r="I31" s="157"/>
      <c r="J31" s="156"/>
      <c r="K31" s="156"/>
      <c r="L31" s="147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8" t="s">
        <v>35</v>
      </c>
      <c r="E32" s="38"/>
      <c r="F32" s="38"/>
      <c r="G32" s="38"/>
      <c r="H32" s="38"/>
      <c r="I32" s="146"/>
      <c r="J32" s="159">
        <f>ROUND(J85, 2)</f>
        <v>0</v>
      </c>
      <c r="K32" s="38"/>
      <c r="L32" s="147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6"/>
      <c r="E33" s="156"/>
      <c r="F33" s="156"/>
      <c r="G33" s="156"/>
      <c r="H33" s="156"/>
      <c r="I33" s="157"/>
      <c r="J33" s="156"/>
      <c r="K33" s="156"/>
      <c r="L33" s="147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0" t="s">
        <v>37</v>
      </c>
      <c r="G34" s="38"/>
      <c r="H34" s="38"/>
      <c r="I34" s="161" t="s">
        <v>36</v>
      </c>
      <c r="J34" s="160" t="s">
        <v>38</v>
      </c>
      <c r="K34" s="38"/>
      <c r="L34" s="147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162" t="s">
        <v>39</v>
      </c>
      <c r="E35" s="144" t="s">
        <v>40</v>
      </c>
      <c r="F35" s="163">
        <f>ROUND((SUM(BE85:BE109)),  2)</f>
        <v>0</v>
      </c>
      <c r="G35" s="38"/>
      <c r="H35" s="38"/>
      <c r="I35" s="164">
        <v>0.20999999999999999</v>
      </c>
      <c r="J35" s="163">
        <f>ROUND(((SUM(BE85:BE109))*I35),  2)</f>
        <v>0</v>
      </c>
      <c r="K35" s="38"/>
      <c r="L35" s="147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4" t="s">
        <v>41</v>
      </c>
      <c r="F36" s="163">
        <f>ROUND((SUM(BF85:BF109)),  2)</f>
        <v>0</v>
      </c>
      <c r="G36" s="38"/>
      <c r="H36" s="38"/>
      <c r="I36" s="164">
        <v>0.14999999999999999</v>
      </c>
      <c r="J36" s="163">
        <f>ROUND(((SUM(BF85:BF109))*I36),  2)</f>
        <v>0</v>
      </c>
      <c r="K36" s="38"/>
      <c r="L36" s="147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14.4" customHeight="1">
      <c r="A37" s="38"/>
      <c r="B37" s="44"/>
      <c r="C37" s="38"/>
      <c r="D37" s="144" t="s">
        <v>39</v>
      </c>
      <c r="E37" s="144" t="s">
        <v>42</v>
      </c>
      <c r="F37" s="163">
        <f>ROUND((SUM(BG85:BG109)),  2)</f>
        <v>0</v>
      </c>
      <c r="G37" s="38"/>
      <c r="H37" s="38"/>
      <c r="I37" s="164">
        <v>0.20999999999999999</v>
      </c>
      <c r="J37" s="163">
        <f>0</f>
        <v>0</v>
      </c>
      <c r="K37" s="38"/>
      <c r="L37" s="147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44"/>
      <c r="C38" s="38"/>
      <c r="D38" s="38"/>
      <c r="E38" s="144" t="s">
        <v>43</v>
      </c>
      <c r="F38" s="163">
        <f>ROUND((SUM(BH85:BH109)),  2)</f>
        <v>0</v>
      </c>
      <c r="G38" s="38"/>
      <c r="H38" s="38"/>
      <c r="I38" s="164">
        <v>0.14999999999999999</v>
      </c>
      <c r="J38" s="163">
        <f>0</f>
        <v>0</v>
      </c>
      <c r="K38" s="38"/>
      <c r="L38" s="147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4" t="s">
        <v>44</v>
      </c>
      <c r="F39" s="163">
        <f>ROUND((SUM(BI85:BI109)),  2)</f>
        <v>0</v>
      </c>
      <c r="G39" s="38"/>
      <c r="H39" s="38"/>
      <c r="I39" s="164">
        <v>0</v>
      </c>
      <c r="J39" s="163">
        <f>0</f>
        <v>0</v>
      </c>
      <c r="K39" s="38"/>
      <c r="L39" s="147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146"/>
      <c r="J40" s="38"/>
      <c r="K40" s="38"/>
      <c r="L40" s="147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5"/>
      <c r="D41" s="166" t="s">
        <v>45</v>
      </c>
      <c r="E41" s="167"/>
      <c r="F41" s="167"/>
      <c r="G41" s="168" t="s">
        <v>46</v>
      </c>
      <c r="H41" s="169" t="s">
        <v>47</v>
      </c>
      <c r="I41" s="170"/>
      <c r="J41" s="171">
        <f>SUM(J32:J39)</f>
        <v>0</v>
      </c>
      <c r="K41" s="172"/>
      <c r="L41" s="147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73"/>
      <c r="C42" s="174"/>
      <c r="D42" s="174"/>
      <c r="E42" s="174"/>
      <c r="F42" s="174"/>
      <c r="G42" s="174"/>
      <c r="H42" s="174"/>
      <c r="I42" s="175"/>
      <c r="J42" s="174"/>
      <c r="K42" s="174"/>
      <c r="L42" s="147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s="2" customFormat="1" ht="6.96" customHeight="1">
      <c r="A46" s="38"/>
      <c r="B46" s="176"/>
      <c r="C46" s="177"/>
      <c r="D46" s="177"/>
      <c r="E46" s="177"/>
      <c r="F46" s="177"/>
      <c r="G46" s="177"/>
      <c r="H46" s="177"/>
      <c r="I46" s="178"/>
      <c r="J46" s="177"/>
      <c r="K46" s="177"/>
      <c r="L46" s="147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24.96" customHeight="1">
      <c r="A47" s="38"/>
      <c r="B47" s="39"/>
      <c r="C47" s="23" t="s">
        <v>120</v>
      </c>
      <c r="D47" s="40"/>
      <c r="E47" s="40"/>
      <c r="F47" s="40"/>
      <c r="G47" s="40"/>
      <c r="H47" s="40"/>
      <c r="I47" s="146"/>
      <c r="J47" s="40"/>
      <c r="K47" s="40"/>
      <c r="L47" s="147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146"/>
      <c r="J48" s="40"/>
      <c r="K48" s="40"/>
      <c r="L48" s="147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146"/>
      <c r="J49" s="40"/>
      <c r="K49" s="40"/>
      <c r="L49" s="147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179" t="str">
        <f>E7</f>
        <v>Oprava přijímačů kolejových obvodů - II. Etapa</v>
      </c>
      <c r="F50" s="32"/>
      <c r="G50" s="32"/>
      <c r="H50" s="32"/>
      <c r="I50" s="146"/>
      <c r="J50" s="40"/>
      <c r="K50" s="40"/>
      <c r="L50" s="147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1" customFormat="1" ht="12" customHeight="1">
      <c r="B51" s="21"/>
      <c r="C51" s="32" t="s">
        <v>116</v>
      </c>
      <c r="D51" s="22"/>
      <c r="E51" s="22"/>
      <c r="F51" s="22"/>
      <c r="G51" s="22"/>
      <c r="H51" s="22"/>
      <c r="I51" s="138"/>
      <c r="J51" s="22"/>
      <c r="K51" s="22"/>
      <c r="L51" s="20"/>
    </row>
    <row r="52" s="2" customFormat="1" ht="16.5" customHeight="1">
      <c r="A52" s="38"/>
      <c r="B52" s="39"/>
      <c r="C52" s="40"/>
      <c r="D52" s="40"/>
      <c r="E52" s="179" t="s">
        <v>1620</v>
      </c>
      <c r="F52" s="40"/>
      <c r="G52" s="40"/>
      <c r="H52" s="40"/>
      <c r="I52" s="146"/>
      <c r="J52" s="40"/>
      <c r="K52" s="40"/>
      <c r="L52" s="147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12" customHeight="1">
      <c r="A53" s="38"/>
      <c r="B53" s="39"/>
      <c r="C53" s="32" t="s">
        <v>118</v>
      </c>
      <c r="D53" s="40"/>
      <c r="E53" s="40"/>
      <c r="F53" s="40"/>
      <c r="G53" s="40"/>
      <c r="H53" s="40"/>
      <c r="I53" s="146"/>
      <c r="J53" s="40"/>
      <c r="K53" s="40"/>
      <c r="L53" s="147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6.5" customHeight="1">
      <c r="A54" s="38"/>
      <c r="B54" s="39"/>
      <c r="C54" s="40"/>
      <c r="D54" s="40"/>
      <c r="E54" s="69" t="str">
        <f>E11</f>
        <v>03.2 - Stavební část - Sborník</v>
      </c>
      <c r="F54" s="40"/>
      <c r="G54" s="40"/>
      <c r="H54" s="40"/>
      <c r="I54" s="146"/>
      <c r="J54" s="40"/>
      <c r="K54" s="40"/>
      <c r="L54" s="147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146"/>
      <c r="J55" s="40"/>
      <c r="K55" s="40"/>
      <c r="L55" s="147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2" customHeight="1">
      <c r="A56" s="38"/>
      <c r="B56" s="39"/>
      <c r="C56" s="32" t="s">
        <v>21</v>
      </c>
      <c r="D56" s="40"/>
      <c r="E56" s="40"/>
      <c r="F56" s="27" t="str">
        <f>F14</f>
        <v xml:space="preserve"> </v>
      </c>
      <c r="G56" s="40"/>
      <c r="H56" s="40"/>
      <c r="I56" s="149" t="s">
        <v>23</v>
      </c>
      <c r="J56" s="72" t="str">
        <f>IF(J14="","",J14)</f>
        <v>30. 4. 2020</v>
      </c>
      <c r="K56" s="40"/>
      <c r="L56" s="147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146"/>
      <c r="J57" s="40"/>
      <c r="K57" s="40"/>
      <c r="L57" s="147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 xml:space="preserve"> </v>
      </c>
      <c r="G58" s="40"/>
      <c r="H58" s="40"/>
      <c r="I58" s="149" t="s">
        <v>30</v>
      </c>
      <c r="J58" s="36" t="str">
        <f>E23</f>
        <v xml:space="preserve"> </v>
      </c>
      <c r="K58" s="40"/>
      <c r="L58" s="147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15.15" customHeight="1">
      <c r="A59" s="38"/>
      <c r="B59" s="39"/>
      <c r="C59" s="32" t="s">
        <v>28</v>
      </c>
      <c r="D59" s="40"/>
      <c r="E59" s="40"/>
      <c r="F59" s="27" t="str">
        <f>IF(E20="","",E20)</f>
        <v>Vyplň údaj</v>
      </c>
      <c r="G59" s="40"/>
      <c r="H59" s="40"/>
      <c r="I59" s="149" t="s">
        <v>32</v>
      </c>
      <c r="J59" s="36" t="str">
        <f>E26</f>
        <v xml:space="preserve"> </v>
      </c>
      <c r="K59" s="40"/>
      <c r="L59" s="147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146"/>
      <c r="J60" s="40"/>
      <c r="K60" s="40"/>
      <c r="L60" s="147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s="2" customFormat="1" ht="29.28" customHeight="1">
      <c r="A61" s="38"/>
      <c r="B61" s="39"/>
      <c r="C61" s="180" t="s">
        <v>121</v>
      </c>
      <c r="D61" s="181"/>
      <c r="E61" s="181"/>
      <c r="F61" s="181"/>
      <c r="G61" s="181"/>
      <c r="H61" s="181"/>
      <c r="I61" s="182"/>
      <c r="J61" s="183" t="s">
        <v>122</v>
      </c>
      <c r="K61" s="181"/>
      <c r="L61" s="147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146"/>
      <c r="J62" s="40"/>
      <c r="K62" s="40"/>
      <c r="L62" s="147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s="2" customFormat="1" ht="22.8" customHeight="1">
      <c r="A63" s="38"/>
      <c r="B63" s="39"/>
      <c r="C63" s="184" t="s">
        <v>67</v>
      </c>
      <c r="D63" s="40"/>
      <c r="E63" s="40"/>
      <c r="F63" s="40"/>
      <c r="G63" s="40"/>
      <c r="H63" s="40"/>
      <c r="I63" s="146"/>
      <c r="J63" s="102">
        <f>J85</f>
        <v>0</v>
      </c>
      <c r="K63" s="40"/>
      <c r="L63" s="147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123</v>
      </c>
    </row>
    <row r="64" s="2" customFormat="1" ht="21.84" customHeight="1">
      <c r="A64" s="38"/>
      <c r="B64" s="39"/>
      <c r="C64" s="40"/>
      <c r="D64" s="40"/>
      <c r="E64" s="40"/>
      <c r="F64" s="40"/>
      <c r="G64" s="40"/>
      <c r="H64" s="40"/>
      <c r="I64" s="146"/>
      <c r="J64" s="40"/>
      <c r="K64" s="40"/>
      <c r="L64" s="147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</row>
    <row r="65" s="2" customFormat="1" ht="6.96" customHeight="1">
      <c r="A65" s="38"/>
      <c r="B65" s="59"/>
      <c r="C65" s="60"/>
      <c r="D65" s="60"/>
      <c r="E65" s="60"/>
      <c r="F65" s="60"/>
      <c r="G65" s="60"/>
      <c r="H65" s="60"/>
      <c r="I65" s="175"/>
      <c r="J65" s="60"/>
      <c r="K65" s="60"/>
      <c r="L65" s="147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9" s="2" customFormat="1" ht="6.96" customHeight="1">
      <c r="A69" s="38"/>
      <c r="B69" s="61"/>
      <c r="C69" s="62"/>
      <c r="D69" s="62"/>
      <c r="E69" s="62"/>
      <c r="F69" s="62"/>
      <c r="G69" s="62"/>
      <c r="H69" s="62"/>
      <c r="I69" s="178"/>
      <c r="J69" s="62"/>
      <c r="K69" s="62"/>
      <c r="L69" s="147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4.96" customHeight="1">
      <c r="A70" s="38"/>
      <c r="B70" s="39"/>
      <c r="C70" s="23" t="s">
        <v>125</v>
      </c>
      <c r="D70" s="40"/>
      <c r="E70" s="40"/>
      <c r="F70" s="40"/>
      <c r="G70" s="40"/>
      <c r="H70" s="40"/>
      <c r="I70" s="146"/>
      <c r="J70" s="40"/>
      <c r="K70" s="40"/>
      <c r="L70" s="147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6.96" customHeight="1">
      <c r="A71" s="38"/>
      <c r="B71" s="39"/>
      <c r="C71" s="40"/>
      <c r="D71" s="40"/>
      <c r="E71" s="40"/>
      <c r="F71" s="40"/>
      <c r="G71" s="40"/>
      <c r="H71" s="40"/>
      <c r="I71" s="146"/>
      <c r="J71" s="40"/>
      <c r="K71" s="40"/>
      <c r="L71" s="147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2" customHeight="1">
      <c r="A72" s="38"/>
      <c r="B72" s="39"/>
      <c r="C72" s="32" t="s">
        <v>16</v>
      </c>
      <c r="D72" s="40"/>
      <c r="E72" s="40"/>
      <c r="F72" s="40"/>
      <c r="G72" s="40"/>
      <c r="H72" s="40"/>
      <c r="I72" s="146"/>
      <c r="J72" s="40"/>
      <c r="K72" s="40"/>
      <c r="L72" s="147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6.5" customHeight="1">
      <c r="A73" s="38"/>
      <c r="B73" s="39"/>
      <c r="C73" s="40"/>
      <c r="D73" s="40"/>
      <c r="E73" s="179" t="str">
        <f>E7</f>
        <v>Oprava přijímačů kolejových obvodů - II. Etapa</v>
      </c>
      <c r="F73" s="32"/>
      <c r="G73" s="32"/>
      <c r="H73" s="32"/>
      <c r="I73" s="146"/>
      <c r="J73" s="40"/>
      <c r="K73" s="40"/>
      <c r="L73" s="147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1" customFormat="1" ht="12" customHeight="1">
      <c r="B74" s="21"/>
      <c r="C74" s="32" t="s">
        <v>116</v>
      </c>
      <c r="D74" s="22"/>
      <c r="E74" s="22"/>
      <c r="F74" s="22"/>
      <c r="G74" s="22"/>
      <c r="H74" s="22"/>
      <c r="I74" s="138"/>
      <c r="J74" s="22"/>
      <c r="K74" s="22"/>
      <c r="L74" s="20"/>
    </row>
    <row r="75" s="2" customFormat="1" ht="16.5" customHeight="1">
      <c r="A75" s="38"/>
      <c r="B75" s="39"/>
      <c r="C75" s="40"/>
      <c r="D75" s="40"/>
      <c r="E75" s="179" t="s">
        <v>1620</v>
      </c>
      <c r="F75" s="40"/>
      <c r="G75" s="40"/>
      <c r="H75" s="40"/>
      <c r="I75" s="146"/>
      <c r="J75" s="40"/>
      <c r="K75" s="40"/>
      <c r="L75" s="147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118</v>
      </c>
      <c r="D76" s="40"/>
      <c r="E76" s="40"/>
      <c r="F76" s="40"/>
      <c r="G76" s="40"/>
      <c r="H76" s="40"/>
      <c r="I76" s="146"/>
      <c r="J76" s="40"/>
      <c r="K76" s="40"/>
      <c r="L76" s="147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69" t="str">
        <f>E11</f>
        <v>03.2 - Stavební část - Sborník</v>
      </c>
      <c r="F77" s="40"/>
      <c r="G77" s="40"/>
      <c r="H77" s="40"/>
      <c r="I77" s="146"/>
      <c r="J77" s="40"/>
      <c r="K77" s="40"/>
      <c r="L77" s="147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146"/>
      <c r="J78" s="40"/>
      <c r="K78" s="40"/>
      <c r="L78" s="147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21</v>
      </c>
      <c r="D79" s="40"/>
      <c r="E79" s="40"/>
      <c r="F79" s="27" t="str">
        <f>F14</f>
        <v xml:space="preserve"> </v>
      </c>
      <c r="G79" s="40"/>
      <c r="H79" s="40"/>
      <c r="I79" s="149" t="s">
        <v>23</v>
      </c>
      <c r="J79" s="72" t="str">
        <f>IF(J14="","",J14)</f>
        <v>30. 4. 2020</v>
      </c>
      <c r="K79" s="40"/>
      <c r="L79" s="147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146"/>
      <c r="J80" s="40"/>
      <c r="K80" s="40"/>
      <c r="L80" s="147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25</v>
      </c>
      <c r="D81" s="40"/>
      <c r="E81" s="40"/>
      <c r="F81" s="27" t="str">
        <f>E17</f>
        <v xml:space="preserve"> </v>
      </c>
      <c r="G81" s="40"/>
      <c r="H81" s="40"/>
      <c r="I81" s="149" t="s">
        <v>30</v>
      </c>
      <c r="J81" s="36" t="str">
        <f>E23</f>
        <v xml:space="preserve"> </v>
      </c>
      <c r="K81" s="40"/>
      <c r="L81" s="147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5.15" customHeight="1">
      <c r="A82" s="38"/>
      <c r="B82" s="39"/>
      <c r="C82" s="32" t="s">
        <v>28</v>
      </c>
      <c r="D82" s="40"/>
      <c r="E82" s="40"/>
      <c r="F82" s="27" t="str">
        <f>IF(E20="","",E20)</f>
        <v>Vyplň údaj</v>
      </c>
      <c r="G82" s="40"/>
      <c r="H82" s="40"/>
      <c r="I82" s="149" t="s">
        <v>32</v>
      </c>
      <c r="J82" s="36" t="str">
        <f>E26</f>
        <v xml:space="preserve"> </v>
      </c>
      <c r="K82" s="40"/>
      <c r="L82" s="147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0.32" customHeight="1">
      <c r="A83" s="38"/>
      <c r="B83" s="39"/>
      <c r="C83" s="40"/>
      <c r="D83" s="40"/>
      <c r="E83" s="40"/>
      <c r="F83" s="40"/>
      <c r="G83" s="40"/>
      <c r="H83" s="40"/>
      <c r="I83" s="146"/>
      <c r="J83" s="40"/>
      <c r="K83" s="40"/>
      <c r="L83" s="147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10" customFormat="1" ht="29.28" customHeight="1">
      <c r="A84" s="192"/>
      <c r="B84" s="193"/>
      <c r="C84" s="194" t="s">
        <v>126</v>
      </c>
      <c r="D84" s="195" t="s">
        <v>54</v>
      </c>
      <c r="E84" s="195" t="s">
        <v>50</v>
      </c>
      <c r="F84" s="195" t="s">
        <v>51</v>
      </c>
      <c r="G84" s="195" t="s">
        <v>127</v>
      </c>
      <c r="H84" s="195" t="s">
        <v>128</v>
      </c>
      <c r="I84" s="196" t="s">
        <v>129</v>
      </c>
      <c r="J84" s="195" t="s">
        <v>122</v>
      </c>
      <c r="K84" s="197" t="s">
        <v>130</v>
      </c>
      <c r="L84" s="198"/>
      <c r="M84" s="92" t="s">
        <v>19</v>
      </c>
      <c r="N84" s="93" t="s">
        <v>39</v>
      </c>
      <c r="O84" s="93" t="s">
        <v>131</v>
      </c>
      <c r="P84" s="93" t="s">
        <v>132</v>
      </c>
      <c r="Q84" s="93" t="s">
        <v>133</v>
      </c>
      <c r="R84" s="93" t="s">
        <v>134</v>
      </c>
      <c r="S84" s="93" t="s">
        <v>135</v>
      </c>
      <c r="T84" s="94" t="s">
        <v>136</v>
      </c>
      <c r="U84" s="192"/>
      <c r="V84" s="192"/>
      <c r="W84" s="192"/>
      <c r="X84" s="192"/>
      <c r="Y84" s="192"/>
      <c r="Z84" s="192"/>
      <c r="AA84" s="192"/>
      <c r="AB84" s="192"/>
      <c r="AC84" s="192"/>
      <c r="AD84" s="192"/>
      <c r="AE84" s="192"/>
    </row>
    <row r="85" s="2" customFormat="1" ht="22.8" customHeight="1">
      <c r="A85" s="38"/>
      <c r="B85" s="39"/>
      <c r="C85" s="99" t="s">
        <v>137</v>
      </c>
      <c r="D85" s="40"/>
      <c r="E85" s="40"/>
      <c r="F85" s="40"/>
      <c r="G85" s="40"/>
      <c r="H85" s="40"/>
      <c r="I85" s="146"/>
      <c r="J85" s="199">
        <f>BK85</f>
        <v>0</v>
      </c>
      <c r="K85" s="40"/>
      <c r="L85" s="44"/>
      <c r="M85" s="95"/>
      <c r="N85" s="200"/>
      <c r="O85" s="96"/>
      <c r="P85" s="201">
        <f>SUM(P86:P109)</f>
        <v>0</v>
      </c>
      <c r="Q85" s="96"/>
      <c r="R85" s="201">
        <f>SUM(R86:R109)</f>
        <v>0</v>
      </c>
      <c r="S85" s="96"/>
      <c r="T85" s="202">
        <f>SUM(T86:T109)</f>
        <v>0</v>
      </c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T85" s="17" t="s">
        <v>68</v>
      </c>
      <c r="AU85" s="17" t="s">
        <v>123</v>
      </c>
      <c r="BK85" s="203">
        <f>SUM(BK86:BK109)</f>
        <v>0</v>
      </c>
    </row>
    <row r="86" s="2" customFormat="1" ht="21.75" customHeight="1">
      <c r="A86" s="38"/>
      <c r="B86" s="39"/>
      <c r="C86" s="204" t="s">
        <v>76</v>
      </c>
      <c r="D86" s="204" t="s">
        <v>138</v>
      </c>
      <c r="E86" s="205" t="s">
        <v>255</v>
      </c>
      <c r="F86" s="206" t="s">
        <v>256</v>
      </c>
      <c r="G86" s="207" t="s">
        <v>141</v>
      </c>
      <c r="H86" s="208">
        <v>445</v>
      </c>
      <c r="I86" s="209"/>
      <c r="J86" s="210">
        <f>ROUND(I86*H86,2)</f>
        <v>0</v>
      </c>
      <c r="K86" s="206" t="s">
        <v>257</v>
      </c>
      <c r="L86" s="211"/>
      <c r="M86" s="212" t="s">
        <v>19</v>
      </c>
      <c r="N86" s="213" t="s">
        <v>42</v>
      </c>
      <c r="O86" s="84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16" t="s">
        <v>143</v>
      </c>
      <c r="AT86" s="216" t="s">
        <v>138</v>
      </c>
      <c r="AU86" s="216" t="s">
        <v>69</v>
      </c>
      <c r="AY86" s="17" t="s">
        <v>144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7" t="s">
        <v>145</v>
      </c>
      <c r="BK86" s="217">
        <f>ROUND(I86*H86,2)</f>
        <v>0</v>
      </c>
      <c r="BL86" s="17" t="s">
        <v>145</v>
      </c>
      <c r="BM86" s="216" t="s">
        <v>1649</v>
      </c>
    </row>
    <row r="87" s="2" customFormat="1" ht="21.75" customHeight="1">
      <c r="A87" s="38"/>
      <c r="B87" s="39"/>
      <c r="C87" s="204" t="s">
        <v>78</v>
      </c>
      <c r="D87" s="204" t="s">
        <v>138</v>
      </c>
      <c r="E87" s="205" t="s">
        <v>259</v>
      </c>
      <c r="F87" s="206" t="s">
        <v>260</v>
      </c>
      <c r="G87" s="207" t="s">
        <v>141</v>
      </c>
      <c r="H87" s="208">
        <v>165</v>
      </c>
      <c r="I87" s="209"/>
      <c r="J87" s="210">
        <f>ROUND(I87*H87,2)</f>
        <v>0</v>
      </c>
      <c r="K87" s="206" t="s">
        <v>257</v>
      </c>
      <c r="L87" s="211"/>
      <c r="M87" s="212" t="s">
        <v>19</v>
      </c>
      <c r="N87" s="213" t="s">
        <v>42</v>
      </c>
      <c r="O87" s="84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6" t="s">
        <v>286</v>
      </c>
      <c r="AT87" s="216" t="s">
        <v>138</v>
      </c>
      <c r="AU87" s="216" t="s">
        <v>69</v>
      </c>
      <c r="AY87" s="17" t="s">
        <v>144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7" t="s">
        <v>145</v>
      </c>
      <c r="BK87" s="217">
        <f>ROUND(I87*H87,2)</f>
        <v>0</v>
      </c>
      <c r="BL87" s="17" t="s">
        <v>173</v>
      </c>
      <c r="BM87" s="216" t="s">
        <v>1650</v>
      </c>
    </row>
    <row r="88" s="2" customFormat="1" ht="21.75" customHeight="1">
      <c r="A88" s="38"/>
      <c r="B88" s="39"/>
      <c r="C88" s="204" t="s">
        <v>153</v>
      </c>
      <c r="D88" s="204" t="s">
        <v>138</v>
      </c>
      <c r="E88" s="205" t="s">
        <v>263</v>
      </c>
      <c r="F88" s="206" t="s">
        <v>264</v>
      </c>
      <c r="G88" s="207" t="s">
        <v>141</v>
      </c>
      <c r="H88" s="208">
        <v>506</v>
      </c>
      <c r="I88" s="209"/>
      <c r="J88" s="210">
        <f>ROUND(I88*H88,2)</f>
        <v>0</v>
      </c>
      <c r="K88" s="206" t="s">
        <v>257</v>
      </c>
      <c r="L88" s="211"/>
      <c r="M88" s="212" t="s">
        <v>19</v>
      </c>
      <c r="N88" s="213" t="s">
        <v>42</v>
      </c>
      <c r="O88" s="84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6" t="s">
        <v>143</v>
      </c>
      <c r="AT88" s="216" t="s">
        <v>138</v>
      </c>
      <c r="AU88" s="216" t="s">
        <v>69</v>
      </c>
      <c r="AY88" s="17" t="s">
        <v>144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7" t="s">
        <v>145</v>
      </c>
      <c r="BK88" s="217">
        <f>ROUND(I88*H88,2)</f>
        <v>0</v>
      </c>
      <c r="BL88" s="17" t="s">
        <v>145</v>
      </c>
      <c r="BM88" s="216" t="s">
        <v>1651</v>
      </c>
    </row>
    <row r="89" s="2" customFormat="1" ht="21.75" customHeight="1">
      <c r="A89" s="38"/>
      <c r="B89" s="39"/>
      <c r="C89" s="204" t="s">
        <v>145</v>
      </c>
      <c r="D89" s="204" t="s">
        <v>138</v>
      </c>
      <c r="E89" s="205" t="s">
        <v>1652</v>
      </c>
      <c r="F89" s="206" t="s">
        <v>1653</v>
      </c>
      <c r="G89" s="207" t="s">
        <v>141</v>
      </c>
      <c r="H89" s="208">
        <v>1347</v>
      </c>
      <c r="I89" s="209"/>
      <c r="J89" s="210">
        <f>ROUND(I89*H89,2)</f>
        <v>0</v>
      </c>
      <c r="K89" s="206" t="s">
        <v>257</v>
      </c>
      <c r="L89" s="211"/>
      <c r="M89" s="212" t="s">
        <v>19</v>
      </c>
      <c r="N89" s="213" t="s">
        <v>42</v>
      </c>
      <c r="O89" s="84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16" t="s">
        <v>286</v>
      </c>
      <c r="AT89" s="216" t="s">
        <v>138</v>
      </c>
      <c r="AU89" s="216" t="s">
        <v>69</v>
      </c>
      <c r="AY89" s="17" t="s">
        <v>144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7" t="s">
        <v>145</v>
      </c>
      <c r="BK89" s="217">
        <f>ROUND(I89*H89,2)</f>
        <v>0</v>
      </c>
      <c r="BL89" s="17" t="s">
        <v>173</v>
      </c>
      <c r="BM89" s="216" t="s">
        <v>1654</v>
      </c>
    </row>
    <row r="90" s="2" customFormat="1" ht="21.75" customHeight="1">
      <c r="A90" s="38"/>
      <c r="B90" s="39"/>
      <c r="C90" s="204" t="s">
        <v>161</v>
      </c>
      <c r="D90" s="204" t="s">
        <v>138</v>
      </c>
      <c r="E90" s="205" t="s">
        <v>275</v>
      </c>
      <c r="F90" s="206" t="s">
        <v>276</v>
      </c>
      <c r="G90" s="207" t="s">
        <v>141</v>
      </c>
      <c r="H90" s="208">
        <v>2596</v>
      </c>
      <c r="I90" s="209"/>
      <c r="J90" s="210">
        <f>ROUND(I90*H90,2)</f>
        <v>0</v>
      </c>
      <c r="K90" s="206" t="s">
        <v>257</v>
      </c>
      <c r="L90" s="211"/>
      <c r="M90" s="212" t="s">
        <v>19</v>
      </c>
      <c r="N90" s="213" t="s">
        <v>42</v>
      </c>
      <c r="O90" s="84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6" t="s">
        <v>286</v>
      </c>
      <c r="AT90" s="216" t="s">
        <v>138</v>
      </c>
      <c r="AU90" s="216" t="s">
        <v>69</v>
      </c>
      <c r="AY90" s="17" t="s">
        <v>144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7" t="s">
        <v>145</v>
      </c>
      <c r="BK90" s="217">
        <f>ROUND(I90*H90,2)</f>
        <v>0</v>
      </c>
      <c r="BL90" s="17" t="s">
        <v>173</v>
      </c>
      <c r="BM90" s="216" t="s">
        <v>1655</v>
      </c>
    </row>
    <row r="91" s="2" customFormat="1" ht="21.75" customHeight="1">
      <c r="A91" s="38"/>
      <c r="B91" s="39"/>
      <c r="C91" s="204" t="s">
        <v>166</v>
      </c>
      <c r="D91" s="204" t="s">
        <v>138</v>
      </c>
      <c r="E91" s="205" t="s">
        <v>278</v>
      </c>
      <c r="F91" s="206" t="s">
        <v>279</v>
      </c>
      <c r="G91" s="207" t="s">
        <v>141</v>
      </c>
      <c r="H91" s="208">
        <v>2156</v>
      </c>
      <c r="I91" s="209"/>
      <c r="J91" s="210">
        <f>ROUND(I91*H91,2)</f>
        <v>0</v>
      </c>
      <c r="K91" s="206" t="s">
        <v>257</v>
      </c>
      <c r="L91" s="211"/>
      <c r="M91" s="212" t="s">
        <v>19</v>
      </c>
      <c r="N91" s="213" t="s">
        <v>42</v>
      </c>
      <c r="O91" s="84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R91" s="216" t="s">
        <v>143</v>
      </c>
      <c r="AT91" s="216" t="s">
        <v>138</v>
      </c>
      <c r="AU91" s="216" t="s">
        <v>69</v>
      </c>
      <c r="AY91" s="17" t="s">
        <v>144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7" t="s">
        <v>145</v>
      </c>
      <c r="BK91" s="217">
        <f>ROUND(I91*H91,2)</f>
        <v>0</v>
      </c>
      <c r="BL91" s="17" t="s">
        <v>145</v>
      </c>
      <c r="BM91" s="216" t="s">
        <v>1656</v>
      </c>
    </row>
    <row r="92" s="2" customFormat="1" ht="21.75" customHeight="1">
      <c r="A92" s="38"/>
      <c r="B92" s="39"/>
      <c r="C92" s="204" t="s">
        <v>170</v>
      </c>
      <c r="D92" s="204" t="s">
        <v>138</v>
      </c>
      <c r="E92" s="205" t="s">
        <v>281</v>
      </c>
      <c r="F92" s="206" t="s">
        <v>282</v>
      </c>
      <c r="G92" s="207" t="s">
        <v>141</v>
      </c>
      <c r="H92" s="208">
        <v>946</v>
      </c>
      <c r="I92" s="209"/>
      <c r="J92" s="210">
        <f>ROUND(I92*H92,2)</f>
        <v>0</v>
      </c>
      <c r="K92" s="206" t="s">
        <v>257</v>
      </c>
      <c r="L92" s="211"/>
      <c r="M92" s="212" t="s">
        <v>19</v>
      </c>
      <c r="N92" s="213" t="s">
        <v>42</v>
      </c>
      <c r="O92" s="84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6" t="s">
        <v>143</v>
      </c>
      <c r="AT92" s="216" t="s">
        <v>138</v>
      </c>
      <c r="AU92" s="216" t="s">
        <v>69</v>
      </c>
      <c r="AY92" s="17" t="s">
        <v>144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7" t="s">
        <v>145</v>
      </c>
      <c r="BK92" s="217">
        <f>ROUND(I92*H92,2)</f>
        <v>0</v>
      </c>
      <c r="BL92" s="17" t="s">
        <v>145</v>
      </c>
      <c r="BM92" s="216" t="s">
        <v>1657</v>
      </c>
    </row>
    <row r="93" s="2" customFormat="1" ht="33" customHeight="1">
      <c r="A93" s="38"/>
      <c r="B93" s="39"/>
      <c r="C93" s="204" t="s">
        <v>143</v>
      </c>
      <c r="D93" s="204" t="s">
        <v>138</v>
      </c>
      <c r="E93" s="205" t="s">
        <v>1658</v>
      </c>
      <c r="F93" s="206" t="s">
        <v>1659</v>
      </c>
      <c r="G93" s="207" t="s">
        <v>159</v>
      </c>
      <c r="H93" s="208">
        <v>3</v>
      </c>
      <c r="I93" s="209"/>
      <c r="J93" s="210">
        <f>ROUND(I93*H93,2)</f>
        <v>0</v>
      </c>
      <c r="K93" s="206" t="s">
        <v>257</v>
      </c>
      <c r="L93" s="211"/>
      <c r="M93" s="212" t="s">
        <v>19</v>
      </c>
      <c r="N93" s="213" t="s">
        <v>42</v>
      </c>
      <c r="O93" s="84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16" t="s">
        <v>143</v>
      </c>
      <c r="AT93" s="216" t="s">
        <v>138</v>
      </c>
      <c r="AU93" s="216" t="s">
        <v>69</v>
      </c>
      <c r="AY93" s="17" t="s">
        <v>144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7" t="s">
        <v>145</v>
      </c>
      <c r="BK93" s="217">
        <f>ROUND(I93*H93,2)</f>
        <v>0</v>
      </c>
      <c r="BL93" s="17" t="s">
        <v>145</v>
      </c>
      <c r="BM93" s="216" t="s">
        <v>1660</v>
      </c>
    </row>
    <row r="94" s="2" customFormat="1">
      <c r="A94" s="38"/>
      <c r="B94" s="39"/>
      <c r="C94" s="40"/>
      <c r="D94" s="227" t="s">
        <v>196</v>
      </c>
      <c r="E94" s="40"/>
      <c r="F94" s="228" t="s">
        <v>1661</v>
      </c>
      <c r="G94" s="40"/>
      <c r="H94" s="40"/>
      <c r="I94" s="146"/>
      <c r="J94" s="40"/>
      <c r="K94" s="40"/>
      <c r="L94" s="44"/>
      <c r="M94" s="229"/>
      <c r="N94" s="230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196</v>
      </c>
      <c r="AU94" s="17" t="s">
        <v>69</v>
      </c>
    </row>
    <row r="95" s="2" customFormat="1" ht="21.75" customHeight="1">
      <c r="A95" s="38"/>
      <c r="B95" s="39"/>
      <c r="C95" s="204" t="s">
        <v>179</v>
      </c>
      <c r="D95" s="204" t="s">
        <v>138</v>
      </c>
      <c r="E95" s="205" t="s">
        <v>1280</v>
      </c>
      <c r="F95" s="206" t="s">
        <v>1281</v>
      </c>
      <c r="G95" s="207" t="s">
        <v>159</v>
      </c>
      <c r="H95" s="208">
        <v>3</v>
      </c>
      <c r="I95" s="209"/>
      <c r="J95" s="210">
        <f>ROUND(I95*H95,2)</f>
        <v>0</v>
      </c>
      <c r="K95" s="206" t="s">
        <v>257</v>
      </c>
      <c r="L95" s="211"/>
      <c r="M95" s="212" t="s">
        <v>19</v>
      </c>
      <c r="N95" s="213" t="s">
        <v>42</v>
      </c>
      <c r="O95" s="84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6" t="s">
        <v>143</v>
      </c>
      <c r="AT95" s="216" t="s">
        <v>138</v>
      </c>
      <c r="AU95" s="216" t="s">
        <v>69</v>
      </c>
      <c r="AY95" s="17" t="s">
        <v>144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7" t="s">
        <v>145</v>
      </c>
      <c r="BK95" s="217">
        <f>ROUND(I95*H95,2)</f>
        <v>0</v>
      </c>
      <c r="BL95" s="17" t="s">
        <v>145</v>
      </c>
      <c r="BM95" s="216" t="s">
        <v>1662</v>
      </c>
    </row>
    <row r="96" s="2" customFormat="1" ht="21.75" customHeight="1">
      <c r="A96" s="38"/>
      <c r="B96" s="39"/>
      <c r="C96" s="204" t="s">
        <v>184</v>
      </c>
      <c r="D96" s="204" t="s">
        <v>138</v>
      </c>
      <c r="E96" s="205" t="s">
        <v>1283</v>
      </c>
      <c r="F96" s="206" t="s">
        <v>1284</v>
      </c>
      <c r="G96" s="207" t="s">
        <v>159</v>
      </c>
      <c r="H96" s="208">
        <v>16</v>
      </c>
      <c r="I96" s="209"/>
      <c r="J96" s="210">
        <f>ROUND(I96*H96,2)</f>
        <v>0</v>
      </c>
      <c r="K96" s="206" t="s">
        <v>257</v>
      </c>
      <c r="L96" s="211"/>
      <c r="M96" s="212" t="s">
        <v>19</v>
      </c>
      <c r="N96" s="213" t="s">
        <v>42</v>
      </c>
      <c r="O96" s="84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16" t="s">
        <v>143</v>
      </c>
      <c r="AT96" s="216" t="s">
        <v>138</v>
      </c>
      <c r="AU96" s="216" t="s">
        <v>69</v>
      </c>
      <c r="AY96" s="17" t="s">
        <v>144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7" t="s">
        <v>145</v>
      </c>
      <c r="BK96" s="217">
        <f>ROUND(I96*H96,2)</f>
        <v>0</v>
      </c>
      <c r="BL96" s="17" t="s">
        <v>145</v>
      </c>
      <c r="BM96" s="216" t="s">
        <v>1663</v>
      </c>
    </row>
    <row r="97" s="2" customFormat="1" ht="21.75" customHeight="1">
      <c r="A97" s="38"/>
      <c r="B97" s="39"/>
      <c r="C97" s="204" t="s">
        <v>190</v>
      </c>
      <c r="D97" s="204" t="s">
        <v>138</v>
      </c>
      <c r="E97" s="205" t="s">
        <v>1361</v>
      </c>
      <c r="F97" s="206" t="s">
        <v>1362</v>
      </c>
      <c r="G97" s="207" t="s">
        <v>159</v>
      </c>
      <c r="H97" s="208">
        <v>21</v>
      </c>
      <c r="I97" s="209"/>
      <c r="J97" s="210">
        <f>ROUND(I97*H97,2)</f>
        <v>0</v>
      </c>
      <c r="K97" s="206" t="s">
        <v>257</v>
      </c>
      <c r="L97" s="211"/>
      <c r="M97" s="212" t="s">
        <v>19</v>
      </c>
      <c r="N97" s="213" t="s">
        <v>42</v>
      </c>
      <c r="O97" s="84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6" t="s">
        <v>143</v>
      </c>
      <c r="AT97" s="216" t="s">
        <v>138</v>
      </c>
      <c r="AU97" s="216" t="s">
        <v>69</v>
      </c>
      <c r="AY97" s="17" t="s">
        <v>144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7" t="s">
        <v>145</v>
      </c>
      <c r="BK97" s="217">
        <f>ROUND(I97*H97,2)</f>
        <v>0</v>
      </c>
      <c r="BL97" s="17" t="s">
        <v>145</v>
      </c>
      <c r="BM97" s="216" t="s">
        <v>1664</v>
      </c>
    </row>
    <row r="98" s="2" customFormat="1" ht="33" customHeight="1">
      <c r="A98" s="38"/>
      <c r="B98" s="39"/>
      <c r="C98" s="218" t="s">
        <v>198</v>
      </c>
      <c r="D98" s="218" t="s">
        <v>147</v>
      </c>
      <c r="E98" s="219" t="s">
        <v>1348</v>
      </c>
      <c r="F98" s="220" t="s">
        <v>1349</v>
      </c>
      <c r="G98" s="221" t="s">
        <v>159</v>
      </c>
      <c r="H98" s="222">
        <v>21</v>
      </c>
      <c r="I98" s="223"/>
      <c r="J98" s="224">
        <f>ROUND(I98*H98,2)</f>
        <v>0</v>
      </c>
      <c r="K98" s="220" t="s">
        <v>257</v>
      </c>
      <c r="L98" s="44"/>
      <c r="M98" s="225" t="s">
        <v>19</v>
      </c>
      <c r="N98" s="226" t="s">
        <v>42</v>
      </c>
      <c r="O98" s="84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6" t="s">
        <v>173</v>
      </c>
      <c r="AT98" s="216" t="s">
        <v>147</v>
      </c>
      <c r="AU98" s="216" t="s">
        <v>69</v>
      </c>
      <c r="AY98" s="17" t="s">
        <v>144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7" t="s">
        <v>145</v>
      </c>
      <c r="BK98" s="217">
        <f>ROUND(I98*H98,2)</f>
        <v>0</v>
      </c>
      <c r="BL98" s="17" t="s">
        <v>173</v>
      </c>
      <c r="BM98" s="216" t="s">
        <v>1665</v>
      </c>
    </row>
    <row r="99" s="2" customFormat="1" ht="21.75" customHeight="1">
      <c r="A99" s="38"/>
      <c r="B99" s="39"/>
      <c r="C99" s="218" t="s">
        <v>204</v>
      </c>
      <c r="D99" s="218" t="s">
        <v>147</v>
      </c>
      <c r="E99" s="219" t="s">
        <v>1291</v>
      </c>
      <c r="F99" s="220" t="s">
        <v>1292</v>
      </c>
      <c r="G99" s="221" t="s">
        <v>159</v>
      </c>
      <c r="H99" s="222">
        <v>3</v>
      </c>
      <c r="I99" s="223"/>
      <c r="J99" s="224">
        <f>ROUND(I99*H99,2)</f>
        <v>0</v>
      </c>
      <c r="K99" s="220" t="s">
        <v>257</v>
      </c>
      <c r="L99" s="44"/>
      <c r="M99" s="225" t="s">
        <v>19</v>
      </c>
      <c r="N99" s="226" t="s">
        <v>42</v>
      </c>
      <c r="O99" s="84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6" t="s">
        <v>173</v>
      </c>
      <c r="AT99" s="216" t="s">
        <v>147</v>
      </c>
      <c r="AU99" s="216" t="s">
        <v>69</v>
      </c>
      <c r="AY99" s="17" t="s">
        <v>144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7" t="s">
        <v>145</v>
      </c>
      <c r="BK99" s="217">
        <f>ROUND(I99*H99,2)</f>
        <v>0</v>
      </c>
      <c r="BL99" s="17" t="s">
        <v>173</v>
      </c>
      <c r="BM99" s="216" t="s">
        <v>1666</v>
      </c>
    </row>
    <row r="100" s="2" customFormat="1" ht="16.5" customHeight="1">
      <c r="A100" s="38"/>
      <c r="B100" s="39"/>
      <c r="C100" s="218" t="s">
        <v>213</v>
      </c>
      <c r="D100" s="218" t="s">
        <v>147</v>
      </c>
      <c r="E100" s="219" t="s">
        <v>288</v>
      </c>
      <c r="F100" s="220" t="s">
        <v>289</v>
      </c>
      <c r="G100" s="221" t="s">
        <v>141</v>
      </c>
      <c r="H100" s="222">
        <v>1670</v>
      </c>
      <c r="I100" s="223"/>
      <c r="J100" s="224">
        <f>ROUND(I100*H100,2)</f>
        <v>0</v>
      </c>
      <c r="K100" s="220" t="s">
        <v>19</v>
      </c>
      <c r="L100" s="44"/>
      <c r="M100" s="225" t="s">
        <v>19</v>
      </c>
      <c r="N100" s="226" t="s">
        <v>42</v>
      </c>
      <c r="O100" s="84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16" t="s">
        <v>76</v>
      </c>
      <c r="AT100" s="216" t="s">
        <v>147</v>
      </c>
      <c r="AU100" s="216" t="s">
        <v>69</v>
      </c>
      <c r="AY100" s="17" t="s">
        <v>144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7" t="s">
        <v>145</v>
      </c>
      <c r="BK100" s="217">
        <f>ROUND(I100*H100,2)</f>
        <v>0</v>
      </c>
      <c r="BL100" s="17" t="s">
        <v>76</v>
      </c>
      <c r="BM100" s="216" t="s">
        <v>1667</v>
      </c>
    </row>
    <row r="101" s="2" customFormat="1" ht="44.25" customHeight="1">
      <c r="A101" s="38"/>
      <c r="B101" s="39"/>
      <c r="C101" s="218" t="s">
        <v>8</v>
      </c>
      <c r="D101" s="218" t="s">
        <v>147</v>
      </c>
      <c r="E101" s="219" t="s">
        <v>291</v>
      </c>
      <c r="F101" s="220" t="s">
        <v>292</v>
      </c>
      <c r="G101" s="221" t="s">
        <v>141</v>
      </c>
      <c r="H101" s="222">
        <v>5059</v>
      </c>
      <c r="I101" s="223"/>
      <c r="J101" s="224">
        <f>ROUND(I101*H101,2)</f>
        <v>0</v>
      </c>
      <c r="K101" s="220" t="s">
        <v>257</v>
      </c>
      <c r="L101" s="44"/>
      <c r="M101" s="225" t="s">
        <v>19</v>
      </c>
      <c r="N101" s="226" t="s">
        <v>42</v>
      </c>
      <c r="O101" s="84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6" t="s">
        <v>173</v>
      </c>
      <c r="AT101" s="216" t="s">
        <v>147</v>
      </c>
      <c r="AU101" s="216" t="s">
        <v>69</v>
      </c>
      <c r="AY101" s="17" t="s">
        <v>144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7" t="s">
        <v>145</v>
      </c>
      <c r="BK101" s="217">
        <f>ROUND(I101*H101,2)</f>
        <v>0</v>
      </c>
      <c r="BL101" s="17" t="s">
        <v>173</v>
      </c>
      <c r="BM101" s="216" t="s">
        <v>1668</v>
      </c>
    </row>
    <row r="102" s="2" customFormat="1" ht="44.25" customHeight="1">
      <c r="A102" s="38"/>
      <c r="B102" s="39"/>
      <c r="C102" s="218" t="s">
        <v>221</v>
      </c>
      <c r="D102" s="218" t="s">
        <v>147</v>
      </c>
      <c r="E102" s="219" t="s">
        <v>294</v>
      </c>
      <c r="F102" s="220" t="s">
        <v>295</v>
      </c>
      <c r="G102" s="221" t="s">
        <v>141</v>
      </c>
      <c r="H102" s="222">
        <v>3102</v>
      </c>
      <c r="I102" s="223"/>
      <c r="J102" s="224">
        <f>ROUND(I102*H102,2)</f>
        <v>0</v>
      </c>
      <c r="K102" s="220" t="s">
        <v>257</v>
      </c>
      <c r="L102" s="44"/>
      <c r="M102" s="225" t="s">
        <v>19</v>
      </c>
      <c r="N102" s="226" t="s">
        <v>42</v>
      </c>
      <c r="O102" s="84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6" t="s">
        <v>173</v>
      </c>
      <c r="AT102" s="216" t="s">
        <v>147</v>
      </c>
      <c r="AU102" s="216" t="s">
        <v>69</v>
      </c>
      <c r="AY102" s="17" t="s">
        <v>144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7" t="s">
        <v>145</v>
      </c>
      <c r="BK102" s="217">
        <f>ROUND(I102*H102,2)</f>
        <v>0</v>
      </c>
      <c r="BL102" s="17" t="s">
        <v>173</v>
      </c>
      <c r="BM102" s="216" t="s">
        <v>1669</v>
      </c>
    </row>
    <row r="103" s="2" customFormat="1" ht="44.25" customHeight="1">
      <c r="A103" s="38"/>
      <c r="B103" s="39"/>
      <c r="C103" s="218" t="s">
        <v>225</v>
      </c>
      <c r="D103" s="218" t="s">
        <v>147</v>
      </c>
      <c r="E103" s="219" t="s">
        <v>300</v>
      </c>
      <c r="F103" s="220" t="s">
        <v>301</v>
      </c>
      <c r="G103" s="221" t="s">
        <v>159</v>
      </c>
      <c r="H103" s="222">
        <v>16</v>
      </c>
      <c r="I103" s="223"/>
      <c r="J103" s="224">
        <f>ROUND(I103*H103,2)</f>
        <v>0</v>
      </c>
      <c r="K103" s="220" t="s">
        <v>257</v>
      </c>
      <c r="L103" s="44"/>
      <c r="M103" s="225" t="s">
        <v>19</v>
      </c>
      <c r="N103" s="226" t="s">
        <v>42</v>
      </c>
      <c r="O103" s="84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6" t="s">
        <v>173</v>
      </c>
      <c r="AT103" s="216" t="s">
        <v>147</v>
      </c>
      <c r="AU103" s="216" t="s">
        <v>69</v>
      </c>
      <c r="AY103" s="17" t="s">
        <v>144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7" t="s">
        <v>145</v>
      </c>
      <c r="BK103" s="217">
        <f>ROUND(I103*H103,2)</f>
        <v>0</v>
      </c>
      <c r="BL103" s="17" t="s">
        <v>173</v>
      </c>
      <c r="BM103" s="216" t="s">
        <v>1670</v>
      </c>
    </row>
    <row r="104" s="2" customFormat="1" ht="44.25" customHeight="1">
      <c r="A104" s="38"/>
      <c r="B104" s="39"/>
      <c r="C104" s="218" t="s">
        <v>233</v>
      </c>
      <c r="D104" s="218" t="s">
        <v>147</v>
      </c>
      <c r="E104" s="219" t="s">
        <v>303</v>
      </c>
      <c r="F104" s="220" t="s">
        <v>304</v>
      </c>
      <c r="G104" s="221" t="s">
        <v>159</v>
      </c>
      <c r="H104" s="222">
        <v>30</v>
      </c>
      <c r="I104" s="223"/>
      <c r="J104" s="224">
        <f>ROUND(I104*H104,2)</f>
        <v>0</v>
      </c>
      <c r="K104" s="220" t="s">
        <v>257</v>
      </c>
      <c r="L104" s="44"/>
      <c r="M104" s="225" t="s">
        <v>19</v>
      </c>
      <c r="N104" s="226" t="s">
        <v>42</v>
      </c>
      <c r="O104" s="84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16" t="s">
        <v>173</v>
      </c>
      <c r="AT104" s="216" t="s">
        <v>147</v>
      </c>
      <c r="AU104" s="216" t="s">
        <v>69</v>
      </c>
      <c r="AY104" s="17" t="s">
        <v>144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7" t="s">
        <v>145</v>
      </c>
      <c r="BK104" s="217">
        <f>ROUND(I104*H104,2)</f>
        <v>0</v>
      </c>
      <c r="BL104" s="17" t="s">
        <v>173</v>
      </c>
      <c r="BM104" s="216" t="s">
        <v>1671</v>
      </c>
    </row>
    <row r="105" s="2" customFormat="1" ht="44.25" customHeight="1">
      <c r="A105" s="38"/>
      <c r="B105" s="39"/>
      <c r="C105" s="218" t="s">
        <v>239</v>
      </c>
      <c r="D105" s="218" t="s">
        <v>147</v>
      </c>
      <c r="E105" s="219" t="s">
        <v>306</v>
      </c>
      <c r="F105" s="220" t="s">
        <v>307</v>
      </c>
      <c r="G105" s="221" t="s">
        <v>159</v>
      </c>
      <c r="H105" s="222">
        <v>10</v>
      </c>
      <c r="I105" s="223"/>
      <c r="J105" s="224">
        <f>ROUND(I105*H105,2)</f>
        <v>0</v>
      </c>
      <c r="K105" s="220" t="s">
        <v>257</v>
      </c>
      <c r="L105" s="44"/>
      <c r="M105" s="225" t="s">
        <v>19</v>
      </c>
      <c r="N105" s="226" t="s">
        <v>42</v>
      </c>
      <c r="O105" s="84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6" t="s">
        <v>173</v>
      </c>
      <c r="AT105" s="216" t="s">
        <v>147</v>
      </c>
      <c r="AU105" s="216" t="s">
        <v>69</v>
      </c>
      <c r="AY105" s="17" t="s">
        <v>144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7" t="s">
        <v>145</v>
      </c>
      <c r="BK105" s="217">
        <f>ROUND(I105*H105,2)</f>
        <v>0</v>
      </c>
      <c r="BL105" s="17" t="s">
        <v>173</v>
      </c>
      <c r="BM105" s="216" t="s">
        <v>1672</v>
      </c>
    </row>
    <row r="106" s="2" customFormat="1" ht="44.25" customHeight="1">
      <c r="A106" s="38"/>
      <c r="B106" s="39"/>
      <c r="C106" s="218" t="s">
        <v>243</v>
      </c>
      <c r="D106" s="218" t="s">
        <v>147</v>
      </c>
      <c r="E106" s="219" t="s">
        <v>309</v>
      </c>
      <c r="F106" s="220" t="s">
        <v>310</v>
      </c>
      <c r="G106" s="221" t="s">
        <v>159</v>
      </c>
      <c r="H106" s="222">
        <v>4</v>
      </c>
      <c r="I106" s="223"/>
      <c r="J106" s="224">
        <f>ROUND(I106*H106,2)</f>
        <v>0</v>
      </c>
      <c r="K106" s="220" t="s">
        <v>257</v>
      </c>
      <c r="L106" s="44"/>
      <c r="M106" s="225" t="s">
        <v>19</v>
      </c>
      <c r="N106" s="226" t="s">
        <v>42</v>
      </c>
      <c r="O106" s="84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6" t="s">
        <v>173</v>
      </c>
      <c r="AT106" s="216" t="s">
        <v>147</v>
      </c>
      <c r="AU106" s="216" t="s">
        <v>69</v>
      </c>
      <c r="AY106" s="17" t="s">
        <v>144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7" t="s">
        <v>145</v>
      </c>
      <c r="BK106" s="217">
        <f>ROUND(I106*H106,2)</f>
        <v>0</v>
      </c>
      <c r="BL106" s="17" t="s">
        <v>173</v>
      </c>
      <c r="BM106" s="216" t="s">
        <v>1673</v>
      </c>
    </row>
    <row r="107" s="2" customFormat="1" ht="44.25" customHeight="1">
      <c r="A107" s="38"/>
      <c r="B107" s="39"/>
      <c r="C107" s="218" t="s">
        <v>7</v>
      </c>
      <c r="D107" s="218" t="s">
        <v>147</v>
      </c>
      <c r="E107" s="219" t="s">
        <v>1246</v>
      </c>
      <c r="F107" s="220" t="s">
        <v>1247</v>
      </c>
      <c r="G107" s="221" t="s">
        <v>159</v>
      </c>
      <c r="H107" s="222">
        <v>2</v>
      </c>
      <c r="I107" s="223"/>
      <c r="J107" s="224">
        <f>ROUND(I107*H107,2)</f>
        <v>0</v>
      </c>
      <c r="K107" s="220" t="s">
        <v>257</v>
      </c>
      <c r="L107" s="44"/>
      <c r="M107" s="225" t="s">
        <v>19</v>
      </c>
      <c r="N107" s="226" t="s">
        <v>42</v>
      </c>
      <c r="O107" s="84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16" t="s">
        <v>173</v>
      </c>
      <c r="AT107" s="216" t="s">
        <v>147</v>
      </c>
      <c r="AU107" s="216" t="s">
        <v>69</v>
      </c>
      <c r="AY107" s="17" t="s">
        <v>144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7" t="s">
        <v>145</v>
      </c>
      <c r="BK107" s="217">
        <f>ROUND(I107*H107,2)</f>
        <v>0</v>
      </c>
      <c r="BL107" s="17" t="s">
        <v>173</v>
      </c>
      <c r="BM107" s="216" t="s">
        <v>1674</v>
      </c>
    </row>
    <row r="108" s="2" customFormat="1" ht="21.75" customHeight="1">
      <c r="A108" s="38"/>
      <c r="B108" s="39"/>
      <c r="C108" s="218" t="s">
        <v>250</v>
      </c>
      <c r="D108" s="218" t="s">
        <v>147</v>
      </c>
      <c r="E108" s="219" t="s">
        <v>315</v>
      </c>
      <c r="F108" s="220" t="s">
        <v>316</v>
      </c>
      <c r="G108" s="221" t="s">
        <v>159</v>
      </c>
      <c r="H108" s="222">
        <v>54</v>
      </c>
      <c r="I108" s="223"/>
      <c r="J108" s="224">
        <f>ROUND(I108*H108,2)</f>
        <v>0</v>
      </c>
      <c r="K108" s="220" t="s">
        <v>257</v>
      </c>
      <c r="L108" s="44"/>
      <c r="M108" s="225" t="s">
        <v>19</v>
      </c>
      <c r="N108" s="226" t="s">
        <v>42</v>
      </c>
      <c r="O108" s="84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6" t="s">
        <v>237</v>
      </c>
      <c r="AT108" s="216" t="s">
        <v>147</v>
      </c>
      <c r="AU108" s="216" t="s">
        <v>69</v>
      </c>
      <c r="AY108" s="17" t="s">
        <v>144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7" t="s">
        <v>145</v>
      </c>
      <c r="BK108" s="217">
        <f>ROUND(I108*H108,2)</f>
        <v>0</v>
      </c>
      <c r="BL108" s="17" t="s">
        <v>237</v>
      </c>
      <c r="BM108" s="216" t="s">
        <v>1675</v>
      </c>
    </row>
    <row r="109" s="2" customFormat="1" ht="21.75" customHeight="1">
      <c r="A109" s="38"/>
      <c r="B109" s="39"/>
      <c r="C109" s="204" t="s">
        <v>391</v>
      </c>
      <c r="D109" s="204" t="s">
        <v>138</v>
      </c>
      <c r="E109" s="205" t="s">
        <v>312</v>
      </c>
      <c r="F109" s="206" t="s">
        <v>313</v>
      </c>
      <c r="G109" s="207" t="s">
        <v>159</v>
      </c>
      <c r="H109" s="208">
        <v>54</v>
      </c>
      <c r="I109" s="209"/>
      <c r="J109" s="210">
        <f>ROUND(I109*H109,2)</f>
        <v>0</v>
      </c>
      <c r="K109" s="206" t="s">
        <v>257</v>
      </c>
      <c r="L109" s="211"/>
      <c r="M109" s="272" t="s">
        <v>19</v>
      </c>
      <c r="N109" s="273" t="s">
        <v>42</v>
      </c>
      <c r="O109" s="269"/>
      <c r="P109" s="270">
        <f>O109*H109</f>
        <v>0</v>
      </c>
      <c r="Q109" s="270">
        <v>0</v>
      </c>
      <c r="R109" s="270">
        <f>Q109*H109</f>
        <v>0</v>
      </c>
      <c r="S109" s="270">
        <v>0</v>
      </c>
      <c r="T109" s="271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6" t="s">
        <v>237</v>
      </c>
      <c r="AT109" s="216" t="s">
        <v>138</v>
      </c>
      <c r="AU109" s="216" t="s">
        <v>69</v>
      </c>
      <c r="AY109" s="17" t="s">
        <v>144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7" t="s">
        <v>145</v>
      </c>
      <c r="BK109" s="217">
        <f>ROUND(I109*H109,2)</f>
        <v>0</v>
      </c>
      <c r="BL109" s="17" t="s">
        <v>237</v>
      </c>
      <c r="BM109" s="216" t="s">
        <v>1676</v>
      </c>
    </row>
    <row r="110" s="2" customFormat="1" ht="6.96" customHeight="1">
      <c r="A110" s="38"/>
      <c r="B110" s="59"/>
      <c r="C110" s="60"/>
      <c r="D110" s="60"/>
      <c r="E110" s="60"/>
      <c r="F110" s="60"/>
      <c r="G110" s="60"/>
      <c r="H110" s="60"/>
      <c r="I110" s="175"/>
      <c r="J110" s="60"/>
      <c r="K110" s="60"/>
      <c r="L110" s="44"/>
      <c r="M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</sheetData>
  <sheetProtection sheet="1" autoFilter="0" formatColumns="0" formatRows="0" objects="1" scenarios="1" spinCount="100000" saltValue="mDDWL+4YTr8MIUP6fiqVTZ7g5v8+gLzJSOFjbOIZvkZSZUFigRFa789pHcF5ZJRopP3R843wzZZD4NKWO1PLLQ==" hashValue="sTKcPigZrUK8DZTX8oqOmAxl8r2b/NdyhlCjjiq/hym2oPl2BBzsSAu5Imicg4466rkXp1irK9Shqrj+juRP0Q==" algorithmName="SHA-512" password="CC35"/>
  <autoFilter ref="C84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Chromý Marek, Ing.</dc:creator>
  <cp:lastModifiedBy>Chromý Marek, Ing.</cp:lastModifiedBy>
  <dcterms:created xsi:type="dcterms:W3CDTF">2020-04-30T11:35:35Z</dcterms:created>
  <dcterms:modified xsi:type="dcterms:W3CDTF">2020-04-30T11:35:52Z</dcterms:modified>
</cp:coreProperties>
</file>