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0\VZ65420148 Oprava EOV v úseku Stříbro - Planá u Mariánských Lázní\VZ65420148  Podklady SEE\"/>
    </mc:Choice>
  </mc:AlternateContent>
  <bookViews>
    <workbookView xWindow="0" yWindow="0" windowWidth="28800" windowHeight="12300"/>
  </bookViews>
  <sheets>
    <sheet name="Rekapitulace stavby" sheetId="1" r:id="rId1"/>
    <sheet name="S1 - ŽST Stříbro" sheetId="2" r:id="rId2"/>
    <sheet name="S2 - ŽST Milíkov" sheetId="3" r:id="rId3"/>
    <sheet name="S3 - ŽST Svojšín" sheetId="4" r:id="rId4"/>
    <sheet name="S4 - ŽST Ošelín" sheetId="5" r:id="rId5"/>
    <sheet name="S5 - ŽST Pavlovice" sheetId="6" r:id="rId6"/>
    <sheet name="S6 - ŽST Brod nad Tichou" sheetId="7" r:id="rId7"/>
    <sheet name="S7 - ŽST Planá u Mariánsk..." sheetId="8" r:id="rId8"/>
    <sheet name="S8 - VON" sheetId="9" r:id="rId9"/>
  </sheets>
  <definedNames>
    <definedName name="_xlnm._FilterDatabase" localSheetId="1" hidden="1">'S1 - ŽST Stříbro'!$C$127:$L$186</definedName>
    <definedName name="_xlnm._FilterDatabase" localSheetId="2" hidden="1">'S2 - ŽST Milíkov'!$C$127:$L$186</definedName>
    <definedName name="_xlnm._FilterDatabase" localSheetId="3" hidden="1">'S3 - ŽST Svojšín'!$C$127:$L$186</definedName>
    <definedName name="_xlnm._FilterDatabase" localSheetId="4" hidden="1">'S4 - ŽST Ošelín'!$C$127:$L$186</definedName>
    <definedName name="_xlnm._FilterDatabase" localSheetId="5" hidden="1">'S5 - ŽST Pavlovice'!$C$127:$L$186</definedName>
    <definedName name="_xlnm._FilterDatabase" localSheetId="6" hidden="1">'S6 - ŽST Brod nad Tichou'!$C$127:$L$186</definedName>
    <definedName name="_xlnm._FilterDatabase" localSheetId="7" hidden="1">'S7 - ŽST Planá u Mariánsk...'!$C$127:$L$203</definedName>
    <definedName name="_xlnm._FilterDatabase" localSheetId="8" hidden="1">'S8 - VON'!$C$126:$L$137</definedName>
    <definedName name="_xlnm.Print_Titles" localSheetId="0">'Rekapitulace stavby'!$92:$92</definedName>
    <definedName name="_xlnm.Print_Titles" localSheetId="1">'S1 - ŽST Stříbro'!$127:$127</definedName>
    <definedName name="_xlnm.Print_Titles" localSheetId="2">'S2 - ŽST Milíkov'!$127:$127</definedName>
    <definedName name="_xlnm.Print_Titles" localSheetId="3">'S3 - ŽST Svojšín'!$127:$127</definedName>
    <definedName name="_xlnm.Print_Titles" localSheetId="4">'S4 - ŽST Ošelín'!$127:$127</definedName>
    <definedName name="_xlnm.Print_Titles" localSheetId="5">'S5 - ŽST Pavlovice'!$127:$127</definedName>
    <definedName name="_xlnm.Print_Titles" localSheetId="6">'S6 - ŽST Brod nad Tichou'!$127:$127</definedName>
    <definedName name="_xlnm.Print_Titles" localSheetId="7">'S7 - ŽST Planá u Mariánsk...'!$127:$127</definedName>
    <definedName name="_xlnm.Print_Titles" localSheetId="8">'S8 - VON'!$126:$126</definedName>
    <definedName name="_xlnm.Print_Area" localSheetId="0">'Rekapitulace stavby'!$D$4:$AO$76,'Rekapitulace stavby'!$C$82:$AQ$110</definedName>
    <definedName name="_xlnm.Print_Area" localSheetId="1">'S1 - ŽST Stříbro'!$C$4:$K$76,'S1 - ŽST Stříbro'!$C$82:$K$109,'S1 - ŽST Stříbro'!$C$115:$L$186</definedName>
    <definedName name="_xlnm.Print_Area" localSheetId="2">'S2 - ŽST Milíkov'!$C$4:$K$76,'S2 - ŽST Milíkov'!$C$82:$K$109,'S2 - ŽST Milíkov'!$C$115:$L$186</definedName>
    <definedName name="_xlnm.Print_Area" localSheetId="3">'S3 - ŽST Svojšín'!$C$4:$K$76,'S3 - ŽST Svojšín'!$C$82:$K$109,'S3 - ŽST Svojšín'!$C$115:$L$186</definedName>
    <definedName name="_xlnm.Print_Area" localSheetId="4">'S4 - ŽST Ošelín'!$C$4:$K$76,'S4 - ŽST Ošelín'!$C$82:$K$109,'S4 - ŽST Ošelín'!$C$115:$L$186</definedName>
    <definedName name="_xlnm.Print_Area" localSheetId="5">'S5 - ŽST Pavlovice'!$C$4:$K$76,'S5 - ŽST Pavlovice'!$C$82:$K$109,'S5 - ŽST Pavlovice'!$C$115:$L$186</definedName>
    <definedName name="_xlnm.Print_Area" localSheetId="6">'S6 - ŽST Brod nad Tichou'!$C$4:$K$76,'S6 - ŽST Brod nad Tichou'!$C$82:$K$109,'S6 - ŽST Brod nad Tichou'!$C$115:$L$186</definedName>
    <definedName name="_xlnm.Print_Area" localSheetId="7">'S7 - ŽST Planá u Mariánsk...'!$C$4:$K$76,'S7 - ŽST Planá u Mariánsk...'!$C$82:$K$109,'S7 - ŽST Planá u Mariánsk...'!$C$115:$L$203</definedName>
    <definedName name="_xlnm.Print_Area" localSheetId="8">'S8 - VON'!$C$4:$K$76,'S8 - VON'!$C$82:$K$108,'S8 - VON'!$C$114:$L$137</definedName>
  </definedNames>
  <calcPr calcId="162913"/>
</workbook>
</file>

<file path=xl/calcChain.xml><?xml version="1.0" encoding="utf-8"?>
<calcChain xmlns="http://schemas.openxmlformats.org/spreadsheetml/2006/main">
  <c r="K41" i="9" l="1"/>
  <c r="K40" i="9"/>
  <c r="BA102" i="1"/>
  <c r="K39" i="9"/>
  <c r="AZ102" i="1" s="1"/>
  <c r="BI135" i="9"/>
  <c r="BH135" i="9"/>
  <c r="BG135" i="9"/>
  <c r="BF135" i="9"/>
  <c r="X135" i="9"/>
  <c r="V135" i="9"/>
  <c r="T135" i="9"/>
  <c r="P135" i="9"/>
  <c r="BI132" i="9"/>
  <c r="BH132" i="9"/>
  <c r="BG132" i="9"/>
  <c r="BF132" i="9"/>
  <c r="X132" i="9"/>
  <c r="V132" i="9"/>
  <c r="T132" i="9"/>
  <c r="P132" i="9"/>
  <c r="BI129" i="9"/>
  <c r="BH129" i="9"/>
  <c r="BG129" i="9"/>
  <c r="BF129" i="9"/>
  <c r="X129" i="9"/>
  <c r="V129" i="9"/>
  <c r="T129" i="9"/>
  <c r="P129" i="9"/>
  <c r="F121" i="9"/>
  <c r="E119" i="9"/>
  <c r="BI106" i="9"/>
  <c r="BH106" i="9"/>
  <c r="BG106" i="9"/>
  <c r="BF106" i="9"/>
  <c r="BI105" i="9"/>
  <c r="BH105" i="9"/>
  <c r="BG105" i="9"/>
  <c r="BF105" i="9"/>
  <c r="BE105" i="9"/>
  <c r="BI104" i="9"/>
  <c r="BH104" i="9"/>
  <c r="BG104" i="9"/>
  <c r="BF104" i="9"/>
  <c r="BE104" i="9"/>
  <c r="BI103" i="9"/>
  <c r="BH103" i="9"/>
  <c r="BG103" i="9"/>
  <c r="BF103" i="9"/>
  <c r="BE103" i="9"/>
  <c r="BI102" i="9"/>
  <c r="BH102" i="9"/>
  <c r="BG102" i="9"/>
  <c r="BF102" i="9"/>
  <c r="BE102" i="9"/>
  <c r="BI101" i="9"/>
  <c r="BH101" i="9"/>
  <c r="BG101" i="9"/>
  <c r="BF101" i="9"/>
  <c r="BE101" i="9"/>
  <c r="F89" i="9"/>
  <c r="E87" i="9"/>
  <c r="J24" i="9"/>
  <c r="E24" i="9"/>
  <c r="J124" i="9" s="1"/>
  <c r="J23" i="9"/>
  <c r="J21" i="9"/>
  <c r="E21" i="9"/>
  <c r="J123" i="9" s="1"/>
  <c r="J20" i="9"/>
  <c r="J18" i="9"/>
  <c r="E18" i="9"/>
  <c r="F124" i="9" s="1"/>
  <c r="J17" i="9"/>
  <c r="J15" i="9"/>
  <c r="E15" i="9"/>
  <c r="F123" i="9" s="1"/>
  <c r="J14" i="9"/>
  <c r="J12" i="9"/>
  <c r="J121" i="9"/>
  <c r="E7" i="9"/>
  <c r="E117" i="9" s="1"/>
  <c r="K41" i="8"/>
  <c r="K40" i="8"/>
  <c r="BA101" i="1" s="1"/>
  <c r="K39" i="8"/>
  <c r="AZ101" i="1" s="1"/>
  <c r="BI202" i="8"/>
  <c r="BH202" i="8"/>
  <c r="BG202" i="8"/>
  <c r="BF202" i="8"/>
  <c r="X202" i="8"/>
  <c r="V202" i="8"/>
  <c r="T202" i="8"/>
  <c r="P202" i="8"/>
  <c r="BI200" i="8"/>
  <c r="BH200" i="8"/>
  <c r="BG200" i="8"/>
  <c r="BF200" i="8"/>
  <c r="X200" i="8"/>
  <c r="V200" i="8"/>
  <c r="T200" i="8"/>
  <c r="P200" i="8"/>
  <c r="BI197" i="8"/>
  <c r="BH197" i="8"/>
  <c r="BG197" i="8"/>
  <c r="BF197" i="8"/>
  <c r="X197" i="8"/>
  <c r="V197" i="8"/>
  <c r="T197" i="8"/>
  <c r="P197" i="8"/>
  <c r="BI194" i="8"/>
  <c r="BH194" i="8"/>
  <c r="BG194" i="8"/>
  <c r="BF194" i="8"/>
  <c r="X194" i="8"/>
  <c r="V194" i="8"/>
  <c r="T194" i="8"/>
  <c r="P194" i="8"/>
  <c r="BI192" i="8"/>
  <c r="BH192" i="8"/>
  <c r="BG192" i="8"/>
  <c r="BF192" i="8"/>
  <c r="X192" i="8"/>
  <c r="V192" i="8"/>
  <c r="T192" i="8"/>
  <c r="P192" i="8"/>
  <c r="BI188" i="8"/>
  <c r="BH188" i="8"/>
  <c r="BG188" i="8"/>
  <c r="BF188" i="8"/>
  <c r="X188" i="8"/>
  <c r="V188" i="8"/>
  <c r="T188" i="8"/>
  <c r="P188" i="8"/>
  <c r="BI185" i="8"/>
  <c r="BH185" i="8"/>
  <c r="BG185" i="8"/>
  <c r="BF185" i="8"/>
  <c r="X185" i="8"/>
  <c r="V185" i="8"/>
  <c r="T185" i="8"/>
  <c r="P185" i="8"/>
  <c r="BI182" i="8"/>
  <c r="BH182" i="8"/>
  <c r="BG182" i="8"/>
  <c r="BF182" i="8"/>
  <c r="X182" i="8"/>
  <c r="V182" i="8"/>
  <c r="T182" i="8"/>
  <c r="P182" i="8"/>
  <c r="BI179" i="8"/>
  <c r="BH179" i="8"/>
  <c r="BG179" i="8"/>
  <c r="BF179" i="8"/>
  <c r="X179" i="8"/>
  <c r="V179" i="8"/>
  <c r="T179" i="8"/>
  <c r="P179" i="8"/>
  <c r="BI177" i="8"/>
  <c r="BH177" i="8"/>
  <c r="BG177" i="8"/>
  <c r="BF177" i="8"/>
  <c r="X177" i="8"/>
  <c r="V177" i="8"/>
  <c r="T177" i="8"/>
  <c r="P177" i="8"/>
  <c r="BI174" i="8"/>
  <c r="BH174" i="8"/>
  <c r="BG174" i="8"/>
  <c r="BF174" i="8"/>
  <c r="X174" i="8"/>
  <c r="V174" i="8"/>
  <c r="T174" i="8"/>
  <c r="P174" i="8"/>
  <c r="BI171" i="8"/>
  <c r="BH171" i="8"/>
  <c r="BG171" i="8"/>
  <c r="BF171" i="8"/>
  <c r="X171" i="8"/>
  <c r="V171" i="8"/>
  <c r="T171" i="8"/>
  <c r="P171" i="8"/>
  <c r="BI169" i="8"/>
  <c r="BH169" i="8"/>
  <c r="BG169" i="8"/>
  <c r="BF169" i="8"/>
  <c r="X169" i="8"/>
  <c r="V169" i="8"/>
  <c r="T169" i="8"/>
  <c r="P169" i="8"/>
  <c r="BI167" i="8"/>
  <c r="BH167" i="8"/>
  <c r="BG167" i="8"/>
  <c r="BF167" i="8"/>
  <c r="X167" i="8"/>
  <c r="V167" i="8"/>
  <c r="T167" i="8"/>
  <c r="P167" i="8"/>
  <c r="BI164" i="8"/>
  <c r="BH164" i="8"/>
  <c r="BG164" i="8"/>
  <c r="BF164" i="8"/>
  <c r="X164" i="8"/>
  <c r="V164" i="8"/>
  <c r="T164" i="8"/>
  <c r="P164" i="8"/>
  <c r="BI161" i="8"/>
  <c r="BH161" i="8"/>
  <c r="BG161" i="8"/>
  <c r="BF161" i="8"/>
  <c r="X161" i="8"/>
  <c r="V161" i="8"/>
  <c r="T161" i="8"/>
  <c r="P161" i="8"/>
  <c r="BI159" i="8"/>
  <c r="BH159" i="8"/>
  <c r="BG159" i="8"/>
  <c r="BF159" i="8"/>
  <c r="X159" i="8"/>
  <c r="V159" i="8"/>
  <c r="T159" i="8"/>
  <c r="P159" i="8"/>
  <c r="BI157" i="8"/>
  <c r="BH157" i="8"/>
  <c r="BG157" i="8"/>
  <c r="BF157" i="8"/>
  <c r="X157" i="8"/>
  <c r="V157" i="8"/>
  <c r="T157" i="8"/>
  <c r="P157" i="8"/>
  <c r="BI155" i="8"/>
  <c r="BH155" i="8"/>
  <c r="BG155" i="8"/>
  <c r="BF155" i="8"/>
  <c r="X155" i="8"/>
  <c r="V155" i="8"/>
  <c r="T155" i="8"/>
  <c r="P155" i="8"/>
  <c r="BI153" i="8"/>
  <c r="BH153" i="8"/>
  <c r="BG153" i="8"/>
  <c r="BF153" i="8"/>
  <c r="X153" i="8"/>
  <c r="V153" i="8"/>
  <c r="T153" i="8"/>
  <c r="P153" i="8"/>
  <c r="BI151" i="8"/>
  <c r="BH151" i="8"/>
  <c r="BG151" i="8"/>
  <c r="BF151" i="8"/>
  <c r="X151" i="8"/>
  <c r="V151" i="8"/>
  <c r="T151" i="8"/>
  <c r="P151" i="8"/>
  <c r="BI149" i="8"/>
  <c r="BH149" i="8"/>
  <c r="BG149" i="8"/>
  <c r="BF149" i="8"/>
  <c r="X149" i="8"/>
  <c r="V149" i="8"/>
  <c r="T149" i="8"/>
  <c r="P149" i="8"/>
  <c r="BI147" i="8"/>
  <c r="BH147" i="8"/>
  <c r="BG147" i="8"/>
  <c r="BF147" i="8"/>
  <c r="X147" i="8"/>
  <c r="V147" i="8"/>
  <c r="T147" i="8"/>
  <c r="P147" i="8"/>
  <c r="BI145" i="8"/>
  <c r="BH145" i="8"/>
  <c r="BG145" i="8"/>
  <c r="BF145" i="8"/>
  <c r="X145" i="8"/>
  <c r="V145" i="8"/>
  <c r="T145" i="8"/>
  <c r="P145" i="8"/>
  <c r="BI142" i="8"/>
  <c r="BH142" i="8"/>
  <c r="BG142" i="8"/>
  <c r="BF142" i="8"/>
  <c r="X142" i="8"/>
  <c r="V142" i="8"/>
  <c r="T142" i="8"/>
  <c r="P142" i="8"/>
  <c r="BI140" i="8"/>
  <c r="BH140" i="8"/>
  <c r="BG140" i="8"/>
  <c r="BF140" i="8"/>
  <c r="X140" i="8"/>
  <c r="V140" i="8"/>
  <c r="T140" i="8"/>
  <c r="P140" i="8"/>
  <c r="BI137" i="8"/>
  <c r="BH137" i="8"/>
  <c r="BG137" i="8"/>
  <c r="BF137" i="8"/>
  <c r="X137" i="8"/>
  <c r="V137" i="8"/>
  <c r="T137" i="8"/>
  <c r="P137" i="8"/>
  <c r="BI135" i="8"/>
  <c r="BH135" i="8"/>
  <c r="BG135" i="8"/>
  <c r="BF135" i="8"/>
  <c r="X135" i="8"/>
  <c r="V135" i="8"/>
  <c r="T135" i="8"/>
  <c r="P135" i="8"/>
  <c r="BI132" i="8"/>
  <c r="BH132" i="8"/>
  <c r="BG132" i="8"/>
  <c r="BF132" i="8"/>
  <c r="X132" i="8"/>
  <c r="V132" i="8"/>
  <c r="T132" i="8"/>
  <c r="P132" i="8"/>
  <c r="BI130" i="8"/>
  <c r="BH130" i="8"/>
  <c r="BG130" i="8"/>
  <c r="BF130" i="8"/>
  <c r="X130" i="8"/>
  <c r="V130" i="8"/>
  <c r="T130" i="8"/>
  <c r="P130" i="8"/>
  <c r="F122" i="8"/>
  <c r="E120" i="8"/>
  <c r="BI107" i="8"/>
  <c r="BH107" i="8"/>
  <c r="BG107" i="8"/>
  <c r="BF107" i="8"/>
  <c r="BI106" i="8"/>
  <c r="BH106" i="8"/>
  <c r="BG106" i="8"/>
  <c r="BF106" i="8"/>
  <c r="BE106" i="8"/>
  <c r="BI105" i="8"/>
  <c r="BH105" i="8"/>
  <c r="BG105" i="8"/>
  <c r="BF105" i="8"/>
  <c r="BE105" i="8"/>
  <c r="BI104" i="8"/>
  <c r="BH104" i="8"/>
  <c r="BG104" i="8"/>
  <c r="BF104" i="8"/>
  <c r="BE104" i="8"/>
  <c r="BI103" i="8"/>
  <c r="BH103" i="8"/>
  <c r="BG103" i="8"/>
  <c r="BF103" i="8"/>
  <c r="BE103" i="8"/>
  <c r="BI102" i="8"/>
  <c r="BH102" i="8"/>
  <c r="BG102" i="8"/>
  <c r="BF102" i="8"/>
  <c r="BE102" i="8"/>
  <c r="F89" i="8"/>
  <c r="E87" i="8"/>
  <c r="J24" i="8"/>
  <c r="E24" i="8"/>
  <c r="J125" i="8" s="1"/>
  <c r="J23" i="8"/>
  <c r="J21" i="8"/>
  <c r="E21" i="8"/>
  <c r="J124" i="8" s="1"/>
  <c r="J20" i="8"/>
  <c r="J18" i="8"/>
  <c r="E18" i="8"/>
  <c r="F92" i="8" s="1"/>
  <c r="J17" i="8"/>
  <c r="J15" i="8"/>
  <c r="E15" i="8"/>
  <c r="F124" i="8" s="1"/>
  <c r="J14" i="8"/>
  <c r="J12" i="8"/>
  <c r="J122" i="8"/>
  <c r="E7" i="8"/>
  <c r="E118" i="8" s="1"/>
  <c r="K41" i="7"/>
  <c r="K40" i="7"/>
  <c r="BA100" i="1" s="1"/>
  <c r="K39" i="7"/>
  <c r="AZ100" i="1" s="1"/>
  <c r="BI185" i="7"/>
  <c r="BH185" i="7"/>
  <c r="BG185" i="7"/>
  <c r="BF185" i="7"/>
  <c r="X185" i="7"/>
  <c r="V185" i="7"/>
  <c r="T185" i="7"/>
  <c r="P185" i="7"/>
  <c r="BI183" i="7"/>
  <c r="BH183" i="7"/>
  <c r="BG183" i="7"/>
  <c r="BF183" i="7"/>
  <c r="X183" i="7"/>
  <c r="V183" i="7"/>
  <c r="T183" i="7"/>
  <c r="P183" i="7"/>
  <c r="BI180" i="7"/>
  <c r="BH180" i="7"/>
  <c r="BG180" i="7"/>
  <c r="BF180" i="7"/>
  <c r="X180" i="7"/>
  <c r="V180" i="7"/>
  <c r="T180" i="7"/>
  <c r="P180" i="7"/>
  <c r="BI177" i="7"/>
  <c r="BH177" i="7"/>
  <c r="BG177" i="7"/>
  <c r="BF177" i="7"/>
  <c r="X177" i="7"/>
  <c r="V177" i="7"/>
  <c r="T177" i="7"/>
  <c r="P177" i="7"/>
  <c r="BI175" i="7"/>
  <c r="BH175" i="7"/>
  <c r="BG175" i="7"/>
  <c r="BF175" i="7"/>
  <c r="X175" i="7"/>
  <c r="V175" i="7"/>
  <c r="T175" i="7"/>
  <c r="P175" i="7"/>
  <c r="BI171" i="7"/>
  <c r="BH171" i="7"/>
  <c r="BG171" i="7"/>
  <c r="BF171" i="7"/>
  <c r="X171" i="7"/>
  <c r="V171" i="7"/>
  <c r="T171" i="7"/>
  <c r="P171" i="7"/>
  <c r="BI169" i="7"/>
  <c r="BH169" i="7"/>
  <c r="BG169" i="7"/>
  <c r="BF169" i="7"/>
  <c r="X169" i="7"/>
  <c r="V169" i="7"/>
  <c r="T169" i="7"/>
  <c r="P169" i="7"/>
  <c r="BI166" i="7"/>
  <c r="BH166" i="7"/>
  <c r="BG166" i="7"/>
  <c r="BF166" i="7"/>
  <c r="X166" i="7"/>
  <c r="V166" i="7"/>
  <c r="T166" i="7"/>
  <c r="P166" i="7"/>
  <c r="BI164" i="7"/>
  <c r="BH164" i="7"/>
  <c r="BG164" i="7"/>
  <c r="BF164" i="7"/>
  <c r="X164" i="7"/>
  <c r="V164" i="7"/>
  <c r="T164" i="7"/>
  <c r="P164" i="7"/>
  <c r="BI161" i="7"/>
  <c r="BH161" i="7"/>
  <c r="BG161" i="7"/>
  <c r="BF161" i="7"/>
  <c r="X161" i="7"/>
  <c r="V161" i="7"/>
  <c r="T161" i="7"/>
  <c r="P161" i="7"/>
  <c r="BI159" i="7"/>
  <c r="BH159" i="7"/>
  <c r="BG159" i="7"/>
  <c r="BF159" i="7"/>
  <c r="X159" i="7"/>
  <c r="V159" i="7"/>
  <c r="T159" i="7"/>
  <c r="P159" i="7"/>
  <c r="BI157" i="7"/>
  <c r="BH157" i="7"/>
  <c r="BG157" i="7"/>
  <c r="BF157" i="7"/>
  <c r="X157" i="7"/>
  <c r="V157" i="7"/>
  <c r="T157" i="7"/>
  <c r="P157" i="7"/>
  <c r="BI155" i="7"/>
  <c r="BH155" i="7"/>
  <c r="BG155" i="7"/>
  <c r="BF155" i="7"/>
  <c r="X155" i="7"/>
  <c r="V155" i="7"/>
  <c r="T155" i="7"/>
  <c r="P155" i="7"/>
  <c r="BI153" i="7"/>
  <c r="BH153" i="7"/>
  <c r="BG153" i="7"/>
  <c r="BF153" i="7"/>
  <c r="X153" i="7"/>
  <c r="V153" i="7"/>
  <c r="T153" i="7"/>
  <c r="P153" i="7"/>
  <c r="BI151" i="7"/>
  <c r="BH151" i="7"/>
  <c r="BG151" i="7"/>
  <c r="BF151" i="7"/>
  <c r="X151" i="7"/>
  <c r="V151" i="7"/>
  <c r="T151" i="7"/>
  <c r="P151" i="7"/>
  <c r="BI149" i="7"/>
  <c r="BH149" i="7"/>
  <c r="BG149" i="7"/>
  <c r="BF149" i="7"/>
  <c r="X149" i="7"/>
  <c r="V149" i="7"/>
  <c r="T149" i="7"/>
  <c r="P149" i="7"/>
  <c r="BI147" i="7"/>
  <c r="BH147" i="7"/>
  <c r="BG147" i="7"/>
  <c r="BF147" i="7"/>
  <c r="X147" i="7"/>
  <c r="V147" i="7"/>
  <c r="T147" i="7"/>
  <c r="P147" i="7"/>
  <c r="BI145" i="7"/>
  <c r="BH145" i="7"/>
  <c r="BG145" i="7"/>
  <c r="BF145" i="7"/>
  <c r="X145" i="7"/>
  <c r="V145" i="7"/>
  <c r="T145" i="7"/>
  <c r="P145" i="7"/>
  <c r="BI142" i="7"/>
  <c r="BH142" i="7"/>
  <c r="BG142" i="7"/>
  <c r="BF142" i="7"/>
  <c r="X142" i="7"/>
  <c r="V142" i="7"/>
  <c r="T142" i="7"/>
  <c r="P142" i="7"/>
  <c r="BI140" i="7"/>
  <c r="BH140" i="7"/>
  <c r="BG140" i="7"/>
  <c r="BF140" i="7"/>
  <c r="X140" i="7"/>
  <c r="V140" i="7"/>
  <c r="T140" i="7"/>
  <c r="P140" i="7"/>
  <c r="BI137" i="7"/>
  <c r="BH137" i="7"/>
  <c r="BG137" i="7"/>
  <c r="BF137" i="7"/>
  <c r="X137" i="7"/>
  <c r="V137" i="7"/>
  <c r="T137" i="7"/>
  <c r="P137" i="7"/>
  <c r="BI135" i="7"/>
  <c r="BH135" i="7"/>
  <c r="BG135" i="7"/>
  <c r="BF135" i="7"/>
  <c r="X135" i="7"/>
  <c r="V135" i="7"/>
  <c r="T135" i="7"/>
  <c r="P135" i="7"/>
  <c r="BI132" i="7"/>
  <c r="BH132" i="7"/>
  <c r="BG132" i="7"/>
  <c r="BF132" i="7"/>
  <c r="X132" i="7"/>
  <c r="V132" i="7"/>
  <c r="T132" i="7"/>
  <c r="P132" i="7"/>
  <c r="BI130" i="7"/>
  <c r="BH130" i="7"/>
  <c r="BG130" i="7"/>
  <c r="BF130" i="7"/>
  <c r="X130" i="7"/>
  <c r="V130" i="7"/>
  <c r="T130" i="7"/>
  <c r="P130" i="7"/>
  <c r="F122" i="7"/>
  <c r="E120" i="7"/>
  <c r="BI107" i="7"/>
  <c r="BH107" i="7"/>
  <c r="BG107" i="7"/>
  <c r="BF107" i="7"/>
  <c r="BI106" i="7"/>
  <c r="BH106" i="7"/>
  <c r="BG106" i="7"/>
  <c r="BF106" i="7"/>
  <c r="BE106" i="7"/>
  <c r="BI105" i="7"/>
  <c r="BH105" i="7"/>
  <c r="BG105" i="7"/>
  <c r="BF105" i="7"/>
  <c r="BE105" i="7"/>
  <c r="BI104" i="7"/>
  <c r="BH104" i="7"/>
  <c r="BG104" i="7"/>
  <c r="BF104" i="7"/>
  <c r="BE104" i="7"/>
  <c r="BI103" i="7"/>
  <c r="BH103" i="7"/>
  <c r="BG103" i="7"/>
  <c r="BF103" i="7"/>
  <c r="BE103" i="7"/>
  <c r="BI102" i="7"/>
  <c r="BH102" i="7"/>
  <c r="BG102" i="7"/>
  <c r="BF102" i="7"/>
  <c r="BE102" i="7"/>
  <c r="F89" i="7"/>
  <c r="E87" i="7"/>
  <c r="J24" i="7"/>
  <c r="E24" i="7"/>
  <c r="J125" i="7" s="1"/>
  <c r="J23" i="7"/>
  <c r="J21" i="7"/>
  <c r="E21" i="7"/>
  <c r="J124" i="7" s="1"/>
  <c r="J20" i="7"/>
  <c r="J18" i="7"/>
  <c r="E18" i="7"/>
  <c r="F125" i="7" s="1"/>
  <c r="J17" i="7"/>
  <c r="J15" i="7"/>
  <c r="E15" i="7"/>
  <c r="F91" i="7" s="1"/>
  <c r="J14" i="7"/>
  <c r="J12" i="7"/>
  <c r="J122" i="7"/>
  <c r="E7" i="7"/>
  <c r="E118" i="7" s="1"/>
  <c r="K41" i="6"/>
  <c r="K40" i="6"/>
  <c r="BA99" i="1" s="1"/>
  <c r="K39" i="6"/>
  <c r="AZ99" i="1" s="1"/>
  <c r="BI185" i="6"/>
  <c r="BH185" i="6"/>
  <c r="BG185" i="6"/>
  <c r="BF185" i="6"/>
  <c r="X185" i="6"/>
  <c r="V185" i="6"/>
  <c r="T185" i="6"/>
  <c r="P185" i="6"/>
  <c r="BI183" i="6"/>
  <c r="BH183" i="6"/>
  <c r="BG183" i="6"/>
  <c r="BF183" i="6"/>
  <c r="X183" i="6"/>
  <c r="V183" i="6"/>
  <c r="T183" i="6"/>
  <c r="P183" i="6"/>
  <c r="BI180" i="6"/>
  <c r="BH180" i="6"/>
  <c r="BG180" i="6"/>
  <c r="BF180" i="6"/>
  <c r="X180" i="6"/>
  <c r="V180" i="6"/>
  <c r="T180" i="6"/>
  <c r="P180" i="6"/>
  <c r="BI177" i="6"/>
  <c r="BH177" i="6"/>
  <c r="BG177" i="6"/>
  <c r="BF177" i="6"/>
  <c r="X177" i="6"/>
  <c r="V177" i="6"/>
  <c r="T177" i="6"/>
  <c r="P177" i="6"/>
  <c r="BI175" i="6"/>
  <c r="BH175" i="6"/>
  <c r="BG175" i="6"/>
  <c r="BF175" i="6"/>
  <c r="X175" i="6"/>
  <c r="V175" i="6"/>
  <c r="T175" i="6"/>
  <c r="P175" i="6"/>
  <c r="BI171" i="6"/>
  <c r="BH171" i="6"/>
  <c r="BG171" i="6"/>
  <c r="BF171" i="6"/>
  <c r="X171" i="6"/>
  <c r="V171" i="6"/>
  <c r="T171" i="6"/>
  <c r="P171" i="6"/>
  <c r="BI169" i="6"/>
  <c r="BH169" i="6"/>
  <c r="BG169" i="6"/>
  <c r="BF169" i="6"/>
  <c r="X169" i="6"/>
  <c r="V169" i="6"/>
  <c r="T169" i="6"/>
  <c r="P169" i="6"/>
  <c r="BI166" i="6"/>
  <c r="BH166" i="6"/>
  <c r="BG166" i="6"/>
  <c r="BF166" i="6"/>
  <c r="X166" i="6"/>
  <c r="V166" i="6"/>
  <c r="T166" i="6"/>
  <c r="P166" i="6"/>
  <c r="BI163" i="6"/>
  <c r="BH163" i="6"/>
  <c r="BG163" i="6"/>
  <c r="BF163" i="6"/>
  <c r="X163" i="6"/>
  <c r="V163" i="6"/>
  <c r="T163" i="6"/>
  <c r="P163" i="6"/>
  <c r="BI161" i="6"/>
  <c r="BH161" i="6"/>
  <c r="BG161" i="6"/>
  <c r="BF161" i="6"/>
  <c r="X161" i="6"/>
  <c r="V161" i="6"/>
  <c r="T161" i="6"/>
  <c r="P161" i="6"/>
  <c r="BI159" i="6"/>
  <c r="BH159" i="6"/>
  <c r="BG159" i="6"/>
  <c r="BF159" i="6"/>
  <c r="X159" i="6"/>
  <c r="V159" i="6"/>
  <c r="T159" i="6"/>
  <c r="P159" i="6"/>
  <c r="BI157" i="6"/>
  <c r="BH157" i="6"/>
  <c r="BG157" i="6"/>
  <c r="BF157" i="6"/>
  <c r="X157" i="6"/>
  <c r="V157" i="6"/>
  <c r="T157" i="6"/>
  <c r="P157" i="6"/>
  <c r="BI155" i="6"/>
  <c r="BH155" i="6"/>
  <c r="BG155" i="6"/>
  <c r="BF155" i="6"/>
  <c r="X155" i="6"/>
  <c r="V155" i="6"/>
  <c r="T155" i="6"/>
  <c r="P155" i="6"/>
  <c r="BI153" i="6"/>
  <c r="BH153" i="6"/>
  <c r="BG153" i="6"/>
  <c r="BF153" i="6"/>
  <c r="X153" i="6"/>
  <c r="V153" i="6"/>
  <c r="T153" i="6"/>
  <c r="P153" i="6"/>
  <c r="BI151" i="6"/>
  <c r="BH151" i="6"/>
  <c r="BG151" i="6"/>
  <c r="BF151" i="6"/>
  <c r="X151" i="6"/>
  <c r="V151" i="6"/>
  <c r="T151" i="6"/>
  <c r="P151" i="6"/>
  <c r="BI149" i="6"/>
  <c r="BH149" i="6"/>
  <c r="BG149" i="6"/>
  <c r="BF149" i="6"/>
  <c r="X149" i="6"/>
  <c r="V149" i="6"/>
  <c r="T149" i="6"/>
  <c r="P149" i="6"/>
  <c r="BI147" i="6"/>
  <c r="BH147" i="6"/>
  <c r="BG147" i="6"/>
  <c r="BF147" i="6"/>
  <c r="X147" i="6"/>
  <c r="V147" i="6"/>
  <c r="T147" i="6"/>
  <c r="P147" i="6"/>
  <c r="BI145" i="6"/>
  <c r="BH145" i="6"/>
  <c r="BG145" i="6"/>
  <c r="BF145" i="6"/>
  <c r="X145" i="6"/>
  <c r="V145" i="6"/>
  <c r="T145" i="6"/>
  <c r="P145" i="6"/>
  <c r="BI142" i="6"/>
  <c r="BH142" i="6"/>
  <c r="BG142" i="6"/>
  <c r="BF142" i="6"/>
  <c r="X142" i="6"/>
  <c r="V142" i="6"/>
  <c r="T142" i="6"/>
  <c r="P142" i="6"/>
  <c r="BI140" i="6"/>
  <c r="BH140" i="6"/>
  <c r="BG140" i="6"/>
  <c r="BF140" i="6"/>
  <c r="X140" i="6"/>
  <c r="V140" i="6"/>
  <c r="T140" i="6"/>
  <c r="P140" i="6"/>
  <c r="BI137" i="6"/>
  <c r="BH137" i="6"/>
  <c r="BG137" i="6"/>
  <c r="BF137" i="6"/>
  <c r="X137" i="6"/>
  <c r="V137" i="6"/>
  <c r="T137" i="6"/>
  <c r="P137" i="6"/>
  <c r="BI135" i="6"/>
  <c r="BH135" i="6"/>
  <c r="BG135" i="6"/>
  <c r="BF135" i="6"/>
  <c r="X135" i="6"/>
  <c r="V135" i="6"/>
  <c r="T135" i="6"/>
  <c r="P135" i="6"/>
  <c r="BI132" i="6"/>
  <c r="BH132" i="6"/>
  <c r="BG132" i="6"/>
  <c r="BF132" i="6"/>
  <c r="X132" i="6"/>
  <c r="V132" i="6"/>
  <c r="T132" i="6"/>
  <c r="P132" i="6"/>
  <c r="BI130" i="6"/>
  <c r="BH130" i="6"/>
  <c r="BG130" i="6"/>
  <c r="BF130" i="6"/>
  <c r="X130" i="6"/>
  <c r="V130" i="6"/>
  <c r="T130" i="6"/>
  <c r="P130" i="6"/>
  <c r="F122" i="6"/>
  <c r="E120" i="6"/>
  <c r="BI107" i="6"/>
  <c r="BH107" i="6"/>
  <c r="BG107" i="6"/>
  <c r="BF107" i="6"/>
  <c r="BI106" i="6"/>
  <c r="BH106" i="6"/>
  <c r="BG106" i="6"/>
  <c r="BF106" i="6"/>
  <c r="BE106" i="6"/>
  <c r="BI105" i="6"/>
  <c r="BH105" i="6"/>
  <c r="BG105" i="6"/>
  <c r="BF105" i="6"/>
  <c r="BE105" i="6"/>
  <c r="BI104" i="6"/>
  <c r="BH104" i="6"/>
  <c r="BG104" i="6"/>
  <c r="BF104" i="6"/>
  <c r="BE104" i="6"/>
  <c r="BI103" i="6"/>
  <c r="BH103" i="6"/>
  <c r="BG103" i="6"/>
  <c r="BF103" i="6"/>
  <c r="BE103" i="6"/>
  <c r="BI102" i="6"/>
  <c r="BH102" i="6"/>
  <c r="BG102" i="6"/>
  <c r="BF102" i="6"/>
  <c r="BE102" i="6"/>
  <c r="F89" i="6"/>
  <c r="E87" i="6"/>
  <c r="J24" i="6"/>
  <c r="E24" i="6"/>
  <c r="J125" i="6" s="1"/>
  <c r="J23" i="6"/>
  <c r="J21" i="6"/>
  <c r="E21" i="6"/>
  <c r="J124" i="6" s="1"/>
  <c r="J20" i="6"/>
  <c r="J18" i="6"/>
  <c r="E18" i="6"/>
  <c r="F125" i="6" s="1"/>
  <c r="J17" i="6"/>
  <c r="J15" i="6"/>
  <c r="E15" i="6"/>
  <c r="F124" i="6" s="1"/>
  <c r="J14" i="6"/>
  <c r="J12" i="6"/>
  <c r="J122" i="6"/>
  <c r="E7" i="6"/>
  <c r="E118" i="6" s="1"/>
  <c r="K41" i="5"/>
  <c r="K40" i="5"/>
  <c r="BA98" i="1" s="1"/>
  <c r="K39" i="5"/>
  <c r="AZ98" i="1" s="1"/>
  <c r="BI185" i="5"/>
  <c r="BH185" i="5"/>
  <c r="BG185" i="5"/>
  <c r="BF185" i="5"/>
  <c r="X185" i="5"/>
  <c r="V185" i="5"/>
  <c r="T185" i="5"/>
  <c r="P185" i="5"/>
  <c r="BI183" i="5"/>
  <c r="BH183" i="5"/>
  <c r="BG183" i="5"/>
  <c r="BF183" i="5"/>
  <c r="X183" i="5"/>
  <c r="V183" i="5"/>
  <c r="T183" i="5"/>
  <c r="P183" i="5"/>
  <c r="BI180" i="5"/>
  <c r="BH180" i="5"/>
  <c r="BG180" i="5"/>
  <c r="BF180" i="5"/>
  <c r="X180" i="5"/>
  <c r="V180" i="5"/>
  <c r="T180" i="5"/>
  <c r="P180" i="5"/>
  <c r="BI177" i="5"/>
  <c r="BH177" i="5"/>
  <c r="BG177" i="5"/>
  <c r="BF177" i="5"/>
  <c r="X177" i="5"/>
  <c r="V177" i="5"/>
  <c r="T177" i="5"/>
  <c r="P177" i="5"/>
  <c r="BI175" i="5"/>
  <c r="BH175" i="5"/>
  <c r="BG175" i="5"/>
  <c r="BF175" i="5"/>
  <c r="X175" i="5"/>
  <c r="V175" i="5"/>
  <c r="T175" i="5"/>
  <c r="P175" i="5"/>
  <c r="BI171" i="5"/>
  <c r="BH171" i="5"/>
  <c r="BG171" i="5"/>
  <c r="BF171" i="5"/>
  <c r="X171" i="5"/>
  <c r="V171" i="5"/>
  <c r="T171" i="5"/>
  <c r="P171" i="5"/>
  <c r="BI169" i="5"/>
  <c r="BH169" i="5"/>
  <c r="BG169" i="5"/>
  <c r="BF169" i="5"/>
  <c r="X169" i="5"/>
  <c r="V169" i="5"/>
  <c r="T169" i="5"/>
  <c r="P169" i="5"/>
  <c r="BI166" i="5"/>
  <c r="BH166" i="5"/>
  <c r="BG166" i="5"/>
  <c r="BF166" i="5"/>
  <c r="X166" i="5"/>
  <c r="V166" i="5"/>
  <c r="T166" i="5"/>
  <c r="P166" i="5"/>
  <c r="BI164" i="5"/>
  <c r="BH164" i="5"/>
  <c r="BG164" i="5"/>
  <c r="BF164" i="5"/>
  <c r="X164" i="5"/>
  <c r="V164" i="5"/>
  <c r="T164" i="5"/>
  <c r="P164" i="5"/>
  <c r="BI161" i="5"/>
  <c r="BH161" i="5"/>
  <c r="BG161" i="5"/>
  <c r="BF161" i="5"/>
  <c r="X161" i="5"/>
  <c r="V161" i="5"/>
  <c r="T161" i="5"/>
  <c r="P161" i="5"/>
  <c r="BI159" i="5"/>
  <c r="BH159" i="5"/>
  <c r="BG159" i="5"/>
  <c r="BF159" i="5"/>
  <c r="X159" i="5"/>
  <c r="V159" i="5"/>
  <c r="T159" i="5"/>
  <c r="P159" i="5"/>
  <c r="BI157" i="5"/>
  <c r="BH157" i="5"/>
  <c r="BG157" i="5"/>
  <c r="BF157" i="5"/>
  <c r="X157" i="5"/>
  <c r="V157" i="5"/>
  <c r="T157" i="5"/>
  <c r="P157" i="5"/>
  <c r="BI155" i="5"/>
  <c r="BH155" i="5"/>
  <c r="BG155" i="5"/>
  <c r="BF155" i="5"/>
  <c r="X155" i="5"/>
  <c r="V155" i="5"/>
  <c r="T155" i="5"/>
  <c r="P155" i="5"/>
  <c r="BI153" i="5"/>
  <c r="BH153" i="5"/>
  <c r="BG153" i="5"/>
  <c r="BF153" i="5"/>
  <c r="X153" i="5"/>
  <c r="V153" i="5"/>
  <c r="T153" i="5"/>
  <c r="P153" i="5"/>
  <c r="BI151" i="5"/>
  <c r="BH151" i="5"/>
  <c r="BG151" i="5"/>
  <c r="BF151" i="5"/>
  <c r="X151" i="5"/>
  <c r="V151" i="5"/>
  <c r="T151" i="5"/>
  <c r="P151" i="5"/>
  <c r="BI149" i="5"/>
  <c r="BH149" i="5"/>
  <c r="BG149" i="5"/>
  <c r="BF149" i="5"/>
  <c r="X149" i="5"/>
  <c r="V149" i="5"/>
  <c r="T149" i="5"/>
  <c r="P149" i="5"/>
  <c r="BI147" i="5"/>
  <c r="BH147" i="5"/>
  <c r="BG147" i="5"/>
  <c r="BF147" i="5"/>
  <c r="X147" i="5"/>
  <c r="V147" i="5"/>
  <c r="T147" i="5"/>
  <c r="P147" i="5"/>
  <c r="BI145" i="5"/>
  <c r="BH145" i="5"/>
  <c r="BG145" i="5"/>
  <c r="BF145" i="5"/>
  <c r="X145" i="5"/>
  <c r="V145" i="5"/>
  <c r="T145" i="5"/>
  <c r="P145" i="5"/>
  <c r="BI142" i="5"/>
  <c r="BH142" i="5"/>
  <c r="BG142" i="5"/>
  <c r="BF142" i="5"/>
  <c r="X142" i="5"/>
  <c r="V142" i="5"/>
  <c r="T142" i="5"/>
  <c r="P142" i="5"/>
  <c r="BI140" i="5"/>
  <c r="BH140" i="5"/>
  <c r="BG140" i="5"/>
  <c r="BF140" i="5"/>
  <c r="X140" i="5"/>
  <c r="V140" i="5"/>
  <c r="T140" i="5"/>
  <c r="P140" i="5"/>
  <c r="BI137" i="5"/>
  <c r="BH137" i="5"/>
  <c r="BG137" i="5"/>
  <c r="BF137" i="5"/>
  <c r="X137" i="5"/>
  <c r="V137" i="5"/>
  <c r="T137" i="5"/>
  <c r="P137" i="5"/>
  <c r="BI135" i="5"/>
  <c r="BH135" i="5"/>
  <c r="BG135" i="5"/>
  <c r="BF135" i="5"/>
  <c r="X135" i="5"/>
  <c r="V135" i="5"/>
  <c r="T135" i="5"/>
  <c r="P135" i="5"/>
  <c r="BI132" i="5"/>
  <c r="BH132" i="5"/>
  <c r="BG132" i="5"/>
  <c r="BF132" i="5"/>
  <c r="X132" i="5"/>
  <c r="V132" i="5"/>
  <c r="T132" i="5"/>
  <c r="P132" i="5"/>
  <c r="BI130" i="5"/>
  <c r="BH130" i="5"/>
  <c r="BG130" i="5"/>
  <c r="BF130" i="5"/>
  <c r="X130" i="5"/>
  <c r="V130" i="5"/>
  <c r="T130" i="5"/>
  <c r="P130" i="5"/>
  <c r="F122" i="5"/>
  <c r="E120" i="5"/>
  <c r="BI107" i="5"/>
  <c r="BH107" i="5"/>
  <c r="BG107" i="5"/>
  <c r="BF107" i="5"/>
  <c r="BI106" i="5"/>
  <c r="BH106" i="5"/>
  <c r="BG106" i="5"/>
  <c r="BF106" i="5"/>
  <c r="BE106" i="5"/>
  <c r="BI105" i="5"/>
  <c r="BH105" i="5"/>
  <c r="BG105" i="5"/>
  <c r="BF105" i="5"/>
  <c r="BE105" i="5"/>
  <c r="BI104" i="5"/>
  <c r="BH104" i="5"/>
  <c r="BG104" i="5"/>
  <c r="BF104" i="5"/>
  <c r="BE104" i="5"/>
  <c r="BI103" i="5"/>
  <c r="BH103" i="5"/>
  <c r="BG103" i="5"/>
  <c r="BF103" i="5"/>
  <c r="BE103" i="5"/>
  <c r="BI102" i="5"/>
  <c r="BH102" i="5"/>
  <c r="BG102" i="5"/>
  <c r="BF102" i="5"/>
  <c r="BE102" i="5"/>
  <c r="F89" i="5"/>
  <c r="E87" i="5"/>
  <c r="J24" i="5"/>
  <c r="E24" i="5"/>
  <c r="J125" i="5" s="1"/>
  <c r="J23" i="5"/>
  <c r="J21" i="5"/>
  <c r="E21" i="5"/>
  <c r="J124" i="5" s="1"/>
  <c r="J20" i="5"/>
  <c r="J18" i="5"/>
  <c r="E18" i="5"/>
  <c r="F92" i="5" s="1"/>
  <c r="J17" i="5"/>
  <c r="J15" i="5"/>
  <c r="E15" i="5"/>
  <c r="F124" i="5" s="1"/>
  <c r="J14" i="5"/>
  <c r="J12" i="5"/>
  <c r="J122" i="5"/>
  <c r="E7" i="5"/>
  <c r="E85" i="5" s="1"/>
  <c r="K41" i="4"/>
  <c r="K40" i="4"/>
  <c r="BA97" i="1"/>
  <c r="K39" i="4"/>
  <c r="AZ97" i="1"/>
  <c r="BI185" i="4"/>
  <c r="BH185" i="4"/>
  <c r="BG185" i="4"/>
  <c r="BF185" i="4"/>
  <c r="X185" i="4"/>
  <c r="V185" i="4"/>
  <c r="T185" i="4"/>
  <c r="P185" i="4"/>
  <c r="BK185" i="4" s="1"/>
  <c r="BI183" i="4"/>
  <c r="BH183" i="4"/>
  <c r="BG183" i="4"/>
  <c r="BF183" i="4"/>
  <c r="X183" i="4"/>
  <c r="V183" i="4"/>
  <c r="T183" i="4"/>
  <c r="P183" i="4"/>
  <c r="BI180" i="4"/>
  <c r="BH180" i="4"/>
  <c r="BG180" i="4"/>
  <c r="BF180" i="4"/>
  <c r="X180" i="4"/>
  <c r="V180" i="4"/>
  <c r="T180" i="4"/>
  <c r="P180" i="4"/>
  <c r="K180" i="4" s="1"/>
  <c r="BE180" i="4" s="1"/>
  <c r="BI177" i="4"/>
  <c r="BH177" i="4"/>
  <c r="BG177" i="4"/>
  <c r="BF177" i="4"/>
  <c r="X177" i="4"/>
  <c r="V177" i="4"/>
  <c r="T177" i="4"/>
  <c r="P177" i="4"/>
  <c r="BI175" i="4"/>
  <c r="BH175" i="4"/>
  <c r="BG175" i="4"/>
  <c r="BF175" i="4"/>
  <c r="X175" i="4"/>
  <c r="V175" i="4"/>
  <c r="V174" i="4" s="1"/>
  <c r="T175" i="4"/>
  <c r="P175" i="4"/>
  <c r="BK175" i="4" s="1"/>
  <c r="BI171" i="4"/>
  <c r="BH171" i="4"/>
  <c r="BG171" i="4"/>
  <c r="BF171" i="4"/>
  <c r="X171" i="4"/>
  <c r="V171" i="4"/>
  <c r="T171" i="4"/>
  <c r="P171" i="4"/>
  <c r="K171" i="4" s="1"/>
  <c r="BE171" i="4" s="1"/>
  <c r="BI169" i="4"/>
  <c r="BH169" i="4"/>
  <c r="BG169" i="4"/>
  <c r="BF169" i="4"/>
  <c r="X169" i="4"/>
  <c r="V169" i="4"/>
  <c r="T169" i="4"/>
  <c r="P169" i="4"/>
  <c r="K169" i="4" s="1"/>
  <c r="BE169" i="4" s="1"/>
  <c r="BI167" i="4"/>
  <c r="BH167" i="4"/>
  <c r="BG167" i="4"/>
  <c r="BF167" i="4"/>
  <c r="X167" i="4"/>
  <c r="V167" i="4"/>
  <c r="T167" i="4"/>
  <c r="P167" i="4"/>
  <c r="BK167" i="4" s="1"/>
  <c r="BI164" i="4"/>
  <c r="BH164" i="4"/>
  <c r="BG164" i="4"/>
  <c r="BF164" i="4"/>
  <c r="X164" i="4"/>
  <c r="V164" i="4"/>
  <c r="T164" i="4"/>
  <c r="P164" i="4"/>
  <c r="K164" i="4" s="1"/>
  <c r="BE164" i="4" s="1"/>
  <c r="BI161" i="4"/>
  <c r="BH161" i="4"/>
  <c r="BG161" i="4"/>
  <c r="BF161" i="4"/>
  <c r="X161" i="4"/>
  <c r="V161" i="4"/>
  <c r="T161" i="4"/>
  <c r="P161" i="4"/>
  <c r="BI159" i="4"/>
  <c r="BH159" i="4"/>
  <c r="BG159" i="4"/>
  <c r="BF159" i="4"/>
  <c r="X159" i="4"/>
  <c r="V159" i="4"/>
  <c r="T159" i="4"/>
  <c r="P159" i="4"/>
  <c r="BK159" i="4" s="1"/>
  <c r="BI157" i="4"/>
  <c r="BH157" i="4"/>
  <c r="BG157" i="4"/>
  <c r="BF157" i="4"/>
  <c r="X157" i="4"/>
  <c r="V157" i="4"/>
  <c r="T157" i="4"/>
  <c r="P157" i="4"/>
  <c r="K157" i="4" s="1"/>
  <c r="BE157" i="4" s="1"/>
  <c r="BI155" i="4"/>
  <c r="BH155" i="4"/>
  <c r="BG155" i="4"/>
  <c r="BF155" i="4"/>
  <c r="X155" i="4"/>
  <c r="V155" i="4"/>
  <c r="T155" i="4"/>
  <c r="P155" i="4"/>
  <c r="K155" i="4" s="1"/>
  <c r="BE155" i="4" s="1"/>
  <c r="BI153" i="4"/>
  <c r="BH153" i="4"/>
  <c r="BG153" i="4"/>
  <c r="BF153" i="4"/>
  <c r="X153" i="4"/>
  <c r="V153" i="4"/>
  <c r="T153" i="4"/>
  <c r="P153" i="4"/>
  <c r="K153" i="4" s="1"/>
  <c r="BE153" i="4" s="1"/>
  <c r="BI151" i="4"/>
  <c r="BH151" i="4"/>
  <c r="BG151" i="4"/>
  <c r="BF151" i="4"/>
  <c r="X151" i="4"/>
  <c r="V151" i="4"/>
  <c r="T151" i="4"/>
  <c r="P151" i="4"/>
  <c r="BI149" i="4"/>
  <c r="BH149" i="4"/>
  <c r="BG149" i="4"/>
  <c r="BF149" i="4"/>
  <c r="X149" i="4"/>
  <c r="V149" i="4"/>
  <c r="T149" i="4"/>
  <c r="P149" i="4"/>
  <c r="BK149" i="4" s="1"/>
  <c r="BI147" i="4"/>
  <c r="BH147" i="4"/>
  <c r="BG147" i="4"/>
  <c r="BF147" i="4"/>
  <c r="X147" i="4"/>
  <c r="V147" i="4"/>
  <c r="T147" i="4"/>
  <c r="P147" i="4"/>
  <c r="K147" i="4" s="1"/>
  <c r="BE147" i="4" s="1"/>
  <c r="BI145" i="4"/>
  <c r="BH145" i="4"/>
  <c r="BG145" i="4"/>
  <c r="BF145" i="4"/>
  <c r="X145" i="4"/>
  <c r="V145" i="4"/>
  <c r="T145" i="4"/>
  <c r="P145" i="4"/>
  <c r="BI142" i="4"/>
  <c r="BH142" i="4"/>
  <c r="BG142" i="4"/>
  <c r="BF142" i="4"/>
  <c r="X142" i="4"/>
  <c r="V142" i="4"/>
  <c r="T142" i="4"/>
  <c r="P142" i="4"/>
  <c r="BI140" i="4"/>
  <c r="BH140" i="4"/>
  <c r="BG140" i="4"/>
  <c r="BF140" i="4"/>
  <c r="X140" i="4"/>
  <c r="V140" i="4"/>
  <c r="T140" i="4"/>
  <c r="P140" i="4"/>
  <c r="BK140" i="4" s="1"/>
  <c r="BI137" i="4"/>
  <c r="BH137" i="4"/>
  <c r="BG137" i="4"/>
  <c r="BF137" i="4"/>
  <c r="X137" i="4"/>
  <c r="V137" i="4"/>
  <c r="T137" i="4"/>
  <c r="P137" i="4"/>
  <c r="BK137" i="4" s="1"/>
  <c r="BI135" i="4"/>
  <c r="BH135" i="4"/>
  <c r="BG135" i="4"/>
  <c r="BF135" i="4"/>
  <c r="X135" i="4"/>
  <c r="V135" i="4"/>
  <c r="T135" i="4"/>
  <c r="P135" i="4"/>
  <c r="BK135" i="4" s="1"/>
  <c r="BI132" i="4"/>
  <c r="BH132" i="4"/>
  <c r="BG132" i="4"/>
  <c r="BF132" i="4"/>
  <c r="X132" i="4"/>
  <c r="V132" i="4"/>
  <c r="T132" i="4"/>
  <c r="P132" i="4"/>
  <c r="BK132" i="4" s="1"/>
  <c r="BI130" i="4"/>
  <c r="BH130" i="4"/>
  <c r="BG130" i="4"/>
  <c r="BF130" i="4"/>
  <c r="X130" i="4"/>
  <c r="V130" i="4"/>
  <c r="T130" i="4"/>
  <c r="P130" i="4"/>
  <c r="BK130" i="4" s="1"/>
  <c r="F122" i="4"/>
  <c r="E120" i="4"/>
  <c r="BI107" i="4"/>
  <c r="BH107" i="4"/>
  <c r="BG107" i="4"/>
  <c r="BF107" i="4"/>
  <c r="BI106" i="4"/>
  <c r="BH106" i="4"/>
  <c r="BG106" i="4"/>
  <c r="BF106" i="4"/>
  <c r="BE106" i="4"/>
  <c r="BI105" i="4"/>
  <c r="BH105" i="4"/>
  <c r="BG105" i="4"/>
  <c r="BF105" i="4"/>
  <c r="BE105" i="4"/>
  <c r="BI104" i="4"/>
  <c r="BH104" i="4"/>
  <c r="BG104" i="4"/>
  <c r="BF104" i="4"/>
  <c r="BE104" i="4"/>
  <c r="BI103" i="4"/>
  <c r="BH103" i="4"/>
  <c r="BG103" i="4"/>
  <c r="BF103" i="4"/>
  <c r="BE103" i="4"/>
  <c r="BI102" i="4"/>
  <c r="BH102" i="4"/>
  <c r="BG102" i="4"/>
  <c r="BF102" i="4"/>
  <c r="BE102" i="4"/>
  <c r="F89" i="4"/>
  <c r="E87" i="4"/>
  <c r="J24" i="4"/>
  <c r="E24" i="4"/>
  <c r="J92" i="4"/>
  <c r="J23" i="4"/>
  <c r="J21" i="4"/>
  <c r="E21" i="4"/>
  <c r="J124" i="4"/>
  <c r="J20" i="4"/>
  <c r="J18" i="4"/>
  <c r="E18" i="4"/>
  <c r="F125" i="4"/>
  <c r="J17" i="4"/>
  <c r="J15" i="4"/>
  <c r="E15" i="4"/>
  <c r="F124" i="4"/>
  <c r="J14" i="4"/>
  <c r="J12" i="4"/>
  <c r="J122" i="4"/>
  <c r="E7" i="4"/>
  <c r="E85" i="4" s="1"/>
  <c r="K41" i="3"/>
  <c r="K40" i="3"/>
  <c r="BA96" i="1"/>
  <c r="K39" i="3"/>
  <c r="AZ96" i="1" s="1"/>
  <c r="BI185" i="3"/>
  <c r="BH185" i="3"/>
  <c r="BG185" i="3"/>
  <c r="BF185" i="3"/>
  <c r="X185" i="3"/>
  <c r="V185" i="3"/>
  <c r="T185" i="3"/>
  <c r="P185" i="3"/>
  <c r="BI183" i="3"/>
  <c r="BH183" i="3"/>
  <c r="BG183" i="3"/>
  <c r="BF183" i="3"/>
  <c r="X183" i="3"/>
  <c r="V183" i="3"/>
  <c r="T183" i="3"/>
  <c r="P183" i="3"/>
  <c r="BI180" i="3"/>
  <c r="BH180" i="3"/>
  <c r="BG180" i="3"/>
  <c r="BF180" i="3"/>
  <c r="X180" i="3"/>
  <c r="V180" i="3"/>
  <c r="T180" i="3"/>
  <c r="P180" i="3"/>
  <c r="BI177" i="3"/>
  <c r="BH177" i="3"/>
  <c r="BG177" i="3"/>
  <c r="BF177" i="3"/>
  <c r="X177" i="3"/>
  <c r="V177" i="3"/>
  <c r="T177" i="3"/>
  <c r="P177" i="3"/>
  <c r="BI175" i="3"/>
  <c r="BH175" i="3"/>
  <c r="BG175" i="3"/>
  <c r="BF175" i="3"/>
  <c r="X175" i="3"/>
  <c r="V175" i="3"/>
  <c r="T175" i="3"/>
  <c r="P175" i="3"/>
  <c r="BI171" i="3"/>
  <c r="BH171" i="3"/>
  <c r="BG171" i="3"/>
  <c r="BF171" i="3"/>
  <c r="X171" i="3"/>
  <c r="V171" i="3"/>
  <c r="T171" i="3"/>
  <c r="P171" i="3"/>
  <c r="BI169" i="3"/>
  <c r="BH169" i="3"/>
  <c r="BG169" i="3"/>
  <c r="BF169" i="3"/>
  <c r="X169" i="3"/>
  <c r="V169" i="3"/>
  <c r="T169" i="3"/>
  <c r="P169" i="3"/>
  <c r="BI167" i="3"/>
  <c r="BH167" i="3"/>
  <c r="BG167" i="3"/>
  <c r="BF167" i="3"/>
  <c r="X167" i="3"/>
  <c r="V167" i="3"/>
  <c r="T167" i="3"/>
  <c r="P167" i="3"/>
  <c r="BI164" i="3"/>
  <c r="BH164" i="3"/>
  <c r="BG164" i="3"/>
  <c r="BF164" i="3"/>
  <c r="X164" i="3"/>
  <c r="V164" i="3"/>
  <c r="T164" i="3"/>
  <c r="P164" i="3"/>
  <c r="BI161" i="3"/>
  <c r="BH161" i="3"/>
  <c r="BG161" i="3"/>
  <c r="BF161" i="3"/>
  <c r="X161" i="3"/>
  <c r="V161" i="3"/>
  <c r="T161" i="3"/>
  <c r="P161" i="3"/>
  <c r="BI159" i="3"/>
  <c r="BH159" i="3"/>
  <c r="BG159" i="3"/>
  <c r="BF159" i="3"/>
  <c r="X159" i="3"/>
  <c r="V159" i="3"/>
  <c r="T159" i="3"/>
  <c r="P159" i="3"/>
  <c r="BI157" i="3"/>
  <c r="BH157" i="3"/>
  <c r="BG157" i="3"/>
  <c r="BF157" i="3"/>
  <c r="X157" i="3"/>
  <c r="V157" i="3"/>
  <c r="T157" i="3"/>
  <c r="P157" i="3"/>
  <c r="BI155" i="3"/>
  <c r="BH155" i="3"/>
  <c r="BG155" i="3"/>
  <c r="BF155" i="3"/>
  <c r="X155" i="3"/>
  <c r="V155" i="3"/>
  <c r="T155" i="3"/>
  <c r="P155" i="3"/>
  <c r="BI153" i="3"/>
  <c r="BH153" i="3"/>
  <c r="BG153" i="3"/>
  <c r="BF153" i="3"/>
  <c r="X153" i="3"/>
  <c r="V153" i="3"/>
  <c r="T153" i="3"/>
  <c r="P153" i="3"/>
  <c r="BI151" i="3"/>
  <c r="BH151" i="3"/>
  <c r="BG151" i="3"/>
  <c r="BF151" i="3"/>
  <c r="X151" i="3"/>
  <c r="V151" i="3"/>
  <c r="T151" i="3"/>
  <c r="P151" i="3"/>
  <c r="BI149" i="3"/>
  <c r="BH149" i="3"/>
  <c r="BG149" i="3"/>
  <c r="BF149" i="3"/>
  <c r="X149" i="3"/>
  <c r="V149" i="3"/>
  <c r="T149" i="3"/>
  <c r="P149" i="3"/>
  <c r="BI147" i="3"/>
  <c r="BH147" i="3"/>
  <c r="BG147" i="3"/>
  <c r="BF147" i="3"/>
  <c r="X147" i="3"/>
  <c r="V147" i="3"/>
  <c r="T147" i="3"/>
  <c r="P147" i="3"/>
  <c r="BI145" i="3"/>
  <c r="BH145" i="3"/>
  <c r="BG145" i="3"/>
  <c r="BF145" i="3"/>
  <c r="X145" i="3"/>
  <c r="V145" i="3"/>
  <c r="T145" i="3"/>
  <c r="P145" i="3"/>
  <c r="BI142" i="3"/>
  <c r="BH142" i="3"/>
  <c r="BG142" i="3"/>
  <c r="BF142" i="3"/>
  <c r="X142" i="3"/>
  <c r="V142" i="3"/>
  <c r="T142" i="3"/>
  <c r="P142" i="3"/>
  <c r="BI140" i="3"/>
  <c r="BH140" i="3"/>
  <c r="BG140" i="3"/>
  <c r="BF140" i="3"/>
  <c r="X140" i="3"/>
  <c r="V140" i="3"/>
  <c r="T140" i="3"/>
  <c r="P140" i="3"/>
  <c r="BI137" i="3"/>
  <c r="BH137" i="3"/>
  <c r="BG137" i="3"/>
  <c r="BF137" i="3"/>
  <c r="X137" i="3"/>
  <c r="V137" i="3"/>
  <c r="T137" i="3"/>
  <c r="P137" i="3"/>
  <c r="BI135" i="3"/>
  <c r="BH135" i="3"/>
  <c r="BG135" i="3"/>
  <c r="BF135" i="3"/>
  <c r="X135" i="3"/>
  <c r="V135" i="3"/>
  <c r="T135" i="3"/>
  <c r="P135" i="3"/>
  <c r="BI132" i="3"/>
  <c r="BH132" i="3"/>
  <c r="BG132" i="3"/>
  <c r="BF132" i="3"/>
  <c r="X132" i="3"/>
  <c r="V132" i="3"/>
  <c r="T132" i="3"/>
  <c r="P132" i="3"/>
  <c r="BI130" i="3"/>
  <c r="BH130" i="3"/>
  <c r="BG130" i="3"/>
  <c r="BF130" i="3"/>
  <c r="X130" i="3"/>
  <c r="V130" i="3"/>
  <c r="T130" i="3"/>
  <c r="P130" i="3"/>
  <c r="F122" i="3"/>
  <c r="E120" i="3"/>
  <c r="BI107" i="3"/>
  <c r="BH107" i="3"/>
  <c r="BG107" i="3"/>
  <c r="BF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BI102" i="3"/>
  <c r="BH102" i="3"/>
  <c r="BG102" i="3"/>
  <c r="BF102" i="3"/>
  <c r="BE102" i="3"/>
  <c r="F89" i="3"/>
  <c r="E87" i="3"/>
  <c r="J24" i="3"/>
  <c r="E24" i="3"/>
  <c r="J125" i="3" s="1"/>
  <c r="J23" i="3"/>
  <c r="J21" i="3"/>
  <c r="E21" i="3"/>
  <c r="J91" i="3" s="1"/>
  <c r="J20" i="3"/>
  <c r="J18" i="3"/>
  <c r="E18" i="3"/>
  <c r="F125" i="3" s="1"/>
  <c r="J17" i="3"/>
  <c r="J15" i="3"/>
  <c r="E15" i="3"/>
  <c r="F124" i="3" s="1"/>
  <c r="J14" i="3"/>
  <c r="J12" i="3"/>
  <c r="J122" i="3" s="1"/>
  <c r="E7" i="3"/>
  <c r="E118" i="3"/>
  <c r="K41" i="2"/>
  <c r="K40" i="2"/>
  <c r="BA95" i="1" s="1"/>
  <c r="K39" i="2"/>
  <c r="AZ95" i="1"/>
  <c r="BI185" i="2"/>
  <c r="BH185" i="2"/>
  <c r="BG185" i="2"/>
  <c r="BF185" i="2"/>
  <c r="X185" i="2"/>
  <c r="V185" i="2"/>
  <c r="T185" i="2"/>
  <c r="P185" i="2"/>
  <c r="BK185" i="2" s="1"/>
  <c r="BI183" i="2"/>
  <c r="BH183" i="2"/>
  <c r="BG183" i="2"/>
  <c r="BF183" i="2"/>
  <c r="X183" i="2"/>
  <c r="V183" i="2"/>
  <c r="T183" i="2"/>
  <c r="P183" i="2"/>
  <c r="BK183" i="2" s="1"/>
  <c r="BI180" i="2"/>
  <c r="BH180" i="2"/>
  <c r="BG180" i="2"/>
  <c r="BF180" i="2"/>
  <c r="X180" i="2"/>
  <c r="V180" i="2"/>
  <c r="T180" i="2"/>
  <c r="P180" i="2"/>
  <c r="BK180" i="2" s="1"/>
  <c r="BI177" i="2"/>
  <c r="BH177" i="2"/>
  <c r="BG177" i="2"/>
  <c r="BF177" i="2"/>
  <c r="X177" i="2"/>
  <c r="V177" i="2"/>
  <c r="T177" i="2"/>
  <c r="P177" i="2"/>
  <c r="BK177" i="2" s="1"/>
  <c r="BI175" i="2"/>
  <c r="BH175" i="2"/>
  <c r="BG175" i="2"/>
  <c r="BF175" i="2"/>
  <c r="X175" i="2"/>
  <c r="V175" i="2"/>
  <c r="T175" i="2"/>
  <c r="P175" i="2"/>
  <c r="BK175" i="2" s="1"/>
  <c r="BI171" i="2"/>
  <c r="BH171" i="2"/>
  <c r="BG171" i="2"/>
  <c r="BF171" i="2"/>
  <c r="X171" i="2"/>
  <c r="V171" i="2"/>
  <c r="T171" i="2"/>
  <c r="P171" i="2"/>
  <c r="BK171" i="2" s="1"/>
  <c r="BI169" i="2"/>
  <c r="BH169" i="2"/>
  <c r="BG169" i="2"/>
  <c r="BF169" i="2"/>
  <c r="X169" i="2"/>
  <c r="V169" i="2"/>
  <c r="T169" i="2"/>
  <c r="P169" i="2"/>
  <c r="BK169" i="2" s="1"/>
  <c r="BI167" i="2"/>
  <c r="BH167" i="2"/>
  <c r="BG167" i="2"/>
  <c r="BF167" i="2"/>
  <c r="X167" i="2"/>
  <c r="V167" i="2"/>
  <c r="T167" i="2"/>
  <c r="P167" i="2"/>
  <c r="K167" i="2" s="1"/>
  <c r="BE167" i="2" s="1"/>
  <c r="BI164" i="2"/>
  <c r="BH164" i="2"/>
  <c r="BG164" i="2"/>
  <c r="BF164" i="2"/>
  <c r="X164" i="2"/>
  <c r="V164" i="2"/>
  <c r="T164" i="2"/>
  <c r="P164" i="2"/>
  <c r="BI161" i="2"/>
  <c r="BH161" i="2"/>
  <c r="BG161" i="2"/>
  <c r="BF161" i="2"/>
  <c r="X161" i="2"/>
  <c r="V161" i="2"/>
  <c r="T161" i="2"/>
  <c r="P161" i="2"/>
  <c r="K161" i="2" s="1"/>
  <c r="BE161" i="2" s="1"/>
  <c r="BI159" i="2"/>
  <c r="BH159" i="2"/>
  <c r="BG159" i="2"/>
  <c r="BF159" i="2"/>
  <c r="X159" i="2"/>
  <c r="V159" i="2"/>
  <c r="T159" i="2"/>
  <c r="P159" i="2"/>
  <c r="BK159" i="2" s="1"/>
  <c r="BI157" i="2"/>
  <c r="BH157" i="2"/>
  <c r="BG157" i="2"/>
  <c r="BF157" i="2"/>
  <c r="X157" i="2"/>
  <c r="V157" i="2"/>
  <c r="T157" i="2"/>
  <c r="P157" i="2"/>
  <c r="BK157" i="2" s="1"/>
  <c r="BI155" i="2"/>
  <c r="BH155" i="2"/>
  <c r="BG155" i="2"/>
  <c r="BF155" i="2"/>
  <c r="X155" i="2"/>
  <c r="V155" i="2"/>
  <c r="T155" i="2"/>
  <c r="P155" i="2"/>
  <c r="BK155" i="2" s="1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K151" i="2" s="1"/>
  <c r="BI149" i="2"/>
  <c r="BH149" i="2"/>
  <c r="BG149" i="2"/>
  <c r="BF149" i="2"/>
  <c r="X149" i="2"/>
  <c r="V149" i="2"/>
  <c r="T149" i="2"/>
  <c r="P149" i="2"/>
  <c r="K149" i="2" s="1"/>
  <c r="BE149" i="2" s="1"/>
  <c r="BI147" i="2"/>
  <c r="BH147" i="2"/>
  <c r="BG147" i="2"/>
  <c r="BF147" i="2"/>
  <c r="X147" i="2"/>
  <c r="V147" i="2"/>
  <c r="T147" i="2"/>
  <c r="P147" i="2"/>
  <c r="BK147" i="2" s="1"/>
  <c r="BI145" i="2"/>
  <c r="BH145" i="2"/>
  <c r="BG145" i="2"/>
  <c r="BF145" i="2"/>
  <c r="X145" i="2"/>
  <c r="V145" i="2"/>
  <c r="T145" i="2"/>
  <c r="P145" i="2"/>
  <c r="BK145" i="2" s="1"/>
  <c r="BI142" i="2"/>
  <c r="BH142" i="2"/>
  <c r="BG142" i="2"/>
  <c r="BF142" i="2"/>
  <c r="X142" i="2"/>
  <c r="V142" i="2"/>
  <c r="T142" i="2"/>
  <c r="P142" i="2"/>
  <c r="BI140" i="2"/>
  <c r="BH140" i="2"/>
  <c r="BG140" i="2"/>
  <c r="BF140" i="2"/>
  <c r="X140" i="2"/>
  <c r="V140" i="2"/>
  <c r="T140" i="2"/>
  <c r="P140" i="2"/>
  <c r="BI137" i="2"/>
  <c r="BH137" i="2"/>
  <c r="BG137" i="2"/>
  <c r="BF137" i="2"/>
  <c r="X137" i="2"/>
  <c r="V137" i="2"/>
  <c r="T137" i="2"/>
  <c r="P137" i="2"/>
  <c r="BK137" i="2" s="1"/>
  <c r="BI135" i="2"/>
  <c r="BH135" i="2"/>
  <c r="BG135" i="2"/>
  <c r="BF135" i="2"/>
  <c r="X135" i="2"/>
  <c r="V135" i="2"/>
  <c r="T135" i="2"/>
  <c r="P135" i="2"/>
  <c r="BK135" i="2" s="1"/>
  <c r="BI132" i="2"/>
  <c r="BH132" i="2"/>
  <c r="BG132" i="2"/>
  <c r="BF132" i="2"/>
  <c r="X132" i="2"/>
  <c r="V132" i="2"/>
  <c r="T132" i="2"/>
  <c r="P132" i="2"/>
  <c r="BI130" i="2"/>
  <c r="BH130" i="2"/>
  <c r="BG130" i="2"/>
  <c r="BF130" i="2"/>
  <c r="X130" i="2"/>
  <c r="V130" i="2"/>
  <c r="T130" i="2"/>
  <c r="P130" i="2"/>
  <c r="K130" i="2" s="1"/>
  <c r="BE130" i="2" s="1"/>
  <c r="F122" i="2"/>
  <c r="E120" i="2"/>
  <c r="BI107" i="2"/>
  <c r="BH107" i="2"/>
  <c r="BG107" i="2"/>
  <c r="BF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BI103" i="2"/>
  <c r="BH103" i="2"/>
  <c r="BG103" i="2"/>
  <c r="BF103" i="2"/>
  <c r="BE103" i="2"/>
  <c r="BI102" i="2"/>
  <c r="BH102" i="2"/>
  <c r="BG102" i="2"/>
  <c r="BF102" i="2"/>
  <c r="BE102" i="2"/>
  <c r="F89" i="2"/>
  <c r="E87" i="2"/>
  <c r="J24" i="2"/>
  <c r="E24" i="2"/>
  <c r="J92" i="2"/>
  <c r="J23" i="2"/>
  <c r="J21" i="2"/>
  <c r="E21" i="2"/>
  <c r="J91" i="2"/>
  <c r="J20" i="2"/>
  <c r="J18" i="2"/>
  <c r="E18" i="2"/>
  <c r="F125" i="2"/>
  <c r="J17" i="2"/>
  <c r="J15" i="2"/>
  <c r="E15" i="2"/>
  <c r="F124" i="2"/>
  <c r="J14" i="2"/>
  <c r="J12" i="2"/>
  <c r="J89" i="2"/>
  <c r="E7" i="2"/>
  <c r="E85" i="2" s="1"/>
  <c r="CK108" i="1"/>
  <c r="CJ108" i="1"/>
  <c r="CI108" i="1"/>
  <c r="CH108" i="1"/>
  <c r="CG108" i="1"/>
  <c r="CF108" i="1"/>
  <c r="BZ108" i="1"/>
  <c r="CE108" i="1"/>
  <c r="CK107" i="1"/>
  <c r="CJ107" i="1"/>
  <c r="CI107" i="1"/>
  <c r="CH107" i="1"/>
  <c r="CG107" i="1"/>
  <c r="CF107" i="1"/>
  <c r="BZ107" i="1"/>
  <c r="CE107" i="1"/>
  <c r="CK106" i="1"/>
  <c r="CJ106" i="1"/>
  <c r="CI106" i="1"/>
  <c r="CH106" i="1"/>
  <c r="CG106" i="1"/>
  <c r="CF106" i="1"/>
  <c r="BZ106" i="1"/>
  <c r="CE106" i="1"/>
  <c r="CK105" i="1"/>
  <c r="CJ105" i="1"/>
  <c r="CI105" i="1"/>
  <c r="CH105" i="1"/>
  <c r="CG105" i="1"/>
  <c r="CF105" i="1"/>
  <c r="BZ105" i="1"/>
  <c r="CE105" i="1"/>
  <c r="L90" i="1"/>
  <c r="AM90" i="1"/>
  <c r="AM89" i="1"/>
  <c r="L89" i="1"/>
  <c r="AM87" i="1"/>
  <c r="L87" i="1"/>
  <c r="L85" i="1"/>
  <c r="L84" i="1"/>
  <c r="R135" i="9"/>
  <c r="Q135" i="9"/>
  <c r="R132" i="9"/>
  <c r="Q132" i="9"/>
  <c r="R129" i="9"/>
  <c r="Q129" i="9"/>
  <c r="Q202" i="8"/>
  <c r="R200" i="8"/>
  <c r="R197" i="8"/>
  <c r="Q194" i="8"/>
  <c r="Q192" i="8"/>
  <c r="Q188" i="8"/>
  <c r="Q182" i="8"/>
  <c r="R179" i="8"/>
  <c r="R167" i="8"/>
  <c r="Q164" i="8"/>
  <c r="R159" i="8"/>
  <c r="R155" i="8"/>
  <c r="Q151" i="8"/>
  <c r="R140" i="8"/>
  <c r="Q135" i="8"/>
  <c r="R132" i="8"/>
  <c r="Q185" i="7"/>
  <c r="R180" i="7"/>
  <c r="Q175" i="7"/>
  <c r="Q171" i="7"/>
  <c r="Q169" i="7"/>
  <c r="R164" i="7"/>
  <c r="R161" i="7"/>
  <c r="Q159" i="7"/>
  <c r="R157" i="7"/>
  <c r="Q151" i="7"/>
  <c r="R147" i="7"/>
  <c r="R140" i="7"/>
  <c r="R132" i="7"/>
  <c r="Q175" i="6"/>
  <c r="Q166" i="6"/>
  <c r="Q163" i="6"/>
  <c r="R161" i="6"/>
  <c r="R157" i="6"/>
  <c r="Q155" i="6"/>
  <c r="Q145" i="6"/>
  <c r="Q140" i="6"/>
  <c r="R132" i="6"/>
  <c r="Q185" i="5"/>
  <c r="Q183" i="5"/>
  <c r="R171" i="5"/>
  <c r="R166" i="5"/>
  <c r="Q166" i="5"/>
  <c r="Q164" i="5"/>
  <c r="Q161" i="5"/>
  <c r="Q159" i="5"/>
  <c r="R157" i="5"/>
  <c r="Q153" i="5"/>
  <c r="Q140" i="5"/>
  <c r="Q137" i="5"/>
  <c r="R135" i="5"/>
  <c r="R130" i="5"/>
  <c r="BK130" i="5"/>
  <c r="Q183" i="4"/>
  <c r="Q180" i="4"/>
  <c r="Q177" i="4"/>
  <c r="R175" i="4"/>
  <c r="R171" i="4"/>
  <c r="R169" i="4"/>
  <c r="R167" i="4"/>
  <c r="R164" i="4"/>
  <c r="Q161" i="4"/>
  <c r="Q155" i="4"/>
  <c r="Q153" i="4"/>
  <c r="Q147" i="4"/>
  <c r="R145" i="4"/>
  <c r="Q142" i="4"/>
  <c r="Q140" i="4"/>
  <c r="Q137" i="4"/>
  <c r="Q135" i="4"/>
  <c r="Q132" i="4"/>
  <c r="R130" i="4"/>
  <c r="Q185" i="3"/>
  <c r="Q183" i="3"/>
  <c r="Q180" i="3"/>
  <c r="Q177" i="3"/>
  <c r="Q175" i="3"/>
  <c r="Q167" i="3"/>
  <c r="R164" i="3"/>
  <c r="Q161" i="3"/>
  <c r="Q159" i="3"/>
  <c r="Q155" i="3"/>
  <c r="Q153" i="3"/>
  <c r="R151" i="3"/>
  <c r="R147" i="3"/>
  <c r="Q142" i="3"/>
  <c r="R140" i="3"/>
  <c r="R137" i="3"/>
  <c r="R185" i="2"/>
  <c r="R183" i="2"/>
  <c r="R180" i="2"/>
  <c r="Q175" i="2"/>
  <c r="Q169" i="2"/>
  <c r="R167" i="2"/>
  <c r="R161" i="2"/>
  <c r="R159" i="2"/>
  <c r="R155" i="2"/>
  <c r="Q153" i="2"/>
  <c r="R151" i="2"/>
  <c r="Q149" i="2"/>
  <c r="Q147" i="2"/>
  <c r="R145" i="2"/>
  <c r="Q140" i="2"/>
  <c r="Q135" i="2"/>
  <c r="R132" i="2"/>
  <c r="Q130" i="2"/>
  <c r="R202" i="8"/>
  <c r="R188" i="8"/>
  <c r="Q185" i="8"/>
  <c r="R182" i="8"/>
  <c r="Q177" i="8"/>
  <c r="R174" i="8"/>
  <c r="R171" i="8"/>
  <c r="R169" i="8"/>
  <c r="R164" i="8"/>
  <c r="Q155" i="8"/>
  <c r="R151" i="8"/>
  <c r="R147" i="8"/>
  <c r="Q145" i="8"/>
  <c r="Q142" i="8"/>
  <c r="R137" i="8"/>
  <c r="Q132" i="8"/>
  <c r="R183" i="7"/>
  <c r="Q180" i="7"/>
  <c r="R177" i="7"/>
  <c r="R175" i="7"/>
  <c r="R166" i="7"/>
  <c r="Q164" i="7"/>
  <c r="Q161" i="7"/>
  <c r="Q153" i="7"/>
  <c r="R137" i="7"/>
  <c r="Q132" i="7"/>
  <c r="R130" i="7"/>
  <c r="R185" i="6"/>
  <c r="R183" i="6"/>
  <c r="Q180" i="6"/>
  <c r="Q177" i="6"/>
  <c r="Q171" i="6"/>
  <c r="R169" i="6"/>
  <c r="R166" i="6"/>
  <c r="Q161" i="6"/>
  <c r="Q157" i="6"/>
  <c r="R155" i="6"/>
  <c r="R151" i="6"/>
  <c r="R149" i="6"/>
  <c r="R142" i="6"/>
  <c r="Q137" i="6"/>
  <c r="R135" i="6"/>
  <c r="R175" i="5"/>
  <c r="R164" i="5"/>
  <c r="R161" i="5"/>
  <c r="R159" i="5"/>
  <c r="R155" i="5"/>
  <c r="R151" i="5"/>
  <c r="Q149" i="5"/>
  <c r="Q200" i="8"/>
  <c r="Q197" i="8"/>
  <c r="R192" i="8"/>
  <c r="R185" i="8"/>
  <c r="Q179" i="8"/>
  <c r="Q174" i="8"/>
  <c r="Q171" i="8"/>
  <c r="R161" i="8"/>
  <c r="Q159" i="8"/>
  <c r="R157" i="8"/>
  <c r="R153" i="8"/>
  <c r="Q149" i="8"/>
  <c r="Q147" i="8"/>
  <c r="R145" i="8"/>
  <c r="R142" i="8"/>
  <c r="Q140" i="8"/>
  <c r="Q137" i="8"/>
  <c r="R135" i="8"/>
  <c r="Q130" i="8"/>
  <c r="Q183" i="7"/>
  <c r="Q177" i="7"/>
  <c r="R171" i="7"/>
  <c r="R169" i="7"/>
  <c r="R159" i="7"/>
  <c r="R155" i="7"/>
  <c r="R153" i="7"/>
  <c r="Q149" i="7"/>
  <c r="Q145" i="7"/>
  <c r="Q142" i="7"/>
  <c r="Q135" i="7"/>
  <c r="Q130" i="7"/>
  <c r="Q185" i="6"/>
  <c r="Q183" i="6"/>
  <c r="Q169" i="6"/>
  <c r="R163" i="6"/>
  <c r="Q159" i="6"/>
  <c r="R153" i="6"/>
  <c r="Q149" i="6"/>
  <c r="Q147" i="6"/>
  <c r="R145" i="6"/>
  <c r="Q142" i="6"/>
  <c r="R140" i="6"/>
  <c r="R137" i="6"/>
  <c r="Q135" i="6"/>
  <c r="Q130" i="6"/>
  <c r="R180" i="5"/>
  <c r="Q177" i="5"/>
  <c r="R169" i="5"/>
  <c r="Q157" i="5"/>
  <c r="Q155" i="5"/>
  <c r="K155" i="5"/>
  <c r="R153" i="5"/>
  <c r="Q151" i="5"/>
  <c r="BK151" i="5"/>
  <c r="R147" i="5"/>
  <c r="Q147" i="5"/>
  <c r="R145" i="5"/>
  <c r="R142" i="5"/>
  <c r="Q135" i="5"/>
  <c r="Q132" i="5"/>
  <c r="Q185" i="4"/>
  <c r="R183" i="4"/>
  <c r="R180" i="4"/>
  <c r="Q171" i="4"/>
  <c r="Q164" i="4"/>
  <c r="Q159" i="4"/>
  <c r="Q157" i="4"/>
  <c r="Q151" i="4"/>
  <c r="R149" i="4"/>
  <c r="Q145" i="4"/>
  <c r="R132" i="4"/>
  <c r="Q130" i="4"/>
  <c r="R183" i="3"/>
  <c r="R180" i="3"/>
  <c r="R177" i="3"/>
  <c r="R175" i="3"/>
  <c r="Q171" i="3"/>
  <c r="R169" i="3"/>
  <c r="Q164" i="3"/>
  <c r="R161" i="3"/>
  <c r="Q157" i="3"/>
  <c r="R155" i="3"/>
  <c r="R153" i="3"/>
  <c r="Q151" i="3"/>
  <c r="R149" i="3"/>
  <c r="R145" i="3"/>
  <c r="R142" i="3"/>
  <c r="R135" i="3"/>
  <c r="Q132" i="3"/>
  <c r="Q130" i="3"/>
  <c r="Q177" i="2"/>
  <c r="R175" i="2"/>
  <c r="Q171" i="2"/>
  <c r="Q164" i="2"/>
  <c r="Q159" i="2"/>
  <c r="R157" i="2"/>
  <c r="R153" i="2"/>
  <c r="Q145" i="2"/>
  <c r="R142" i="2"/>
  <c r="R140" i="2"/>
  <c r="Q137" i="2"/>
  <c r="Q132" i="2"/>
  <c r="R130" i="2"/>
  <c r="AU94" i="1"/>
  <c r="R194" i="8"/>
  <c r="BK182" i="8"/>
  <c r="R177" i="8"/>
  <c r="Q169" i="8"/>
  <c r="Q167" i="8"/>
  <c r="Q161" i="8"/>
  <c r="Q157" i="8"/>
  <c r="Q153" i="8"/>
  <c r="R149" i="8"/>
  <c r="R130" i="8"/>
  <c r="R185" i="7"/>
  <c r="Q166" i="7"/>
  <c r="Q157" i="7"/>
  <c r="Q155" i="7"/>
  <c r="R151" i="7"/>
  <c r="R149" i="7"/>
  <c r="Q147" i="7"/>
  <c r="R145" i="7"/>
  <c r="R142" i="7"/>
  <c r="Q140" i="7"/>
  <c r="Q137" i="7"/>
  <c r="R135" i="7"/>
  <c r="R180" i="6"/>
  <c r="R177" i="6"/>
  <c r="R175" i="6"/>
  <c r="R171" i="6"/>
  <c r="R159" i="6"/>
  <c r="Q153" i="6"/>
  <c r="Q151" i="6"/>
  <c r="R147" i="6"/>
  <c r="Q132" i="6"/>
  <c r="R130" i="6"/>
  <c r="R185" i="5"/>
  <c r="R183" i="5"/>
  <c r="Q180" i="5"/>
  <c r="K180" i="5"/>
  <c r="R177" i="5"/>
  <c r="Q175" i="5"/>
  <c r="BK175" i="5"/>
  <c r="Q171" i="5"/>
  <c r="Q169" i="5"/>
  <c r="K161" i="5"/>
  <c r="R149" i="5"/>
  <c r="Q145" i="5"/>
  <c r="Q142" i="5"/>
  <c r="R140" i="5"/>
  <c r="R137" i="5"/>
  <c r="R132" i="5"/>
  <c r="Q130" i="5"/>
  <c r="R185" i="4"/>
  <c r="R177" i="4"/>
  <c r="Q175" i="4"/>
  <c r="Q169" i="4"/>
  <c r="Q167" i="4"/>
  <c r="R161" i="4"/>
  <c r="R159" i="4"/>
  <c r="R157" i="4"/>
  <c r="R155" i="4"/>
  <c r="R153" i="4"/>
  <c r="R151" i="4"/>
  <c r="Q149" i="4"/>
  <c r="R147" i="4"/>
  <c r="R142" i="4"/>
  <c r="R140" i="4"/>
  <c r="R137" i="4"/>
  <c r="R135" i="4"/>
  <c r="R185" i="3"/>
  <c r="R171" i="3"/>
  <c r="Q169" i="3"/>
  <c r="R167" i="3"/>
  <c r="R159" i="3"/>
  <c r="R157" i="3"/>
  <c r="Q149" i="3"/>
  <c r="Q147" i="3"/>
  <c r="Q145" i="3"/>
  <c r="Q140" i="3"/>
  <c r="Q137" i="3"/>
  <c r="Q135" i="3"/>
  <c r="R132" i="3"/>
  <c r="R130" i="3"/>
  <c r="Q185" i="2"/>
  <c r="Q183" i="2"/>
  <c r="Q180" i="2"/>
  <c r="R177" i="2"/>
  <c r="R171" i="2"/>
  <c r="R169" i="2"/>
  <c r="Q167" i="2"/>
  <c r="R164" i="2"/>
  <c r="Q161" i="2"/>
  <c r="Q157" i="2"/>
  <c r="Q155" i="2"/>
  <c r="Q151" i="2"/>
  <c r="R149" i="2"/>
  <c r="R147" i="2"/>
  <c r="Q142" i="2"/>
  <c r="R137" i="2"/>
  <c r="R135" i="2"/>
  <c r="BK129" i="9"/>
  <c r="K200" i="8"/>
  <c r="BE200" i="8"/>
  <c r="K197" i="8"/>
  <c r="BE197" i="8"/>
  <c r="BK167" i="8"/>
  <c r="K161" i="8"/>
  <c r="BE161" i="8" s="1"/>
  <c r="BK157" i="8"/>
  <c r="K145" i="8"/>
  <c r="BE145" i="8"/>
  <c r="K140" i="8"/>
  <c r="BE140" i="8"/>
  <c r="K137" i="8"/>
  <c r="BE137" i="8"/>
  <c r="K130" i="8"/>
  <c r="BE130" i="8"/>
  <c r="K180" i="7"/>
  <c r="BE180" i="7"/>
  <c r="BK177" i="7"/>
  <c r="BK159" i="7"/>
  <c r="K137" i="7"/>
  <c r="BE137" i="7"/>
  <c r="BK180" i="6"/>
  <c r="K169" i="6"/>
  <c r="BE169" i="6" s="1"/>
  <c r="BK161" i="6"/>
  <c r="K183" i="5"/>
  <c r="BE183" i="5"/>
  <c r="BK180" i="5"/>
  <c r="K171" i="5"/>
  <c r="BE171" i="5" s="1"/>
  <c r="K164" i="5"/>
  <c r="BE164" i="5" s="1"/>
  <c r="BK155" i="5"/>
  <c r="K151" i="5"/>
  <c r="BE151" i="5"/>
  <c r="K142" i="5"/>
  <c r="BE142" i="5"/>
  <c r="BK140" i="5"/>
  <c r="BK177" i="4"/>
  <c r="BK145" i="4"/>
  <c r="K185" i="3"/>
  <c r="BE185" i="3"/>
  <c r="BK177" i="3"/>
  <c r="K169" i="3"/>
  <c r="BE169" i="3" s="1"/>
  <c r="BK167" i="3"/>
  <c r="K140" i="3"/>
  <c r="BE140" i="3"/>
  <c r="K132" i="3"/>
  <c r="BE132" i="3"/>
  <c r="BK164" i="2"/>
  <c r="BK132" i="2"/>
  <c r="K202" i="8"/>
  <c r="BE202" i="8"/>
  <c r="BK177" i="8"/>
  <c r="BK169" i="8"/>
  <c r="K159" i="8"/>
  <c r="BE159" i="8"/>
  <c r="BK153" i="8"/>
  <c r="K151" i="8"/>
  <c r="BE151" i="8" s="1"/>
  <c r="K142" i="8"/>
  <c r="BE142" i="8" s="1"/>
  <c r="K132" i="8"/>
  <c r="BE132" i="8" s="1"/>
  <c r="K183" i="7"/>
  <c r="BE183" i="7" s="1"/>
  <c r="K175" i="7"/>
  <c r="BE175" i="7" s="1"/>
  <c r="K171" i="7"/>
  <c r="BE171" i="7" s="1"/>
  <c r="BK161" i="7"/>
  <c r="K157" i="7"/>
  <c r="BE157" i="7"/>
  <c r="BK135" i="7"/>
  <c r="K130" i="7"/>
  <c r="BE130" i="7" s="1"/>
  <c r="K183" i="6"/>
  <c r="BE183" i="6" s="1"/>
  <c r="BK171" i="6"/>
  <c r="K155" i="6"/>
  <c r="BE155" i="6"/>
  <c r="BK149" i="6"/>
  <c r="BK145" i="6"/>
  <c r="BK135" i="6"/>
  <c r="K175" i="5"/>
  <c r="BE175" i="5" s="1"/>
  <c r="BK157" i="5"/>
  <c r="K145" i="5"/>
  <c r="BE145" i="5"/>
  <c r="BK137" i="5"/>
  <c r="BK183" i="4"/>
  <c r="K171" i="3"/>
  <c r="BE171" i="3" s="1"/>
  <c r="K161" i="3"/>
  <c r="BE161" i="3" s="1"/>
  <c r="K155" i="3"/>
  <c r="BE155" i="3" s="1"/>
  <c r="K145" i="3"/>
  <c r="BE145" i="3" s="1"/>
  <c r="BK142" i="3"/>
  <c r="BK135" i="9"/>
  <c r="BK194" i="8"/>
  <c r="K188" i="8"/>
  <c r="BE188" i="8"/>
  <c r="BK179" i="8"/>
  <c r="BK171" i="8"/>
  <c r="BK164" i="8"/>
  <c r="K155" i="8"/>
  <c r="BE155" i="8" s="1"/>
  <c r="BK149" i="8"/>
  <c r="BK135" i="8"/>
  <c r="BK169" i="7"/>
  <c r="K164" i="7"/>
  <c r="BE164" i="7"/>
  <c r="BK151" i="7"/>
  <c r="K147" i="7"/>
  <c r="BE147" i="7" s="1"/>
  <c r="K142" i="7"/>
  <c r="BE142" i="7" s="1"/>
  <c r="K132" i="7"/>
  <c r="BE132" i="7" s="1"/>
  <c r="BK185" i="6"/>
  <c r="BK175" i="6"/>
  <c r="BK166" i="6"/>
  <c r="BK163" i="6"/>
  <c r="BK157" i="6"/>
  <c r="K142" i="6"/>
  <c r="BE142" i="6"/>
  <c r="K137" i="6"/>
  <c r="BE137" i="6"/>
  <c r="BK130" i="6"/>
  <c r="BK169" i="5"/>
  <c r="K159" i="5"/>
  <c r="BE159" i="5"/>
  <c r="BK153" i="5"/>
  <c r="K147" i="5"/>
  <c r="BE147" i="5" s="1"/>
  <c r="K135" i="5"/>
  <c r="BE135" i="5" s="1"/>
  <c r="K142" i="4"/>
  <c r="BE142" i="4" s="1"/>
  <c r="BK180" i="3"/>
  <c r="BK164" i="3"/>
  <c r="K159" i="3"/>
  <c r="BE159" i="3" s="1"/>
  <c r="K153" i="3"/>
  <c r="BE153" i="3" s="1"/>
  <c r="K149" i="3"/>
  <c r="BE149" i="3" s="1"/>
  <c r="K135" i="3"/>
  <c r="BE135" i="3" s="1"/>
  <c r="BK153" i="2"/>
  <c r="K140" i="2"/>
  <c r="BE140" i="2" s="1"/>
  <c r="BK132" i="9"/>
  <c r="K192" i="8"/>
  <c r="BE192" i="8"/>
  <c r="BK185" i="8"/>
  <c r="K182" i="8"/>
  <c r="BE182" i="8" s="1"/>
  <c r="K174" i="8"/>
  <c r="BE174" i="8" s="1"/>
  <c r="K147" i="8"/>
  <c r="BE147" i="8" s="1"/>
  <c r="K185" i="7"/>
  <c r="BE185" i="7" s="1"/>
  <c r="K166" i="7"/>
  <c r="BE166" i="7" s="1"/>
  <c r="K155" i="7"/>
  <c r="BE155" i="7" s="1"/>
  <c r="K153" i="7"/>
  <c r="BE153" i="7" s="1"/>
  <c r="BK149" i="7"/>
  <c r="BK145" i="7"/>
  <c r="K140" i="7"/>
  <c r="BE140" i="7" s="1"/>
  <c r="BK177" i="6"/>
  <c r="BK159" i="6"/>
  <c r="BK153" i="6"/>
  <c r="BK151" i="6"/>
  <c r="BK147" i="6"/>
  <c r="BK140" i="6"/>
  <c r="K132" i="6"/>
  <c r="BE132" i="6" s="1"/>
  <c r="BK185" i="5"/>
  <c r="BK177" i="5"/>
  <c r="BK166" i="5"/>
  <c r="BK161" i="5"/>
  <c r="BK149" i="5"/>
  <c r="BK132" i="5"/>
  <c r="K130" i="5"/>
  <c r="BE130" i="5" s="1"/>
  <c r="K161" i="4"/>
  <c r="BE161" i="4" s="1"/>
  <c r="BK151" i="4"/>
  <c r="BK183" i="3"/>
  <c r="K175" i="3"/>
  <c r="BE175" i="3" s="1"/>
  <c r="K157" i="3"/>
  <c r="BE157" i="3"/>
  <c r="K151" i="3"/>
  <c r="BE151" i="3" s="1"/>
  <c r="BK147" i="3"/>
  <c r="BK137" i="3"/>
  <c r="BK130" i="3"/>
  <c r="BK142" i="2"/>
  <c r="V129" i="2" l="1"/>
  <c r="X129" i="2"/>
  <c r="BK174" i="2"/>
  <c r="K174" i="2"/>
  <c r="K98" i="2" s="1"/>
  <c r="R174" i="2"/>
  <c r="J98" i="2"/>
  <c r="T129" i="3"/>
  <c r="T128" i="3" s="1"/>
  <c r="AW96" i="1" s="1"/>
  <c r="R129" i="3"/>
  <c r="J97" i="3"/>
  <c r="T174" i="3"/>
  <c r="R174" i="3"/>
  <c r="J98" i="3"/>
  <c r="T129" i="4"/>
  <c r="R129" i="4"/>
  <c r="T174" i="4"/>
  <c r="Q174" i="4"/>
  <c r="I98" i="4"/>
  <c r="V129" i="5"/>
  <c r="Q174" i="5"/>
  <c r="I98" i="5"/>
  <c r="T129" i="6"/>
  <c r="R129" i="6"/>
  <c r="Q174" i="6"/>
  <c r="I98" i="6"/>
  <c r="Q129" i="7"/>
  <c r="I97" i="7" s="1"/>
  <c r="V174" i="7"/>
  <c r="V191" i="8"/>
  <c r="R129" i="2"/>
  <c r="J97" i="2" s="1"/>
  <c r="V174" i="2"/>
  <c r="X174" i="2"/>
  <c r="V129" i="3"/>
  <c r="X129" i="3"/>
  <c r="Q174" i="3"/>
  <c r="I98" i="3"/>
  <c r="Q129" i="4"/>
  <c r="Q128" i="4" s="1"/>
  <c r="I96" i="4" s="1"/>
  <c r="K31" i="4" s="1"/>
  <c r="AS97" i="1" s="1"/>
  <c r="R174" i="4"/>
  <c r="J98" i="4" s="1"/>
  <c r="Q129" i="5"/>
  <c r="Q128" i="5"/>
  <c r="I96" i="5" s="1"/>
  <c r="K31" i="5" s="1"/>
  <c r="AS98" i="1" s="1"/>
  <c r="V174" i="5"/>
  <c r="V129" i="6"/>
  <c r="X174" i="6"/>
  <c r="T129" i="7"/>
  <c r="R129" i="7"/>
  <c r="J97" i="7" s="1"/>
  <c r="X174" i="7"/>
  <c r="T129" i="5"/>
  <c r="R129" i="5"/>
  <c r="T174" i="5"/>
  <c r="X174" i="5"/>
  <c r="X129" i="6"/>
  <c r="X128" i="6"/>
  <c r="T174" i="6"/>
  <c r="R174" i="6"/>
  <c r="J98" i="6"/>
  <c r="V129" i="7"/>
  <c r="V128" i="7" s="1"/>
  <c r="Q174" i="7"/>
  <c r="I98" i="7"/>
  <c r="T129" i="2"/>
  <c r="T128" i="2" s="1"/>
  <c r="AW95" i="1" s="1"/>
  <c r="Q129" i="2"/>
  <c r="Q128" i="2"/>
  <c r="I96" i="2" s="1"/>
  <c r="K31" i="2" s="1"/>
  <c r="AS95" i="1" s="1"/>
  <c r="T174" i="2"/>
  <c r="Q174" i="2"/>
  <c r="I98" i="2" s="1"/>
  <c r="Q129" i="3"/>
  <c r="I97" i="3"/>
  <c r="V174" i="3"/>
  <c r="X174" i="3"/>
  <c r="V129" i="4"/>
  <c r="V128" i="4"/>
  <c r="X129" i="4"/>
  <c r="X128" i="4" s="1"/>
  <c r="X174" i="4"/>
  <c r="X129" i="5"/>
  <c r="X128" i="5" s="1"/>
  <c r="R174" i="5"/>
  <c r="J98" i="5"/>
  <c r="Q129" i="6"/>
  <c r="Q128" i="6" s="1"/>
  <c r="I96" i="6" s="1"/>
  <c r="K31" i="6" s="1"/>
  <c r="AS99" i="1" s="1"/>
  <c r="V174" i="6"/>
  <c r="X129" i="7"/>
  <c r="X128" i="7"/>
  <c r="T174" i="7"/>
  <c r="R174" i="7"/>
  <c r="J98" i="7" s="1"/>
  <c r="T129" i="8"/>
  <c r="V129" i="8"/>
  <c r="V128" i="8" s="1"/>
  <c r="X129" i="8"/>
  <c r="Q129" i="8"/>
  <c r="Q128" i="8"/>
  <c r="I96" i="8" s="1"/>
  <c r="K31" i="8" s="1"/>
  <c r="AS101" i="1" s="1"/>
  <c r="R129" i="8"/>
  <c r="T191" i="8"/>
  <c r="X191" i="8"/>
  <c r="Q191" i="8"/>
  <c r="I98" i="8"/>
  <c r="R191" i="8"/>
  <c r="J98" i="8" s="1"/>
  <c r="BK128" i="9"/>
  <c r="K128" i="9"/>
  <c r="K97" i="9" s="1"/>
  <c r="T128" i="9"/>
  <c r="T127" i="9"/>
  <c r="AW102" i="1"/>
  <c r="V128" i="9"/>
  <c r="V127" i="9" s="1"/>
  <c r="X128" i="9"/>
  <c r="X127" i="9"/>
  <c r="Q128" i="9"/>
  <c r="Q127" i="9" s="1"/>
  <c r="I96" i="9" s="1"/>
  <c r="K31" i="9" s="1"/>
  <c r="AS102" i="1" s="1"/>
  <c r="R128" i="9"/>
  <c r="R127" i="9"/>
  <c r="J96" i="9"/>
  <c r="K32" i="9" s="1"/>
  <c r="AT102" i="1" s="1"/>
  <c r="F91" i="2"/>
  <c r="E118" i="2"/>
  <c r="J122" i="2"/>
  <c r="J124" i="2"/>
  <c r="J125" i="2"/>
  <c r="F91" i="3"/>
  <c r="J92" i="3"/>
  <c r="J89" i="4"/>
  <c r="F92" i="4"/>
  <c r="E118" i="4"/>
  <c r="F91" i="5"/>
  <c r="J92" i="5"/>
  <c r="E118" i="5"/>
  <c r="BE161" i="5"/>
  <c r="E85" i="6"/>
  <c r="J89" i="6"/>
  <c r="J91" i="6"/>
  <c r="F92" i="6"/>
  <c r="J92" i="7"/>
  <c r="F124" i="7"/>
  <c r="J91" i="8"/>
  <c r="F92" i="2"/>
  <c r="J89" i="3"/>
  <c r="F92" i="3"/>
  <c r="J124" i="3"/>
  <c r="J91" i="4"/>
  <c r="J125" i="4"/>
  <c r="J89" i="5"/>
  <c r="J91" i="5"/>
  <c r="F125" i="5"/>
  <c r="F91" i="6"/>
  <c r="F92" i="7"/>
  <c r="E85" i="8"/>
  <c r="J89" i="8"/>
  <c r="J92" i="8"/>
  <c r="J89" i="9"/>
  <c r="J89" i="7"/>
  <c r="J91" i="7"/>
  <c r="F91" i="8"/>
  <c r="F125" i="8"/>
  <c r="E85" i="3"/>
  <c r="F91" i="4"/>
  <c r="BE155" i="5"/>
  <c r="BE180" i="5"/>
  <c r="J92" i="6"/>
  <c r="E85" i="7"/>
  <c r="E85" i="9"/>
  <c r="F91" i="9"/>
  <c r="J91" i="9"/>
  <c r="F92" i="9"/>
  <c r="J92" i="9"/>
  <c r="F38" i="2"/>
  <c r="BC95" i="1"/>
  <c r="K38" i="4"/>
  <c r="AY97" i="1" s="1"/>
  <c r="F40" i="5"/>
  <c r="BE98" i="1"/>
  <c r="K38" i="2"/>
  <c r="AY95" i="1" s="1"/>
  <c r="K38" i="3"/>
  <c r="AY96" i="1"/>
  <c r="K38" i="5"/>
  <c r="AY98" i="1" s="1"/>
  <c r="F38" i="6"/>
  <c r="BC99" i="1"/>
  <c r="F41" i="5"/>
  <c r="BF98" i="1" s="1"/>
  <c r="F40" i="8"/>
  <c r="BE101" i="1"/>
  <c r="F40" i="3"/>
  <c r="BE96" i="1" s="1"/>
  <c r="F39" i="8"/>
  <c r="BD101" i="1"/>
  <c r="F38" i="9"/>
  <c r="BC102" i="1" s="1"/>
  <c r="BK130" i="2"/>
  <c r="K137" i="2"/>
  <c r="BE137" i="2"/>
  <c r="K147" i="2"/>
  <c r="BE147" i="2"/>
  <c r="K157" i="2"/>
  <c r="BE157" i="2"/>
  <c r="K177" i="2"/>
  <c r="BE177" i="2"/>
  <c r="K137" i="3"/>
  <c r="BE137" i="3"/>
  <c r="BK145" i="3"/>
  <c r="BK157" i="3"/>
  <c r="BK169" i="3"/>
  <c r="K137" i="4"/>
  <c r="BE137" i="4" s="1"/>
  <c r="BK155" i="4"/>
  <c r="BK164" i="4"/>
  <c r="BK180" i="4"/>
  <c r="BK174" i="4" s="1"/>
  <c r="K174" i="4" s="1"/>
  <c r="K98" i="4" s="1"/>
  <c r="BK142" i="5"/>
  <c r="K157" i="5"/>
  <c r="BE157" i="5"/>
  <c r="BK183" i="5"/>
  <c r="BK174" i="5"/>
  <c r="K174" i="5" s="1"/>
  <c r="K98" i="5" s="1"/>
  <c r="BK132" i="6"/>
  <c r="K140" i="6"/>
  <c r="BE140" i="6" s="1"/>
  <c r="BK155" i="6"/>
  <c r="K180" i="6"/>
  <c r="BE180" i="6"/>
  <c r="K149" i="7"/>
  <c r="BE149" i="7"/>
  <c r="BK157" i="7"/>
  <c r="BK175" i="7"/>
  <c r="BK137" i="8"/>
  <c r="BK147" i="8"/>
  <c r="K164" i="8"/>
  <c r="BE164" i="8"/>
  <c r="K132" i="2"/>
  <c r="BE132" i="2"/>
  <c r="K169" i="2"/>
  <c r="BE169" i="2"/>
  <c r="K185" i="2"/>
  <c r="BE185" i="2"/>
  <c r="BK132" i="3"/>
  <c r="K147" i="3"/>
  <c r="BE147" i="3" s="1"/>
  <c r="K177" i="3"/>
  <c r="BE177" i="3"/>
  <c r="K167" i="4"/>
  <c r="BE167" i="4" s="1"/>
  <c r="K169" i="5"/>
  <c r="BE169" i="5"/>
  <c r="K163" i="6"/>
  <c r="BE163" i="6" s="1"/>
  <c r="BK155" i="7"/>
  <c r="BK130" i="8"/>
  <c r="K177" i="8"/>
  <c r="BE177" i="8" s="1"/>
  <c r="BK200" i="8"/>
  <c r="K177" i="5"/>
  <c r="BE177" i="5"/>
  <c r="BK137" i="6"/>
  <c r="K145" i="7"/>
  <c r="BE145" i="7"/>
  <c r="K157" i="8"/>
  <c r="BE157" i="8" s="1"/>
  <c r="BK192" i="8"/>
  <c r="K129" i="9"/>
  <c r="BE129" i="9"/>
  <c r="F39" i="2"/>
  <c r="BD95" i="1"/>
  <c r="F39" i="3"/>
  <c r="BD96" i="1"/>
  <c r="F41" i="4"/>
  <c r="BF97" i="1"/>
  <c r="F38" i="5"/>
  <c r="BC98" i="1"/>
  <c r="F38" i="7"/>
  <c r="BC100" i="1"/>
  <c r="F39" i="4"/>
  <c r="BD97" i="1"/>
  <c r="F40" i="7"/>
  <c r="BE100" i="1"/>
  <c r="F40" i="4"/>
  <c r="BE97" i="1"/>
  <c r="F39" i="5"/>
  <c r="BD98" i="1"/>
  <c r="K38" i="7"/>
  <c r="AY100" i="1"/>
  <c r="K38" i="8"/>
  <c r="AY101" i="1" s="1"/>
  <c r="F39" i="9"/>
  <c r="BD102" i="1"/>
  <c r="F41" i="9"/>
  <c r="BF102" i="1" s="1"/>
  <c r="BK140" i="2"/>
  <c r="K153" i="2"/>
  <c r="BE153" i="2" s="1"/>
  <c r="K164" i="2"/>
  <c r="BE164" i="2"/>
  <c r="K142" i="3"/>
  <c r="BE142" i="3" s="1"/>
  <c r="BK155" i="3"/>
  <c r="K167" i="3"/>
  <c r="BE167" i="3"/>
  <c r="K183" i="3"/>
  <c r="BE183" i="3" s="1"/>
  <c r="K130" i="4"/>
  <c r="BE130" i="4"/>
  <c r="K140" i="4"/>
  <c r="BE140" i="4" s="1"/>
  <c r="K149" i="4"/>
  <c r="BE149" i="4"/>
  <c r="K159" i="4"/>
  <c r="BE159" i="4" s="1"/>
  <c r="BK169" i="4"/>
  <c r="K185" i="4"/>
  <c r="BE185" i="4" s="1"/>
  <c r="K132" i="5"/>
  <c r="BE132" i="5"/>
  <c r="BK147" i="5"/>
  <c r="K147" i="6"/>
  <c r="BE147" i="6" s="1"/>
  <c r="K157" i="6"/>
  <c r="BE157" i="6"/>
  <c r="BK183" i="6"/>
  <c r="BK174" i="6" s="1"/>
  <c r="K174" i="6" s="1"/>
  <c r="K98" i="6" s="1"/>
  <c r="K151" i="7"/>
  <c r="BE151" i="7"/>
  <c r="BK164" i="7"/>
  <c r="BK140" i="8"/>
  <c r="BK151" i="8"/>
  <c r="K169" i="8"/>
  <c r="BE169" i="8"/>
  <c r="BK149" i="2"/>
  <c r="K175" i="2"/>
  <c r="BE175" i="2"/>
  <c r="BK135" i="3"/>
  <c r="K164" i="3"/>
  <c r="BE164" i="3" s="1"/>
  <c r="BK153" i="4"/>
  <c r="K137" i="5"/>
  <c r="BE137" i="5"/>
  <c r="K161" i="6"/>
  <c r="BE161" i="6"/>
  <c r="K177" i="6"/>
  <c r="BE177" i="6"/>
  <c r="BK140" i="7"/>
  <c r="K169" i="7"/>
  <c r="BE169" i="7"/>
  <c r="K177" i="7"/>
  <c r="BE177" i="7" s="1"/>
  <c r="K149" i="8"/>
  <c r="BE149" i="8"/>
  <c r="BK174" i="8"/>
  <c r="K130" i="6"/>
  <c r="BE130" i="6"/>
  <c r="BK147" i="7"/>
  <c r="K167" i="8"/>
  <c r="BE167" i="8" s="1"/>
  <c r="BK202" i="8"/>
  <c r="K132" i="9"/>
  <c r="BE132" i="9"/>
  <c r="F39" i="6"/>
  <c r="BD99" i="1" s="1"/>
  <c r="F41" i="2"/>
  <c r="BF95" i="1"/>
  <c r="F41" i="6"/>
  <c r="BF99" i="1" s="1"/>
  <c r="F38" i="8"/>
  <c r="BC101" i="1"/>
  <c r="K38" i="6"/>
  <c r="AY99" i="1" s="1"/>
  <c r="F39" i="7"/>
  <c r="BD100" i="1"/>
  <c r="F40" i="6"/>
  <c r="BE99" i="1" s="1"/>
  <c r="F40" i="9"/>
  <c r="BE102" i="1"/>
  <c r="K135" i="2"/>
  <c r="BE135" i="2" s="1"/>
  <c r="K145" i="2"/>
  <c r="BE145" i="2"/>
  <c r="K155" i="2"/>
  <c r="BE155" i="2" s="1"/>
  <c r="BK161" i="2"/>
  <c r="BK140" i="3"/>
  <c r="BK149" i="3"/>
  <c r="BK161" i="3"/>
  <c r="BK175" i="3"/>
  <c r="K135" i="4"/>
  <c r="BE135" i="4" s="1"/>
  <c r="BK147" i="4"/>
  <c r="BK157" i="4"/>
  <c r="K175" i="4"/>
  <c r="BE175" i="4" s="1"/>
  <c r="K140" i="5"/>
  <c r="BE140" i="5"/>
  <c r="K153" i="5"/>
  <c r="BE153" i="5" s="1"/>
  <c r="BK171" i="5"/>
  <c r="BK142" i="6"/>
  <c r="K171" i="6"/>
  <c r="BE171" i="6" s="1"/>
  <c r="K185" i="6"/>
  <c r="BE185" i="6"/>
  <c r="BK137" i="7"/>
  <c r="K161" i="7"/>
  <c r="BE161" i="7" s="1"/>
  <c r="BK185" i="7"/>
  <c r="BK142" i="8"/>
  <c r="BK155" i="8"/>
  <c r="BK167" i="2"/>
  <c r="K183" i="2"/>
  <c r="BE183" i="2"/>
  <c r="BK151" i="3"/>
  <c r="BK185" i="3"/>
  <c r="BK174" i="3"/>
  <c r="K174" i="3"/>
  <c r="K98" i="3" s="1"/>
  <c r="BK171" i="4"/>
  <c r="BK145" i="5"/>
  <c r="K149" i="6"/>
  <c r="BE149" i="6" s="1"/>
  <c r="BK169" i="6"/>
  <c r="BK142" i="7"/>
  <c r="BK171" i="7"/>
  <c r="BK159" i="8"/>
  <c r="BK188" i="8"/>
  <c r="BK159" i="5"/>
  <c r="K145" i="6"/>
  <c r="BE145" i="6" s="1"/>
  <c r="K135" i="7"/>
  <c r="BE135" i="7"/>
  <c r="BK180" i="7"/>
  <c r="K194" i="8"/>
  <c r="BE194" i="8" s="1"/>
  <c r="F41" i="7"/>
  <c r="BF100" i="1"/>
  <c r="F41" i="3"/>
  <c r="BF96" i="1" s="1"/>
  <c r="F41" i="8"/>
  <c r="BF101" i="1"/>
  <c r="F40" i="2"/>
  <c r="BE95" i="1" s="1"/>
  <c r="F38" i="3"/>
  <c r="BC96" i="1"/>
  <c r="F38" i="4"/>
  <c r="BC97" i="1" s="1"/>
  <c r="K38" i="9"/>
  <c r="AY102" i="1"/>
  <c r="K142" i="2"/>
  <c r="BE142" i="2" s="1"/>
  <c r="K159" i="2"/>
  <c r="BE159" i="2"/>
  <c r="K180" i="2"/>
  <c r="BE180" i="2" s="1"/>
  <c r="K130" i="3"/>
  <c r="BE130" i="3"/>
  <c r="BK153" i="3"/>
  <c r="BK159" i="3"/>
  <c r="BK171" i="3"/>
  <c r="K132" i="4"/>
  <c r="BE132" i="4" s="1"/>
  <c r="BK142" i="4"/>
  <c r="K151" i="4"/>
  <c r="BE151" i="4"/>
  <c r="BK161" i="4"/>
  <c r="K177" i="4"/>
  <c r="BE177" i="4"/>
  <c r="BK135" i="5"/>
  <c r="K149" i="5"/>
  <c r="BE149" i="5" s="1"/>
  <c r="BK164" i="5"/>
  <c r="K135" i="6"/>
  <c r="BE135" i="6" s="1"/>
  <c r="K151" i="6"/>
  <c r="BE151" i="6"/>
  <c r="K159" i="6"/>
  <c r="BE159" i="6" s="1"/>
  <c r="BK132" i="7"/>
  <c r="BK153" i="7"/>
  <c r="BK166" i="7"/>
  <c r="K135" i="8"/>
  <c r="BE135" i="8" s="1"/>
  <c r="BK145" i="8"/>
  <c r="K153" i="8"/>
  <c r="BE153" i="8" s="1"/>
  <c r="K185" i="8"/>
  <c r="BE185" i="8"/>
  <c r="K151" i="2"/>
  <c r="BE151" i="2" s="1"/>
  <c r="K171" i="2"/>
  <c r="BE171" i="2"/>
  <c r="K180" i="3"/>
  <c r="BE180" i="3" s="1"/>
  <c r="K145" i="4"/>
  <c r="BE145" i="4"/>
  <c r="K183" i="4"/>
  <c r="BE183" i="4" s="1"/>
  <c r="K166" i="5"/>
  <c r="BE166" i="5"/>
  <c r="K153" i="6"/>
  <c r="BE153" i="6" s="1"/>
  <c r="K166" i="6"/>
  <c r="BE166" i="6"/>
  <c r="BK130" i="7"/>
  <c r="K159" i="7"/>
  <c r="BE159" i="7" s="1"/>
  <c r="BK161" i="8"/>
  <c r="K179" i="8"/>
  <c r="BE179" i="8" s="1"/>
  <c r="K185" i="5"/>
  <c r="BE185" i="5"/>
  <c r="K175" i="6"/>
  <c r="BE175" i="6" s="1"/>
  <c r="BK183" i="7"/>
  <c r="BK132" i="8"/>
  <c r="K171" i="8"/>
  <c r="BE171" i="8" s="1"/>
  <c r="BK197" i="8"/>
  <c r="K135" i="9"/>
  <c r="BE135" i="9"/>
  <c r="T128" i="7" l="1"/>
  <c r="AW100" i="1"/>
  <c r="T128" i="6"/>
  <c r="AW99" i="1"/>
  <c r="V128" i="5"/>
  <c r="T128" i="4"/>
  <c r="AW97" i="1"/>
  <c r="X128" i="2"/>
  <c r="T128" i="8"/>
  <c r="AW101" i="1"/>
  <c r="X128" i="3"/>
  <c r="R128" i="4"/>
  <c r="J96" i="4" s="1"/>
  <c r="K32" i="4" s="1"/>
  <c r="AT97" i="1" s="1"/>
  <c r="V128" i="2"/>
  <c r="X128" i="8"/>
  <c r="R128" i="5"/>
  <c r="J96" i="5"/>
  <c r="K32" i="5"/>
  <c r="AT98" i="1" s="1"/>
  <c r="T128" i="5"/>
  <c r="AW98" i="1"/>
  <c r="V128" i="6"/>
  <c r="V128" i="3"/>
  <c r="R128" i="8"/>
  <c r="J96" i="8"/>
  <c r="K32" i="8"/>
  <c r="AT101" i="1" s="1"/>
  <c r="R128" i="6"/>
  <c r="J96" i="6"/>
  <c r="K32" i="6"/>
  <c r="AT99" i="1" s="1"/>
  <c r="R128" i="2"/>
  <c r="J96" i="2"/>
  <c r="K32" i="2"/>
  <c r="AT95" i="1" s="1"/>
  <c r="Q128" i="3"/>
  <c r="I96" i="3"/>
  <c r="K31" i="3"/>
  <c r="AS96" i="1" s="1"/>
  <c r="J97" i="4"/>
  <c r="J97" i="5"/>
  <c r="Q128" i="7"/>
  <c r="I96" i="7" s="1"/>
  <c r="K31" i="7" s="1"/>
  <c r="AS100" i="1" s="1"/>
  <c r="R128" i="7"/>
  <c r="J96" i="7" s="1"/>
  <c r="K32" i="7" s="1"/>
  <c r="AT100" i="1" s="1"/>
  <c r="R128" i="3"/>
  <c r="J96" i="3" s="1"/>
  <c r="K32" i="3" s="1"/>
  <c r="AT96" i="1" s="1"/>
  <c r="I97" i="5"/>
  <c r="J97" i="6"/>
  <c r="I97" i="6"/>
  <c r="J97" i="8"/>
  <c r="I97" i="2"/>
  <c r="I97" i="4"/>
  <c r="I97" i="8"/>
  <c r="I97" i="9"/>
  <c r="J97" i="9"/>
  <c r="BK127" i="9"/>
  <c r="K127" i="9"/>
  <c r="K96" i="9"/>
  <c r="BK129" i="2"/>
  <c r="K129" i="2" s="1"/>
  <c r="K97" i="2" s="1"/>
  <c r="BK129" i="4"/>
  <c r="BK128" i="4"/>
  <c r="K128" i="4" s="1"/>
  <c r="K96" i="4" s="1"/>
  <c r="BK129" i="5"/>
  <c r="BK128" i="5"/>
  <c r="K128" i="5" s="1"/>
  <c r="K96" i="5" s="1"/>
  <c r="BK174" i="7"/>
  <c r="K174" i="7"/>
  <c r="K98" i="7" s="1"/>
  <c r="BK129" i="8"/>
  <c r="BK129" i="3"/>
  <c r="K129" i="3"/>
  <c r="K97" i="3" s="1"/>
  <c r="BK129" i="6"/>
  <c r="K129" i="6"/>
  <c r="K97" i="6"/>
  <c r="BK129" i="7"/>
  <c r="K129" i="7"/>
  <c r="K97" i="7"/>
  <c r="BK191" i="8"/>
  <c r="K191" i="8" s="1"/>
  <c r="K98" i="8" s="1"/>
  <c r="BE94" i="1"/>
  <c r="W37" i="1"/>
  <c r="BD94" i="1"/>
  <c r="W36" i="1"/>
  <c r="BF94" i="1"/>
  <c r="W38" i="1"/>
  <c r="BC94" i="1"/>
  <c r="W35" i="1"/>
  <c r="BK128" i="8" l="1"/>
  <c r="K128" i="8"/>
  <c r="K96" i="8"/>
  <c r="K30" i="8"/>
  <c r="BK128" i="2"/>
  <c r="K128" i="2"/>
  <c r="K96" i="2"/>
  <c r="K30" i="4"/>
  <c r="BK128" i="7"/>
  <c r="K128" i="7"/>
  <c r="K96" i="7"/>
  <c r="K30" i="7"/>
  <c r="BK128" i="3"/>
  <c r="K128" i="3"/>
  <c r="K96" i="3"/>
  <c r="K129" i="4"/>
  <c r="K97" i="4" s="1"/>
  <c r="K30" i="5"/>
  <c r="K129" i="5"/>
  <c r="K97" i="5"/>
  <c r="BK128" i="6"/>
  <c r="K128" i="6"/>
  <c r="K96" i="6"/>
  <c r="K129" i="8"/>
  <c r="K97" i="8" s="1"/>
  <c r="K30" i="9"/>
  <c r="AS94" i="1"/>
  <c r="AK27" i="1"/>
  <c r="AY94" i="1"/>
  <c r="AK35" i="1"/>
  <c r="AT94" i="1"/>
  <c r="AK28" i="1"/>
  <c r="AW94" i="1"/>
  <c r="BA94" i="1"/>
  <c r="AZ94" i="1"/>
  <c r="K30" i="2" l="1"/>
  <c r="K30" i="6"/>
  <c r="K30" i="3"/>
  <c r="K107" i="4"/>
  <c r="K101" i="4" s="1"/>
  <c r="K33" i="4" s="1"/>
  <c r="K34" i="4" s="1"/>
  <c r="AG97" i="1" s="1"/>
  <c r="K107" i="5"/>
  <c r="BE107" i="5"/>
  <c r="K37" i="5" s="1"/>
  <c r="AX98" i="1" s="1"/>
  <c r="AV98" i="1" s="1"/>
  <c r="K107" i="7"/>
  <c r="K101" i="7" s="1"/>
  <c r="K33" i="7" s="1"/>
  <c r="K34" i="7" s="1"/>
  <c r="AG100" i="1" s="1"/>
  <c r="K106" i="9"/>
  <c r="K100" i="9"/>
  <c r="K33" i="9" s="1"/>
  <c r="K34" i="9" s="1"/>
  <c r="AG102" i="1" s="1"/>
  <c r="K107" i="3"/>
  <c r="BE107" i="3" s="1"/>
  <c r="F37" i="3" s="1"/>
  <c r="BB96" i="1" s="1"/>
  <c r="K107" i="8"/>
  <c r="K101" i="8" s="1"/>
  <c r="K33" i="8" s="1"/>
  <c r="K34" i="8" s="1"/>
  <c r="AG101" i="1" s="1"/>
  <c r="BE107" i="7" l="1"/>
  <c r="BE107" i="8"/>
  <c r="BE107" i="4"/>
  <c r="BE106" i="9"/>
  <c r="K37" i="9" s="1"/>
  <c r="AX102" i="1" s="1"/>
  <c r="AV102" i="1" s="1"/>
  <c r="K109" i="8"/>
  <c r="K109" i="4"/>
  <c r="K108" i="9"/>
  <c r="K101" i="3"/>
  <c r="K33" i="3" s="1"/>
  <c r="K34" i="3" s="1"/>
  <c r="AG96" i="1" s="1"/>
  <c r="K37" i="3"/>
  <c r="AX96" i="1" s="1"/>
  <c r="AV96" i="1" s="1"/>
  <c r="K37" i="4"/>
  <c r="AX97" i="1"/>
  <c r="AV97" i="1" s="1"/>
  <c r="K109" i="7"/>
  <c r="F37" i="7"/>
  <c r="BB100" i="1"/>
  <c r="F37" i="8"/>
  <c r="BB101" i="1" s="1"/>
  <c r="K107" i="2"/>
  <c r="K101" i="2"/>
  <c r="K33" i="2"/>
  <c r="K34" i="2" s="1"/>
  <c r="AG95" i="1" s="1"/>
  <c r="K101" i="5"/>
  <c r="K33" i="5"/>
  <c r="K34" i="5" s="1"/>
  <c r="AG98" i="1" s="1"/>
  <c r="AN98" i="1" s="1"/>
  <c r="K107" i="6"/>
  <c r="K101" i="6" s="1"/>
  <c r="K33" i="6" s="1"/>
  <c r="K34" i="6" s="1"/>
  <c r="AG99" i="1" s="1"/>
  <c r="F37" i="5"/>
  <c r="BB98" i="1" s="1"/>
  <c r="BE107" i="2" l="1"/>
  <c r="K43" i="4"/>
  <c r="K43" i="5"/>
  <c r="BE107" i="6"/>
  <c r="K37" i="6" s="1"/>
  <c r="AX99" i="1" s="1"/>
  <c r="AV99" i="1" s="1"/>
  <c r="K43" i="9"/>
  <c r="K43" i="3"/>
  <c r="AN97" i="1"/>
  <c r="AN102" i="1"/>
  <c r="AN96" i="1"/>
  <c r="K37" i="2"/>
  <c r="AX95" i="1"/>
  <c r="AV95" i="1"/>
  <c r="F37" i="4"/>
  <c r="BB97" i="1" s="1"/>
  <c r="K109" i="2"/>
  <c r="K37" i="7"/>
  <c r="AX100" i="1"/>
  <c r="AV100" i="1" s="1"/>
  <c r="K109" i="3"/>
  <c r="AG94" i="1"/>
  <c r="AG108" i="1"/>
  <c r="CD108" i="1" s="1"/>
  <c r="K109" i="5"/>
  <c r="K109" i="6"/>
  <c r="F37" i="9"/>
  <c r="BB102" i="1" s="1"/>
  <c r="K37" i="8"/>
  <c r="AX101" i="1"/>
  <c r="AV101" i="1"/>
  <c r="K43" i="2" l="1"/>
  <c r="K43" i="8"/>
  <c r="K43" i="6"/>
  <c r="K43" i="7"/>
  <c r="AN100" i="1"/>
  <c r="AN101" i="1"/>
  <c r="AN95" i="1"/>
  <c r="AN99" i="1"/>
  <c r="F37" i="6"/>
  <c r="BB99" i="1"/>
  <c r="F37" i="2"/>
  <c r="BB95" i="1"/>
  <c r="AG107" i="1"/>
  <c r="AV107" i="1"/>
  <c r="BY107" i="1"/>
  <c r="AV108" i="1"/>
  <c r="BY108" i="1" s="1"/>
  <c r="AG105" i="1"/>
  <c r="AV105" i="1"/>
  <c r="BY105" i="1"/>
  <c r="AK26" i="1"/>
  <c r="AG106" i="1"/>
  <c r="AV106" i="1"/>
  <c r="BY106" i="1"/>
  <c r="CD106" i="1" l="1"/>
  <c r="CD105" i="1"/>
  <c r="W34" i="1" s="1"/>
  <c r="CD107" i="1"/>
  <c r="AN108" i="1"/>
  <c r="AN105" i="1"/>
  <c r="AN106" i="1"/>
  <c r="AG104" i="1"/>
  <c r="AK29" i="1"/>
  <c r="AN107" i="1"/>
  <c r="BB94" i="1"/>
  <c r="AK31" i="1" l="1"/>
  <c r="AN104" i="1"/>
  <c r="AG110" i="1"/>
  <c r="AX94" i="1"/>
  <c r="AK34" i="1" s="1"/>
  <c r="AK40" i="1" l="1"/>
  <c r="AV94" i="1"/>
  <c r="AN94" i="1"/>
  <c r="AN110" i="1" s="1"/>
</calcChain>
</file>

<file path=xl/sharedStrings.xml><?xml version="1.0" encoding="utf-8"?>
<sst xmlns="http://schemas.openxmlformats.org/spreadsheetml/2006/main" count="5051" uniqueCount="349">
  <si>
    <t>Export Komplet</t>
  </si>
  <si>
    <t/>
  </si>
  <si>
    <t>2.0</t>
  </si>
  <si>
    <t>False</t>
  </si>
  <si>
    <t>True</t>
  </si>
  <si>
    <t>{fab1cffb-19d9-4928-bd33-051e44fae789}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</si>
  <si>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</si>
  <si>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</si>
  <si>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</si>
  <si>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</si>
  <si>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</si>
  <si>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</si>
  <si>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</si>
  <si>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</si>
  <si>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</si>
  <si>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</si>
  <si>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</si>
  <si>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</si>
  <si>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</si>
  <si>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</si>
  <si>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Trať Stříbro - Planá</t>
  </si>
  <si>
    <t>Datum:</t>
  </si>
  <si>
    <t>20. 4. 2020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</si>
  <si>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</si>
  <si>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</si>
  <si>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</si>
  <si>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</si>
  <si>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</si>
  <si>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</si>
  <si>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</si>
  <si>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</si>
  <si>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</si>
  <si>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</si>
  <si>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</si>
  <si>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</si>
  <si>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</si>
  <si>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</si>
  <si>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</si>
  <si>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</si>
  <si>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</si>
  <si>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</si>
  <si>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</si>
  <si>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</si>
  <si>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</si>
  <si>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</si>
  <si>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</si>
  <si>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</si>
  <si>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</si>
  <si>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</si>
  <si>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</si>
  <si>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</si>
  <si>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</si>
  <si>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</si>
  <si>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</si>
  <si>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</si>
  <si>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</si>
  <si>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</si>
  <si>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</si>
  <si>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</si>
  <si>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</si>
  <si>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</si>
  <si>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</si>
  <si>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</si>
  <si>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</si>
  <si>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</si>
  <si>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</si>
  <si>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</si>
  <si>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</si>
  <si>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</si>
  <si>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</si>
  <si>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</si>
  <si>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</si>
  <si>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</si>
  <si>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</si>
  <si>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</si>
  <si>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</si>
  <si>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</si>
  <si>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</si>
  <si>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</si>
  <si>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</si>
  <si>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</si>
  <si>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</si>
  <si>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</si>
  <si>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S1</t>
  </si>
  <si>
    <t>ŽST Stříbro</t>
  </si>
  <si>
    <t>STA</t>
  </si>
  <si>
    <t>1</t>
  </si>
  <si>
    <t>{81b316c7-0139-4bab-af0f-31d5c9c21d6d}</t>
  </si>
  <si>
    <t>2</t>
  </si>
  <si>
    <t>S2</t>
  </si>
  <si>
    <t>ŽST Milíkov</t>
  </si>
  <si>
    <t>{440cff97-4b14-4a05-aca6-8a53e1c0739f}</t>
  </si>
  <si>
    <t>S3</t>
  </si>
  <si>
    <t>ŽST Svojšín</t>
  </si>
  <si>
    <t>{cb10354e-debb-4f52-951e-afb9c3eeb216}</t>
  </si>
  <si>
    <t>S4</t>
  </si>
  <si>
    <t>ŽST Ošelín</t>
  </si>
  <si>
    <t>{01ec4e8c-fce5-48c2-9507-0e6fe2767bb8}</t>
  </si>
  <si>
    <t>S5</t>
  </si>
  <si>
    <t>ŽST Pavlovice</t>
  </si>
  <si>
    <t>{38059a26-6f0e-4428-a6fa-7a6d955a26e1}</t>
  </si>
  <si>
    <t>S6</t>
  </si>
  <si>
    <t>ŽST Brod nad Tichou</t>
  </si>
  <si>
    <t>{e112c142-8d50-4f0b-9b98-f1a1b02bf3c7}</t>
  </si>
  <si>
    <t>S7</t>
  </si>
  <si>
    <t>ŽST Planá u Mariánských Lázní</t>
  </si>
  <si>
    <t>{a6031210-69e9-4c72-8500-dd93403bc5c7}</t>
  </si>
  <si>
    <t>S8</t>
  </si>
  <si>
    <t>VON</t>
  </si>
  <si>
    <t>{5119cb64-8db8-4709-b7c1-116c15ea5eaf}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</si>
  <si>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</si>
  <si>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</si>
  <si>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</si>
  <si>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</si>
  <si>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</si>
  <si>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</si>
  <si>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</si>
  <si>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</si>
  <si>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</si>
  <si>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</si>
  <si>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</si>
  <si>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S1 - ŽST Stříbro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</si>
  <si>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</si>
  <si>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</si>
  <si>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</si>
  <si>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</si>
  <si>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</si>
  <si>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</si>
  <si>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</si>
  <si>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</si>
  <si>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M - Práce a dodávky M</t>
  </si>
  <si>
    <t>OST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</si>
  <si>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</si>
  <si>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</si>
  <si>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</si>
  <si>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</si>
  <si>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</si>
  <si>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</si>
  <si>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</si>
  <si>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</si>
  <si>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</si>
  <si>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</si>
  <si>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</si>
  <si>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</si>
  <si>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</si>
  <si>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</si>
  <si>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</si>
  <si>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</si>
  <si>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</si>
  <si>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</si>
  <si>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</si>
  <si>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</si>
  <si>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</si>
  <si>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</si>
  <si>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</si>
  <si>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</si>
  <si>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</si>
  <si>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</si>
  <si>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</si>
  <si>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</si>
  <si>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</si>
  <si>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</si>
  <si>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K</t>
  </si>
  <si>
    <t>7493351110</t>
  </si>
  <si>
    <t>Montáž elektrického ohřevu výhybek (EOV) topné tyče teplotního čidla</t>
  </si>
  <si>
    <t>kus</t>
  </si>
  <si>
    <t>Sborník UOŽI 01 2020</t>
  </si>
  <si>
    <t>512</t>
  </si>
  <si>
    <t>-180022192</t>
  </si>
  <si>
    <t>PP</t>
  </si>
  <si>
    <t>7493300800</t>
  </si>
  <si>
    <t>Elektrický ohřev výhybek (EOV) Příslušenství Čidlo teploty venkovní</t>
  </si>
  <si>
    <t>2082673369</t>
  </si>
  <si>
    <t>P</t>
  </si>
  <si>
    <t>Poznámka k položce:_x000D_
Snímač teploty T62-50</t>
  </si>
  <si>
    <t>7493351115</t>
  </si>
  <si>
    <t>Montáž elektrického ohřevu výhybek (EOV) topné tyče srážkového čidla včetně držáku</t>
  </si>
  <si>
    <t>-851763411</t>
  </si>
  <si>
    <t>4</t>
  </si>
  <si>
    <t>7493300780</t>
  </si>
  <si>
    <t>Elektrický ohřev výhybek (EOV) Příslušenství Srážkové čidlo včetně držáku</t>
  </si>
  <si>
    <t>808122254</t>
  </si>
  <si>
    <t>Poznámka k položce:_x000D_
Čidlo vlhkosti typ PCTM 2( 5.4103.10.000)</t>
  </si>
  <si>
    <t>5</t>
  </si>
  <si>
    <t>7493351120</t>
  </si>
  <si>
    <t>Montáž elektrického ohřevu výhybek (EOV) topné tyče ochranné klece</t>
  </si>
  <si>
    <t>619235774</t>
  </si>
  <si>
    <t>6</t>
  </si>
  <si>
    <t>7493300760</t>
  </si>
  <si>
    <t>Elektrický ohřev výhybek (EOV) Příslušenství Klec ochranná</t>
  </si>
  <si>
    <t>1007168231</t>
  </si>
  <si>
    <t>Poznámka k položce:_x000D_
Jedná se o ochranou klec včetně tyče</t>
  </si>
  <si>
    <t>7</t>
  </si>
  <si>
    <t>7496700140</t>
  </si>
  <si>
    <t>DŘT, SKŘ, Elektrodispečink, DDTS DŘT a SKŘ skříně pro automatizaci Napájecí zdroje Napájecí zdroj externí 230V AC/24V 75W, DIN</t>
  </si>
  <si>
    <t>-1089452185</t>
  </si>
  <si>
    <t>8</t>
  </si>
  <si>
    <t>7494351020</t>
  </si>
  <si>
    <t>Montáž jističů (do 10 kA) dvoupólových nebo 1+N pólových do 20 A</t>
  </si>
  <si>
    <t>866298305</t>
  </si>
  <si>
    <t>9</t>
  </si>
  <si>
    <t>7494003054</t>
  </si>
  <si>
    <t>Modulární přístroje Jističe do 63 A; 6 kA 2-pólové In 6 A, Ue AC 230/400 V / DC 144 V, charakteristika C, 2pól, Icn 6 kA</t>
  </si>
  <si>
    <t>-2065871755</t>
  </si>
  <si>
    <t>10</t>
  </si>
  <si>
    <t>7494152010</t>
  </si>
  <si>
    <t>Montáž prázdných rozvodnic plastových nebo oceloplechových min. IP 55, třída izolace II, rozměru š do 400 mm, v do 400 mm</t>
  </si>
  <si>
    <t>-1816157790</t>
  </si>
  <si>
    <t>Montáž prázdných rozvodnic plastových nebo oceloplechových min. IP 55, třída izolace II, rozměru š do 400 mm, v do 400 mm - do zdi, na zeď nebo konstrukci, včetně montáže nosné konstrukce, kotevní, spojovací prvků, provedení zkoušek, dodání atestů, revizní zprávy včetně kusové zkoušky, neobsahuje elektrovýzbroj</t>
  </si>
  <si>
    <t>11</t>
  </si>
  <si>
    <t>7494000836</t>
  </si>
  <si>
    <t>Rozvodnicové a rozváděčové skříně Distri Rozváděčové skříně Nástěnné (IP65)-oceloplechové krytí IP65, V x Š x H 300 x 200 x 120</t>
  </si>
  <si>
    <t>128</t>
  </si>
  <si>
    <t>-1045955457</t>
  </si>
  <si>
    <t>12</t>
  </si>
  <si>
    <t>7493352020</t>
  </si>
  <si>
    <t>Montáž rozvaděče pro elektrický ohřev výhybky řídící PLC jednotky do rozvaděče EOV</t>
  </si>
  <si>
    <t>64</t>
  </si>
  <si>
    <t>-1167949773</t>
  </si>
  <si>
    <t>13</t>
  </si>
  <si>
    <t>7496772010</t>
  </si>
  <si>
    <t>Demontáž SKŘ, IPC, PLC sestavení řídící PLC jednotky z rozvaděče automatizace/SKŘ/DŘT</t>
  </si>
  <si>
    <t>-2002400719</t>
  </si>
  <si>
    <t>14</t>
  </si>
  <si>
    <t>7496700920</t>
  </si>
  <si>
    <t>DŘT, SKŘ, Elektrodispečink, DDTS DŘT a SKŘ skříně pro automatizaci PLC typ_1 (SAIA) Základní modul PLC automatu řady PCD2 - CPU, Cold Fire verze, Ethernet, USB, Switch, rozšiřitelná, max. ?1024 I/O</t>
  </si>
  <si>
    <t>2113965746</t>
  </si>
  <si>
    <t>7493300970</t>
  </si>
  <si>
    <t>Elektrický ohřev výhybek (EOV) SW Parametrizace PLC</t>
  </si>
  <si>
    <t>1509682072</t>
  </si>
  <si>
    <t>Poznámka k položce:_x000D_
Parametrizace PLC SAIA</t>
  </si>
  <si>
    <t>16</t>
  </si>
  <si>
    <t>7493301060</t>
  </si>
  <si>
    <t>Elektrický ohřev výhybek (EOV) SW Parametrizace rozváděče</t>
  </si>
  <si>
    <t>1699962872</t>
  </si>
  <si>
    <t>Poznámka k položce:_x000D_
Konfigurace PLC SAIA</t>
  </si>
  <si>
    <t>17</t>
  </si>
  <si>
    <t>7493301080</t>
  </si>
  <si>
    <t>Elektrický ohřev výhybek (EOV) SW Parametrizace okruhu EOV (na výhybku), dle počtu výhybek</t>
  </si>
  <si>
    <t>-325660202</t>
  </si>
  <si>
    <t>18</t>
  </si>
  <si>
    <t>7496700970</t>
  </si>
  <si>
    <t>DŘT, SKŘ, Elektrodispečink, DDTS DŘT a SKŘ skříně pro automatizaci PLC typ_1 (SAIA) Sériový komunikační modul pro PLC -  Modul sériového rozhraní RS485 galvanicky oddělený. (například PLC7.F150)</t>
  </si>
  <si>
    <t>1593455281</t>
  </si>
  <si>
    <t>19</t>
  </si>
  <si>
    <t>7493301000</t>
  </si>
  <si>
    <t>Elektrický ohřev výhybek (EOV) SW Rozváděč MSU:</t>
  </si>
  <si>
    <t>1212814236</t>
  </si>
  <si>
    <t>Poznámka k položce:_x000D_
Dodávka nového rozvaděče MSU včetně základního naprogramování EOV a OSV. Součástí je LCD dotykový displej min 10".</t>
  </si>
  <si>
    <t>OST</t>
  </si>
  <si>
    <t>Ostatní</t>
  </si>
  <si>
    <t>20</t>
  </si>
  <si>
    <t>7498152015</t>
  </si>
  <si>
    <t>Vyhotovení mimořádné revizní zprávy pro opravné práce pro objem investičních nákladů přes 100 000 do 500 000 Kč</t>
  </si>
  <si>
    <t>1509945364</t>
  </si>
  <si>
    <t>Vyhotovení mimořádné revizní zprávy pro opravné práce pro objem investičních nákladů přes 100 000 do 500 000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</si>
  <si>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7499151010</t>
  </si>
  <si>
    <t>Dokončovací práce na elektrickém zařízení</t>
  </si>
  <si>
    <t>hod</t>
  </si>
  <si>
    <t>760767404</t>
  </si>
  <si>
    <t>Dokončovací práce na elektrickém zařízení - uvádění zařízení do provozu, drobné montážní práce v rozvaděčích, koordinaci se zhotoviteli souvisejících zařízení apod.</t>
  </si>
  <si>
    <t>Poznámka k položce:_x000D_
Úprava softwaru v PLC na nové čidlo</t>
  </si>
  <si>
    <t>22</t>
  </si>
  <si>
    <t>7499151030</t>
  </si>
  <si>
    <t>Dokončovací práce zkušební provoz</t>
  </si>
  <si>
    <t>-1713582011</t>
  </si>
  <si>
    <t>Dokončovací práce zkušební provoz - včetně prokázání technických a kvalitativních parametrů zařízení</t>
  </si>
  <si>
    <t>Poznámka k položce:_x000D_
Funkční zkoušky nového zařízení</t>
  </si>
  <si>
    <t>23</t>
  </si>
  <si>
    <t>7499151040</t>
  </si>
  <si>
    <t>Dokončovací práce zaškolení obsluhy</t>
  </si>
  <si>
    <t>741108601</t>
  </si>
  <si>
    <t>Dokončovací práce zaškolení obsluhy - seznámení obsluhy s funkcemi zařízení včetně odevzdání dokumentace skutečného provedení</t>
  </si>
  <si>
    <t>24</t>
  </si>
  <si>
    <t>7498351010</t>
  </si>
  <si>
    <t>Vydání průkazu způsobilosti pro funkční celek, provizorní stav</t>
  </si>
  <si>
    <t>1951357725</t>
  </si>
  <si>
    <t>Vydání průkazu způsobilosti pro funkční celek, provizorní stav - vyhotovení dokladu o silnoproudých zařízeních a vydání průkazu způsobilosti</t>
  </si>
  <si>
    <t>S2 - ŽST Milíkov</t>
  </si>
  <si>
    <t>195103901</t>
  </si>
  <si>
    <t>-1098949691</t>
  </si>
  <si>
    <t>S3 - ŽST Svojšín</t>
  </si>
  <si>
    <t>581200215</t>
  </si>
  <si>
    <t>1319502746</t>
  </si>
  <si>
    <t>S4 - ŽST Ošelín</t>
  </si>
  <si>
    <t>-1904613349</t>
  </si>
  <si>
    <t>-505064089</t>
  </si>
  <si>
    <t>S5 - ŽST Pavlovice</t>
  </si>
  <si>
    <t>-1612560302</t>
  </si>
  <si>
    <t>-752997560</t>
  </si>
  <si>
    <t>S6 - ŽST Brod nad Tichou</t>
  </si>
  <si>
    <t>-1756526230</t>
  </si>
  <si>
    <t>-985069128</t>
  </si>
  <si>
    <t>S7 - ŽST Planá u Mariánských Lázní</t>
  </si>
  <si>
    <t>-1712249924</t>
  </si>
  <si>
    <t>7493300770</t>
  </si>
  <si>
    <t>Elektrický ohřev výhybek (EOV) Příslušenství Čidlo teploty kolejové</t>
  </si>
  <si>
    <t>1774509680</t>
  </si>
  <si>
    <t>Poznámka k položce:_x000D_
Včetně kabelu</t>
  </si>
  <si>
    <t>187887066</t>
  </si>
  <si>
    <t>7493300880</t>
  </si>
  <si>
    <t>Elektrický ohřev výhybek (EOV) Příslušenství Svorkovnicová skříňka MX EOV</t>
  </si>
  <si>
    <t>-900899324</t>
  </si>
  <si>
    <t>7493300850</t>
  </si>
  <si>
    <t>Elektrický ohřev výhybek (EOV) Příslušenství Příchytka pružná R65</t>
  </si>
  <si>
    <t>268407233</t>
  </si>
  <si>
    <t>Poznámka k položce:_x000D_
Příchytka OBO 44-50</t>
  </si>
  <si>
    <t>7590190080</t>
  </si>
  <si>
    <t>Ostatní Trubka ochranná  (CV736115003)</t>
  </si>
  <si>
    <t>-319757035</t>
  </si>
  <si>
    <t>Poznámka k položce:_x000D_
Trubka ochranná UV 50x4,6(2m)</t>
  </si>
  <si>
    <t>7494000244</t>
  </si>
  <si>
    <t>Rozvodnicové a rozváděčové skříně Distri Rozvodnicové skříně DistriTon Oceloplastové rozvodnicové skříně (IP30) Náhradní díly čelní rám bez pantů a šroubů, pro např. RZA-4N56</t>
  </si>
  <si>
    <t>1095683485</t>
  </si>
  <si>
    <t>Poznámka k položce:_x000D_
Víko ke skříni MX EOV včetně šroubů</t>
  </si>
  <si>
    <t>25</t>
  </si>
  <si>
    <t>7496700680</t>
  </si>
  <si>
    <t>DŘT, SKŘ, Elektrodispečink, DDTS DŘT a SKŘ skříně pro automatizaci Periférie Izolovaný převodník analogového signálu pro průmyslová PC (např. ADAM 3014)</t>
  </si>
  <si>
    <t>276501096</t>
  </si>
  <si>
    <t>Poznámka k položce:_x000D_
Převodník ke kolejovému čidlu teploty</t>
  </si>
  <si>
    <t>26</t>
  </si>
  <si>
    <t>7498152020</t>
  </si>
  <si>
    <t>Vyhotovení mimořádné revizní zprávy pro opravné práce pro objem investičních nákladů přes 500 000 do 1 000 000 Kč</t>
  </si>
  <si>
    <t>326219212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</si>
  <si>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</si>
  <si>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27</t>
  </si>
  <si>
    <t>28</t>
  </si>
  <si>
    <t>29</t>
  </si>
  <si>
    <t>30</t>
  </si>
  <si>
    <t>S8 - VON</t>
  </si>
  <si>
    <t>VRN - Vedlejší rozpočtové náklady</t>
  </si>
  <si>
    <t>Vedlejší rozpočtové náklady</t>
  </si>
  <si>
    <t>023131011</t>
  </si>
  <si>
    <t>Projektové práce Dokumentace skutečného provedení zabezpečovacích, sdělovacích, elektrických zařízení</t>
  </si>
  <si>
    <t>%</t>
  </si>
  <si>
    <t>460392517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</si>
  <si>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</si>
  <si>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Základna pro výpočet - dotyčné práce</t>
  </si>
  <si>
    <t>024101401</t>
  </si>
  <si>
    <t>Inženýrská činnost koordinační a kompletační činnost</t>
  </si>
  <si>
    <t>336909171</t>
  </si>
  <si>
    <t>Poznámka k položce:_x000D_
Základna pro výpočet - ZRN</t>
  </si>
  <si>
    <t>032105001</t>
  </si>
  <si>
    <t>Územní vlivy mimostaveništní doprava</t>
  </si>
  <si>
    <t>Kč</t>
  </si>
  <si>
    <t>1861563865</t>
  </si>
  <si>
    <t>Poznámka k položce:_x000D_
ocení se položkami přílohy č. 3 Metodiky</t>
  </si>
  <si>
    <t>VZ65420148</t>
  </si>
  <si>
    <t>Oprava EOV v úseku Stříbro - Planá u Mariánských Lázní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</si>
</sst>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1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1" fillId="0" borderId="14" xfId="0" applyNumberFormat="1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right"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2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1" fillId="5" borderId="0" xfId="0" applyNumberFormat="1" applyFont="1" applyFill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 applyProtection="1">
      <alignment horizontal="right" vertical="center"/>
      <protection locked="0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30" fillId="0" borderId="12" xfId="0" applyNumberFormat="1" applyFont="1" applyBorder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14" fillId="3" borderId="14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>
      <alignment horizontal="center"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166" fontId="14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20" fillId="3" borderId="23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Alignment="1">
      <alignment vertical="center"/>
    </xf>
    <xf numFmtId="4" fontId="21" fillId="0" borderId="0" xfId="0" applyNumberFormat="1" applyFont="1" applyAlignment="1">
      <alignment vertical="center"/>
    </xf>
    <xf numFmtId="4" fontId="21" fillId="5" borderId="0" xfId="0" applyNumberFormat="1" applyFont="1" applyFill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3" borderId="0" xfId="0" applyNumberFormat="1" applyFont="1" applyFill="1" applyAlignment="1" applyProtection="1">
      <alignment vertical="center"/>
      <protection locked="0"/>
    </xf>
    <xf numFmtId="0" fontId="27" fillId="3" borderId="0" xfId="0" applyFont="1" applyFill="1" applyAlignment="1" applyProtection="1">
      <alignment horizontal="left" vertical="center"/>
      <protection locked="0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0" fillId="5" borderId="6" xfId="0" applyFont="1" applyFill="1" applyBorder="1" applyAlignment="1">
      <alignment horizontal="center" vertical="center"/>
    </xf>
    <xf numFmtId="0" fontId="2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1"/>
  <sheetViews>
    <sheetView showGridLines="0" tabSelected="1" workbookViewId="0">
      <selection activeCell="M8" sqref="M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4</v>
      </c>
      <c r="BV1" s="12" t="s">
        <v>5</v>
      </c>
    </row>
    <row r="2" spans="1:74" s="1" customFormat="1" ht="36.950000000000003" customHeight="1">
      <c r="AR2" s="218" t="s">
        <v>6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S2" s="13" t="s">
        <v>7</v>
      </c>
      <c r="BT2" s="13" t="s">
        <v>8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s="1" customFormat="1" ht="24.95" customHeight="1">
      <c r="B4" s="16"/>
      <c r="D4" s="17" t="s">
        <v>10</v>
      </c>
      <c r="AR4" s="16"/>
      <c r="AS4" s="18" t="s">
        <v>11</v>
      </c>
      <c r="BG4" s="19" t="s">
        <v>12</v>
      </c>
      <c r="BS4" s="13" t="s">
        <v>13</v>
      </c>
    </row>
    <row r="5" spans="1:74" s="1" customFormat="1" ht="12" customHeight="1">
      <c r="B5" s="16"/>
      <c r="D5" s="20" t="s">
        <v>14</v>
      </c>
      <c r="K5" s="239" t="s">
        <v>347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16"/>
      <c r="BG5" s="236" t="s">
        <v>15</v>
      </c>
      <c r="BS5" s="13" t="s">
        <v>7</v>
      </c>
    </row>
    <row r="6" spans="1:74" s="1" customFormat="1" ht="36.950000000000003" customHeight="1">
      <c r="B6" s="16"/>
      <c r="D6" s="22" t="s">
        <v>16</v>
      </c>
      <c r="K6" s="240" t="s">
        <v>348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16"/>
      <c r="BG6" s="237"/>
      <c r="BS6" s="13" t="s">
        <v>7</v>
      </c>
    </row>
    <row r="7" spans="1:74" s="1" customFormat="1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G7" s="237"/>
      <c r="BS7" s="13" t="s">
        <v>7</v>
      </c>
    </row>
    <row r="8" spans="1:74" s="1" customFormat="1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G8" s="237"/>
      <c r="BS8" s="13" t="s">
        <v>7</v>
      </c>
    </row>
    <row r="9" spans="1:74" s="1" customFormat="1" ht="14.45" customHeight="1">
      <c r="B9" s="16"/>
      <c r="AR9" s="16"/>
      <c r="BG9" s="237"/>
      <c r="BS9" s="13" t="s">
        <v>7</v>
      </c>
    </row>
    <row r="10" spans="1:74" s="1" customFormat="1" ht="12" customHeight="1">
      <c r="B10" s="16"/>
      <c r="D10" s="23" t="s">
        <v>23</v>
      </c>
      <c r="AK10" s="23" t="s">
        <v>24</v>
      </c>
      <c r="AN10" s="21" t="s">
        <v>1</v>
      </c>
      <c r="AR10" s="16"/>
      <c r="BG10" s="237"/>
      <c r="BS10" s="13" t="s">
        <v>7</v>
      </c>
    </row>
    <row r="11" spans="1:74" s="1" customFormat="1" ht="18.399999999999999" customHeight="1">
      <c r="B11" s="16"/>
      <c r="E11" s="21" t="s">
        <v>25</v>
      </c>
      <c r="AK11" s="23" t="s">
        <v>26</v>
      </c>
      <c r="AN11" s="21" t="s">
        <v>1</v>
      </c>
      <c r="AR11" s="16"/>
      <c r="BG11" s="237"/>
      <c r="BS11" s="13" t="s">
        <v>7</v>
      </c>
    </row>
    <row r="12" spans="1:74" s="1" customFormat="1" ht="6.95" customHeight="1">
      <c r="B12" s="16"/>
      <c r="AR12" s="16"/>
      <c r="BG12" s="237"/>
      <c r="BS12" s="13" t="s">
        <v>7</v>
      </c>
    </row>
    <row r="13" spans="1:74" s="1" customFormat="1" ht="12" customHeight="1">
      <c r="B13" s="16"/>
      <c r="D13" s="23" t="s">
        <v>27</v>
      </c>
      <c r="AK13" s="23" t="s">
        <v>24</v>
      </c>
      <c r="AN13" s="25" t="s">
        <v>28</v>
      </c>
      <c r="AR13" s="16"/>
      <c r="BG13" s="237"/>
      <c r="BS13" s="13" t="s">
        <v>7</v>
      </c>
    </row>
    <row r="14" spans="1:74" ht="12.75">
      <c r="B14" s="16"/>
      <c r="E14" s="241" t="s">
        <v>28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3" t="s">
        <v>26</v>
      </c>
      <c r="AN14" s="25" t="s">
        <v>28</v>
      </c>
      <c r="AR14" s="16"/>
      <c r="BG14" s="237"/>
      <c r="BS14" s="13" t="s">
        <v>7</v>
      </c>
    </row>
    <row r="15" spans="1:74" s="1" customFormat="1" ht="6.95" customHeight="1">
      <c r="B15" s="16"/>
      <c r="AR15" s="16"/>
      <c r="BG15" s="237"/>
      <c r="BS15" s="13" t="s">
        <v>3</v>
      </c>
    </row>
    <row r="16" spans="1:74" s="1" customFormat="1" ht="12" customHeight="1">
      <c r="B16" s="16"/>
      <c r="D16" s="23" t="s">
        <v>29</v>
      </c>
      <c r="AK16" s="23" t="s">
        <v>24</v>
      </c>
      <c r="AN16" s="21" t="s">
        <v>1</v>
      </c>
      <c r="AR16" s="16"/>
      <c r="BG16" s="237"/>
      <c r="BS16" s="13" t="s">
        <v>3</v>
      </c>
    </row>
    <row r="17" spans="1:71" s="1" customFormat="1" ht="18.399999999999999" customHeight="1">
      <c r="B17" s="16"/>
      <c r="E17" s="21" t="s">
        <v>25</v>
      </c>
      <c r="AK17" s="23" t="s">
        <v>26</v>
      </c>
      <c r="AN17" s="21" t="s">
        <v>1</v>
      </c>
      <c r="AR17" s="16"/>
      <c r="BG17" s="237"/>
      <c r="BS17" s="13" t="s">
        <v>4</v>
      </c>
    </row>
    <row r="18" spans="1:71" s="1" customFormat="1" ht="6.95" customHeight="1">
      <c r="B18" s="16"/>
      <c r="AR18" s="16"/>
      <c r="BG18" s="237"/>
      <c r="BS18" s="13" t="s">
        <v>7</v>
      </c>
    </row>
    <row r="19" spans="1:71" s="1" customFormat="1" ht="12" customHeight="1">
      <c r="B19" s="16"/>
      <c r="D19" s="23" t="s">
        <v>30</v>
      </c>
      <c r="AK19" s="23" t="s">
        <v>24</v>
      </c>
      <c r="AN19" s="21" t="s">
        <v>1</v>
      </c>
      <c r="AR19" s="16"/>
      <c r="BG19" s="237"/>
      <c r="BS19" s="13" t="s">
        <v>7</v>
      </c>
    </row>
    <row r="20" spans="1:71" s="1" customFormat="1" ht="18.399999999999999" customHeight="1">
      <c r="B20" s="16"/>
      <c r="E20" s="21" t="s">
        <v>25</v>
      </c>
      <c r="AK20" s="23" t="s">
        <v>26</v>
      </c>
      <c r="AN20" s="21" t="s">
        <v>1</v>
      </c>
      <c r="AR20" s="16"/>
      <c r="BG20" s="237"/>
      <c r="BS20" s="13" t="s">
        <v>4</v>
      </c>
    </row>
    <row r="21" spans="1:71" s="1" customFormat="1" ht="6.95" customHeight="1">
      <c r="B21" s="16"/>
      <c r="AR21" s="16"/>
      <c r="BG21" s="237"/>
    </row>
    <row r="22" spans="1:71" s="1" customFormat="1" ht="12" customHeight="1">
      <c r="B22" s="16"/>
      <c r="D22" s="23" t="s">
        <v>31</v>
      </c>
      <c r="AR22" s="16"/>
      <c r="BG22" s="237"/>
    </row>
    <row r="23" spans="1:71" s="1" customFormat="1" ht="16.5" customHeight="1">
      <c r="B23" s="16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16"/>
      <c r="BG23" s="237"/>
    </row>
    <row r="24" spans="1:71" s="1" customFormat="1" ht="6.95" customHeight="1">
      <c r="B24" s="16"/>
      <c r="AR24" s="16"/>
      <c r="BG24" s="237"/>
    </row>
    <row r="25" spans="1:71" s="1" customFormat="1" ht="6.95" customHeight="1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G25" s="237"/>
    </row>
    <row r="26" spans="1:71" s="1" customFormat="1" ht="14.45" customHeight="1">
      <c r="B26" s="16"/>
      <c r="D26" s="27" t="s">
        <v>32</v>
      </c>
      <c r="AK26" s="244">
        <f>ROUND(AG94,2)</f>
        <v>0</v>
      </c>
      <c r="AL26" s="219"/>
      <c r="AM26" s="219"/>
      <c r="AN26" s="219"/>
      <c r="AO26" s="219"/>
      <c r="AR26" s="16"/>
      <c r="BG26" s="237"/>
    </row>
    <row r="27" spans="1:71" ht="12">
      <c r="B27" s="16"/>
      <c r="E27" s="29" t="s">
        <v>33</v>
      </c>
      <c r="AK27" s="245">
        <f>ROUND(AS94,2)</f>
        <v>0</v>
      </c>
      <c r="AL27" s="245"/>
      <c r="AM27" s="245"/>
      <c r="AN27" s="245"/>
      <c r="AO27" s="245"/>
      <c r="AR27" s="16"/>
      <c r="BG27" s="237"/>
    </row>
    <row r="28" spans="1:71" s="2" customFormat="1" ht="12">
      <c r="A28" s="30"/>
      <c r="B28" s="31"/>
      <c r="C28" s="30"/>
      <c r="D28" s="30"/>
      <c r="E28" s="29" t="s">
        <v>34</v>
      </c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245">
        <f>ROUND(AT94,2)</f>
        <v>0</v>
      </c>
      <c r="AL28" s="245"/>
      <c r="AM28" s="245"/>
      <c r="AN28" s="245"/>
      <c r="AO28" s="245"/>
      <c r="AP28" s="30"/>
      <c r="AQ28" s="30"/>
      <c r="AR28" s="31"/>
      <c r="BG28" s="237"/>
    </row>
    <row r="29" spans="1:71" s="2" customFormat="1" ht="14.45" customHeight="1">
      <c r="A29" s="30"/>
      <c r="B29" s="31"/>
      <c r="C29" s="30"/>
      <c r="D29" s="27" t="s">
        <v>35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244">
        <f>ROUND(AG104, 2)</f>
        <v>0</v>
      </c>
      <c r="AL29" s="244"/>
      <c r="AM29" s="244"/>
      <c r="AN29" s="244"/>
      <c r="AO29" s="244"/>
      <c r="AP29" s="30"/>
      <c r="AQ29" s="30"/>
      <c r="AR29" s="31"/>
      <c r="BG29" s="237"/>
    </row>
    <row r="30" spans="1:7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1"/>
      <c r="BG30" s="237"/>
    </row>
    <row r="31" spans="1:71" s="2" customFormat="1" ht="25.9" customHeight="1">
      <c r="A31" s="30"/>
      <c r="B31" s="31"/>
      <c r="C31" s="30"/>
      <c r="D31" s="32" t="s">
        <v>36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246">
        <f>ROUND(AK26 + AK29, 2)</f>
        <v>0</v>
      </c>
      <c r="AL31" s="247"/>
      <c r="AM31" s="247"/>
      <c r="AN31" s="247"/>
      <c r="AO31" s="247"/>
      <c r="AP31" s="30"/>
      <c r="AQ31" s="30"/>
      <c r="AR31" s="31"/>
      <c r="BG31" s="237"/>
    </row>
    <row r="32" spans="1:71" s="2" customFormat="1" ht="6.95" customHeight="1">
      <c r="A32" s="30"/>
      <c r="B32" s="31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1"/>
      <c r="BG32" s="237"/>
    </row>
    <row r="33" spans="1:59" s="2" customFormat="1" ht="12.75">
      <c r="A33" s="30"/>
      <c r="B33" s="31"/>
      <c r="C33" s="30"/>
      <c r="D33" s="30"/>
      <c r="E33" s="30"/>
      <c r="F33" s="30"/>
      <c r="G33" s="30"/>
      <c r="H33" s="30"/>
      <c r="I33" s="30"/>
      <c r="J33" s="30"/>
      <c r="K33" s="30"/>
      <c r="L33" s="248" t="s">
        <v>37</v>
      </c>
      <c r="M33" s="248"/>
      <c r="N33" s="248"/>
      <c r="O33" s="248"/>
      <c r="P33" s="248"/>
      <c r="Q33" s="30"/>
      <c r="R33" s="30"/>
      <c r="S33" s="30"/>
      <c r="T33" s="30"/>
      <c r="U33" s="30"/>
      <c r="V33" s="30"/>
      <c r="W33" s="248" t="s">
        <v>38</v>
      </c>
      <c r="X33" s="248"/>
      <c r="Y33" s="248"/>
      <c r="Z33" s="248"/>
      <c r="AA33" s="248"/>
      <c r="AB33" s="248"/>
      <c r="AC33" s="248"/>
      <c r="AD33" s="248"/>
      <c r="AE33" s="248"/>
      <c r="AF33" s="30"/>
      <c r="AG33" s="30"/>
      <c r="AH33" s="30"/>
      <c r="AI33" s="30"/>
      <c r="AJ33" s="30"/>
      <c r="AK33" s="248" t="s">
        <v>39</v>
      </c>
      <c r="AL33" s="248"/>
      <c r="AM33" s="248"/>
      <c r="AN33" s="248"/>
      <c r="AO33" s="248"/>
      <c r="AP33" s="30"/>
      <c r="AQ33" s="30"/>
      <c r="AR33" s="31"/>
      <c r="BG33" s="237"/>
    </row>
    <row r="34" spans="1:59" s="3" customFormat="1" ht="14.45" customHeight="1">
      <c r="B34" s="35"/>
      <c r="D34" s="23" t="s">
        <v>40</v>
      </c>
      <c r="F34" s="23" t="s">
        <v>41</v>
      </c>
      <c r="L34" s="235">
        <v>0.21</v>
      </c>
      <c r="M34" s="234"/>
      <c r="N34" s="234"/>
      <c r="O34" s="234"/>
      <c r="P34" s="234"/>
      <c r="W34" s="233">
        <f>ROUND(BB94 + SUM(CD104:CD108), 2)</f>
        <v>0</v>
      </c>
      <c r="X34" s="234"/>
      <c r="Y34" s="234"/>
      <c r="Z34" s="234"/>
      <c r="AA34" s="234"/>
      <c r="AB34" s="234"/>
      <c r="AC34" s="234"/>
      <c r="AD34" s="234"/>
      <c r="AE34" s="234"/>
      <c r="AK34" s="233">
        <f>ROUND(AX94 + SUM(BY104:BY108), 2)</f>
        <v>0</v>
      </c>
      <c r="AL34" s="234"/>
      <c r="AM34" s="234"/>
      <c r="AN34" s="234"/>
      <c r="AO34" s="234"/>
      <c r="AR34" s="35"/>
      <c r="BG34" s="238"/>
    </row>
    <row r="35" spans="1:59" s="3" customFormat="1" ht="14.45" customHeight="1">
      <c r="B35" s="35"/>
      <c r="F35" s="23" t="s">
        <v>42</v>
      </c>
      <c r="L35" s="235">
        <v>0.15</v>
      </c>
      <c r="M35" s="234"/>
      <c r="N35" s="234"/>
      <c r="O35" s="234"/>
      <c r="P35" s="234"/>
      <c r="W35" s="233">
        <f>ROUND(BC94 + SUM(CE104:CE108), 2)</f>
        <v>0</v>
      </c>
      <c r="X35" s="234"/>
      <c r="Y35" s="234"/>
      <c r="Z35" s="234"/>
      <c r="AA35" s="234"/>
      <c r="AB35" s="234"/>
      <c r="AC35" s="234"/>
      <c r="AD35" s="234"/>
      <c r="AE35" s="234"/>
      <c r="AK35" s="233">
        <f>ROUND(AY94 + SUM(BZ104:BZ108), 2)</f>
        <v>0</v>
      </c>
      <c r="AL35" s="234"/>
      <c r="AM35" s="234"/>
      <c r="AN35" s="234"/>
      <c r="AO35" s="234"/>
      <c r="AR35" s="35"/>
    </row>
    <row r="36" spans="1:59" s="3" customFormat="1" ht="14.45" hidden="1" customHeight="1">
      <c r="B36" s="35"/>
      <c r="F36" s="23" t="s">
        <v>43</v>
      </c>
      <c r="L36" s="235">
        <v>0.21</v>
      </c>
      <c r="M36" s="234"/>
      <c r="N36" s="234"/>
      <c r="O36" s="234"/>
      <c r="P36" s="234"/>
      <c r="W36" s="233">
        <f>ROUND(BD94 + SUM(CF104:CF108), 2)</f>
        <v>0</v>
      </c>
      <c r="X36" s="234"/>
      <c r="Y36" s="234"/>
      <c r="Z36" s="234"/>
      <c r="AA36" s="234"/>
      <c r="AB36" s="234"/>
      <c r="AC36" s="234"/>
      <c r="AD36" s="234"/>
      <c r="AE36" s="234"/>
      <c r="AK36" s="233">
        <v>0</v>
      </c>
      <c r="AL36" s="234"/>
      <c r="AM36" s="234"/>
      <c r="AN36" s="234"/>
      <c r="AO36" s="234"/>
      <c r="AR36" s="35"/>
    </row>
    <row r="37" spans="1:59" s="3" customFormat="1" ht="14.45" hidden="1" customHeight="1">
      <c r="B37" s="35"/>
      <c r="F37" s="23" t="s">
        <v>44</v>
      </c>
      <c r="L37" s="235">
        <v>0.15</v>
      </c>
      <c r="M37" s="234"/>
      <c r="N37" s="234"/>
      <c r="O37" s="234"/>
      <c r="P37" s="234"/>
      <c r="W37" s="233">
        <f>ROUND(BE94 + SUM(CG104:CG108), 2)</f>
        <v>0</v>
      </c>
      <c r="X37" s="234"/>
      <c r="Y37" s="234"/>
      <c r="Z37" s="234"/>
      <c r="AA37" s="234"/>
      <c r="AB37" s="234"/>
      <c r="AC37" s="234"/>
      <c r="AD37" s="234"/>
      <c r="AE37" s="234"/>
      <c r="AK37" s="233">
        <v>0</v>
      </c>
      <c r="AL37" s="234"/>
      <c r="AM37" s="234"/>
      <c r="AN37" s="234"/>
      <c r="AO37" s="234"/>
      <c r="AR37" s="35"/>
    </row>
    <row r="38" spans="1:59" s="3" customFormat="1" ht="14.45" hidden="1" customHeight="1">
      <c r="B38" s="35"/>
      <c r="F38" s="23" t="s">
        <v>45</v>
      </c>
      <c r="L38" s="235">
        <v>0</v>
      </c>
      <c r="M38" s="234"/>
      <c r="N38" s="234"/>
      <c r="O38" s="234"/>
      <c r="P38" s="234"/>
      <c r="W38" s="233">
        <f>ROUND(BF94 + SUM(CH104:CH108), 2)</f>
        <v>0</v>
      </c>
      <c r="X38" s="234"/>
      <c r="Y38" s="234"/>
      <c r="Z38" s="234"/>
      <c r="AA38" s="234"/>
      <c r="AB38" s="234"/>
      <c r="AC38" s="234"/>
      <c r="AD38" s="234"/>
      <c r="AE38" s="234"/>
      <c r="AK38" s="233">
        <v>0</v>
      </c>
      <c r="AL38" s="234"/>
      <c r="AM38" s="234"/>
      <c r="AN38" s="234"/>
      <c r="AO38" s="234"/>
      <c r="AR38" s="35"/>
    </row>
    <row r="39" spans="1:59" s="2" customFormat="1" ht="6.95" customHeight="1">
      <c r="A39" s="30"/>
      <c r="B39" s="31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1"/>
      <c r="BG39" s="30"/>
    </row>
    <row r="40" spans="1:59" s="2" customFormat="1" ht="25.9" customHeight="1">
      <c r="A40" s="30"/>
      <c r="B40" s="31"/>
      <c r="C40" s="36"/>
      <c r="D40" s="37" t="s">
        <v>46</v>
      </c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9" t="s">
        <v>47</v>
      </c>
      <c r="U40" s="38"/>
      <c r="V40" s="38"/>
      <c r="W40" s="38"/>
      <c r="X40" s="217" t="s">
        <v>48</v>
      </c>
      <c r="Y40" s="215"/>
      <c r="Z40" s="215"/>
      <c r="AA40" s="215"/>
      <c r="AB40" s="215"/>
      <c r="AC40" s="38"/>
      <c r="AD40" s="38"/>
      <c r="AE40" s="38"/>
      <c r="AF40" s="38"/>
      <c r="AG40" s="38"/>
      <c r="AH40" s="38"/>
      <c r="AI40" s="38"/>
      <c r="AJ40" s="38"/>
      <c r="AK40" s="214">
        <f>SUM(AK31:AK38)</f>
        <v>0</v>
      </c>
      <c r="AL40" s="215"/>
      <c r="AM40" s="215"/>
      <c r="AN40" s="215"/>
      <c r="AO40" s="216"/>
      <c r="AP40" s="36"/>
      <c r="AQ40" s="36"/>
      <c r="AR40" s="31"/>
      <c r="BG40" s="30"/>
    </row>
    <row r="41" spans="1:59" s="2" customFormat="1" ht="6.95" customHeight="1">
      <c r="A41" s="30"/>
      <c r="B41" s="31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1"/>
      <c r="BG41" s="30"/>
    </row>
    <row r="42" spans="1:59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G42" s="30"/>
    </row>
    <row r="43" spans="1:59" s="1" customFormat="1" ht="14.45" customHeight="1">
      <c r="B43" s="16"/>
      <c r="AR43" s="16"/>
    </row>
    <row r="44" spans="1:59" s="1" customFormat="1" ht="14.45" customHeight="1">
      <c r="B44" s="16"/>
      <c r="AR44" s="16"/>
    </row>
    <row r="45" spans="1:59" s="1" customFormat="1" ht="14.45" customHeight="1">
      <c r="B45" s="16"/>
      <c r="AR45" s="16"/>
    </row>
    <row r="46" spans="1:59" s="1" customFormat="1" ht="14.45" customHeight="1">
      <c r="B46" s="16"/>
      <c r="AR46" s="16"/>
    </row>
    <row r="47" spans="1:59" s="1" customFormat="1" ht="14.45" customHeight="1">
      <c r="B47" s="16"/>
      <c r="AR47" s="16"/>
    </row>
    <row r="48" spans="1:59" s="1" customFormat="1" ht="14.45" customHeight="1">
      <c r="B48" s="16"/>
      <c r="AR48" s="16"/>
    </row>
    <row r="49" spans="1:59" s="2" customFormat="1" ht="14.45" customHeight="1">
      <c r="B49" s="40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40"/>
    </row>
    <row r="50" spans="1:59">
      <c r="B50" s="16"/>
      <c r="AR50" s="16"/>
    </row>
    <row r="51" spans="1:59">
      <c r="B51" s="16"/>
      <c r="AR51" s="16"/>
    </row>
    <row r="52" spans="1:59">
      <c r="B52" s="16"/>
      <c r="AR52" s="16"/>
    </row>
    <row r="53" spans="1:59">
      <c r="B53" s="16"/>
      <c r="AR53" s="16"/>
    </row>
    <row r="54" spans="1:59">
      <c r="B54" s="16"/>
      <c r="AR54" s="16"/>
    </row>
    <row r="55" spans="1:59">
      <c r="B55" s="16"/>
      <c r="AR55" s="16"/>
    </row>
    <row r="56" spans="1:59">
      <c r="B56" s="16"/>
      <c r="AR56" s="16"/>
    </row>
    <row r="57" spans="1:59">
      <c r="B57" s="16"/>
      <c r="AR57" s="16"/>
    </row>
    <row r="58" spans="1:59">
      <c r="B58" s="16"/>
      <c r="AR58" s="16"/>
    </row>
    <row r="59" spans="1:59">
      <c r="B59" s="16"/>
      <c r="AR59" s="16"/>
    </row>
    <row r="60" spans="1:59" s="2" customFormat="1" ht="12.75">
      <c r="A60" s="30"/>
      <c r="B60" s="31"/>
      <c r="C60" s="30"/>
      <c r="D60" s="43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51</v>
      </c>
      <c r="AI60" s="33"/>
      <c r="AJ60" s="33"/>
      <c r="AK60" s="33"/>
      <c r="AL60" s="33"/>
      <c r="AM60" s="43" t="s">
        <v>52</v>
      </c>
      <c r="AN60" s="33"/>
      <c r="AO60" s="33"/>
      <c r="AP60" s="30"/>
      <c r="AQ60" s="30"/>
      <c r="AR60" s="31"/>
      <c r="BG60" s="30"/>
    </row>
    <row r="61" spans="1:59">
      <c r="B61" s="16"/>
      <c r="AR61" s="16"/>
    </row>
    <row r="62" spans="1:59">
      <c r="B62" s="16"/>
      <c r="AR62" s="16"/>
    </row>
    <row r="63" spans="1:59">
      <c r="B63" s="16"/>
      <c r="AR63" s="16"/>
    </row>
    <row r="64" spans="1:59" s="2" customFormat="1" ht="12.75">
      <c r="A64" s="30"/>
      <c r="B64" s="31"/>
      <c r="C64" s="30"/>
      <c r="D64" s="41" t="s">
        <v>53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54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G64" s="30"/>
    </row>
    <row r="65" spans="1:59">
      <c r="B65" s="16"/>
      <c r="AR65" s="16"/>
    </row>
    <row r="66" spans="1:59">
      <c r="B66" s="16"/>
      <c r="AR66" s="16"/>
    </row>
    <row r="67" spans="1:59">
      <c r="B67" s="16"/>
      <c r="AR67" s="16"/>
    </row>
    <row r="68" spans="1:59">
      <c r="B68" s="16"/>
      <c r="AR68" s="16"/>
    </row>
    <row r="69" spans="1:59">
      <c r="B69" s="16"/>
      <c r="AR69" s="16"/>
    </row>
    <row r="70" spans="1:59">
      <c r="B70" s="16"/>
      <c r="AR70" s="16"/>
    </row>
    <row r="71" spans="1:59">
      <c r="B71" s="16"/>
      <c r="AR71" s="16"/>
    </row>
    <row r="72" spans="1:59">
      <c r="B72" s="16"/>
      <c r="AR72" s="16"/>
    </row>
    <row r="73" spans="1:59">
      <c r="B73" s="16"/>
      <c r="AR73" s="16"/>
    </row>
    <row r="74" spans="1:59">
      <c r="B74" s="16"/>
      <c r="AR74" s="16"/>
    </row>
    <row r="75" spans="1:59" s="2" customFormat="1" ht="12.75">
      <c r="A75" s="30"/>
      <c r="B75" s="31"/>
      <c r="C75" s="30"/>
      <c r="D75" s="43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51</v>
      </c>
      <c r="AI75" s="33"/>
      <c r="AJ75" s="33"/>
      <c r="AK75" s="33"/>
      <c r="AL75" s="33"/>
      <c r="AM75" s="43" t="s">
        <v>52</v>
      </c>
      <c r="AN75" s="33"/>
      <c r="AO75" s="33"/>
      <c r="AP75" s="30"/>
      <c r="AQ75" s="30"/>
      <c r="AR75" s="31"/>
      <c r="BG75" s="30"/>
    </row>
    <row r="76" spans="1:59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G76" s="30"/>
    </row>
    <row r="77" spans="1:59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G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G81" s="30"/>
    </row>
    <row r="82" spans="1:91" s="2" customFormat="1" ht="24.95" customHeight="1">
      <c r="A82" s="30"/>
      <c r="B82" s="31"/>
      <c r="C82" s="17" t="s">
        <v>55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G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G83" s="30"/>
    </row>
    <row r="84" spans="1:91" s="4" customFormat="1" ht="12" customHeight="1">
      <c r="B84" s="49"/>
      <c r="C84" s="23" t="s">
        <v>14</v>
      </c>
      <c r="L84" s="4" t="str">
        <f>K5</f>
        <v>VZ65420148</v>
      </c>
      <c r="AR84" s="49"/>
    </row>
    <row r="85" spans="1:91" s="5" customFormat="1" ht="36.950000000000003" customHeight="1">
      <c r="B85" s="50"/>
      <c r="C85" s="51" t="s">
        <v>16</v>
      </c>
      <c r="L85" s="253" t="str">
        <f>K6</f>
        <v>Oprava EOV v úseku Stříbro - Planá u Mariánských Lázní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G86" s="30"/>
    </row>
    <row r="87" spans="1:91" s="2" customFormat="1" ht="12" customHeight="1">
      <c r="A87" s="30"/>
      <c r="B87" s="31"/>
      <c r="C87" s="23" t="s">
        <v>19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Trať Stříbro - Planá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21</v>
      </c>
      <c r="AJ87" s="30"/>
      <c r="AK87" s="30"/>
      <c r="AL87" s="30"/>
      <c r="AM87" s="224" t="str">
        <f>IF(AN8= "","",AN8)</f>
        <v>20. 4. 2020</v>
      </c>
      <c r="AN87" s="224"/>
      <c r="AO87" s="30"/>
      <c r="AP87" s="30"/>
      <c r="AQ87" s="30"/>
      <c r="AR87" s="31"/>
      <c r="BG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G88" s="30"/>
    </row>
    <row r="89" spans="1:91" s="2" customFormat="1" ht="15.2" customHeight="1">
      <c r="A89" s="30"/>
      <c r="B89" s="31"/>
      <c r="C89" s="23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29</v>
      </c>
      <c r="AJ89" s="30"/>
      <c r="AK89" s="30"/>
      <c r="AL89" s="30"/>
      <c r="AM89" s="225" t="str">
        <f>IF(E17="","",E17)</f>
        <v xml:space="preserve"> </v>
      </c>
      <c r="AN89" s="226"/>
      <c r="AO89" s="226"/>
      <c r="AP89" s="226"/>
      <c r="AQ89" s="30"/>
      <c r="AR89" s="31"/>
      <c r="AS89" s="229" t="s">
        <v>56</v>
      </c>
      <c r="AT89" s="230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4"/>
      <c r="BG89" s="30"/>
    </row>
    <row r="90" spans="1:91" s="2" customFormat="1" ht="15.2" customHeight="1">
      <c r="A90" s="30"/>
      <c r="B90" s="31"/>
      <c r="C90" s="23" t="s">
        <v>27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30</v>
      </c>
      <c r="AJ90" s="30"/>
      <c r="AK90" s="30"/>
      <c r="AL90" s="30"/>
      <c r="AM90" s="225" t="str">
        <f>IF(E20="","",E20)</f>
        <v xml:space="preserve"> </v>
      </c>
      <c r="AN90" s="226"/>
      <c r="AO90" s="226"/>
      <c r="AP90" s="226"/>
      <c r="AQ90" s="30"/>
      <c r="AR90" s="31"/>
      <c r="AS90" s="231"/>
      <c r="AT90" s="232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6"/>
      <c r="BG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31"/>
      <c r="AT91" s="232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6"/>
      <c r="BG91" s="30"/>
    </row>
    <row r="92" spans="1:91" s="2" customFormat="1" ht="29.25" customHeight="1">
      <c r="A92" s="30"/>
      <c r="B92" s="31"/>
      <c r="C92" s="256" t="s">
        <v>57</v>
      </c>
      <c r="D92" s="223"/>
      <c r="E92" s="223"/>
      <c r="F92" s="223"/>
      <c r="G92" s="223"/>
      <c r="H92" s="57"/>
      <c r="I92" s="227" t="s">
        <v>58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2" t="s">
        <v>59</v>
      </c>
      <c r="AH92" s="223"/>
      <c r="AI92" s="223"/>
      <c r="AJ92" s="223"/>
      <c r="AK92" s="223"/>
      <c r="AL92" s="223"/>
      <c r="AM92" s="223"/>
      <c r="AN92" s="227" t="s">
        <v>60</v>
      </c>
      <c r="AO92" s="223"/>
      <c r="AP92" s="228"/>
      <c r="AQ92" s="58" t="s">
        <v>61</v>
      </c>
      <c r="AR92" s="31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0" t="s">
        <v>73</v>
      </c>
      <c r="BE92" s="60" t="s">
        <v>74</v>
      </c>
      <c r="BF92" s="61" t="s">
        <v>75</v>
      </c>
      <c r="BG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  <c r="BF93" s="64"/>
      <c r="BG93" s="30"/>
    </row>
    <row r="94" spans="1:91" s="6" customFormat="1" ht="32.450000000000003" customHeight="1">
      <c r="B94" s="65"/>
      <c r="C94" s="66" t="s">
        <v>76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52">
        <f>ROUND(SUM(AG95:AG102),2)</f>
        <v>0</v>
      </c>
      <c r="AH94" s="252"/>
      <c r="AI94" s="252"/>
      <c r="AJ94" s="252"/>
      <c r="AK94" s="252"/>
      <c r="AL94" s="252"/>
      <c r="AM94" s="252"/>
      <c r="AN94" s="212">
        <f t="shared" ref="AN94:AN102" si="0">SUM(AG94,AV94)</f>
        <v>0</v>
      </c>
      <c r="AO94" s="212"/>
      <c r="AP94" s="212"/>
      <c r="AQ94" s="69" t="s">
        <v>1</v>
      </c>
      <c r="AR94" s="65"/>
      <c r="AS94" s="70">
        <f>ROUND(SUM(AS95:AS102),2)</f>
        <v>0</v>
      </c>
      <c r="AT94" s="71">
        <f>ROUND(SUM(AT95:AT102),2)</f>
        <v>0</v>
      </c>
      <c r="AU94" s="72">
        <f>ROUND(SUM(AU95:AU102),2)</f>
        <v>0</v>
      </c>
      <c r="AV94" s="72">
        <f t="shared" ref="AV94:AV102" si="1">ROUND(SUM(AX94:AY94),2)</f>
        <v>0</v>
      </c>
      <c r="AW94" s="73">
        <f>ROUND(SUM(AW95:AW102),5)</f>
        <v>0</v>
      </c>
      <c r="AX94" s="72">
        <f>ROUND(BB94*L34,2)</f>
        <v>0</v>
      </c>
      <c r="AY94" s="72">
        <f>ROUND(BC94*L35,2)</f>
        <v>0</v>
      </c>
      <c r="AZ94" s="72">
        <f>ROUND(BD94*L34,2)</f>
        <v>0</v>
      </c>
      <c r="BA94" s="72">
        <f>ROUND(BE94*L35,2)</f>
        <v>0</v>
      </c>
      <c r="BB94" s="72">
        <f>ROUND(SUM(BB95:BB102),2)</f>
        <v>0</v>
      </c>
      <c r="BC94" s="72">
        <f>ROUND(SUM(BC95:BC102),2)</f>
        <v>0</v>
      </c>
      <c r="BD94" s="72">
        <f>ROUND(SUM(BD95:BD102),2)</f>
        <v>0</v>
      </c>
      <c r="BE94" s="72">
        <f>ROUND(SUM(BE95:BE102),2)</f>
        <v>0</v>
      </c>
      <c r="BF94" s="74">
        <f>ROUND(SUM(BF95:BF102),2)</f>
        <v>0</v>
      </c>
      <c r="BS94" s="75" t="s">
        <v>77</v>
      </c>
      <c r="BT94" s="75" t="s">
        <v>78</v>
      </c>
      <c r="BU94" s="76" t="s">
        <v>79</v>
      </c>
      <c r="BV94" s="75" t="s">
        <v>80</v>
      </c>
      <c r="BW94" s="75" t="s">
        <v>5</v>
      </c>
      <c r="BX94" s="75" t="s">
        <v>81</v>
      </c>
      <c r="CL94" s="75" t="s">
        <v>1</v>
      </c>
    </row>
    <row r="95" spans="1:91" s="7" customFormat="1" ht="16.5" customHeight="1">
      <c r="A95" s="77" t="s">
        <v>82</v>
      </c>
      <c r="B95" s="78"/>
      <c r="C95" s="79"/>
      <c r="D95" s="255" t="s">
        <v>83</v>
      </c>
      <c r="E95" s="255"/>
      <c r="F95" s="255"/>
      <c r="G95" s="255"/>
      <c r="H95" s="255"/>
      <c r="I95" s="80"/>
      <c r="J95" s="255" t="s">
        <v>84</v>
      </c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20">
        <f>'S1 - ŽST Stříbro'!K34</f>
        <v>0</v>
      </c>
      <c r="AH95" s="221"/>
      <c r="AI95" s="221"/>
      <c r="AJ95" s="221"/>
      <c r="AK95" s="221"/>
      <c r="AL95" s="221"/>
      <c r="AM95" s="221"/>
      <c r="AN95" s="220">
        <f t="shared" si="0"/>
        <v>0</v>
      </c>
      <c r="AO95" s="221"/>
      <c r="AP95" s="221"/>
      <c r="AQ95" s="81" t="s">
        <v>85</v>
      </c>
      <c r="AR95" s="78"/>
      <c r="AS95" s="82">
        <f>'S1 - ŽST Stříbro'!K31</f>
        <v>0</v>
      </c>
      <c r="AT95" s="83">
        <f>'S1 - ŽST Stříbro'!K32</f>
        <v>0</v>
      </c>
      <c r="AU95" s="83">
        <v>0</v>
      </c>
      <c r="AV95" s="83">
        <f t="shared" si="1"/>
        <v>0</v>
      </c>
      <c r="AW95" s="84">
        <f>'S1 - ŽST Stříbro'!T128</f>
        <v>0</v>
      </c>
      <c r="AX95" s="83">
        <f>'S1 - ŽST Stříbro'!K37</f>
        <v>0</v>
      </c>
      <c r="AY95" s="83">
        <f>'S1 - ŽST Stříbro'!K38</f>
        <v>0</v>
      </c>
      <c r="AZ95" s="83">
        <f>'S1 - ŽST Stříbro'!K39</f>
        <v>0</v>
      </c>
      <c r="BA95" s="83">
        <f>'S1 - ŽST Stříbro'!K40</f>
        <v>0</v>
      </c>
      <c r="BB95" s="83">
        <f>'S1 - ŽST Stříbro'!F37</f>
        <v>0</v>
      </c>
      <c r="BC95" s="83">
        <f>'S1 - ŽST Stříbro'!F38</f>
        <v>0</v>
      </c>
      <c r="BD95" s="83">
        <f>'S1 - ŽST Stříbro'!F39</f>
        <v>0</v>
      </c>
      <c r="BE95" s="83">
        <f>'S1 - ŽST Stříbro'!F40</f>
        <v>0</v>
      </c>
      <c r="BF95" s="85">
        <f>'S1 - ŽST Stříbro'!F41</f>
        <v>0</v>
      </c>
      <c r="BT95" s="86" t="s">
        <v>86</v>
      </c>
      <c r="BV95" s="86" t="s">
        <v>80</v>
      </c>
      <c r="BW95" s="86" t="s">
        <v>87</v>
      </c>
      <c r="BX95" s="86" t="s">
        <v>5</v>
      </c>
      <c r="CL95" s="86" t="s">
        <v>1</v>
      </c>
      <c r="CM95" s="86" t="s">
        <v>88</v>
      </c>
    </row>
    <row r="96" spans="1:91" s="7" customFormat="1" ht="16.5" customHeight="1">
      <c r="A96" s="77" t="s">
        <v>82</v>
      </c>
      <c r="B96" s="78"/>
      <c r="C96" s="79"/>
      <c r="D96" s="255" t="s">
        <v>89</v>
      </c>
      <c r="E96" s="255"/>
      <c r="F96" s="255"/>
      <c r="G96" s="255"/>
      <c r="H96" s="255"/>
      <c r="I96" s="80"/>
      <c r="J96" s="255" t="s">
        <v>90</v>
      </c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20">
        <f>'S2 - ŽST Milíkov'!K34</f>
        <v>0</v>
      </c>
      <c r="AH96" s="221"/>
      <c r="AI96" s="221"/>
      <c r="AJ96" s="221"/>
      <c r="AK96" s="221"/>
      <c r="AL96" s="221"/>
      <c r="AM96" s="221"/>
      <c r="AN96" s="220">
        <f t="shared" si="0"/>
        <v>0</v>
      </c>
      <c r="AO96" s="221"/>
      <c r="AP96" s="221"/>
      <c r="AQ96" s="81" t="s">
        <v>85</v>
      </c>
      <c r="AR96" s="78"/>
      <c r="AS96" s="82">
        <f>'S2 - ŽST Milíkov'!K31</f>
        <v>0</v>
      </c>
      <c r="AT96" s="83">
        <f>'S2 - ŽST Milíkov'!K32</f>
        <v>0</v>
      </c>
      <c r="AU96" s="83">
        <v>0</v>
      </c>
      <c r="AV96" s="83">
        <f t="shared" si="1"/>
        <v>0</v>
      </c>
      <c r="AW96" s="84">
        <f>'S2 - ŽST Milíkov'!T128</f>
        <v>0</v>
      </c>
      <c r="AX96" s="83">
        <f>'S2 - ŽST Milíkov'!K37</f>
        <v>0</v>
      </c>
      <c r="AY96" s="83">
        <f>'S2 - ŽST Milíkov'!K38</f>
        <v>0</v>
      </c>
      <c r="AZ96" s="83">
        <f>'S2 - ŽST Milíkov'!K39</f>
        <v>0</v>
      </c>
      <c r="BA96" s="83">
        <f>'S2 - ŽST Milíkov'!K40</f>
        <v>0</v>
      </c>
      <c r="BB96" s="83">
        <f>'S2 - ŽST Milíkov'!F37</f>
        <v>0</v>
      </c>
      <c r="BC96" s="83">
        <f>'S2 - ŽST Milíkov'!F38</f>
        <v>0</v>
      </c>
      <c r="BD96" s="83">
        <f>'S2 - ŽST Milíkov'!F39</f>
        <v>0</v>
      </c>
      <c r="BE96" s="83">
        <f>'S2 - ŽST Milíkov'!F40</f>
        <v>0</v>
      </c>
      <c r="BF96" s="85">
        <f>'S2 - ŽST Milíkov'!F41</f>
        <v>0</v>
      </c>
      <c r="BT96" s="86" t="s">
        <v>86</v>
      </c>
      <c r="BV96" s="86" t="s">
        <v>80</v>
      </c>
      <c r="BW96" s="86" t="s">
        <v>91</v>
      </c>
      <c r="BX96" s="86" t="s">
        <v>5</v>
      </c>
      <c r="CL96" s="86" t="s">
        <v>1</v>
      </c>
      <c r="CM96" s="86" t="s">
        <v>88</v>
      </c>
    </row>
    <row r="97" spans="1:91" s="7" customFormat="1" ht="16.5" customHeight="1">
      <c r="A97" s="77" t="s">
        <v>82</v>
      </c>
      <c r="B97" s="78"/>
      <c r="C97" s="79"/>
      <c r="D97" s="255" t="s">
        <v>92</v>
      </c>
      <c r="E97" s="255"/>
      <c r="F97" s="255"/>
      <c r="G97" s="255"/>
      <c r="H97" s="255"/>
      <c r="I97" s="80"/>
      <c r="J97" s="255" t="s">
        <v>93</v>
      </c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20">
        <f>'S3 - ŽST Svojšín'!K34</f>
        <v>0</v>
      </c>
      <c r="AH97" s="221"/>
      <c r="AI97" s="221"/>
      <c r="AJ97" s="221"/>
      <c r="AK97" s="221"/>
      <c r="AL97" s="221"/>
      <c r="AM97" s="221"/>
      <c r="AN97" s="220">
        <f t="shared" si="0"/>
        <v>0</v>
      </c>
      <c r="AO97" s="221"/>
      <c r="AP97" s="221"/>
      <c r="AQ97" s="81" t="s">
        <v>85</v>
      </c>
      <c r="AR97" s="78"/>
      <c r="AS97" s="82">
        <f>'S3 - ŽST Svojšín'!K31</f>
        <v>0</v>
      </c>
      <c r="AT97" s="83">
        <f>'S3 - ŽST Svojšín'!K32</f>
        <v>0</v>
      </c>
      <c r="AU97" s="83">
        <v>0</v>
      </c>
      <c r="AV97" s="83">
        <f t="shared" si="1"/>
        <v>0</v>
      </c>
      <c r="AW97" s="84">
        <f>'S3 - ŽST Svojšín'!T128</f>
        <v>0</v>
      </c>
      <c r="AX97" s="83">
        <f>'S3 - ŽST Svojšín'!K37</f>
        <v>0</v>
      </c>
      <c r="AY97" s="83">
        <f>'S3 - ŽST Svojšín'!K38</f>
        <v>0</v>
      </c>
      <c r="AZ97" s="83">
        <f>'S3 - ŽST Svojšín'!K39</f>
        <v>0</v>
      </c>
      <c r="BA97" s="83">
        <f>'S3 - ŽST Svojšín'!K40</f>
        <v>0</v>
      </c>
      <c r="BB97" s="83">
        <f>'S3 - ŽST Svojšín'!F37</f>
        <v>0</v>
      </c>
      <c r="BC97" s="83">
        <f>'S3 - ŽST Svojšín'!F38</f>
        <v>0</v>
      </c>
      <c r="BD97" s="83">
        <f>'S3 - ŽST Svojšín'!F39</f>
        <v>0</v>
      </c>
      <c r="BE97" s="83">
        <f>'S3 - ŽST Svojšín'!F40</f>
        <v>0</v>
      </c>
      <c r="BF97" s="85">
        <f>'S3 - ŽST Svojšín'!F41</f>
        <v>0</v>
      </c>
      <c r="BT97" s="86" t="s">
        <v>86</v>
      </c>
      <c r="BV97" s="86" t="s">
        <v>80</v>
      </c>
      <c r="BW97" s="86" t="s">
        <v>94</v>
      </c>
      <c r="BX97" s="86" t="s">
        <v>5</v>
      </c>
      <c r="CL97" s="86" t="s">
        <v>1</v>
      </c>
      <c r="CM97" s="86" t="s">
        <v>88</v>
      </c>
    </row>
    <row r="98" spans="1:91" s="7" customFormat="1" ht="16.5" customHeight="1">
      <c r="A98" s="77" t="s">
        <v>82</v>
      </c>
      <c r="B98" s="78"/>
      <c r="C98" s="79"/>
      <c r="D98" s="255" t="s">
        <v>95</v>
      </c>
      <c r="E98" s="255"/>
      <c r="F98" s="255"/>
      <c r="G98" s="255"/>
      <c r="H98" s="255"/>
      <c r="I98" s="80"/>
      <c r="J98" s="255" t="s">
        <v>96</v>
      </c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F98" s="255"/>
      <c r="AG98" s="220">
        <f>'S4 - ŽST Ošelín'!K34</f>
        <v>0</v>
      </c>
      <c r="AH98" s="221"/>
      <c r="AI98" s="221"/>
      <c r="AJ98" s="221"/>
      <c r="AK98" s="221"/>
      <c r="AL98" s="221"/>
      <c r="AM98" s="221"/>
      <c r="AN98" s="220">
        <f t="shared" si="0"/>
        <v>0</v>
      </c>
      <c r="AO98" s="221"/>
      <c r="AP98" s="221"/>
      <c r="AQ98" s="81" t="s">
        <v>85</v>
      </c>
      <c r="AR98" s="78"/>
      <c r="AS98" s="82">
        <f>'S4 - ŽST Ošelín'!K31</f>
        <v>0</v>
      </c>
      <c r="AT98" s="83">
        <f>'S4 - ŽST Ošelín'!K32</f>
        <v>0</v>
      </c>
      <c r="AU98" s="83">
        <v>0</v>
      </c>
      <c r="AV98" s="83">
        <f t="shared" si="1"/>
        <v>0</v>
      </c>
      <c r="AW98" s="84">
        <f>'S4 - ŽST Ošelín'!T128</f>
        <v>0</v>
      </c>
      <c r="AX98" s="83">
        <f>'S4 - ŽST Ošelín'!K37</f>
        <v>0</v>
      </c>
      <c r="AY98" s="83">
        <f>'S4 - ŽST Ošelín'!K38</f>
        <v>0</v>
      </c>
      <c r="AZ98" s="83">
        <f>'S4 - ŽST Ošelín'!K39</f>
        <v>0</v>
      </c>
      <c r="BA98" s="83">
        <f>'S4 - ŽST Ošelín'!K40</f>
        <v>0</v>
      </c>
      <c r="BB98" s="83">
        <f>'S4 - ŽST Ošelín'!F37</f>
        <v>0</v>
      </c>
      <c r="BC98" s="83">
        <f>'S4 - ŽST Ošelín'!F38</f>
        <v>0</v>
      </c>
      <c r="BD98" s="83">
        <f>'S4 - ŽST Ošelín'!F39</f>
        <v>0</v>
      </c>
      <c r="BE98" s="83">
        <f>'S4 - ŽST Ošelín'!F40</f>
        <v>0</v>
      </c>
      <c r="BF98" s="85">
        <f>'S4 - ŽST Ošelín'!F41</f>
        <v>0</v>
      </c>
      <c r="BT98" s="86" t="s">
        <v>86</v>
      </c>
      <c r="BV98" s="86" t="s">
        <v>80</v>
      </c>
      <c r="BW98" s="86" t="s">
        <v>97</v>
      </c>
      <c r="BX98" s="86" t="s">
        <v>5</v>
      </c>
      <c r="CL98" s="86" t="s">
        <v>1</v>
      </c>
      <c r="CM98" s="86" t="s">
        <v>88</v>
      </c>
    </row>
    <row r="99" spans="1:91" s="7" customFormat="1" ht="16.5" customHeight="1">
      <c r="A99" s="77" t="s">
        <v>82</v>
      </c>
      <c r="B99" s="78"/>
      <c r="C99" s="79"/>
      <c r="D99" s="255" t="s">
        <v>98</v>
      </c>
      <c r="E99" s="255"/>
      <c r="F99" s="255"/>
      <c r="G99" s="255"/>
      <c r="H99" s="255"/>
      <c r="I99" s="80"/>
      <c r="J99" s="255" t="s">
        <v>99</v>
      </c>
      <c r="K99" s="255"/>
      <c r="L99" s="255"/>
      <c r="M99" s="255"/>
      <c r="N99" s="255"/>
      <c r="O99" s="255"/>
      <c r="P99" s="255"/>
      <c r="Q99" s="255"/>
      <c r="R99" s="255"/>
      <c r="S99" s="255"/>
      <c r="T99" s="255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F99" s="255"/>
      <c r="AG99" s="220">
        <f>'S5 - ŽST Pavlovice'!K34</f>
        <v>0</v>
      </c>
      <c r="AH99" s="221"/>
      <c r="AI99" s="221"/>
      <c r="AJ99" s="221"/>
      <c r="AK99" s="221"/>
      <c r="AL99" s="221"/>
      <c r="AM99" s="221"/>
      <c r="AN99" s="220">
        <f t="shared" si="0"/>
        <v>0</v>
      </c>
      <c r="AO99" s="221"/>
      <c r="AP99" s="221"/>
      <c r="AQ99" s="81" t="s">
        <v>85</v>
      </c>
      <c r="AR99" s="78"/>
      <c r="AS99" s="82">
        <f>'S5 - ŽST Pavlovice'!K31</f>
        <v>0</v>
      </c>
      <c r="AT99" s="83">
        <f>'S5 - ŽST Pavlovice'!K32</f>
        <v>0</v>
      </c>
      <c r="AU99" s="83">
        <v>0</v>
      </c>
      <c r="AV99" s="83">
        <f t="shared" si="1"/>
        <v>0</v>
      </c>
      <c r="AW99" s="84">
        <f>'S5 - ŽST Pavlovice'!T128</f>
        <v>0</v>
      </c>
      <c r="AX99" s="83">
        <f>'S5 - ŽST Pavlovice'!K37</f>
        <v>0</v>
      </c>
      <c r="AY99" s="83">
        <f>'S5 - ŽST Pavlovice'!K38</f>
        <v>0</v>
      </c>
      <c r="AZ99" s="83">
        <f>'S5 - ŽST Pavlovice'!K39</f>
        <v>0</v>
      </c>
      <c r="BA99" s="83">
        <f>'S5 - ŽST Pavlovice'!K40</f>
        <v>0</v>
      </c>
      <c r="BB99" s="83">
        <f>'S5 - ŽST Pavlovice'!F37</f>
        <v>0</v>
      </c>
      <c r="BC99" s="83">
        <f>'S5 - ŽST Pavlovice'!F38</f>
        <v>0</v>
      </c>
      <c r="BD99" s="83">
        <f>'S5 - ŽST Pavlovice'!F39</f>
        <v>0</v>
      </c>
      <c r="BE99" s="83">
        <f>'S5 - ŽST Pavlovice'!F40</f>
        <v>0</v>
      </c>
      <c r="BF99" s="85">
        <f>'S5 - ŽST Pavlovice'!F41</f>
        <v>0</v>
      </c>
      <c r="BT99" s="86" t="s">
        <v>86</v>
      </c>
      <c r="BV99" s="86" t="s">
        <v>80</v>
      </c>
      <c r="BW99" s="86" t="s">
        <v>100</v>
      </c>
      <c r="BX99" s="86" t="s">
        <v>5</v>
      </c>
      <c r="CL99" s="86" t="s">
        <v>1</v>
      </c>
      <c r="CM99" s="86" t="s">
        <v>88</v>
      </c>
    </row>
    <row r="100" spans="1:91" s="7" customFormat="1" ht="16.5" customHeight="1">
      <c r="A100" s="77" t="s">
        <v>82</v>
      </c>
      <c r="B100" s="78"/>
      <c r="C100" s="79"/>
      <c r="D100" s="255" t="s">
        <v>101</v>
      </c>
      <c r="E100" s="255"/>
      <c r="F100" s="255"/>
      <c r="G100" s="255"/>
      <c r="H100" s="255"/>
      <c r="I100" s="80"/>
      <c r="J100" s="255" t="s">
        <v>102</v>
      </c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55"/>
      <c r="AG100" s="220">
        <f>'S6 - ŽST Brod nad Tichou'!K34</f>
        <v>0</v>
      </c>
      <c r="AH100" s="221"/>
      <c r="AI100" s="221"/>
      <c r="AJ100" s="221"/>
      <c r="AK100" s="221"/>
      <c r="AL100" s="221"/>
      <c r="AM100" s="221"/>
      <c r="AN100" s="220">
        <f t="shared" si="0"/>
        <v>0</v>
      </c>
      <c r="AO100" s="221"/>
      <c r="AP100" s="221"/>
      <c r="AQ100" s="81" t="s">
        <v>85</v>
      </c>
      <c r="AR100" s="78"/>
      <c r="AS100" s="82">
        <f>'S6 - ŽST Brod nad Tichou'!K31</f>
        <v>0</v>
      </c>
      <c r="AT100" s="83">
        <f>'S6 - ŽST Brod nad Tichou'!K32</f>
        <v>0</v>
      </c>
      <c r="AU100" s="83">
        <v>0</v>
      </c>
      <c r="AV100" s="83">
        <f t="shared" si="1"/>
        <v>0</v>
      </c>
      <c r="AW100" s="84">
        <f>'S6 - ŽST Brod nad Tichou'!T128</f>
        <v>0</v>
      </c>
      <c r="AX100" s="83">
        <f>'S6 - ŽST Brod nad Tichou'!K37</f>
        <v>0</v>
      </c>
      <c r="AY100" s="83">
        <f>'S6 - ŽST Brod nad Tichou'!K38</f>
        <v>0</v>
      </c>
      <c r="AZ100" s="83">
        <f>'S6 - ŽST Brod nad Tichou'!K39</f>
        <v>0</v>
      </c>
      <c r="BA100" s="83">
        <f>'S6 - ŽST Brod nad Tichou'!K40</f>
        <v>0</v>
      </c>
      <c r="BB100" s="83">
        <f>'S6 - ŽST Brod nad Tichou'!F37</f>
        <v>0</v>
      </c>
      <c r="BC100" s="83">
        <f>'S6 - ŽST Brod nad Tichou'!F38</f>
        <v>0</v>
      </c>
      <c r="BD100" s="83">
        <f>'S6 - ŽST Brod nad Tichou'!F39</f>
        <v>0</v>
      </c>
      <c r="BE100" s="83">
        <f>'S6 - ŽST Brod nad Tichou'!F40</f>
        <v>0</v>
      </c>
      <c r="BF100" s="85">
        <f>'S6 - ŽST Brod nad Tichou'!F41</f>
        <v>0</v>
      </c>
      <c r="BT100" s="86" t="s">
        <v>86</v>
      </c>
      <c r="BV100" s="86" t="s">
        <v>80</v>
      </c>
      <c r="BW100" s="86" t="s">
        <v>103</v>
      </c>
      <c r="BX100" s="86" t="s">
        <v>5</v>
      </c>
      <c r="CL100" s="86" t="s">
        <v>1</v>
      </c>
      <c r="CM100" s="86" t="s">
        <v>88</v>
      </c>
    </row>
    <row r="101" spans="1:91" s="7" customFormat="1" ht="16.5" customHeight="1">
      <c r="A101" s="77" t="s">
        <v>82</v>
      </c>
      <c r="B101" s="78"/>
      <c r="C101" s="79"/>
      <c r="D101" s="255" t="s">
        <v>104</v>
      </c>
      <c r="E101" s="255"/>
      <c r="F101" s="255"/>
      <c r="G101" s="255"/>
      <c r="H101" s="255"/>
      <c r="I101" s="80"/>
      <c r="J101" s="255" t="s">
        <v>105</v>
      </c>
      <c r="K101" s="255"/>
      <c r="L101" s="255"/>
      <c r="M101" s="255"/>
      <c r="N101" s="255"/>
      <c r="O101" s="255"/>
      <c r="P101" s="255"/>
      <c r="Q101" s="255"/>
      <c r="R101" s="255"/>
      <c r="S101" s="255"/>
      <c r="T101" s="255"/>
      <c r="U101" s="255"/>
      <c r="V101" s="255"/>
      <c r="W101" s="255"/>
      <c r="X101" s="255"/>
      <c r="Y101" s="255"/>
      <c r="Z101" s="255"/>
      <c r="AA101" s="255"/>
      <c r="AB101" s="255"/>
      <c r="AC101" s="255"/>
      <c r="AD101" s="255"/>
      <c r="AE101" s="255"/>
      <c r="AF101" s="255"/>
      <c r="AG101" s="220">
        <f>'S7 - ŽST Planá u Mariánsk...'!K34</f>
        <v>0</v>
      </c>
      <c r="AH101" s="221"/>
      <c r="AI101" s="221"/>
      <c r="AJ101" s="221"/>
      <c r="AK101" s="221"/>
      <c r="AL101" s="221"/>
      <c r="AM101" s="221"/>
      <c r="AN101" s="220">
        <f t="shared" si="0"/>
        <v>0</v>
      </c>
      <c r="AO101" s="221"/>
      <c r="AP101" s="221"/>
      <c r="AQ101" s="81" t="s">
        <v>85</v>
      </c>
      <c r="AR101" s="78"/>
      <c r="AS101" s="82">
        <f>'S7 - ŽST Planá u Mariánsk...'!K31</f>
        <v>0</v>
      </c>
      <c r="AT101" s="83">
        <f>'S7 - ŽST Planá u Mariánsk...'!K32</f>
        <v>0</v>
      </c>
      <c r="AU101" s="83">
        <v>0</v>
      </c>
      <c r="AV101" s="83">
        <f t="shared" si="1"/>
        <v>0</v>
      </c>
      <c r="AW101" s="84">
        <f>'S7 - ŽST Planá u Mariánsk...'!T128</f>
        <v>0</v>
      </c>
      <c r="AX101" s="83">
        <f>'S7 - ŽST Planá u Mariánsk...'!K37</f>
        <v>0</v>
      </c>
      <c r="AY101" s="83">
        <f>'S7 - ŽST Planá u Mariánsk...'!K38</f>
        <v>0</v>
      </c>
      <c r="AZ101" s="83">
        <f>'S7 - ŽST Planá u Mariánsk...'!K39</f>
        <v>0</v>
      </c>
      <c r="BA101" s="83">
        <f>'S7 - ŽST Planá u Mariánsk...'!K40</f>
        <v>0</v>
      </c>
      <c r="BB101" s="83">
        <f>'S7 - ŽST Planá u Mariánsk...'!F37</f>
        <v>0</v>
      </c>
      <c r="BC101" s="83">
        <f>'S7 - ŽST Planá u Mariánsk...'!F38</f>
        <v>0</v>
      </c>
      <c r="BD101" s="83">
        <f>'S7 - ŽST Planá u Mariánsk...'!F39</f>
        <v>0</v>
      </c>
      <c r="BE101" s="83">
        <f>'S7 - ŽST Planá u Mariánsk...'!F40</f>
        <v>0</v>
      </c>
      <c r="BF101" s="85">
        <f>'S7 - ŽST Planá u Mariánsk...'!F41</f>
        <v>0</v>
      </c>
      <c r="BT101" s="86" t="s">
        <v>86</v>
      </c>
      <c r="BV101" s="86" t="s">
        <v>80</v>
      </c>
      <c r="BW101" s="86" t="s">
        <v>106</v>
      </c>
      <c r="BX101" s="86" t="s">
        <v>5</v>
      </c>
      <c r="CL101" s="86" t="s">
        <v>1</v>
      </c>
      <c r="CM101" s="86" t="s">
        <v>88</v>
      </c>
    </row>
    <row r="102" spans="1:91" s="7" customFormat="1" ht="16.5" customHeight="1">
      <c r="A102" s="77" t="s">
        <v>82</v>
      </c>
      <c r="B102" s="78"/>
      <c r="C102" s="79"/>
      <c r="D102" s="255" t="s">
        <v>107</v>
      </c>
      <c r="E102" s="255"/>
      <c r="F102" s="255"/>
      <c r="G102" s="255"/>
      <c r="H102" s="255"/>
      <c r="I102" s="80"/>
      <c r="J102" s="255" t="s">
        <v>108</v>
      </c>
      <c r="K102" s="255"/>
      <c r="L102" s="255"/>
      <c r="M102" s="255"/>
      <c r="N102" s="255"/>
      <c r="O102" s="255"/>
      <c r="P102" s="255"/>
      <c r="Q102" s="255"/>
      <c r="R102" s="255"/>
      <c r="S102" s="255"/>
      <c r="T102" s="255"/>
      <c r="U102" s="255"/>
      <c r="V102" s="255"/>
      <c r="W102" s="255"/>
      <c r="X102" s="255"/>
      <c r="Y102" s="255"/>
      <c r="Z102" s="255"/>
      <c r="AA102" s="255"/>
      <c r="AB102" s="255"/>
      <c r="AC102" s="255"/>
      <c r="AD102" s="255"/>
      <c r="AE102" s="255"/>
      <c r="AF102" s="255"/>
      <c r="AG102" s="220">
        <f>'S8 - VON'!K34</f>
        <v>0</v>
      </c>
      <c r="AH102" s="221"/>
      <c r="AI102" s="221"/>
      <c r="AJ102" s="221"/>
      <c r="AK102" s="221"/>
      <c r="AL102" s="221"/>
      <c r="AM102" s="221"/>
      <c r="AN102" s="220">
        <f t="shared" si="0"/>
        <v>0</v>
      </c>
      <c r="AO102" s="221"/>
      <c r="AP102" s="221"/>
      <c r="AQ102" s="81" t="s">
        <v>85</v>
      </c>
      <c r="AR102" s="78"/>
      <c r="AS102" s="87">
        <f>'S8 - VON'!K31</f>
        <v>0</v>
      </c>
      <c r="AT102" s="88">
        <f>'S8 - VON'!K32</f>
        <v>0</v>
      </c>
      <c r="AU102" s="88">
        <v>0</v>
      </c>
      <c r="AV102" s="88">
        <f t="shared" si="1"/>
        <v>0</v>
      </c>
      <c r="AW102" s="89">
        <f>'S8 - VON'!T127</f>
        <v>0</v>
      </c>
      <c r="AX102" s="88">
        <f>'S8 - VON'!K37</f>
        <v>0</v>
      </c>
      <c r="AY102" s="88">
        <f>'S8 - VON'!K38</f>
        <v>0</v>
      </c>
      <c r="AZ102" s="88">
        <f>'S8 - VON'!K39</f>
        <v>0</v>
      </c>
      <c r="BA102" s="88">
        <f>'S8 - VON'!K40</f>
        <v>0</v>
      </c>
      <c r="BB102" s="88">
        <f>'S8 - VON'!F37</f>
        <v>0</v>
      </c>
      <c r="BC102" s="88">
        <f>'S8 - VON'!F38</f>
        <v>0</v>
      </c>
      <c r="BD102" s="88">
        <f>'S8 - VON'!F39</f>
        <v>0</v>
      </c>
      <c r="BE102" s="88">
        <f>'S8 - VON'!F40</f>
        <v>0</v>
      </c>
      <c r="BF102" s="90">
        <f>'S8 - VON'!F41</f>
        <v>0</v>
      </c>
      <c r="BT102" s="86" t="s">
        <v>86</v>
      </c>
      <c r="BV102" s="86" t="s">
        <v>80</v>
      </c>
      <c r="BW102" s="86" t="s">
        <v>109</v>
      </c>
      <c r="BX102" s="86" t="s">
        <v>5</v>
      </c>
      <c r="CL102" s="86" t="s">
        <v>1</v>
      </c>
      <c r="CM102" s="86" t="s">
        <v>88</v>
      </c>
    </row>
    <row r="103" spans="1:91">
      <c r="B103" s="16"/>
      <c r="AR103" s="16"/>
    </row>
    <row r="104" spans="1:91" s="2" customFormat="1" ht="30" customHeight="1">
      <c r="A104" s="30"/>
      <c r="B104" s="31"/>
      <c r="C104" s="66" t="s">
        <v>110</v>
      </c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212">
        <f>ROUND(SUM(AG105:AG108), 2)</f>
        <v>0</v>
      </c>
      <c r="AH104" s="212"/>
      <c r="AI104" s="212"/>
      <c r="AJ104" s="212"/>
      <c r="AK104" s="212"/>
      <c r="AL104" s="212"/>
      <c r="AM104" s="212"/>
      <c r="AN104" s="212">
        <f>ROUND(SUM(AN105:AN108), 2)</f>
        <v>0</v>
      </c>
      <c r="AO104" s="212"/>
      <c r="AP104" s="212"/>
      <c r="AQ104" s="91"/>
      <c r="AR104" s="31"/>
      <c r="AS104" s="59" t="s">
        <v>111</v>
      </c>
      <c r="AT104" s="60" t="s">
        <v>112</v>
      </c>
      <c r="AU104" s="60" t="s">
        <v>40</v>
      </c>
      <c r="AV104" s="61" t="s">
        <v>65</v>
      </c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</row>
    <row r="105" spans="1:91" s="2" customFormat="1" ht="19.899999999999999" customHeight="1">
      <c r="A105" s="30"/>
      <c r="B105" s="31"/>
      <c r="C105" s="30"/>
      <c r="D105" s="251" t="s">
        <v>113</v>
      </c>
      <c r="E105" s="251"/>
      <c r="F105" s="251"/>
      <c r="G105" s="251"/>
      <c r="H105" s="251"/>
      <c r="I105" s="251"/>
      <c r="J105" s="251"/>
      <c r="K105" s="251"/>
      <c r="L105" s="251"/>
      <c r="M105" s="251"/>
      <c r="N105" s="251"/>
      <c r="O105" s="251"/>
      <c r="P105" s="251"/>
      <c r="Q105" s="251"/>
      <c r="R105" s="251"/>
      <c r="S105" s="251"/>
      <c r="T105" s="251"/>
      <c r="U105" s="251"/>
      <c r="V105" s="251"/>
      <c r="W105" s="251"/>
      <c r="X105" s="251"/>
      <c r="Y105" s="251"/>
      <c r="Z105" s="251"/>
      <c r="AA105" s="251"/>
      <c r="AB105" s="251"/>
      <c r="AC105" s="30"/>
      <c r="AD105" s="30"/>
      <c r="AE105" s="30"/>
      <c r="AF105" s="30"/>
      <c r="AG105" s="249">
        <f>ROUND(AG94 * AS105, 2)</f>
        <v>0</v>
      </c>
      <c r="AH105" s="211"/>
      <c r="AI105" s="211"/>
      <c r="AJ105" s="211"/>
      <c r="AK105" s="211"/>
      <c r="AL105" s="211"/>
      <c r="AM105" s="211"/>
      <c r="AN105" s="211">
        <f>ROUND(AG105 + AV105, 2)</f>
        <v>0</v>
      </c>
      <c r="AO105" s="211"/>
      <c r="AP105" s="211"/>
      <c r="AQ105" s="30"/>
      <c r="AR105" s="31"/>
      <c r="AS105" s="93">
        <v>0</v>
      </c>
      <c r="AT105" s="94" t="s">
        <v>114</v>
      </c>
      <c r="AU105" s="94" t="s">
        <v>41</v>
      </c>
      <c r="AV105" s="95">
        <f>ROUND(IF(AU105="základní",AG105*L34,IF(AU105="snížená",AG105*L35,0)), 2)</f>
        <v>0</v>
      </c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V105" s="13" t="s">
        <v>115</v>
      </c>
      <c r="BY105" s="96">
        <f>IF(AU105="základní",AV105,0)</f>
        <v>0</v>
      </c>
      <c r="BZ105" s="96">
        <f>IF(AU105="snížená",AV105,0)</f>
        <v>0</v>
      </c>
      <c r="CA105" s="96">
        <v>0</v>
      </c>
      <c r="CB105" s="96">
        <v>0</v>
      </c>
      <c r="CC105" s="96">
        <v>0</v>
      </c>
      <c r="CD105" s="96">
        <f>IF(AU105="základní",AG105,0)</f>
        <v>0</v>
      </c>
      <c r="CE105" s="96">
        <f>IF(AU105="snížená",AG105,0)</f>
        <v>0</v>
      </c>
      <c r="CF105" s="96">
        <f>IF(AU105="zákl. přenesená",AG105,0)</f>
        <v>0</v>
      </c>
      <c r="CG105" s="96">
        <f>IF(AU105="sníž. přenesená",AG105,0)</f>
        <v>0</v>
      </c>
      <c r="CH105" s="96">
        <f>IF(AU105="nulová",AG105,0)</f>
        <v>0</v>
      </c>
      <c r="CI105" s="13">
        <f>IF(AU105="základní",1,IF(AU105="snížená",2,IF(AU105="zákl. přenesená",4,IF(AU105="sníž. přenesená",5,3))))</f>
        <v>1</v>
      </c>
      <c r="CJ105" s="13">
        <f>IF(AT105="stavební čast",1,IF(AT105="investiční čast",2,3))</f>
        <v>1</v>
      </c>
      <c r="CK105" s="13" t="str">
        <f>IF(D105="Vyplň vlastní","","x")</f>
        <v>x</v>
      </c>
    </row>
    <row r="106" spans="1:91" s="2" customFormat="1" ht="19.899999999999999" customHeight="1">
      <c r="A106" s="30"/>
      <c r="B106" s="31"/>
      <c r="C106" s="30"/>
      <c r="D106" s="250" t="s">
        <v>116</v>
      </c>
      <c r="E106" s="251"/>
      <c r="F106" s="251"/>
      <c r="G106" s="251"/>
      <c r="H106" s="251"/>
      <c r="I106" s="251"/>
      <c r="J106" s="251"/>
      <c r="K106" s="251"/>
      <c r="L106" s="251"/>
      <c r="M106" s="251"/>
      <c r="N106" s="251"/>
      <c r="O106" s="251"/>
      <c r="P106" s="251"/>
      <c r="Q106" s="251"/>
      <c r="R106" s="251"/>
      <c r="S106" s="251"/>
      <c r="T106" s="251"/>
      <c r="U106" s="251"/>
      <c r="V106" s="251"/>
      <c r="W106" s="251"/>
      <c r="X106" s="251"/>
      <c r="Y106" s="251"/>
      <c r="Z106" s="251"/>
      <c r="AA106" s="251"/>
      <c r="AB106" s="251"/>
      <c r="AC106" s="30"/>
      <c r="AD106" s="30"/>
      <c r="AE106" s="30"/>
      <c r="AF106" s="30"/>
      <c r="AG106" s="249">
        <f>ROUND(AG94 * AS106, 2)</f>
        <v>0</v>
      </c>
      <c r="AH106" s="211"/>
      <c r="AI106" s="211"/>
      <c r="AJ106" s="211"/>
      <c r="AK106" s="211"/>
      <c r="AL106" s="211"/>
      <c r="AM106" s="211"/>
      <c r="AN106" s="211">
        <f>ROUND(AG106 + AV106, 2)</f>
        <v>0</v>
      </c>
      <c r="AO106" s="211"/>
      <c r="AP106" s="211"/>
      <c r="AQ106" s="30"/>
      <c r="AR106" s="31"/>
      <c r="AS106" s="93">
        <v>0</v>
      </c>
      <c r="AT106" s="94" t="s">
        <v>114</v>
      </c>
      <c r="AU106" s="94" t="s">
        <v>41</v>
      </c>
      <c r="AV106" s="95">
        <f>ROUND(IF(AU106="základní",AG106*L34,IF(AU106="snížená",AG106*L35,0)), 2)</f>
        <v>0</v>
      </c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V106" s="13" t="s">
        <v>117</v>
      </c>
      <c r="BY106" s="96">
        <f>IF(AU106="základní",AV106,0)</f>
        <v>0</v>
      </c>
      <c r="BZ106" s="96">
        <f>IF(AU106="snížená",AV106,0)</f>
        <v>0</v>
      </c>
      <c r="CA106" s="96">
        <v>0</v>
      </c>
      <c r="CB106" s="96">
        <v>0</v>
      </c>
      <c r="CC106" s="96">
        <v>0</v>
      </c>
      <c r="CD106" s="96">
        <f>IF(AU106="základní",AG106,0)</f>
        <v>0</v>
      </c>
      <c r="CE106" s="96">
        <f>IF(AU106="snížená",AG106,0)</f>
        <v>0</v>
      </c>
      <c r="CF106" s="96">
        <f>IF(AU106="zákl. přenesená",AG106,0)</f>
        <v>0</v>
      </c>
      <c r="CG106" s="96">
        <f>IF(AU106="sníž. přenesená",AG106,0)</f>
        <v>0</v>
      </c>
      <c r="CH106" s="96">
        <f>IF(AU106="nulová",AG106,0)</f>
        <v>0</v>
      </c>
      <c r="CI106" s="13">
        <f>IF(AU106="základní",1,IF(AU106="snížená",2,IF(AU106="zákl. přenesená",4,IF(AU106="sníž. přenesená",5,3))))</f>
        <v>1</v>
      </c>
      <c r="CJ106" s="13">
        <f>IF(AT106="stavební čast",1,IF(AT106="investiční čast",2,3))</f>
        <v>1</v>
      </c>
      <c r="CK106" s="13" t="str">
        <f>IF(D106="Vyplň vlastní","","x")</f>
        <v/>
      </c>
    </row>
    <row r="107" spans="1:91" s="2" customFormat="1" ht="19.899999999999999" customHeight="1">
      <c r="A107" s="30"/>
      <c r="B107" s="31"/>
      <c r="C107" s="30"/>
      <c r="D107" s="250" t="s">
        <v>116</v>
      </c>
      <c r="E107" s="251"/>
      <c r="F107" s="251"/>
      <c r="G107" s="251"/>
      <c r="H107" s="251"/>
      <c r="I107" s="251"/>
      <c r="J107" s="251"/>
      <c r="K107" s="251"/>
      <c r="L107" s="251"/>
      <c r="M107" s="251"/>
      <c r="N107" s="251"/>
      <c r="O107" s="251"/>
      <c r="P107" s="251"/>
      <c r="Q107" s="251"/>
      <c r="R107" s="251"/>
      <c r="S107" s="251"/>
      <c r="T107" s="251"/>
      <c r="U107" s="251"/>
      <c r="V107" s="251"/>
      <c r="W107" s="251"/>
      <c r="X107" s="251"/>
      <c r="Y107" s="251"/>
      <c r="Z107" s="251"/>
      <c r="AA107" s="251"/>
      <c r="AB107" s="251"/>
      <c r="AC107" s="30"/>
      <c r="AD107" s="30"/>
      <c r="AE107" s="30"/>
      <c r="AF107" s="30"/>
      <c r="AG107" s="249">
        <f>ROUND(AG94 * AS107, 2)</f>
        <v>0</v>
      </c>
      <c r="AH107" s="211"/>
      <c r="AI107" s="211"/>
      <c r="AJ107" s="211"/>
      <c r="AK107" s="211"/>
      <c r="AL107" s="211"/>
      <c r="AM107" s="211"/>
      <c r="AN107" s="211">
        <f>ROUND(AG107 + AV107, 2)</f>
        <v>0</v>
      </c>
      <c r="AO107" s="211"/>
      <c r="AP107" s="211"/>
      <c r="AQ107" s="30"/>
      <c r="AR107" s="31"/>
      <c r="AS107" s="93">
        <v>0</v>
      </c>
      <c r="AT107" s="94" t="s">
        <v>114</v>
      </c>
      <c r="AU107" s="94" t="s">
        <v>41</v>
      </c>
      <c r="AV107" s="95">
        <f>ROUND(IF(AU107="základní",AG107*L34,IF(AU107="snížená",AG107*L35,0)), 2)</f>
        <v>0</v>
      </c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V107" s="13" t="s">
        <v>117</v>
      </c>
      <c r="BY107" s="96">
        <f>IF(AU107="základní",AV107,0)</f>
        <v>0</v>
      </c>
      <c r="BZ107" s="96">
        <f>IF(AU107="snížená",AV107,0)</f>
        <v>0</v>
      </c>
      <c r="CA107" s="96">
        <v>0</v>
      </c>
      <c r="CB107" s="96">
        <v>0</v>
      </c>
      <c r="CC107" s="96">
        <v>0</v>
      </c>
      <c r="CD107" s="96">
        <f>IF(AU107="základní",AG107,0)</f>
        <v>0</v>
      </c>
      <c r="CE107" s="96">
        <f>IF(AU107="snížená",AG107,0)</f>
        <v>0</v>
      </c>
      <c r="CF107" s="96">
        <f>IF(AU107="zákl. přenesená",AG107,0)</f>
        <v>0</v>
      </c>
      <c r="CG107" s="96">
        <f>IF(AU107="sníž. přenesená",AG107,0)</f>
        <v>0</v>
      </c>
      <c r="CH107" s="96">
        <f>IF(AU107="nulová",AG107,0)</f>
        <v>0</v>
      </c>
      <c r="CI107" s="13">
        <f>IF(AU107="základní",1,IF(AU107="snížená",2,IF(AU107="zákl. přenesená",4,IF(AU107="sníž. přenesená",5,3))))</f>
        <v>1</v>
      </c>
      <c r="CJ107" s="13">
        <f>IF(AT107="stavební čast",1,IF(AT107="investiční čast",2,3))</f>
        <v>1</v>
      </c>
      <c r="CK107" s="13" t="str">
        <f>IF(D107="Vyplň vlastní","","x")</f>
        <v/>
      </c>
    </row>
    <row r="108" spans="1:91" s="2" customFormat="1" ht="19.899999999999999" customHeight="1">
      <c r="A108" s="30"/>
      <c r="B108" s="31"/>
      <c r="C108" s="30"/>
      <c r="D108" s="250" t="s">
        <v>116</v>
      </c>
      <c r="E108" s="251"/>
      <c r="F108" s="251"/>
      <c r="G108" s="251"/>
      <c r="H108" s="251"/>
      <c r="I108" s="251"/>
      <c r="J108" s="251"/>
      <c r="K108" s="251"/>
      <c r="L108" s="251"/>
      <c r="M108" s="251"/>
      <c r="N108" s="251"/>
      <c r="O108" s="251"/>
      <c r="P108" s="251"/>
      <c r="Q108" s="251"/>
      <c r="R108" s="251"/>
      <c r="S108" s="251"/>
      <c r="T108" s="251"/>
      <c r="U108" s="251"/>
      <c r="V108" s="251"/>
      <c r="W108" s="251"/>
      <c r="X108" s="251"/>
      <c r="Y108" s="251"/>
      <c r="Z108" s="251"/>
      <c r="AA108" s="251"/>
      <c r="AB108" s="251"/>
      <c r="AC108" s="30"/>
      <c r="AD108" s="30"/>
      <c r="AE108" s="30"/>
      <c r="AF108" s="30"/>
      <c r="AG108" s="249">
        <f>ROUND(AG94 * AS108, 2)</f>
        <v>0</v>
      </c>
      <c r="AH108" s="211"/>
      <c r="AI108" s="211"/>
      <c r="AJ108" s="211"/>
      <c r="AK108" s="211"/>
      <c r="AL108" s="211"/>
      <c r="AM108" s="211"/>
      <c r="AN108" s="211">
        <f>ROUND(AG108 + AV108, 2)</f>
        <v>0</v>
      </c>
      <c r="AO108" s="211"/>
      <c r="AP108" s="211"/>
      <c r="AQ108" s="30"/>
      <c r="AR108" s="31"/>
      <c r="AS108" s="97">
        <v>0</v>
      </c>
      <c r="AT108" s="98" t="s">
        <v>114</v>
      </c>
      <c r="AU108" s="98" t="s">
        <v>41</v>
      </c>
      <c r="AV108" s="99">
        <f>ROUND(IF(AU108="základní",AG108*L34,IF(AU108="snížená",AG108*L35,0)), 2)</f>
        <v>0</v>
      </c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V108" s="13" t="s">
        <v>117</v>
      </c>
      <c r="BY108" s="96">
        <f>IF(AU108="základní",AV108,0)</f>
        <v>0</v>
      </c>
      <c r="BZ108" s="96">
        <f>IF(AU108="snížená",AV108,0)</f>
        <v>0</v>
      </c>
      <c r="CA108" s="96">
        <v>0</v>
      </c>
      <c r="CB108" s="96">
        <v>0</v>
      </c>
      <c r="CC108" s="96">
        <v>0</v>
      </c>
      <c r="CD108" s="96">
        <f>IF(AU108="základní",AG108,0)</f>
        <v>0</v>
      </c>
      <c r="CE108" s="96">
        <f>IF(AU108="snížená",AG108,0)</f>
        <v>0</v>
      </c>
      <c r="CF108" s="96">
        <f>IF(AU108="zákl. přenesená",AG108,0)</f>
        <v>0</v>
      </c>
      <c r="CG108" s="96">
        <f>IF(AU108="sníž. přenesená",AG108,0)</f>
        <v>0</v>
      </c>
      <c r="CH108" s="96">
        <f>IF(AU108="nulová",AG108,0)</f>
        <v>0</v>
      </c>
      <c r="CI108" s="13">
        <f>IF(AU108="základní",1,IF(AU108="snížená",2,IF(AU108="zákl. přenesená",4,IF(AU108="sníž. přenesená",5,3))))</f>
        <v>1</v>
      </c>
      <c r="CJ108" s="13">
        <f>IF(AT108="stavební čast",1,IF(AT108="investiční čast",2,3))</f>
        <v>1</v>
      </c>
      <c r="CK108" s="13" t="str">
        <f>IF(D108="Vyplň vlastní","","x")</f>
        <v/>
      </c>
    </row>
    <row r="109" spans="1:91" s="2" customFormat="1" ht="10.9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1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</row>
    <row r="110" spans="1:91" s="2" customFormat="1" ht="30" customHeight="1">
      <c r="A110" s="30"/>
      <c r="B110" s="31"/>
      <c r="C110" s="100" t="s">
        <v>118</v>
      </c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01"/>
      <c r="AA110" s="101"/>
      <c r="AB110" s="101"/>
      <c r="AC110" s="101"/>
      <c r="AD110" s="101"/>
      <c r="AE110" s="101"/>
      <c r="AF110" s="101"/>
      <c r="AG110" s="213">
        <f>ROUND(AG94 + AG104, 2)</f>
        <v>0</v>
      </c>
      <c r="AH110" s="213"/>
      <c r="AI110" s="213"/>
      <c r="AJ110" s="213"/>
      <c r="AK110" s="213"/>
      <c r="AL110" s="213"/>
      <c r="AM110" s="213"/>
      <c r="AN110" s="213">
        <f>ROUND(AN94 + AN104, 2)</f>
        <v>0</v>
      </c>
      <c r="AO110" s="213"/>
      <c r="AP110" s="213"/>
      <c r="AQ110" s="101"/>
      <c r="AR110" s="31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</row>
    <row r="111" spans="1:91" s="2" customFormat="1" ht="6.95" customHeight="1">
      <c r="A111" s="30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31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</row>
  </sheetData>
  <mergeCells count="90">
    <mergeCell ref="J95:AF95"/>
    <mergeCell ref="J98:AF98"/>
    <mergeCell ref="J100:AF100"/>
    <mergeCell ref="J99:AF99"/>
    <mergeCell ref="C92:G92"/>
    <mergeCell ref="D95:H95"/>
    <mergeCell ref="D107:AB107"/>
    <mergeCell ref="D98:H98"/>
    <mergeCell ref="D97:H97"/>
    <mergeCell ref="D100:H100"/>
    <mergeCell ref="D96:H96"/>
    <mergeCell ref="D101:H101"/>
    <mergeCell ref="D99:H99"/>
    <mergeCell ref="D102:H102"/>
    <mergeCell ref="D106:AB106"/>
    <mergeCell ref="D105:AB105"/>
    <mergeCell ref="I92:AF92"/>
    <mergeCell ref="J101:AF101"/>
    <mergeCell ref="AG107:AM107"/>
    <mergeCell ref="AG97:AM97"/>
    <mergeCell ref="D108:AB108"/>
    <mergeCell ref="AG108:AM108"/>
    <mergeCell ref="AG94:AM94"/>
    <mergeCell ref="AG104:AM104"/>
    <mergeCell ref="AG106:AM106"/>
    <mergeCell ref="AG105:AM105"/>
    <mergeCell ref="AG101:AM101"/>
    <mergeCell ref="AG99:AM99"/>
    <mergeCell ref="AG100:AM100"/>
    <mergeCell ref="AG102:AM102"/>
    <mergeCell ref="AG98:AM98"/>
    <mergeCell ref="J102:AF102"/>
    <mergeCell ref="J96:AF96"/>
    <mergeCell ref="J97:AF97"/>
    <mergeCell ref="AG110:AM110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W33:AE33"/>
    <mergeCell ref="L33:P33"/>
    <mergeCell ref="AK33:AO33"/>
    <mergeCell ref="L34:P34"/>
    <mergeCell ref="AK34:AO34"/>
    <mergeCell ref="L37:P37"/>
    <mergeCell ref="W38:AE38"/>
    <mergeCell ref="AK38:AO38"/>
    <mergeCell ref="L38:P38"/>
    <mergeCell ref="W34:AE34"/>
    <mergeCell ref="L35:P35"/>
    <mergeCell ref="AK35:AO35"/>
    <mergeCell ref="W35:AE35"/>
    <mergeCell ref="AK36:AO36"/>
    <mergeCell ref="L36:P36"/>
    <mergeCell ref="W36:AE36"/>
    <mergeCell ref="AK40:AO40"/>
    <mergeCell ref="X40:AB40"/>
    <mergeCell ref="AR2:BG2"/>
    <mergeCell ref="AG96:AM96"/>
    <mergeCell ref="AG95:AM95"/>
    <mergeCell ref="AG92:AM92"/>
    <mergeCell ref="AM87:AN87"/>
    <mergeCell ref="AM89:AP89"/>
    <mergeCell ref="AM90:AP90"/>
    <mergeCell ref="AN92:AP92"/>
    <mergeCell ref="AN95:AP95"/>
    <mergeCell ref="AN96:AP96"/>
    <mergeCell ref="AS89:AT91"/>
    <mergeCell ref="AK37:AO37"/>
    <mergeCell ref="W37:AE37"/>
    <mergeCell ref="L85:AO85"/>
    <mergeCell ref="AN107:AP107"/>
    <mergeCell ref="AN108:AP108"/>
    <mergeCell ref="AN94:AP94"/>
    <mergeCell ref="AN104:AP104"/>
    <mergeCell ref="AN110:AP110"/>
    <mergeCell ref="AN106:AP106"/>
    <mergeCell ref="AN105:AP105"/>
    <mergeCell ref="AN102:AP102"/>
    <mergeCell ref="AN101:AP101"/>
    <mergeCell ref="AN100:AP100"/>
    <mergeCell ref="AN97:AP97"/>
    <mergeCell ref="AN98:AP98"/>
    <mergeCell ref="AN99:AP99"/>
  </mergeCells>
  <dataValidations count="2">
    <dataValidation type="list" allowBlank="1" showInputMessage="1" showErrorMessage="1" error="Povoleny jsou hodnoty základní, snížená, zákl. přenesená, sníž. přenesená, nulová." sqref="AU104:AU108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4:AT108">
      <formula1>"stavební čast, technologická čast, investiční čast"</formula1>
    </dataValidation>
  </dataValidations>
  <hyperlinks>
    <hyperlink ref="A95" location="'S1 - ŽST Stříbro'!C2" display="/"/>
    <hyperlink ref="A96" location="'S2 - ŽST Milíkov'!C2" display="/"/>
    <hyperlink ref="A97" location="'S3 - ŽST Svojšín'!C2" display="/"/>
    <hyperlink ref="A98" location="'S4 - ŽST Ošelín'!C2" display="/"/>
    <hyperlink ref="A99" location="'S5 - ŽST Pavlovice'!C2" display="/"/>
    <hyperlink ref="A100" location="'S6 - ŽST Brod nad Tichou'!C2" display="/"/>
    <hyperlink ref="A101" location="'S7 - ŽST Planá u Mariánsk...'!C2" display="/"/>
    <hyperlink ref="A102" location="'S8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J2" s="103"/>
      <c r="M2" s="218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3" t="s">
        <v>87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04"/>
      <c r="J3" s="104"/>
      <c r="K3" s="15"/>
      <c r="L3" s="15"/>
      <c r="M3" s="16"/>
      <c r="AT3" s="13" t="s">
        <v>88</v>
      </c>
    </row>
    <row r="4" spans="1:46" s="1" customFormat="1" ht="24.95" customHeight="1">
      <c r="B4" s="16"/>
      <c r="D4" s="17" t="s">
        <v>119</v>
      </c>
      <c r="I4" s="103"/>
      <c r="J4" s="103"/>
      <c r="M4" s="16"/>
      <c r="N4" s="105" t="s">
        <v>11</v>
      </c>
      <c r="AT4" s="13" t="s">
        <v>3</v>
      </c>
    </row>
    <row r="5" spans="1:46" s="1" customFormat="1" ht="6.95" customHeight="1">
      <c r="B5" s="16"/>
      <c r="I5" s="103"/>
      <c r="J5" s="103"/>
      <c r="M5" s="16"/>
    </row>
    <row r="6" spans="1:46" s="1" customFormat="1" ht="12" customHeight="1">
      <c r="B6" s="16"/>
      <c r="D6" s="23" t="s">
        <v>16</v>
      </c>
      <c r="I6" s="103"/>
      <c r="J6" s="103"/>
      <c r="M6" s="16"/>
    </row>
    <row r="7" spans="1:46" s="1" customFormat="1" ht="16.5" customHeight="1">
      <c r="B7" s="16"/>
      <c r="E7" s="258" t="str">
        <f>'Rekapitulace stavby'!K6</f>
        <v>Oprava EOV v úseku Stříbro - Planá u Mariánských Lázní</v>
      </c>
      <c r="F7" s="259"/>
      <c r="G7" s="259"/>
      <c r="H7" s="259"/>
      <c r="I7" s="103"/>
      <c r="J7" s="103"/>
      <c r="M7" s="16"/>
    </row>
    <row r="8" spans="1:46" s="2" customFormat="1" ht="12" customHeight="1">
      <c r="A8" s="30"/>
      <c r="B8" s="31"/>
      <c r="C8" s="30"/>
      <c r="D8" s="23" t="s">
        <v>120</v>
      </c>
      <c r="E8" s="30"/>
      <c r="F8" s="30"/>
      <c r="G8" s="30"/>
      <c r="H8" s="30"/>
      <c r="I8" s="106"/>
      <c r="J8" s="106"/>
      <c r="K8" s="30"/>
      <c r="L8" s="30"/>
      <c r="M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53" t="s">
        <v>121</v>
      </c>
      <c r="F9" s="260"/>
      <c r="G9" s="260"/>
      <c r="H9" s="260"/>
      <c r="I9" s="106"/>
      <c r="J9" s="106"/>
      <c r="K9" s="30"/>
      <c r="L9" s="30"/>
      <c r="M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106"/>
      <c r="J10" s="106"/>
      <c r="K10" s="30"/>
      <c r="L10" s="30"/>
      <c r="M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3" t="s">
        <v>17</v>
      </c>
      <c r="E11" s="30"/>
      <c r="F11" s="21" t="s">
        <v>1</v>
      </c>
      <c r="G11" s="30"/>
      <c r="H11" s="30"/>
      <c r="I11" s="107" t="s">
        <v>18</v>
      </c>
      <c r="J11" s="108" t="s">
        <v>1</v>
      </c>
      <c r="K11" s="30"/>
      <c r="L11" s="30"/>
      <c r="M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3" t="s">
        <v>19</v>
      </c>
      <c r="E12" s="30"/>
      <c r="F12" s="21" t="s">
        <v>20</v>
      </c>
      <c r="G12" s="30"/>
      <c r="H12" s="30"/>
      <c r="I12" s="107" t="s">
        <v>21</v>
      </c>
      <c r="J12" s="109" t="str">
        <f>'Rekapitulace stavby'!AN8</f>
        <v>20. 4. 2020</v>
      </c>
      <c r="K12" s="30"/>
      <c r="L12" s="30"/>
      <c r="M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106"/>
      <c r="J13" s="106"/>
      <c r="K13" s="30"/>
      <c r="L13" s="30"/>
      <c r="M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3" t="s">
        <v>23</v>
      </c>
      <c r="E14" s="30"/>
      <c r="F14" s="30"/>
      <c r="G14" s="30"/>
      <c r="H14" s="30"/>
      <c r="I14" s="107" t="s">
        <v>24</v>
      </c>
      <c r="J14" s="108" t="str">
        <f>IF('Rekapitulace stavby'!AN10="","",'Rekapitulace stavby'!AN10)</f>
        <v/>
      </c>
      <c r="K14" s="30"/>
      <c r="L14" s="30"/>
      <c r="M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1" t="str">
        <f>IF('Rekapitulace stavby'!E11="","",'Rekapitulace stavby'!E11)</f>
        <v xml:space="preserve"> </v>
      </c>
      <c r="F15" s="30"/>
      <c r="G15" s="30"/>
      <c r="H15" s="30"/>
      <c r="I15" s="107" t="s">
        <v>26</v>
      </c>
      <c r="J15" s="108" t="str">
        <f>IF('Rekapitulace stavby'!AN11="","",'Rekapitulace stavby'!AN11)</f>
        <v/>
      </c>
      <c r="K15" s="30"/>
      <c r="L15" s="30"/>
      <c r="M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106"/>
      <c r="J16" s="106"/>
      <c r="K16" s="30"/>
      <c r="L16" s="30"/>
      <c r="M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3" t="s">
        <v>27</v>
      </c>
      <c r="E17" s="30"/>
      <c r="F17" s="30"/>
      <c r="G17" s="30"/>
      <c r="H17" s="30"/>
      <c r="I17" s="107" t="s">
        <v>24</v>
      </c>
      <c r="J17" s="24" t="str">
        <f>'Rekapitulace stavby'!AN13</f>
        <v>Vyplň údaj</v>
      </c>
      <c r="K17" s="30"/>
      <c r="L17" s="30"/>
      <c r="M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61" t="str">
        <f>'Rekapitulace stavby'!E14</f>
        <v>Vyplň údaj</v>
      </c>
      <c r="F18" s="239"/>
      <c r="G18" s="239"/>
      <c r="H18" s="239"/>
      <c r="I18" s="107" t="s">
        <v>26</v>
      </c>
      <c r="J18" s="24" t="str">
        <f>'Rekapitulace stavby'!AN14</f>
        <v>Vyplň údaj</v>
      </c>
      <c r="K18" s="30"/>
      <c r="L18" s="30"/>
      <c r="M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106"/>
      <c r="J19" s="106"/>
      <c r="K19" s="30"/>
      <c r="L19" s="30"/>
      <c r="M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3" t="s">
        <v>29</v>
      </c>
      <c r="E20" s="30"/>
      <c r="F20" s="30"/>
      <c r="G20" s="30"/>
      <c r="H20" s="30"/>
      <c r="I20" s="107" t="s">
        <v>24</v>
      </c>
      <c r="J20" s="108" t="str">
        <f>IF('Rekapitulace stavby'!AN16="","",'Rekapitulace stavby'!AN16)</f>
        <v/>
      </c>
      <c r="K20" s="30"/>
      <c r="L20" s="30"/>
      <c r="M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1" t="str">
        <f>IF('Rekapitulace stavby'!E17="","",'Rekapitulace stavby'!E17)</f>
        <v xml:space="preserve"> </v>
      </c>
      <c r="F21" s="30"/>
      <c r="G21" s="30"/>
      <c r="H21" s="30"/>
      <c r="I21" s="107" t="s">
        <v>26</v>
      </c>
      <c r="J21" s="108" t="str">
        <f>IF('Rekapitulace stavby'!AN17="","",'Rekapitulace stavby'!AN17)</f>
        <v/>
      </c>
      <c r="K21" s="30"/>
      <c r="L21" s="30"/>
      <c r="M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106"/>
      <c r="J22" s="106"/>
      <c r="K22" s="30"/>
      <c r="L22" s="30"/>
      <c r="M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3" t="s">
        <v>30</v>
      </c>
      <c r="E23" s="30"/>
      <c r="F23" s="30"/>
      <c r="G23" s="30"/>
      <c r="H23" s="30"/>
      <c r="I23" s="107" t="s">
        <v>24</v>
      </c>
      <c r="J23" s="108" t="str">
        <f>IF('Rekapitulace stavby'!AN19="","",'Rekapitulace stavby'!AN19)</f>
        <v/>
      </c>
      <c r="K23" s="30"/>
      <c r="L23" s="30"/>
      <c r="M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1" t="str">
        <f>IF('Rekapitulace stavby'!E20="","",'Rekapitulace stavby'!E20)</f>
        <v xml:space="preserve"> </v>
      </c>
      <c r="F24" s="30"/>
      <c r="G24" s="30"/>
      <c r="H24" s="30"/>
      <c r="I24" s="107" t="s">
        <v>26</v>
      </c>
      <c r="J24" s="108" t="str">
        <f>IF('Rekapitulace stavby'!AN20="","",'Rekapitulace stavby'!AN20)</f>
        <v/>
      </c>
      <c r="K24" s="30"/>
      <c r="L24" s="30"/>
      <c r="M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106"/>
      <c r="J25" s="106"/>
      <c r="K25" s="30"/>
      <c r="L25" s="30"/>
      <c r="M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3" t="s">
        <v>31</v>
      </c>
      <c r="E26" s="30"/>
      <c r="F26" s="30"/>
      <c r="G26" s="30"/>
      <c r="H26" s="30"/>
      <c r="I26" s="106"/>
      <c r="J26" s="106"/>
      <c r="K26" s="30"/>
      <c r="L26" s="30"/>
      <c r="M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0"/>
      <c r="B27" s="111"/>
      <c r="C27" s="110"/>
      <c r="D27" s="110"/>
      <c r="E27" s="243" t="s">
        <v>1</v>
      </c>
      <c r="F27" s="243"/>
      <c r="G27" s="243"/>
      <c r="H27" s="243"/>
      <c r="I27" s="112"/>
      <c r="J27" s="112"/>
      <c r="K27" s="110"/>
      <c r="L27" s="110"/>
      <c r="M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106"/>
      <c r="J28" s="106"/>
      <c r="K28" s="30"/>
      <c r="L28" s="30"/>
      <c r="M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3"/>
      <c r="E29" s="63"/>
      <c r="F29" s="63"/>
      <c r="G29" s="63"/>
      <c r="H29" s="63"/>
      <c r="I29" s="114"/>
      <c r="J29" s="114"/>
      <c r="K29" s="63"/>
      <c r="L29" s="63"/>
      <c r="M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1" t="s">
        <v>122</v>
      </c>
      <c r="E30" s="30"/>
      <c r="F30" s="30"/>
      <c r="G30" s="30"/>
      <c r="H30" s="30"/>
      <c r="I30" s="106"/>
      <c r="J30" s="106"/>
      <c r="K30" s="28">
        <f>K96</f>
        <v>0</v>
      </c>
      <c r="L30" s="30"/>
      <c r="M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1"/>
      <c r="C31" s="30"/>
      <c r="D31" s="30"/>
      <c r="E31" s="23" t="s">
        <v>33</v>
      </c>
      <c r="F31" s="30"/>
      <c r="G31" s="30"/>
      <c r="H31" s="30"/>
      <c r="I31" s="106"/>
      <c r="J31" s="106"/>
      <c r="K31" s="115">
        <f>I96</f>
        <v>0</v>
      </c>
      <c r="L31" s="30"/>
      <c r="M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1"/>
      <c r="C32" s="30"/>
      <c r="D32" s="30"/>
      <c r="E32" s="23" t="s">
        <v>34</v>
      </c>
      <c r="F32" s="30"/>
      <c r="G32" s="30"/>
      <c r="H32" s="30"/>
      <c r="I32" s="106"/>
      <c r="J32" s="106"/>
      <c r="K32" s="115">
        <f>J96</f>
        <v>0</v>
      </c>
      <c r="L32" s="30"/>
      <c r="M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7" t="s">
        <v>113</v>
      </c>
      <c r="E33" s="30"/>
      <c r="F33" s="30"/>
      <c r="G33" s="30"/>
      <c r="H33" s="30"/>
      <c r="I33" s="106"/>
      <c r="J33" s="106"/>
      <c r="K33" s="28">
        <f>K101</f>
        <v>0</v>
      </c>
      <c r="L33" s="30"/>
      <c r="M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16" t="s">
        <v>36</v>
      </c>
      <c r="E34" s="30"/>
      <c r="F34" s="30"/>
      <c r="G34" s="30"/>
      <c r="H34" s="30"/>
      <c r="I34" s="106"/>
      <c r="J34" s="106"/>
      <c r="K34" s="68">
        <f>ROUND(K30 + K33, 2)</f>
        <v>0</v>
      </c>
      <c r="L34" s="30"/>
      <c r="M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3"/>
      <c r="E35" s="63"/>
      <c r="F35" s="63"/>
      <c r="G35" s="63"/>
      <c r="H35" s="63"/>
      <c r="I35" s="114"/>
      <c r="J35" s="114"/>
      <c r="K35" s="63"/>
      <c r="L35" s="63"/>
      <c r="M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38</v>
      </c>
      <c r="G36" s="30"/>
      <c r="H36" s="30"/>
      <c r="I36" s="117" t="s">
        <v>37</v>
      </c>
      <c r="J36" s="106"/>
      <c r="K36" s="34" t="s">
        <v>39</v>
      </c>
      <c r="L36" s="30"/>
      <c r="M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18" t="s">
        <v>40</v>
      </c>
      <c r="E37" s="23" t="s">
        <v>41</v>
      </c>
      <c r="F37" s="115">
        <f>ROUND((SUM(BE101:BE108) + SUM(BE128:BE186)),  2)</f>
        <v>0</v>
      </c>
      <c r="G37" s="30"/>
      <c r="H37" s="30"/>
      <c r="I37" s="119">
        <v>0.21</v>
      </c>
      <c r="J37" s="106"/>
      <c r="K37" s="115">
        <f>ROUND(((SUM(BE101:BE108) + SUM(BE128:BE186))*I37),  2)</f>
        <v>0</v>
      </c>
      <c r="L37" s="30"/>
      <c r="M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3" t="s">
        <v>42</v>
      </c>
      <c r="F38" s="115">
        <f>ROUND((SUM(BF101:BF108) + SUM(BF128:BF186)),  2)</f>
        <v>0</v>
      </c>
      <c r="G38" s="30"/>
      <c r="H38" s="30"/>
      <c r="I38" s="119">
        <v>0.15</v>
      </c>
      <c r="J38" s="106"/>
      <c r="K38" s="115">
        <f>ROUND(((SUM(BF101:BF108) + SUM(BF128:BF186))*I38),  2)</f>
        <v>0</v>
      </c>
      <c r="L38" s="30"/>
      <c r="M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3" t="s">
        <v>43</v>
      </c>
      <c r="F39" s="115">
        <f>ROUND((SUM(BG101:BG108) + SUM(BG128:BG186)),  2)</f>
        <v>0</v>
      </c>
      <c r="G39" s="30"/>
      <c r="H39" s="30"/>
      <c r="I39" s="119">
        <v>0.21</v>
      </c>
      <c r="J39" s="106"/>
      <c r="K39" s="115">
        <f>0</f>
        <v>0</v>
      </c>
      <c r="L39" s="30"/>
      <c r="M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3" t="s">
        <v>44</v>
      </c>
      <c r="F40" s="115">
        <f>ROUND((SUM(BH101:BH108) + SUM(BH128:BH186)),  2)</f>
        <v>0</v>
      </c>
      <c r="G40" s="30"/>
      <c r="H40" s="30"/>
      <c r="I40" s="119">
        <v>0.15</v>
      </c>
      <c r="J40" s="106"/>
      <c r="K40" s="115">
        <f>0</f>
        <v>0</v>
      </c>
      <c r="L40" s="30"/>
      <c r="M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3" t="s">
        <v>45</v>
      </c>
      <c r="F41" s="115">
        <f>ROUND((SUM(BI101:BI108) + SUM(BI128:BI186)),  2)</f>
        <v>0</v>
      </c>
      <c r="G41" s="30"/>
      <c r="H41" s="30"/>
      <c r="I41" s="119">
        <v>0</v>
      </c>
      <c r="J41" s="106"/>
      <c r="K41" s="115">
        <f>0</f>
        <v>0</v>
      </c>
      <c r="L41" s="30"/>
      <c r="M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106"/>
      <c r="J42" s="106"/>
      <c r="K42" s="30"/>
      <c r="L42" s="30"/>
      <c r="M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20" t="s">
        <v>46</v>
      </c>
      <c r="E43" s="57"/>
      <c r="F43" s="57"/>
      <c r="G43" s="121" t="s">
        <v>47</v>
      </c>
      <c r="H43" s="122" t="s">
        <v>48</v>
      </c>
      <c r="I43" s="123"/>
      <c r="J43" s="123"/>
      <c r="K43" s="124">
        <f>SUM(K34:K41)</f>
        <v>0</v>
      </c>
      <c r="L43" s="125"/>
      <c r="M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106"/>
      <c r="J44" s="106"/>
      <c r="K44" s="30"/>
      <c r="L44" s="30"/>
      <c r="M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6"/>
      <c r="I45" s="103"/>
      <c r="J45" s="103"/>
      <c r="M45" s="16"/>
    </row>
    <row r="46" spans="1:31" s="1" customFormat="1" ht="14.45" customHeight="1">
      <c r="B46" s="16"/>
      <c r="I46" s="103"/>
      <c r="J46" s="103"/>
      <c r="M46" s="16"/>
    </row>
    <row r="47" spans="1:31" s="1" customFormat="1" ht="14.45" customHeight="1">
      <c r="B47" s="16"/>
      <c r="I47" s="103"/>
      <c r="J47" s="103"/>
      <c r="M47" s="16"/>
    </row>
    <row r="48" spans="1:31" s="1" customFormat="1" ht="14.45" customHeight="1">
      <c r="B48" s="16"/>
      <c r="I48" s="103"/>
      <c r="J48" s="103"/>
      <c r="M48" s="16"/>
    </row>
    <row r="49" spans="1:31" s="1" customFormat="1" ht="14.45" customHeight="1">
      <c r="B49" s="16"/>
      <c r="I49" s="103"/>
      <c r="J49" s="103"/>
      <c r="M49" s="16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126"/>
      <c r="J50" s="126"/>
      <c r="K50" s="42"/>
      <c r="L50" s="42"/>
      <c r="M50" s="40"/>
    </row>
    <row r="51" spans="1:31">
      <c r="B51" s="16"/>
      <c r="M51" s="16"/>
    </row>
    <row r="52" spans="1:31">
      <c r="B52" s="16"/>
      <c r="M52" s="16"/>
    </row>
    <row r="53" spans="1:31">
      <c r="B53" s="16"/>
      <c r="M53" s="16"/>
    </row>
    <row r="54" spans="1:31">
      <c r="B54" s="16"/>
      <c r="M54" s="16"/>
    </row>
    <row r="55" spans="1:31">
      <c r="B55" s="16"/>
      <c r="M55" s="16"/>
    </row>
    <row r="56" spans="1:31">
      <c r="B56" s="16"/>
      <c r="M56" s="16"/>
    </row>
    <row r="57" spans="1:31">
      <c r="B57" s="16"/>
      <c r="M57" s="16"/>
    </row>
    <row r="58" spans="1:31">
      <c r="B58" s="16"/>
      <c r="M58" s="16"/>
    </row>
    <row r="59" spans="1:31">
      <c r="B59" s="16"/>
      <c r="M59" s="16"/>
    </row>
    <row r="60" spans="1:31">
      <c r="B60" s="16"/>
      <c r="M60" s="16"/>
    </row>
    <row r="61" spans="1:31" s="2" customFormat="1" ht="12.75">
      <c r="A61" s="30"/>
      <c r="B61" s="31"/>
      <c r="C61" s="30"/>
      <c r="D61" s="43" t="s">
        <v>51</v>
      </c>
      <c r="E61" s="33"/>
      <c r="F61" s="127" t="s">
        <v>52</v>
      </c>
      <c r="G61" s="43" t="s">
        <v>51</v>
      </c>
      <c r="H61" s="33"/>
      <c r="I61" s="128"/>
      <c r="J61" s="129" t="s">
        <v>52</v>
      </c>
      <c r="K61" s="33"/>
      <c r="L61" s="33"/>
      <c r="M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M62" s="16"/>
    </row>
    <row r="63" spans="1:31">
      <c r="B63" s="16"/>
      <c r="M63" s="16"/>
    </row>
    <row r="64" spans="1:31">
      <c r="B64" s="16"/>
      <c r="M64" s="16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130"/>
      <c r="J65" s="130"/>
      <c r="K65" s="44"/>
      <c r="L65" s="44"/>
      <c r="M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M66" s="16"/>
    </row>
    <row r="67" spans="1:31">
      <c r="B67" s="16"/>
      <c r="M67" s="16"/>
    </row>
    <row r="68" spans="1:31">
      <c r="B68" s="16"/>
      <c r="M68" s="16"/>
    </row>
    <row r="69" spans="1:31">
      <c r="B69" s="16"/>
      <c r="M69" s="16"/>
    </row>
    <row r="70" spans="1:31">
      <c r="B70" s="16"/>
      <c r="M70" s="16"/>
    </row>
    <row r="71" spans="1:31">
      <c r="B71" s="16"/>
      <c r="M71" s="16"/>
    </row>
    <row r="72" spans="1:31">
      <c r="B72" s="16"/>
      <c r="M72" s="16"/>
    </row>
    <row r="73" spans="1:31">
      <c r="B73" s="16"/>
      <c r="M73" s="16"/>
    </row>
    <row r="74" spans="1:31">
      <c r="B74" s="16"/>
      <c r="M74" s="16"/>
    </row>
    <row r="75" spans="1:31">
      <c r="B75" s="16"/>
      <c r="M75" s="16"/>
    </row>
    <row r="76" spans="1:31" s="2" customFormat="1" ht="12.75">
      <c r="A76" s="30"/>
      <c r="B76" s="31"/>
      <c r="C76" s="30"/>
      <c r="D76" s="43" t="s">
        <v>51</v>
      </c>
      <c r="E76" s="33"/>
      <c r="F76" s="127" t="s">
        <v>52</v>
      </c>
      <c r="G76" s="43" t="s">
        <v>51</v>
      </c>
      <c r="H76" s="33"/>
      <c r="I76" s="128"/>
      <c r="J76" s="129" t="s">
        <v>52</v>
      </c>
      <c r="K76" s="33"/>
      <c r="L76" s="33"/>
      <c r="M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131"/>
      <c r="J77" s="131"/>
      <c r="K77" s="46"/>
      <c r="L77" s="46"/>
      <c r="M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132"/>
      <c r="J81" s="132"/>
      <c r="K81" s="48"/>
      <c r="L81" s="48"/>
      <c r="M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7" t="s">
        <v>123</v>
      </c>
      <c r="D82" s="30"/>
      <c r="E82" s="30"/>
      <c r="F82" s="30"/>
      <c r="G82" s="30"/>
      <c r="H82" s="30"/>
      <c r="I82" s="106"/>
      <c r="J82" s="106"/>
      <c r="K82" s="30"/>
      <c r="L82" s="30"/>
      <c r="M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106"/>
      <c r="J83" s="106"/>
      <c r="K83" s="30"/>
      <c r="L83" s="30"/>
      <c r="M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3" t="s">
        <v>16</v>
      </c>
      <c r="D84" s="30"/>
      <c r="E84" s="30"/>
      <c r="F84" s="30"/>
      <c r="G84" s="30"/>
      <c r="H84" s="30"/>
      <c r="I84" s="106"/>
      <c r="J84" s="106"/>
      <c r="K84" s="30"/>
      <c r="L84" s="30"/>
      <c r="M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Oprava EOV v úseku Stříbro - Planá u Mariánských Lázní</v>
      </c>
      <c r="F85" s="259"/>
      <c r="G85" s="259"/>
      <c r="H85" s="259"/>
      <c r="I85" s="106"/>
      <c r="J85" s="106"/>
      <c r="K85" s="30"/>
      <c r="L85" s="30"/>
      <c r="M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3" t="s">
        <v>120</v>
      </c>
      <c r="D86" s="30"/>
      <c r="E86" s="30"/>
      <c r="F86" s="30"/>
      <c r="G86" s="30"/>
      <c r="H86" s="30"/>
      <c r="I86" s="106"/>
      <c r="J86" s="106"/>
      <c r="K86" s="30"/>
      <c r="L86" s="30"/>
      <c r="M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53" t="str">
        <f>E9</f>
        <v>S1 - ŽST Stříbro</v>
      </c>
      <c r="F87" s="260"/>
      <c r="G87" s="260"/>
      <c r="H87" s="260"/>
      <c r="I87" s="106"/>
      <c r="J87" s="106"/>
      <c r="K87" s="30"/>
      <c r="L87" s="30"/>
      <c r="M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106"/>
      <c r="J88" s="106"/>
      <c r="K88" s="30"/>
      <c r="L88" s="30"/>
      <c r="M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3" t="s">
        <v>19</v>
      </c>
      <c r="D89" s="30"/>
      <c r="E89" s="30"/>
      <c r="F89" s="21" t="str">
        <f>F12</f>
        <v>Trať Stříbro - Planá</v>
      </c>
      <c r="G89" s="30"/>
      <c r="H89" s="30"/>
      <c r="I89" s="107" t="s">
        <v>21</v>
      </c>
      <c r="J89" s="109" t="str">
        <f>IF(J12="","",J12)</f>
        <v>20. 4. 2020</v>
      </c>
      <c r="K89" s="30"/>
      <c r="L89" s="30"/>
      <c r="M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106"/>
      <c r="J90" s="106"/>
      <c r="K90" s="30"/>
      <c r="L90" s="30"/>
      <c r="M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3" t="s">
        <v>23</v>
      </c>
      <c r="D91" s="30"/>
      <c r="E91" s="30"/>
      <c r="F91" s="21" t="str">
        <f>E15</f>
        <v xml:space="preserve"> </v>
      </c>
      <c r="G91" s="30"/>
      <c r="H91" s="30"/>
      <c r="I91" s="107" t="s">
        <v>29</v>
      </c>
      <c r="J91" s="133" t="str">
        <f>E21</f>
        <v xml:space="preserve"> </v>
      </c>
      <c r="K91" s="30"/>
      <c r="L91" s="30"/>
      <c r="M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107" t="s">
        <v>30</v>
      </c>
      <c r="J92" s="133" t="str">
        <f>E24</f>
        <v xml:space="preserve"> </v>
      </c>
      <c r="K92" s="30"/>
      <c r="L92" s="30"/>
      <c r="M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106"/>
      <c r="J93" s="106"/>
      <c r="K93" s="30"/>
      <c r="L93" s="30"/>
      <c r="M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4" t="s">
        <v>124</v>
      </c>
      <c r="D94" s="101"/>
      <c r="E94" s="101"/>
      <c r="F94" s="101"/>
      <c r="G94" s="101"/>
      <c r="H94" s="101"/>
      <c r="I94" s="135" t="s">
        <v>125</v>
      </c>
      <c r="J94" s="135" t="s">
        <v>126</v>
      </c>
      <c r="K94" s="136" t="s">
        <v>127</v>
      </c>
      <c r="L94" s="101"/>
      <c r="M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106"/>
      <c r="J95" s="106"/>
      <c r="K95" s="30"/>
      <c r="L95" s="30"/>
      <c r="M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7" t="s">
        <v>128</v>
      </c>
      <c r="D96" s="30"/>
      <c r="E96" s="30"/>
      <c r="F96" s="30"/>
      <c r="G96" s="30"/>
      <c r="H96" s="30"/>
      <c r="I96" s="138">
        <f>Q128</f>
        <v>0</v>
      </c>
      <c r="J96" s="138">
        <f>R128</f>
        <v>0</v>
      </c>
      <c r="K96" s="68">
        <f>K128</f>
        <v>0</v>
      </c>
      <c r="L96" s="30"/>
      <c r="M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129</v>
      </c>
    </row>
    <row r="97" spans="1:65" s="9" customFormat="1" ht="24.95" customHeight="1">
      <c r="B97" s="139"/>
      <c r="D97" s="140" t="s">
        <v>130</v>
      </c>
      <c r="E97" s="141"/>
      <c r="F97" s="141"/>
      <c r="G97" s="141"/>
      <c r="H97" s="141"/>
      <c r="I97" s="142">
        <f>Q129</f>
        <v>0</v>
      </c>
      <c r="J97" s="142">
        <f>R129</f>
        <v>0</v>
      </c>
      <c r="K97" s="143">
        <f>K129</f>
        <v>0</v>
      </c>
      <c r="M97" s="139"/>
    </row>
    <row r="98" spans="1:65" s="9" customFormat="1" ht="24.95" customHeight="1">
      <c r="B98" s="139"/>
      <c r="D98" s="140" t="s">
        <v>131</v>
      </c>
      <c r="E98" s="141"/>
      <c r="F98" s="141"/>
      <c r="G98" s="141"/>
      <c r="H98" s="141"/>
      <c r="I98" s="142">
        <f>Q174</f>
        <v>0</v>
      </c>
      <c r="J98" s="142">
        <f>R174</f>
        <v>0</v>
      </c>
      <c r="K98" s="143">
        <f>K174</f>
        <v>0</v>
      </c>
      <c r="M98" s="139"/>
    </row>
    <row r="99" spans="1:65" s="2" customFormat="1" ht="21.75" customHeight="1">
      <c r="A99" s="30"/>
      <c r="B99" s="31"/>
      <c r="C99" s="30"/>
      <c r="D99" s="30"/>
      <c r="E99" s="30"/>
      <c r="F99" s="30"/>
      <c r="G99" s="30"/>
      <c r="H99" s="30"/>
      <c r="I99" s="106"/>
      <c r="J99" s="106"/>
      <c r="K99" s="30"/>
      <c r="L99" s="30"/>
      <c r="M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65" s="2" customFormat="1" ht="6.95" customHeight="1">
      <c r="A100" s="30"/>
      <c r="B100" s="31"/>
      <c r="C100" s="30"/>
      <c r="D100" s="30"/>
      <c r="E100" s="30"/>
      <c r="F100" s="30"/>
      <c r="G100" s="30"/>
      <c r="H100" s="30"/>
      <c r="I100" s="106"/>
      <c r="J100" s="106"/>
      <c r="K100" s="30"/>
      <c r="L100" s="30"/>
      <c r="M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65" s="2" customFormat="1" ht="29.25" customHeight="1">
      <c r="A101" s="30"/>
      <c r="B101" s="31"/>
      <c r="C101" s="137" t="s">
        <v>132</v>
      </c>
      <c r="D101" s="30"/>
      <c r="E101" s="30"/>
      <c r="F101" s="30"/>
      <c r="G101" s="30"/>
      <c r="H101" s="30"/>
      <c r="I101" s="106"/>
      <c r="J101" s="106"/>
      <c r="K101" s="144">
        <f>ROUND(K102 + K103 + K104 + K105 + K106 + K107,2)</f>
        <v>0</v>
      </c>
      <c r="L101" s="30"/>
      <c r="M101" s="40"/>
      <c r="O101" s="145" t="s">
        <v>40</v>
      </c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65" s="2" customFormat="1" ht="18" customHeight="1">
      <c r="A102" s="30"/>
      <c r="B102" s="146"/>
      <c r="C102" s="106"/>
      <c r="D102" s="250" t="s">
        <v>133</v>
      </c>
      <c r="E102" s="257"/>
      <c r="F102" s="257"/>
      <c r="G102" s="106"/>
      <c r="H102" s="106"/>
      <c r="I102" s="106"/>
      <c r="J102" s="106"/>
      <c r="K102" s="92">
        <v>0</v>
      </c>
      <c r="L102" s="106"/>
      <c r="M102" s="148"/>
      <c r="N102" s="149"/>
      <c r="O102" s="150" t="s">
        <v>41</v>
      </c>
      <c r="P102" s="149"/>
      <c r="Q102" s="149"/>
      <c r="R102" s="149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51" t="s">
        <v>134</v>
      </c>
      <c r="AZ102" s="149"/>
      <c r="BA102" s="149"/>
      <c r="BB102" s="149"/>
      <c r="BC102" s="149"/>
      <c r="BD102" s="149"/>
      <c r="BE102" s="152">
        <f t="shared" ref="BE102:BE107" si="0">IF(O102="základní",K102,0)</f>
        <v>0</v>
      </c>
      <c r="BF102" s="152">
        <f t="shared" ref="BF102:BF107" si="1">IF(O102="snížená",K102,0)</f>
        <v>0</v>
      </c>
      <c r="BG102" s="152">
        <f t="shared" ref="BG102:BG107" si="2">IF(O102="zákl. přenesená",K102,0)</f>
        <v>0</v>
      </c>
      <c r="BH102" s="152">
        <f t="shared" ref="BH102:BH107" si="3">IF(O102="sníž. přenesená",K102,0)</f>
        <v>0</v>
      </c>
      <c r="BI102" s="152">
        <f t="shared" ref="BI102:BI107" si="4">IF(O102="nulová",K102,0)</f>
        <v>0</v>
      </c>
      <c r="BJ102" s="151" t="s">
        <v>86</v>
      </c>
      <c r="BK102" s="149"/>
      <c r="BL102" s="149"/>
      <c r="BM102" s="149"/>
    </row>
    <row r="103" spans="1:65" s="2" customFormat="1" ht="18" customHeight="1">
      <c r="A103" s="30"/>
      <c r="B103" s="146"/>
      <c r="C103" s="106"/>
      <c r="D103" s="250" t="s">
        <v>135</v>
      </c>
      <c r="E103" s="257"/>
      <c r="F103" s="257"/>
      <c r="G103" s="106"/>
      <c r="H103" s="106"/>
      <c r="I103" s="106"/>
      <c r="J103" s="106"/>
      <c r="K103" s="92">
        <v>0</v>
      </c>
      <c r="L103" s="106"/>
      <c r="M103" s="148"/>
      <c r="N103" s="149"/>
      <c r="O103" s="150" t="s">
        <v>41</v>
      </c>
      <c r="P103" s="149"/>
      <c r="Q103" s="149"/>
      <c r="R103" s="149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49"/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51" t="s">
        <v>134</v>
      </c>
      <c r="AZ103" s="149"/>
      <c r="BA103" s="149"/>
      <c r="BB103" s="149"/>
      <c r="BC103" s="149"/>
      <c r="BD103" s="149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86</v>
      </c>
      <c r="BK103" s="149"/>
      <c r="BL103" s="149"/>
      <c r="BM103" s="149"/>
    </row>
    <row r="104" spans="1:65" s="2" customFormat="1" ht="18" customHeight="1">
      <c r="A104" s="30"/>
      <c r="B104" s="146"/>
      <c r="C104" s="106"/>
      <c r="D104" s="250" t="s">
        <v>136</v>
      </c>
      <c r="E104" s="257"/>
      <c r="F104" s="257"/>
      <c r="G104" s="106"/>
      <c r="H104" s="106"/>
      <c r="I104" s="106"/>
      <c r="J104" s="106"/>
      <c r="K104" s="92">
        <v>0</v>
      </c>
      <c r="L104" s="106"/>
      <c r="M104" s="148"/>
      <c r="N104" s="149"/>
      <c r="O104" s="150" t="s">
        <v>41</v>
      </c>
      <c r="P104" s="149"/>
      <c r="Q104" s="149"/>
      <c r="R104" s="149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51" t="s">
        <v>134</v>
      </c>
      <c r="AZ104" s="149"/>
      <c r="BA104" s="149"/>
      <c r="BB104" s="149"/>
      <c r="BC104" s="149"/>
      <c r="BD104" s="149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86</v>
      </c>
      <c r="BK104" s="149"/>
      <c r="BL104" s="149"/>
      <c r="BM104" s="149"/>
    </row>
    <row r="105" spans="1:65" s="2" customFormat="1" ht="18" customHeight="1">
      <c r="A105" s="30"/>
      <c r="B105" s="146"/>
      <c r="C105" s="106"/>
      <c r="D105" s="250" t="s">
        <v>137</v>
      </c>
      <c r="E105" s="257"/>
      <c r="F105" s="257"/>
      <c r="G105" s="106"/>
      <c r="H105" s="106"/>
      <c r="I105" s="106"/>
      <c r="J105" s="106"/>
      <c r="K105" s="92">
        <v>0</v>
      </c>
      <c r="L105" s="106"/>
      <c r="M105" s="148"/>
      <c r="N105" s="149"/>
      <c r="O105" s="150" t="s">
        <v>41</v>
      </c>
      <c r="P105" s="149"/>
      <c r="Q105" s="149"/>
      <c r="R105" s="149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51" t="s">
        <v>134</v>
      </c>
      <c r="AZ105" s="149"/>
      <c r="BA105" s="149"/>
      <c r="BB105" s="149"/>
      <c r="BC105" s="149"/>
      <c r="BD105" s="149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86</v>
      </c>
      <c r="BK105" s="149"/>
      <c r="BL105" s="149"/>
      <c r="BM105" s="149"/>
    </row>
    <row r="106" spans="1:65" s="2" customFormat="1" ht="18" customHeight="1">
      <c r="A106" s="30"/>
      <c r="B106" s="146"/>
      <c r="C106" s="106"/>
      <c r="D106" s="250" t="s">
        <v>138</v>
      </c>
      <c r="E106" s="257"/>
      <c r="F106" s="257"/>
      <c r="G106" s="106"/>
      <c r="H106" s="106"/>
      <c r="I106" s="106"/>
      <c r="J106" s="106"/>
      <c r="K106" s="92">
        <v>0</v>
      </c>
      <c r="L106" s="106"/>
      <c r="M106" s="148"/>
      <c r="N106" s="149"/>
      <c r="O106" s="150" t="s">
        <v>41</v>
      </c>
      <c r="P106" s="149"/>
      <c r="Q106" s="149"/>
      <c r="R106" s="149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51" t="s">
        <v>134</v>
      </c>
      <c r="AZ106" s="149"/>
      <c r="BA106" s="149"/>
      <c r="BB106" s="149"/>
      <c r="BC106" s="149"/>
      <c r="BD106" s="149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86</v>
      </c>
      <c r="BK106" s="149"/>
      <c r="BL106" s="149"/>
      <c r="BM106" s="149"/>
    </row>
    <row r="107" spans="1:65" s="2" customFormat="1" ht="18" customHeight="1">
      <c r="A107" s="30"/>
      <c r="B107" s="146"/>
      <c r="C107" s="106"/>
      <c r="D107" s="147" t="s">
        <v>139</v>
      </c>
      <c r="E107" s="106"/>
      <c r="F107" s="106"/>
      <c r="G107" s="106"/>
      <c r="H107" s="106"/>
      <c r="I107" s="106"/>
      <c r="J107" s="106"/>
      <c r="K107" s="92">
        <f>ROUND(K30*T107,2)</f>
        <v>0</v>
      </c>
      <c r="L107" s="106"/>
      <c r="M107" s="148"/>
      <c r="N107" s="149"/>
      <c r="O107" s="150" t="s">
        <v>41</v>
      </c>
      <c r="P107" s="149"/>
      <c r="Q107" s="149"/>
      <c r="R107" s="149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51" t="s">
        <v>140</v>
      </c>
      <c r="AZ107" s="149"/>
      <c r="BA107" s="149"/>
      <c r="BB107" s="149"/>
      <c r="BC107" s="149"/>
      <c r="BD107" s="149"/>
      <c r="BE107" s="152">
        <f t="shared" si="0"/>
        <v>0</v>
      </c>
      <c r="BF107" s="152">
        <f t="shared" si="1"/>
        <v>0</v>
      </c>
      <c r="BG107" s="152">
        <f t="shared" si="2"/>
        <v>0</v>
      </c>
      <c r="BH107" s="152">
        <f t="shared" si="3"/>
        <v>0</v>
      </c>
      <c r="BI107" s="152">
        <f t="shared" si="4"/>
        <v>0</v>
      </c>
      <c r="BJ107" s="151" t="s">
        <v>86</v>
      </c>
      <c r="BK107" s="149"/>
      <c r="BL107" s="149"/>
      <c r="BM107" s="149"/>
    </row>
    <row r="108" spans="1:65" s="2" customFormat="1">
      <c r="A108" s="30"/>
      <c r="B108" s="31"/>
      <c r="C108" s="30"/>
      <c r="D108" s="30"/>
      <c r="E108" s="30"/>
      <c r="F108" s="30"/>
      <c r="G108" s="30"/>
      <c r="H108" s="30"/>
      <c r="I108" s="106"/>
      <c r="J108" s="106"/>
      <c r="K108" s="30"/>
      <c r="L108" s="30"/>
      <c r="M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65" s="2" customFormat="1" ht="29.25" customHeight="1">
      <c r="A109" s="30"/>
      <c r="B109" s="31"/>
      <c r="C109" s="100" t="s">
        <v>118</v>
      </c>
      <c r="D109" s="101"/>
      <c r="E109" s="101"/>
      <c r="F109" s="101"/>
      <c r="G109" s="101"/>
      <c r="H109" s="101"/>
      <c r="I109" s="153"/>
      <c r="J109" s="153"/>
      <c r="K109" s="102">
        <f>ROUND(K96+K101,2)</f>
        <v>0</v>
      </c>
      <c r="L109" s="101"/>
      <c r="M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65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131"/>
      <c r="J110" s="131"/>
      <c r="K110" s="46"/>
      <c r="L110" s="46"/>
      <c r="M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132"/>
      <c r="J114" s="132"/>
      <c r="K114" s="48"/>
      <c r="L114" s="48"/>
      <c r="M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17" t="s">
        <v>141</v>
      </c>
      <c r="D115" s="30"/>
      <c r="E115" s="30"/>
      <c r="F115" s="30"/>
      <c r="G115" s="30"/>
      <c r="H115" s="30"/>
      <c r="I115" s="106"/>
      <c r="J115" s="106"/>
      <c r="K115" s="30"/>
      <c r="L115" s="30"/>
      <c r="M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106"/>
      <c r="J116" s="106"/>
      <c r="K116" s="30"/>
      <c r="L116" s="30"/>
      <c r="M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3" t="s">
        <v>16</v>
      </c>
      <c r="D117" s="30"/>
      <c r="E117" s="30"/>
      <c r="F117" s="30"/>
      <c r="G117" s="30"/>
      <c r="H117" s="30"/>
      <c r="I117" s="106"/>
      <c r="J117" s="106"/>
      <c r="K117" s="30"/>
      <c r="L117" s="30"/>
      <c r="M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58" t="str">
        <f>E7</f>
        <v>Oprava EOV v úseku Stříbro - Planá u Mariánských Lázní</v>
      </c>
      <c r="F118" s="259"/>
      <c r="G118" s="259"/>
      <c r="H118" s="259"/>
      <c r="I118" s="106"/>
      <c r="J118" s="106"/>
      <c r="K118" s="30"/>
      <c r="L118" s="30"/>
      <c r="M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3" t="s">
        <v>120</v>
      </c>
      <c r="D119" s="30"/>
      <c r="E119" s="30"/>
      <c r="F119" s="30"/>
      <c r="G119" s="30"/>
      <c r="H119" s="30"/>
      <c r="I119" s="106"/>
      <c r="J119" s="106"/>
      <c r="K119" s="30"/>
      <c r="L119" s="30"/>
      <c r="M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53" t="str">
        <f>E9</f>
        <v>S1 - ŽST Stříbro</v>
      </c>
      <c r="F120" s="260"/>
      <c r="G120" s="260"/>
      <c r="H120" s="260"/>
      <c r="I120" s="106"/>
      <c r="J120" s="106"/>
      <c r="K120" s="30"/>
      <c r="L120" s="30"/>
      <c r="M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106"/>
      <c r="J121" s="106"/>
      <c r="K121" s="30"/>
      <c r="L121" s="30"/>
      <c r="M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3" t="s">
        <v>19</v>
      </c>
      <c r="D122" s="30"/>
      <c r="E122" s="30"/>
      <c r="F122" s="21" t="str">
        <f>F12</f>
        <v>Trať Stříbro - Planá</v>
      </c>
      <c r="G122" s="30"/>
      <c r="H122" s="30"/>
      <c r="I122" s="107" t="s">
        <v>21</v>
      </c>
      <c r="J122" s="109" t="str">
        <f>IF(J12="","",J12)</f>
        <v>20. 4. 2020</v>
      </c>
      <c r="K122" s="30"/>
      <c r="L122" s="30"/>
      <c r="M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106"/>
      <c r="J123" s="106"/>
      <c r="K123" s="30"/>
      <c r="L123" s="30"/>
      <c r="M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3" t="s">
        <v>23</v>
      </c>
      <c r="D124" s="30"/>
      <c r="E124" s="30"/>
      <c r="F124" s="21" t="str">
        <f>E15</f>
        <v xml:space="preserve"> </v>
      </c>
      <c r="G124" s="30"/>
      <c r="H124" s="30"/>
      <c r="I124" s="107" t="s">
        <v>29</v>
      </c>
      <c r="J124" s="133" t="str">
        <f>E21</f>
        <v xml:space="preserve"> </v>
      </c>
      <c r="K124" s="30"/>
      <c r="L124" s="30"/>
      <c r="M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>
      <c r="A125" s="30"/>
      <c r="B125" s="31"/>
      <c r="C125" s="23" t="s">
        <v>27</v>
      </c>
      <c r="D125" s="30"/>
      <c r="E125" s="30"/>
      <c r="F125" s="21" t="str">
        <f>IF(E18="","",E18)</f>
        <v>Vyplň údaj</v>
      </c>
      <c r="G125" s="30"/>
      <c r="H125" s="30"/>
      <c r="I125" s="107" t="s">
        <v>30</v>
      </c>
      <c r="J125" s="133" t="str">
        <f>E24</f>
        <v xml:space="preserve"> </v>
      </c>
      <c r="K125" s="30"/>
      <c r="L125" s="30"/>
      <c r="M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106"/>
      <c r="J126" s="106"/>
      <c r="K126" s="30"/>
      <c r="L126" s="30"/>
      <c r="M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0" customFormat="1" ht="29.25" customHeight="1">
      <c r="A127" s="154"/>
      <c r="B127" s="155"/>
      <c r="C127" s="156" t="s">
        <v>142</v>
      </c>
      <c r="D127" s="157" t="s">
        <v>61</v>
      </c>
      <c r="E127" s="157" t="s">
        <v>57</v>
      </c>
      <c r="F127" s="157" t="s">
        <v>58</v>
      </c>
      <c r="G127" s="157" t="s">
        <v>143</v>
      </c>
      <c r="H127" s="157" t="s">
        <v>144</v>
      </c>
      <c r="I127" s="158" t="s">
        <v>145</v>
      </c>
      <c r="J127" s="158" t="s">
        <v>146</v>
      </c>
      <c r="K127" s="157" t="s">
        <v>127</v>
      </c>
      <c r="L127" s="159" t="s">
        <v>147</v>
      </c>
      <c r="M127" s="160"/>
      <c r="N127" s="59" t="s">
        <v>1</v>
      </c>
      <c r="O127" s="60" t="s">
        <v>40</v>
      </c>
      <c r="P127" s="60" t="s">
        <v>148</v>
      </c>
      <c r="Q127" s="60" t="s">
        <v>149</v>
      </c>
      <c r="R127" s="60" t="s">
        <v>150</v>
      </c>
      <c r="S127" s="60" t="s">
        <v>151</v>
      </c>
      <c r="T127" s="60" t="s">
        <v>152</v>
      </c>
      <c r="U127" s="60" t="s">
        <v>153</v>
      </c>
      <c r="V127" s="60" t="s">
        <v>154</v>
      </c>
      <c r="W127" s="60" t="s">
        <v>155</v>
      </c>
      <c r="X127" s="61" t="s">
        <v>156</v>
      </c>
      <c r="Y127" s="154"/>
      <c r="Z127" s="154"/>
      <c r="AA127" s="154"/>
      <c r="AB127" s="154"/>
      <c r="AC127" s="154"/>
      <c r="AD127" s="154"/>
      <c r="AE127" s="154"/>
    </row>
    <row r="128" spans="1:63" s="2" customFormat="1" ht="22.9" customHeight="1">
      <c r="A128" s="30"/>
      <c r="B128" s="31"/>
      <c r="C128" s="66" t="s">
        <v>157</v>
      </c>
      <c r="D128" s="30"/>
      <c r="E128" s="30"/>
      <c r="F128" s="30"/>
      <c r="G128" s="30"/>
      <c r="H128" s="30"/>
      <c r="I128" s="106"/>
      <c r="J128" s="106"/>
      <c r="K128" s="161">
        <f>BK128</f>
        <v>0</v>
      </c>
      <c r="L128" s="30"/>
      <c r="M128" s="31"/>
      <c r="N128" s="62"/>
      <c r="O128" s="53"/>
      <c r="P128" s="63"/>
      <c r="Q128" s="162">
        <f>Q129+Q174</f>
        <v>0</v>
      </c>
      <c r="R128" s="162">
        <f>R129+R174</f>
        <v>0</v>
      </c>
      <c r="S128" s="63"/>
      <c r="T128" s="163">
        <f>T129+T174</f>
        <v>0</v>
      </c>
      <c r="U128" s="63"/>
      <c r="V128" s="163">
        <f>V129+V174</f>
        <v>0</v>
      </c>
      <c r="W128" s="63"/>
      <c r="X128" s="164">
        <f>X129+X174</f>
        <v>0</v>
      </c>
      <c r="Y128" s="30"/>
      <c r="Z128" s="30"/>
      <c r="AA128" s="30"/>
      <c r="AB128" s="30"/>
      <c r="AC128" s="30"/>
      <c r="AD128" s="30"/>
      <c r="AE128" s="30"/>
      <c r="AT128" s="13" t="s">
        <v>77</v>
      </c>
      <c r="AU128" s="13" t="s">
        <v>129</v>
      </c>
      <c r="BK128" s="165">
        <f>BK129+BK174</f>
        <v>0</v>
      </c>
    </row>
    <row r="129" spans="1:65" s="11" customFormat="1" ht="25.9" customHeight="1">
      <c r="B129" s="166"/>
      <c r="D129" s="167" t="s">
        <v>77</v>
      </c>
      <c r="E129" s="168" t="s">
        <v>158</v>
      </c>
      <c r="F129" s="168" t="s">
        <v>159</v>
      </c>
      <c r="I129" s="169"/>
      <c r="J129" s="169"/>
      <c r="K129" s="170">
        <f>BK129</f>
        <v>0</v>
      </c>
      <c r="M129" s="166"/>
      <c r="N129" s="171"/>
      <c r="O129" s="172"/>
      <c r="P129" s="172"/>
      <c r="Q129" s="173">
        <f>SUM(Q130:Q173)</f>
        <v>0</v>
      </c>
      <c r="R129" s="173">
        <f>SUM(R130:R173)</f>
        <v>0</v>
      </c>
      <c r="S129" s="172"/>
      <c r="T129" s="174">
        <f>SUM(T130:T173)</f>
        <v>0</v>
      </c>
      <c r="U129" s="172"/>
      <c r="V129" s="174">
        <f>SUM(V130:V173)</f>
        <v>0</v>
      </c>
      <c r="W129" s="172"/>
      <c r="X129" s="175">
        <f>SUM(X130:X173)</f>
        <v>0</v>
      </c>
      <c r="AR129" s="167" t="s">
        <v>160</v>
      </c>
      <c r="AT129" s="176" t="s">
        <v>77</v>
      </c>
      <c r="AU129" s="176" t="s">
        <v>78</v>
      </c>
      <c r="AY129" s="167" t="s">
        <v>161</v>
      </c>
      <c r="BK129" s="177">
        <f>SUM(BK130:BK173)</f>
        <v>0</v>
      </c>
    </row>
    <row r="130" spans="1:65" s="2" customFormat="1" ht="21.75" customHeight="1">
      <c r="A130" s="30"/>
      <c r="B130" s="146"/>
      <c r="C130" s="178" t="s">
        <v>86</v>
      </c>
      <c r="D130" s="178" t="s">
        <v>162</v>
      </c>
      <c r="E130" s="179" t="s">
        <v>163</v>
      </c>
      <c r="F130" s="180" t="s">
        <v>164</v>
      </c>
      <c r="G130" s="181" t="s">
        <v>165</v>
      </c>
      <c r="H130" s="182">
        <v>2</v>
      </c>
      <c r="I130" s="183"/>
      <c r="J130" s="183"/>
      <c r="K130" s="184">
        <f>ROUND(P130*H130,2)</f>
        <v>0</v>
      </c>
      <c r="L130" s="180" t="s">
        <v>166</v>
      </c>
      <c r="M130" s="31"/>
      <c r="N130" s="185" t="s">
        <v>1</v>
      </c>
      <c r="O130" s="186" t="s">
        <v>41</v>
      </c>
      <c r="P130" s="187">
        <f>I130+J130</f>
        <v>0</v>
      </c>
      <c r="Q130" s="187">
        <f>ROUND(I130*H130,2)</f>
        <v>0</v>
      </c>
      <c r="R130" s="187">
        <f>ROUND(J130*H130,2)</f>
        <v>0</v>
      </c>
      <c r="S130" s="55"/>
      <c r="T130" s="188">
        <f>S130*H130</f>
        <v>0</v>
      </c>
      <c r="U130" s="188">
        <v>0</v>
      </c>
      <c r="V130" s="188">
        <f>U130*H130</f>
        <v>0</v>
      </c>
      <c r="W130" s="188">
        <v>0</v>
      </c>
      <c r="X130" s="189">
        <f>W130*H130</f>
        <v>0</v>
      </c>
      <c r="Y130" s="30"/>
      <c r="Z130" s="30"/>
      <c r="AA130" s="30"/>
      <c r="AB130" s="30"/>
      <c r="AC130" s="30"/>
      <c r="AD130" s="30"/>
      <c r="AE130" s="30"/>
      <c r="AR130" s="190" t="s">
        <v>167</v>
      </c>
      <c r="AT130" s="190" t="s">
        <v>162</v>
      </c>
      <c r="AU130" s="190" t="s">
        <v>86</v>
      </c>
      <c r="AY130" s="13" t="s">
        <v>161</v>
      </c>
      <c r="BE130" s="96">
        <f>IF(O130="základní",K130,0)</f>
        <v>0</v>
      </c>
      <c r="BF130" s="96">
        <f>IF(O130="snížená",K130,0)</f>
        <v>0</v>
      </c>
      <c r="BG130" s="96">
        <f>IF(O130="zákl. přenesená",K130,0)</f>
        <v>0</v>
      </c>
      <c r="BH130" s="96">
        <f>IF(O130="sníž. přenesená",K130,0)</f>
        <v>0</v>
      </c>
      <c r="BI130" s="96">
        <f>IF(O130="nulová",K130,0)</f>
        <v>0</v>
      </c>
      <c r="BJ130" s="13" t="s">
        <v>86</v>
      </c>
      <c r="BK130" s="96">
        <f>ROUND(P130*H130,2)</f>
        <v>0</v>
      </c>
      <c r="BL130" s="13" t="s">
        <v>167</v>
      </c>
      <c r="BM130" s="190" t="s">
        <v>168</v>
      </c>
    </row>
    <row r="131" spans="1:65" s="2" customFormat="1" ht="19.5">
      <c r="A131" s="30"/>
      <c r="B131" s="31"/>
      <c r="C131" s="30"/>
      <c r="D131" s="191" t="s">
        <v>169</v>
      </c>
      <c r="E131" s="30"/>
      <c r="F131" s="192" t="s">
        <v>164</v>
      </c>
      <c r="G131" s="30"/>
      <c r="H131" s="30"/>
      <c r="I131" s="106"/>
      <c r="J131" s="106"/>
      <c r="K131" s="30"/>
      <c r="L131" s="30"/>
      <c r="M131" s="31"/>
      <c r="N131" s="193"/>
      <c r="O131" s="194"/>
      <c r="P131" s="55"/>
      <c r="Q131" s="55"/>
      <c r="R131" s="55"/>
      <c r="S131" s="55"/>
      <c r="T131" s="55"/>
      <c r="U131" s="55"/>
      <c r="V131" s="55"/>
      <c r="W131" s="55"/>
      <c r="X131" s="56"/>
      <c r="Y131" s="30"/>
      <c r="Z131" s="30"/>
      <c r="AA131" s="30"/>
      <c r="AB131" s="30"/>
      <c r="AC131" s="30"/>
      <c r="AD131" s="30"/>
      <c r="AE131" s="30"/>
      <c r="AT131" s="13" t="s">
        <v>169</v>
      </c>
      <c r="AU131" s="13" t="s">
        <v>86</v>
      </c>
    </row>
    <row r="132" spans="1:65" s="2" customFormat="1" ht="21.75" customHeight="1">
      <c r="A132" s="30"/>
      <c r="B132" s="146"/>
      <c r="C132" s="195" t="s">
        <v>88</v>
      </c>
      <c r="D132" s="195" t="s">
        <v>158</v>
      </c>
      <c r="E132" s="196" t="s">
        <v>170</v>
      </c>
      <c r="F132" s="197" t="s">
        <v>171</v>
      </c>
      <c r="G132" s="198" t="s">
        <v>165</v>
      </c>
      <c r="H132" s="199">
        <v>2</v>
      </c>
      <c r="I132" s="200"/>
      <c r="J132" s="201"/>
      <c r="K132" s="202">
        <f>ROUND(P132*H132,2)</f>
        <v>0</v>
      </c>
      <c r="L132" s="197" t="s">
        <v>166</v>
      </c>
      <c r="M132" s="203"/>
      <c r="N132" s="204" t="s">
        <v>1</v>
      </c>
      <c r="O132" s="186" t="s">
        <v>41</v>
      </c>
      <c r="P132" s="187">
        <f>I132+J132</f>
        <v>0</v>
      </c>
      <c r="Q132" s="187">
        <f>ROUND(I132*H132,2)</f>
        <v>0</v>
      </c>
      <c r="R132" s="187">
        <f>ROUND(J132*H132,2)</f>
        <v>0</v>
      </c>
      <c r="S132" s="55"/>
      <c r="T132" s="188">
        <f>S132*H132</f>
        <v>0</v>
      </c>
      <c r="U132" s="188">
        <v>0</v>
      </c>
      <c r="V132" s="188">
        <f>U132*H132</f>
        <v>0</v>
      </c>
      <c r="W132" s="188">
        <v>0</v>
      </c>
      <c r="X132" s="189">
        <f>W132*H132</f>
        <v>0</v>
      </c>
      <c r="Y132" s="30"/>
      <c r="Z132" s="30"/>
      <c r="AA132" s="30"/>
      <c r="AB132" s="30"/>
      <c r="AC132" s="30"/>
      <c r="AD132" s="30"/>
      <c r="AE132" s="30"/>
      <c r="AR132" s="190" t="s">
        <v>167</v>
      </c>
      <c r="AT132" s="190" t="s">
        <v>158</v>
      </c>
      <c r="AU132" s="190" t="s">
        <v>86</v>
      </c>
      <c r="AY132" s="13" t="s">
        <v>161</v>
      </c>
      <c r="BE132" s="96">
        <f>IF(O132="základní",K132,0)</f>
        <v>0</v>
      </c>
      <c r="BF132" s="96">
        <f>IF(O132="snížená",K132,0)</f>
        <v>0</v>
      </c>
      <c r="BG132" s="96">
        <f>IF(O132="zákl. přenesená",K132,0)</f>
        <v>0</v>
      </c>
      <c r="BH132" s="96">
        <f>IF(O132="sníž. přenesená",K132,0)</f>
        <v>0</v>
      </c>
      <c r="BI132" s="96">
        <f>IF(O132="nulová",K132,0)</f>
        <v>0</v>
      </c>
      <c r="BJ132" s="13" t="s">
        <v>86</v>
      </c>
      <c r="BK132" s="96">
        <f>ROUND(P132*H132,2)</f>
        <v>0</v>
      </c>
      <c r="BL132" s="13" t="s">
        <v>167</v>
      </c>
      <c r="BM132" s="190" t="s">
        <v>172</v>
      </c>
    </row>
    <row r="133" spans="1:65" s="2" customFormat="1" ht="19.5">
      <c r="A133" s="30"/>
      <c r="B133" s="31"/>
      <c r="C133" s="30"/>
      <c r="D133" s="191" t="s">
        <v>169</v>
      </c>
      <c r="E133" s="30"/>
      <c r="F133" s="192" t="s">
        <v>171</v>
      </c>
      <c r="G133" s="30"/>
      <c r="H133" s="30"/>
      <c r="I133" s="106"/>
      <c r="J133" s="106"/>
      <c r="K133" s="30"/>
      <c r="L133" s="30"/>
      <c r="M133" s="31"/>
      <c r="N133" s="193"/>
      <c r="O133" s="194"/>
      <c r="P133" s="55"/>
      <c r="Q133" s="55"/>
      <c r="R133" s="55"/>
      <c r="S133" s="55"/>
      <c r="T133" s="55"/>
      <c r="U133" s="55"/>
      <c r="V133" s="55"/>
      <c r="W133" s="55"/>
      <c r="X133" s="56"/>
      <c r="Y133" s="30"/>
      <c r="Z133" s="30"/>
      <c r="AA133" s="30"/>
      <c r="AB133" s="30"/>
      <c r="AC133" s="30"/>
      <c r="AD133" s="30"/>
      <c r="AE133" s="30"/>
      <c r="AT133" s="13" t="s">
        <v>169</v>
      </c>
      <c r="AU133" s="13" t="s">
        <v>86</v>
      </c>
    </row>
    <row r="134" spans="1:65" s="2" customFormat="1" ht="19.5">
      <c r="A134" s="30"/>
      <c r="B134" s="31"/>
      <c r="C134" s="30"/>
      <c r="D134" s="191" t="s">
        <v>173</v>
      </c>
      <c r="E134" s="30"/>
      <c r="F134" s="205" t="s">
        <v>174</v>
      </c>
      <c r="G134" s="30"/>
      <c r="H134" s="30"/>
      <c r="I134" s="106"/>
      <c r="J134" s="106"/>
      <c r="K134" s="30"/>
      <c r="L134" s="30"/>
      <c r="M134" s="31"/>
      <c r="N134" s="193"/>
      <c r="O134" s="194"/>
      <c r="P134" s="55"/>
      <c r="Q134" s="55"/>
      <c r="R134" s="55"/>
      <c r="S134" s="55"/>
      <c r="T134" s="55"/>
      <c r="U134" s="55"/>
      <c r="V134" s="55"/>
      <c r="W134" s="55"/>
      <c r="X134" s="56"/>
      <c r="Y134" s="30"/>
      <c r="Z134" s="30"/>
      <c r="AA134" s="30"/>
      <c r="AB134" s="30"/>
      <c r="AC134" s="30"/>
      <c r="AD134" s="30"/>
      <c r="AE134" s="30"/>
      <c r="AT134" s="13" t="s">
        <v>173</v>
      </c>
      <c r="AU134" s="13" t="s">
        <v>86</v>
      </c>
    </row>
    <row r="135" spans="1:65" s="2" customFormat="1" ht="21.75" customHeight="1">
      <c r="A135" s="30"/>
      <c r="B135" s="146"/>
      <c r="C135" s="178" t="s">
        <v>160</v>
      </c>
      <c r="D135" s="178" t="s">
        <v>162</v>
      </c>
      <c r="E135" s="179" t="s">
        <v>175</v>
      </c>
      <c r="F135" s="180" t="s">
        <v>176</v>
      </c>
      <c r="G135" s="181" t="s">
        <v>165</v>
      </c>
      <c r="H135" s="182">
        <v>2</v>
      </c>
      <c r="I135" s="183"/>
      <c r="J135" s="183"/>
      <c r="K135" s="184">
        <f>ROUND(P135*H135,2)</f>
        <v>0</v>
      </c>
      <c r="L135" s="180" t="s">
        <v>166</v>
      </c>
      <c r="M135" s="31"/>
      <c r="N135" s="185" t="s">
        <v>1</v>
      </c>
      <c r="O135" s="186" t="s">
        <v>41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55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0"/>
      <c r="Z135" s="30"/>
      <c r="AA135" s="30"/>
      <c r="AB135" s="30"/>
      <c r="AC135" s="30"/>
      <c r="AD135" s="30"/>
      <c r="AE135" s="30"/>
      <c r="AR135" s="190" t="s">
        <v>167</v>
      </c>
      <c r="AT135" s="190" t="s">
        <v>162</v>
      </c>
      <c r="AU135" s="190" t="s">
        <v>86</v>
      </c>
      <c r="AY135" s="13" t="s">
        <v>161</v>
      </c>
      <c r="BE135" s="96">
        <f>IF(O135="základní",K135,0)</f>
        <v>0</v>
      </c>
      <c r="BF135" s="96">
        <f>IF(O135="snížená",K135,0)</f>
        <v>0</v>
      </c>
      <c r="BG135" s="96">
        <f>IF(O135="zákl. přenesená",K135,0)</f>
        <v>0</v>
      </c>
      <c r="BH135" s="96">
        <f>IF(O135="sníž. přenesená",K135,0)</f>
        <v>0</v>
      </c>
      <c r="BI135" s="96">
        <f>IF(O135="nulová",K135,0)</f>
        <v>0</v>
      </c>
      <c r="BJ135" s="13" t="s">
        <v>86</v>
      </c>
      <c r="BK135" s="96">
        <f>ROUND(P135*H135,2)</f>
        <v>0</v>
      </c>
      <c r="BL135" s="13" t="s">
        <v>167</v>
      </c>
      <c r="BM135" s="190" t="s">
        <v>177</v>
      </c>
    </row>
    <row r="136" spans="1:65" s="2" customFormat="1" ht="19.5">
      <c r="A136" s="30"/>
      <c r="B136" s="31"/>
      <c r="C136" s="30"/>
      <c r="D136" s="191" t="s">
        <v>169</v>
      </c>
      <c r="E136" s="30"/>
      <c r="F136" s="192" t="s">
        <v>176</v>
      </c>
      <c r="G136" s="30"/>
      <c r="H136" s="30"/>
      <c r="I136" s="106"/>
      <c r="J136" s="106"/>
      <c r="K136" s="30"/>
      <c r="L136" s="30"/>
      <c r="M136" s="31"/>
      <c r="N136" s="193"/>
      <c r="O136" s="194"/>
      <c r="P136" s="55"/>
      <c r="Q136" s="55"/>
      <c r="R136" s="55"/>
      <c r="S136" s="55"/>
      <c r="T136" s="55"/>
      <c r="U136" s="55"/>
      <c r="V136" s="55"/>
      <c r="W136" s="55"/>
      <c r="X136" s="56"/>
      <c r="Y136" s="30"/>
      <c r="Z136" s="30"/>
      <c r="AA136" s="30"/>
      <c r="AB136" s="30"/>
      <c r="AC136" s="30"/>
      <c r="AD136" s="30"/>
      <c r="AE136" s="30"/>
      <c r="AT136" s="13" t="s">
        <v>169</v>
      </c>
      <c r="AU136" s="13" t="s">
        <v>86</v>
      </c>
    </row>
    <row r="137" spans="1:65" s="2" customFormat="1" ht="21.75" customHeight="1">
      <c r="A137" s="30"/>
      <c r="B137" s="146"/>
      <c r="C137" s="195" t="s">
        <v>178</v>
      </c>
      <c r="D137" s="195" t="s">
        <v>158</v>
      </c>
      <c r="E137" s="196" t="s">
        <v>179</v>
      </c>
      <c r="F137" s="197" t="s">
        <v>180</v>
      </c>
      <c r="G137" s="198" t="s">
        <v>165</v>
      </c>
      <c r="H137" s="199">
        <v>2</v>
      </c>
      <c r="I137" s="200"/>
      <c r="J137" s="201"/>
      <c r="K137" s="202">
        <f>ROUND(P137*H137,2)</f>
        <v>0</v>
      </c>
      <c r="L137" s="197" t="s">
        <v>166</v>
      </c>
      <c r="M137" s="203"/>
      <c r="N137" s="204" t="s">
        <v>1</v>
      </c>
      <c r="O137" s="186" t="s">
        <v>41</v>
      </c>
      <c r="P137" s="187">
        <f>I137+J137</f>
        <v>0</v>
      </c>
      <c r="Q137" s="187">
        <f>ROUND(I137*H137,2)</f>
        <v>0</v>
      </c>
      <c r="R137" s="187">
        <f>ROUND(J137*H137,2)</f>
        <v>0</v>
      </c>
      <c r="S137" s="55"/>
      <c r="T137" s="188">
        <f>S137*H137</f>
        <v>0</v>
      </c>
      <c r="U137" s="188">
        <v>0</v>
      </c>
      <c r="V137" s="188">
        <f>U137*H137</f>
        <v>0</v>
      </c>
      <c r="W137" s="188">
        <v>0</v>
      </c>
      <c r="X137" s="189">
        <f>W137*H137</f>
        <v>0</v>
      </c>
      <c r="Y137" s="30"/>
      <c r="Z137" s="30"/>
      <c r="AA137" s="30"/>
      <c r="AB137" s="30"/>
      <c r="AC137" s="30"/>
      <c r="AD137" s="30"/>
      <c r="AE137" s="30"/>
      <c r="AR137" s="190" t="s">
        <v>167</v>
      </c>
      <c r="AT137" s="190" t="s">
        <v>158</v>
      </c>
      <c r="AU137" s="190" t="s">
        <v>86</v>
      </c>
      <c r="AY137" s="13" t="s">
        <v>161</v>
      </c>
      <c r="BE137" s="96">
        <f>IF(O137="základní",K137,0)</f>
        <v>0</v>
      </c>
      <c r="BF137" s="96">
        <f>IF(O137="snížená",K137,0)</f>
        <v>0</v>
      </c>
      <c r="BG137" s="96">
        <f>IF(O137="zákl. přenesená",K137,0)</f>
        <v>0</v>
      </c>
      <c r="BH137" s="96">
        <f>IF(O137="sníž. přenesená",K137,0)</f>
        <v>0</v>
      </c>
      <c r="BI137" s="96">
        <f>IF(O137="nulová",K137,0)</f>
        <v>0</v>
      </c>
      <c r="BJ137" s="13" t="s">
        <v>86</v>
      </c>
      <c r="BK137" s="96">
        <f>ROUND(P137*H137,2)</f>
        <v>0</v>
      </c>
      <c r="BL137" s="13" t="s">
        <v>167</v>
      </c>
      <c r="BM137" s="190" t="s">
        <v>181</v>
      </c>
    </row>
    <row r="138" spans="1:65" s="2" customFormat="1" ht="19.5">
      <c r="A138" s="30"/>
      <c r="B138" s="31"/>
      <c r="C138" s="30"/>
      <c r="D138" s="191" t="s">
        <v>169</v>
      </c>
      <c r="E138" s="30"/>
      <c r="F138" s="192" t="s">
        <v>180</v>
      </c>
      <c r="G138" s="30"/>
      <c r="H138" s="30"/>
      <c r="I138" s="106"/>
      <c r="J138" s="106"/>
      <c r="K138" s="30"/>
      <c r="L138" s="30"/>
      <c r="M138" s="31"/>
      <c r="N138" s="193"/>
      <c r="O138" s="194"/>
      <c r="P138" s="55"/>
      <c r="Q138" s="55"/>
      <c r="R138" s="55"/>
      <c r="S138" s="55"/>
      <c r="T138" s="55"/>
      <c r="U138" s="55"/>
      <c r="V138" s="55"/>
      <c r="W138" s="55"/>
      <c r="X138" s="56"/>
      <c r="Y138" s="30"/>
      <c r="Z138" s="30"/>
      <c r="AA138" s="30"/>
      <c r="AB138" s="30"/>
      <c r="AC138" s="30"/>
      <c r="AD138" s="30"/>
      <c r="AE138" s="30"/>
      <c r="AT138" s="13" t="s">
        <v>169</v>
      </c>
      <c r="AU138" s="13" t="s">
        <v>86</v>
      </c>
    </row>
    <row r="139" spans="1:65" s="2" customFormat="1" ht="19.5">
      <c r="A139" s="30"/>
      <c r="B139" s="31"/>
      <c r="C139" s="30"/>
      <c r="D139" s="191" t="s">
        <v>173</v>
      </c>
      <c r="E139" s="30"/>
      <c r="F139" s="205" t="s">
        <v>182</v>
      </c>
      <c r="G139" s="30"/>
      <c r="H139" s="30"/>
      <c r="I139" s="106"/>
      <c r="J139" s="106"/>
      <c r="K139" s="30"/>
      <c r="L139" s="30"/>
      <c r="M139" s="31"/>
      <c r="N139" s="193"/>
      <c r="O139" s="194"/>
      <c r="P139" s="55"/>
      <c r="Q139" s="55"/>
      <c r="R139" s="55"/>
      <c r="S139" s="55"/>
      <c r="T139" s="55"/>
      <c r="U139" s="55"/>
      <c r="V139" s="55"/>
      <c r="W139" s="55"/>
      <c r="X139" s="56"/>
      <c r="Y139" s="30"/>
      <c r="Z139" s="30"/>
      <c r="AA139" s="30"/>
      <c r="AB139" s="30"/>
      <c r="AC139" s="30"/>
      <c r="AD139" s="30"/>
      <c r="AE139" s="30"/>
      <c r="AT139" s="13" t="s">
        <v>173</v>
      </c>
      <c r="AU139" s="13" t="s">
        <v>86</v>
      </c>
    </row>
    <row r="140" spans="1:65" s="2" customFormat="1" ht="21.75" customHeight="1">
      <c r="A140" s="30"/>
      <c r="B140" s="146"/>
      <c r="C140" s="178" t="s">
        <v>183</v>
      </c>
      <c r="D140" s="178" t="s">
        <v>162</v>
      </c>
      <c r="E140" s="179" t="s">
        <v>184</v>
      </c>
      <c r="F140" s="180" t="s">
        <v>185</v>
      </c>
      <c r="G140" s="181" t="s">
        <v>165</v>
      </c>
      <c r="H140" s="182">
        <v>2</v>
      </c>
      <c r="I140" s="183"/>
      <c r="J140" s="183"/>
      <c r="K140" s="184">
        <f>ROUND(P140*H140,2)</f>
        <v>0</v>
      </c>
      <c r="L140" s="180" t="s">
        <v>166</v>
      </c>
      <c r="M140" s="31"/>
      <c r="N140" s="185" t="s">
        <v>1</v>
      </c>
      <c r="O140" s="186" t="s">
        <v>41</v>
      </c>
      <c r="P140" s="187">
        <f>I140+J140</f>
        <v>0</v>
      </c>
      <c r="Q140" s="187">
        <f>ROUND(I140*H140,2)</f>
        <v>0</v>
      </c>
      <c r="R140" s="187">
        <f>ROUND(J140*H140,2)</f>
        <v>0</v>
      </c>
      <c r="S140" s="55"/>
      <c r="T140" s="188">
        <f>S140*H140</f>
        <v>0</v>
      </c>
      <c r="U140" s="188">
        <v>0</v>
      </c>
      <c r="V140" s="188">
        <f>U140*H140</f>
        <v>0</v>
      </c>
      <c r="W140" s="188">
        <v>0</v>
      </c>
      <c r="X140" s="189">
        <f>W140*H140</f>
        <v>0</v>
      </c>
      <c r="Y140" s="30"/>
      <c r="Z140" s="30"/>
      <c r="AA140" s="30"/>
      <c r="AB140" s="30"/>
      <c r="AC140" s="30"/>
      <c r="AD140" s="30"/>
      <c r="AE140" s="30"/>
      <c r="AR140" s="190" t="s">
        <v>167</v>
      </c>
      <c r="AT140" s="190" t="s">
        <v>162</v>
      </c>
      <c r="AU140" s="190" t="s">
        <v>86</v>
      </c>
      <c r="AY140" s="13" t="s">
        <v>161</v>
      </c>
      <c r="BE140" s="96">
        <f>IF(O140="základní",K140,0)</f>
        <v>0</v>
      </c>
      <c r="BF140" s="96">
        <f>IF(O140="snížená",K140,0)</f>
        <v>0</v>
      </c>
      <c r="BG140" s="96">
        <f>IF(O140="zákl. přenesená",K140,0)</f>
        <v>0</v>
      </c>
      <c r="BH140" s="96">
        <f>IF(O140="sníž. přenesená",K140,0)</f>
        <v>0</v>
      </c>
      <c r="BI140" s="96">
        <f>IF(O140="nulová",K140,0)</f>
        <v>0</v>
      </c>
      <c r="BJ140" s="13" t="s">
        <v>86</v>
      </c>
      <c r="BK140" s="96">
        <f>ROUND(P140*H140,2)</f>
        <v>0</v>
      </c>
      <c r="BL140" s="13" t="s">
        <v>167</v>
      </c>
      <c r="BM140" s="190" t="s">
        <v>186</v>
      </c>
    </row>
    <row r="141" spans="1:65" s="2" customFormat="1" ht="19.5">
      <c r="A141" s="30"/>
      <c r="B141" s="31"/>
      <c r="C141" s="30"/>
      <c r="D141" s="191" t="s">
        <v>169</v>
      </c>
      <c r="E141" s="30"/>
      <c r="F141" s="192" t="s">
        <v>185</v>
      </c>
      <c r="G141" s="30"/>
      <c r="H141" s="30"/>
      <c r="I141" s="106"/>
      <c r="J141" s="106"/>
      <c r="K141" s="30"/>
      <c r="L141" s="30"/>
      <c r="M141" s="31"/>
      <c r="N141" s="193"/>
      <c r="O141" s="194"/>
      <c r="P141" s="55"/>
      <c r="Q141" s="55"/>
      <c r="R141" s="55"/>
      <c r="S141" s="55"/>
      <c r="T141" s="55"/>
      <c r="U141" s="55"/>
      <c r="V141" s="55"/>
      <c r="W141" s="55"/>
      <c r="X141" s="56"/>
      <c r="Y141" s="30"/>
      <c r="Z141" s="30"/>
      <c r="AA141" s="30"/>
      <c r="AB141" s="30"/>
      <c r="AC141" s="30"/>
      <c r="AD141" s="30"/>
      <c r="AE141" s="30"/>
      <c r="AT141" s="13" t="s">
        <v>169</v>
      </c>
      <c r="AU141" s="13" t="s">
        <v>86</v>
      </c>
    </row>
    <row r="142" spans="1:65" s="2" customFormat="1" ht="21.75" customHeight="1">
      <c r="A142" s="30"/>
      <c r="B142" s="146"/>
      <c r="C142" s="195" t="s">
        <v>187</v>
      </c>
      <c r="D142" s="195" t="s">
        <v>158</v>
      </c>
      <c r="E142" s="196" t="s">
        <v>188</v>
      </c>
      <c r="F142" s="197" t="s">
        <v>189</v>
      </c>
      <c r="G142" s="198" t="s">
        <v>165</v>
      </c>
      <c r="H142" s="199">
        <v>2</v>
      </c>
      <c r="I142" s="200"/>
      <c r="J142" s="201"/>
      <c r="K142" s="202">
        <f>ROUND(P142*H142,2)</f>
        <v>0</v>
      </c>
      <c r="L142" s="197" t="s">
        <v>166</v>
      </c>
      <c r="M142" s="203"/>
      <c r="N142" s="204" t="s">
        <v>1</v>
      </c>
      <c r="O142" s="186" t="s">
        <v>41</v>
      </c>
      <c r="P142" s="187">
        <f>I142+J142</f>
        <v>0</v>
      </c>
      <c r="Q142" s="187">
        <f>ROUND(I142*H142,2)</f>
        <v>0</v>
      </c>
      <c r="R142" s="187">
        <f>ROUND(J142*H142,2)</f>
        <v>0</v>
      </c>
      <c r="S142" s="55"/>
      <c r="T142" s="188">
        <f>S142*H142</f>
        <v>0</v>
      </c>
      <c r="U142" s="188">
        <v>0</v>
      </c>
      <c r="V142" s="188">
        <f>U142*H142</f>
        <v>0</v>
      </c>
      <c r="W142" s="188">
        <v>0</v>
      </c>
      <c r="X142" s="189">
        <f>W142*H142</f>
        <v>0</v>
      </c>
      <c r="Y142" s="30"/>
      <c r="Z142" s="30"/>
      <c r="AA142" s="30"/>
      <c r="AB142" s="30"/>
      <c r="AC142" s="30"/>
      <c r="AD142" s="30"/>
      <c r="AE142" s="30"/>
      <c r="AR142" s="190" t="s">
        <v>167</v>
      </c>
      <c r="AT142" s="190" t="s">
        <v>158</v>
      </c>
      <c r="AU142" s="190" t="s">
        <v>86</v>
      </c>
      <c r="AY142" s="13" t="s">
        <v>161</v>
      </c>
      <c r="BE142" s="96">
        <f>IF(O142="základní",K142,0)</f>
        <v>0</v>
      </c>
      <c r="BF142" s="96">
        <f>IF(O142="snížená",K142,0)</f>
        <v>0</v>
      </c>
      <c r="BG142" s="96">
        <f>IF(O142="zákl. přenesená",K142,0)</f>
        <v>0</v>
      </c>
      <c r="BH142" s="96">
        <f>IF(O142="sníž. přenesená",K142,0)</f>
        <v>0</v>
      </c>
      <c r="BI142" s="96">
        <f>IF(O142="nulová",K142,0)</f>
        <v>0</v>
      </c>
      <c r="BJ142" s="13" t="s">
        <v>86</v>
      </c>
      <c r="BK142" s="96">
        <f>ROUND(P142*H142,2)</f>
        <v>0</v>
      </c>
      <c r="BL142" s="13" t="s">
        <v>167</v>
      </c>
      <c r="BM142" s="190" t="s">
        <v>190</v>
      </c>
    </row>
    <row r="143" spans="1:65" s="2" customFormat="1">
      <c r="A143" s="30"/>
      <c r="B143" s="31"/>
      <c r="C143" s="30"/>
      <c r="D143" s="191" t="s">
        <v>169</v>
      </c>
      <c r="E143" s="30"/>
      <c r="F143" s="192" t="s">
        <v>189</v>
      </c>
      <c r="G143" s="30"/>
      <c r="H143" s="30"/>
      <c r="I143" s="106"/>
      <c r="J143" s="106"/>
      <c r="K143" s="30"/>
      <c r="L143" s="30"/>
      <c r="M143" s="31"/>
      <c r="N143" s="193"/>
      <c r="O143" s="194"/>
      <c r="P143" s="55"/>
      <c r="Q143" s="55"/>
      <c r="R143" s="55"/>
      <c r="S143" s="55"/>
      <c r="T143" s="55"/>
      <c r="U143" s="55"/>
      <c r="V143" s="55"/>
      <c r="W143" s="55"/>
      <c r="X143" s="56"/>
      <c r="Y143" s="30"/>
      <c r="Z143" s="30"/>
      <c r="AA143" s="30"/>
      <c r="AB143" s="30"/>
      <c r="AC143" s="30"/>
      <c r="AD143" s="30"/>
      <c r="AE143" s="30"/>
      <c r="AT143" s="13" t="s">
        <v>169</v>
      </c>
      <c r="AU143" s="13" t="s">
        <v>86</v>
      </c>
    </row>
    <row r="144" spans="1:65" s="2" customFormat="1" ht="19.5">
      <c r="A144" s="30"/>
      <c r="B144" s="31"/>
      <c r="C144" s="30"/>
      <c r="D144" s="191" t="s">
        <v>173</v>
      </c>
      <c r="E144" s="30"/>
      <c r="F144" s="205" t="s">
        <v>191</v>
      </c>
      <c r="G144" s="30"/>
      <c r="H144" s="30"/>
      <c r="I144" s="106"/>
      <c r="J144" s="106"/>
      <c r="K144" s="30"/>
      <c r="L144" s="30"/>
      <c r="M144" s="31"/>
      <c r="N144" s="193"/>
      <c r="O144" s="194"/>
      <c r="P144" s="55"/>
      <c r="Q144" s="55"/>
      <c r="R144" s="55"/>
      <c r="S144" s="55"/>
      <c r="T144" s="55"/>
      <c r="U144" s="55"/>
      <c r="V144" s="55"/>
      <c r="W144" s="55"/>
      <c r="X144" s="56"/>
      <c r="Y144" s="30"/>
      <c r="Z144" s="30"/>
      <c r="AA144" s="30"/>
      <c r="AB144" s="30"/>
      <c r="AC144" s="30"/>
      <c r="AD144" s="30"/>
      <c r="AE144" s="30"/>
      <c r="AT144" s="13" t="s">
        <v>173</v>
      </c>
      <c r="AU144" s="13" t="s">
        <v>86</v>
      </c>
    </row>
    <row r="145" spans="1:65" s="2" customFormat="1" ht="33" customHeight="1">
      <c r="A145" s="30"/>
      <c r="B145" s="146"/>
      <c r="C145" s="195" t="s">
        <v>192</v>
      </c>
      <c r="D145" s="195" t="s">
        <v>158</v>
      </c>
      <c r="E145" s="196" t="s">
        <v>193</v>
      </c>
      <c r="F145" s="197" t="s">
        <v>194</v>
      </c>
      <c r="G145" s="198" t="s">
        <v>165</v>
      </c>
      <c r="H145" s="199">
        <v>2</v>
      </c>
      <c r="I145" s="200"/>
      <c r="J145" s="201"/>
      <c r="K145" s="202">
        <f>ROUND(P145*H145,2)</f>
        <v>0</v>
      </c>
      <c r="L145" s="197" t="s">
        <v>166</v>
      </c>
      <c r="M145" s="203"/>
      <c r="N145" s="204" t="s">
        <v>1</v>
      </c>
      <c r="O145" s="186" t="s">
        <v>41</v>
      </c>
      <c r="P145" s="187">
        <f>I145+J145</f>
        <v>0</v>
      </c>
      <c r="Q145" s="187">
        <f>ROUND(I145*H145,2)</f>
        <v>0</v>
      </c>
      <c r="R145" s="187">
        <f>ROUND(J145*H145,2)</f>
        <v>0</v>
      </c>
      <c r="S145" s="55"/>
      <c r="T145" s="188">
        <f>S145*H145</f>
        <v>0</v>
      </c>
      <c r="U145" s="188">
        <v>0</v>
      </c>
      <c r="V145" s="188">
        <f>U145*H145</f>
        <v>0</v>
      </c>
      <c r="W145" s="188">
        <v>0</v>
      </c>
      <c r="X145" s="189">
        <f>W145*H145</f>
        <v>0</v>
      </c>
      <c r="Y145" s="30"/>
      <c r="Z145" s="30"/>
      <c r="AA145" s="30"/>
      <c r="AB145" s="30"/>
      <c r="AC145" s="30"/>
      <c r="AD145" s="30"/>
      <c r="AE145" s="30"/>
      <c r="AR145" s="190" t="s">
        <v>167</v>
      </c>
      <c r="AT145" s="190" t="s">
        <v>158</v>
      </c>
      <c r="AU145" s="190" t="s">
        <v>86</v>
      </c>
      <c r="AY145" s="13" t="s">
        <v>161</v>
      </c>
      <c r="BE145" s="96">
        <f>IF(O145="základní",K145,0)</f>
        <v>0</v>
      </c>
      <c r="BF145" s="96">
        <f>IF(O145="snížená",K145,0)</f>
        <v>0</v>
      </c>
      <c r="BG145" s="96">
        <f>IF(O145="zákl. přenesená",K145,0)</f>
        <v>0</v>
      </c>
      <c r="BH145" s="96">
        <f>IF(O145="sníž. přenesená",K145,0)</f>
        <v>0</v>
      </c>
      <c r="BI145" s="96">
        <f>IF(O145="nulová",K145,0)</f>
        <v>0</v>
      </c>
      <c r="BJ145" s="13" t="s">
        <v>86</v>
      </c>
      <c r="BK145" s="96">
        <f>ROUND(P145*H145,2)</f>
        <v>0</v>
      </c>
      <c r="BL145" s="13" t="s">
        <v>167</v>
      </c>
      <c r="BM145" s="190" t="s">
        <v>195</v>
      </c>
    </row>
    <row r="146" spans="1:65" s="2" customFormat="1" ht="29.25">
      <c r="A146" s="30"/>
      <c r="B146" s="31"/>
      <c r="C146" s="30"/>
      <c r="D146" s="191" t="s">
        <v>169</v>
      </c>
      <c r="E146" s="30"/>
      <c r="F146" s="192" t="s">
        <v>194</v>
      </c>
      <c r="G146" s="30"/>
      <c r="H146" s="30"/>
      <c r="I146" s="106"/>
      <c r="J146" s="106"/>
      <c r="K146" s="30"/>
      <c r="L146" s="30"/>
      <c r="M146" s="31"/>
      <c r="N146" s="193"/>
      <c r="O146" s="194"/>
      <c r="P146" s="55"/>
      <c r="Q146" s="55"/>
      <c r="R146" s="55"/>
      <c r="S146" s="55"/>
      <c r="T146" s="55"/>
      <c r="U146" s="55"/>
      <c r="V146" s="55"/>
      <c r="W146" s="55"/>
      <c r="X146" s="56"/>
      <c r="Y146" s="30"/>
      <c r="Z146" s="30"/>
      <c r="AA146" s="30"/>
      <c r="AB146" s="30"/>
      <c r="AC146" s="30"/>
      <c r="AD146" s="30"/>
      <c r="AE146" s="30"/>
      <c r="AT146" s="13" t="s">
        <v>169</v>
      </c>
      <c r="AU146" s="13" t="s">
        <v>86</v>
      </c>
    </row>
    <row r="147" spans="1:65" s="2" customFormat="1" ht="21.75" customHeight="1">
      <c r="A147" s="30"/>
      <c r="B147" s="146"/>
      <c r="C147" s="178" t="s">
        <v>196</v>
      </c>
      <c r="D147" s="178" t="s">
        <v>162</v>
      </c>
      <c r="E147" s="179" t="s">
        <v>197</v>
      </c>
      <c r="F147" s="180" t="s">
        <v>198</v>
      </c>
      <c r="G147" s="181" t="s">
        <v>165</v>
      </c>
      <c r="H147" s="182">
        <v>2</v>
      </c>
      <c r="I147" s="183"/>
      <c r="J147" s="183"/>
      <c r="K147" s="184">
        <f>ROUND(P147*H147,2)</f>
        <v>0</v>
      </c>
      <c r="L147" s="180" t="s">
        <v>166</v>
      </c>
      <c r="M147" s="31"/>
      <c r="N147" s="185" t="s">
        <v>1</v>
      </c>
      <c r="O147" s="186" t="s">
        <v>41</v>
      </c>
      <c r="P147" s="187">
        <f>I147+J147</f>
        <v>0</v>
      </c>
      <c r="Q147" s="187">
        <f>ROUND(I147*H147,2)</f>
        <v>0</v>
      </c>
      <c r="R147" s="187">
        <f>ROUND(J147*H147,2)</f>
        <v>0</v>
      </c>
      <c r="S147" s="55"/>
      <c r="T147" s="188">
        <f>S147*H147</f>
        <v>0</v>
      </c>
      <c r="U147" s="188">
        <v>0</v>
      </c>
      <c r="V147" s="188">
        <f>U147*H147</f>
        <v>0</v>
      </c>
      <c r="W147" s="188">
        <v>0</v>
      </c>
      <c r="X147" s="189">
        <f>W147*H147</f>
        <v>0</v>
      </c>
      <c r="Y147" s="30"/>
      <c r="Z147" s="30"/>
      <c r="AA147" s="30"/>
      <c r="AB147" s="30"/>
      <c r="AC147" s="30"/>
      <c r="AD147" s="30"/>
      <c r="AE147" s="30"/>
      <c r="AR147" s="190" t="s">
        <v>167</v>
      </c>
      <c r="AT147" s="190" t="s">
        <v>162</v>
      </c>
      <c r="AU147" s="190" t="s">
        <v>86</v>
      </c>
      <c r="AY147" s="13" t="s">
        <v>161</v>
      </c>
      <c r="BE147" s="96">
        <f>IF(O147="základní",K147,0)</f>
        <v>0</v>
      </c>
      <c r="BF147" s="96">
        <f>IF(O147="snížená",K147,0)</f>
        <v>0</v>
      </c>
      <c r="BG147" s="96">
        <f>IF(O147="zákl. přenesená",K147,0)</f>
        <v>0</v>
      </c>
      <c r="BH147" s="96">
        <f>IF(O147="sníž. přenesená",K147,0)</f>
        <v>0</v>
      </c>
      <c r="BI147" s="96">
        <f>IF(O147="nulová",K147,0)</f>
        <v>0</v>
      </c>
      <c r="BJ147" s="13" t="s">
        <v>86</v>
      </c>
      <c r="BK147" s="96">
        <f>ROUND(P147*H147,2)</f>
        <v>0</v>
      </c>
      <c r="BL147" s="13" t="s">
        <v>167</v>
      </c>
      <c r="BM147" s="190" t="s">
        <v>199</v>
      </c>
    </row>
    <row r="148" spans="1:65" s="2" customFormat="1">
      <c r="A148" s="30"/>
      <c r="B148" s="31"/>
      <c r="C148" s="30"/>
      <c r="D148" s="191" t="s">
        <v>169</v>
      </c>
      <c r="E148" s="30"/>
      <c r="F148" s="192" t="s">
        <v>198</v>
      </c>
      <c r="G148" s="30"/>
      <c r="H148" s="30"/>
      <c r="I148" s="106"/>
      <c r="J148" s="106"/>
      <c r="K148" s="30"/>
      <c r="L148" s="30"/>
      <c r="M148" s="31"/>
      <c r="N148" s="193"/>
      <c r="O148" s="194"/>
      <c r="P148" s="55"/>
      <c r="Q148" s="55"/>
      <c r="R148" s="55"/>
      <c r="S148" s="55"/>
      <c r="T148" s="55"/>
      <c r="U148" s="55"/>
      <c r="V148" s="55"/>
      <c r="W148" s="55"/>
      <c r="X148" s="56"/>
      <c r="Y148" s="30"/>
      <c r="Z148" s="30"/>
      <c r="AA148" s="30"/>
      <c r="AB148" s="30"/>
      <c r="AC148" s="30"/>
      <c r="AD148" s="30"/>
      <c r="AE148" s="30"/>
      <c r="AT148" s="13" t="s">
        <v>169</v>
      </c>
      <c r="AU148" s="13" t="s">
        <v>86</v>
      </c>
    </row>
    <row r="149" spans="1:65" s="2" customFormat="1" ht="33" customHeight="1">
      <c r="A149" s="30"/>
      <c r="B149" s="146"/>
      <c r="C149" s="195" t="s">
        <v>200</v>
      </c>
      <c r="D149" s="195" t="s">
        <v>158</v>
      </c>
      <c r="E149" s="196" t="s">
        <v>201</v>
      </c>
      <c r="F149" s="197" t="s">
        <v>202</v>
      </c>
      <c r="G149" s="198" t="s">
        <v>165</v>
      </c>
      <c r="H149" s="199">
        <v>2</v>
      </c>
      <c r="I149" s="200"/>
      <c r="J149" s="201"/>
      <c r="K149" s="202">
        <f>ROUND(P149*H149,2)</f>
        <v>0</v>
      </c>
      <c r="L149" s="197" t="s">
        <v>166</v>
      </c>
      <c r="M149" s="203"/>
      <c r="N149" s="204" t="s">
        <v>1</v>
      </c>
      <c r="O149" s="186" t="s">
        <v>41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55"/>
      <c r="T149" s="188">
        <f>S149*H149</f>
        <v>0</v>
      </c>
      <c r="U149" s="188">
        <v>0</v>
      </c>
      <c r="V149" s="188">
        <f>U149*H149</f>
        <v>0</v>
      </c>
      <c r="W149" s="188">
        <v>0</v>
      </c>
      <c r="X149" s="189">
        <f>W149*H149</f>
        <v>0</v>
      </c>
      <c r="Y149" s="30"/>
      <c r="Z149" s="30"/>
      <c r="AA149" s="30"/>
      <c r="AB149" s="30"/>
      <c r="AC149" s="30"/>
      <c r="AD149" s="30"/>
      <c r="AE149" s="30"/>
      <c r="AR149" s="190" t="s">
        <v>167</v>
      </c>
      <c r="AT149" s="190" t="s">
        <v>158</v>
      </c>
      <c r="AU149" s="190" t="s">
        <v>86</v>
      </c>
      <c r="AY149" s="13" t="s">
        <v>161</v>
      </c>
      <c r="BE149" s="96">
        <f>IF(O149="základní",K149,0)</f>
        <v>0</v>
      </c>
      <c r="BF149" s="96">
        <f>IF(O149="snížená",K149,0)</f>
        <v>0</v>
      </c>
      <c r="BG149" s="96">
        <f>IF(O149="zákl. přenesená",K149,0)</f>
        <v>0</v>
      </c>
      <c r="BH149" s="96">
        <f>IF(O149="sníž. přenesená",K149,0)</f>
        <v>0</v>
      </c>
      <c r="BI149" s="96">
        <f>IF(O149="nulová",K149,0)</f>
        <v>0</v>
      </c>
      <c r="BJ149" s="13" t="s">
        <v>86</v>
      </c>
      <c r="BK149" s="96">
        <f>ROUND(P149*H149,2)</f>
        <v>0</v>
      </c>
      <c r="BL149" s="13" t="s">
        <v>167</v>
      </c>
      <c r="BM149" s="190" t="s">
        <v>203</v>
      </c>
    </row>
    <row r="150" spans="1:65" s="2" customFormat="1" ht="19.5">
      <c r="A150" s="30"/>
      <c r="B150" s="31"/>
      <c r="C150" s="30"/>
      <c r="D150" s="191" t="s">
        <v>169</v>
      </c>
      <c r="E150" s="30"/>
      <c r="F150" s="192" t="s">
        <v>202</v>
      </c>
      <c r="G150" s="30"/>
      <c r="H150" s="30"/>
      <c r="I150" s="106"/>
      <c r="J150" s="106"/>
      <c r="K150" s="30"/>
      <c r="L150" s="30"/>
      <c r="M150" s="31"/>
      <c r="N150" s="193"/>
      <c r="O150" s="194"/>
      <c r="P150" s="55"/>
      <c r="Q150" s="55"/>
      <c r="R150" s="55"/>
      <c r="S150" s="55"/>
      <c r="T150" s="55"/>
      <c r="U150" s="55"/>
      <c r="V150" s="55"/>
      <c r="W150" s="55"/>
      <c r="X150" s="56"/>
      <c r="Y150" s="30"/>
      <c r="Z150" s="30"/>
      <c r="AA150" s="30"/>
      <c r="AB150" s="30"/>
      <c r="AC150" s="30"/>
      <c r="AD150" s="30"/>
      <c r="AE150" s="30"/>
      <c r="AT150" s="13" t="s">
        <v>169</v>
      </c>
      <c r="AU150" s="13" t="s">
        <v>86</v>
      </c>
    </row>
    <row r="151" spans="1:65" s="2" customFormat="1" ht="33" customHeight="1">
      <c r="A151" s="30"/>
      <c r="B151" s="146"/>
      <c r="C151" s="178" t="s">
        <v>204</v>
      </c>
      <c r="D151" s="178" t="s">
        <v>162</v>
      </c>
      <c r="E151" s="179" t="s">
        <v>205</v>
      </c>
      <c r="F151" s="180" t="s">
        <v>206</v>
      </c>
      <c r="G151" s="181" t="s">
        <v>165</v>
      </c>
      <c r="H151" s="182">
        <v>2</v>
      </c>
      <c r="I151" s="183"/>
      <c r="J151" s="183"/>
      <c r="K151" s="184">
        <f>ROUND(P151*H151,2)</f>
        <v>0</v>
      </c>
      <c r="L151" s="180" t="s">
        <v>166</v>
      </c>
      <c r="M151" s="31"/>
      <c r="N151" s="185" t="s">
        <v>1</v>
      </c>
      <c r="O151" s="186" t="s">
        <v>41</v>
      </c>
      <c r="P151" s="187">
        <f>I151+J151</f>
        <v>0</v>
      </c>
      <c r="Q151" s="187">
        <f>ROUND(I151*H151,2)</f>
        <v>0</v>
      </c>
      <c r="R151" s="187">
        <f>ROUND(J151*H151,2)</f>
        <v>0</v>
      </c>
      <c r="S151" s="55"/>
      <c r="T151" s="188">
        <f>S151*H151</f>
        <v>0</v>
      </c>
      <c r="U151" s="188">
        <v>0</v>
      </c>
      <c r="V151" s="188">
        <f>U151*H151</f>
        <v>0</v>
      </c>
      <c r="W151" s="188">
        <v>0</v>
      </c>
      <c r="X151" s="189">
        <f>W151*H151</f>
        <v>0</v>
      </c>
      <c r="Y151" s="30"/>
      <c r="Z151" s="30"/>
      <c r="AA151" s="30"/>
      <c r="AB151" s="30"/>
      <c r="AC151" s="30"/>
      <c r="AD151" s="30"/>
      <c r="AE151" s="30"/>
      <c r="AR151" s="190" t="s">
        <v>167</v>
      </c>
      <c r="AT151" s="190" t="s">
        <v>162</v>
      </c>
      <c r="AU151" s="190" t="s">
        <v>86</v>
      </c>
      <c r="AY151" s="13" t="s">
        <v>161</v>
      </c>
      <c r="BE151" s="96">
        <f>IF(O151="základní",K151,0)</f>
        <v>0</v>
      </c>
      <c r="BF151" s="96">
        <f>IF(O151="snížená",K151,0)</f>
        <v>0</v>
      </c>
      <c r="BG151" s="96">
        <f>IF(O151="zákl. přenesená",K151,0)</f>
        <v>0</v>
      </c>
      <c r="BH151" s="96">
        <f>IF(O151="sníž. přenesená",K151,0)</f>
        <v>0</v>
      </c>
      <c r="BI151" s="96">
        <f>IF(O151="nulová",K151,0)</f>
        <v>0</v>
      </c>
      <c r="BJ151" s="13" t="s">
        <v>86</v>
      </c>
      <c r="BK151" s="96">
        <f>ROUND(P151*H151,2)</f>
        <v>0</v>
      </c>
      <c r="BL151" s="13" t="s">
        <v>167</v>
      </c>
      <c r="BM151" s="190" t="s">
        <v>207</v>
      </c>
    </row>
    <row r="152" spans="1:65" s="2" customFormat="1" ht="48.75">
      <c r="A152" s="30"/>
      <c r="B152" s="31"/>
      <c r="C152" s="30"/>
      <c r="D152" s="191" t="s">
        <v>169</v>
      </c>
      <c r="E152" s="30"/>
      <c r="F152" s="192" t="s">
        <v>208</v>
      </c>
      <c r="G152" s="30"/>
      <c r="H152" s="30"/>
      <c r="I152" s="106"/>
      <c r="J152" s="106"/>
      <c r="K152" s="30"/>
      <c r="L152" s="30"/>
      <c r="M152" s="31"/>
      <c r="N152" s="193"/>
      <c r="O152" s="194"/>
      <c r="P152" s="55"/>
      <c r="Q152" s="55"/>
      <c r="R152" s="55"/>
      <c r="S152" s="55"/>
      <c r="T152" s="55"/>
      <c r="U152" s="55"/>
      <c r="V152" s="55"/>
      <c r="W152" s="55"/>
      <c r="X152" s="56"/>
      <c r="Y152" s="30"/>
      <c r="Z152" s="30"/>
      <c r="AA152" s="30"/>
      <c r="AB152" s="30"/>
      <c r="AC152" s="30"/>
      <c r="AD152" s="30"/>
      <c r="AE152" s="30"/>
      <c r="AT152" s="13" t="s">
        <v>169</v>
      </c>
      <c r="AU152" s="13" t="s">
        <v>86</v>
      </c>
    </row>
    <row r="153" spans="1:65" s="2" customFormat="1" ht="33" customHeight="1">
      <c r="A153" s="30"/>
      <c r="B153" s="146"/>
      <c r="C153" s="195" t="s">
        <v>209</v>
      </c>
      <c r="D153" s="195" t="s">
        <v>158</v>
      </c>
      <c r="E153" s="196" t="s">
        <v>210</v>
      </c>
      <c r="F153" s="197" t="s">
        <v>211</v>
      </c>
      <c r="G153" s="198" t="s">
        <v>165</v>
      </c>
      <c r="H153" s="199">
        <v>2</v>
      </c>
      <c r="I153" s="200"/>
      <c r="J153" s="201"/>
      <c r="K153" s="202">
        <f>ROUND(P153*H153,2)</f>
        <v>0</v>
      </c>
      <c r="L153" s="197" t="s">
        <v>166</v>
      </c>
      <c r="M153" s="203"/>
      <c r="N153" s="204" t="s">
        <v>1</v>
      </c>
      <c r="O153" s="186" t="s">
        <v>41</v>
      </c>
      <c r="P153" s="187">
        <f>I153+J153</f>
        <v>0</v>
      </c>
      <c r="Q153" s="187">
        <f>ROUND(I153*H153,2)</f>
        <v>0</v>
      </c>
      <c r="R153" s="187">
        <f>ROUND(J153*H153,2)</f>
        <v>0</v>
      </c>
      <c r="S153" s="55"/>
      <c r="T153" s="188">
        <f>S153*H153</f>
        <v>0</v>
      </c>
      <c r="U153" s="188">
        <v>0</v>
      </c>
      <c r="V153" s="188">
        <f>U153*H153</f>
        <v>0</v>
      </c>
      <c r="W153" s="188">
        <v>0</v>
      </c>
      <c r="X153" s="189">
        <f>W153*H153</f>
        <v>0</v>
      </c>
      <c r="Y153" s="30"/>
      <c r="Z153" s="30"/>
      <c r="AA153" s="30"/>
      <c r="AB153" s="30"/>
      <c r="AC153" s="30"/>
      <c r="AD153" s="30"/>
      <c r="AE153" s="30"/>
      <c r="AR153" s="190" t="s">
        <v>212</v>
      </c>
      <c r="AT153" s="190" t="s">
        <v>158</v>
      </c>
      <c r="AU153" s="190" t="s">
        <v>86</v>
      </c>
      <c r="AY153" s="13" t="s">
        <v>161</v>
      </c>
      <c r="BE153" s="96">
        <f>IF(O153="základní",K153,0)</f>
        <v>0</v>
      </c>
      <c r="BF153" s="96">
        <f>IF(O153="snížená",K153,0)</f>
        <v>0</v>
      </c>
      <c r="BG153" s="96">
        <f>IF(O153="zákl. přenesená",K153,0)</f>
        <v>0</v>
      </c>
      <c r="BH153" s="96">
        <f>IF(O153="sníž. přenesená",K153,0)</f>
        <v>0</v>
      </c>
      <c r="BI153" s="96">
        <f>IF(O153="nulová",K153,0)</f>
        <v>0</v>
      </c>
      <c r="BJ153" s="13" t="s">
        <v>86</v>
      </c>
      <c r="BK153" s="96">
        <f>ROUND(P153*H153,2)</f>
        <v>0</v>
      </c>
      <c r="BL153" s="13" t="s">
        <v>212</v>
      </c>
      <c r="BM153" s="190" t="s">
        <v>213</v>
      </c>
    </row>
    <row r="154" spans="1:65" s="2" customFormat="1" ht="29.25">
      <c r="A154" s="30"/>
      <c r="B154" s="31"/>
      <c r="C154" s="30"/>
      <c r="D154" s="191" t="s">
        <v>169</v>
      </c>
      <c r="E154" s="30"/>
      <c r="F154" s="192" t="s">
        <v>211</v>
      </c>
      <c r="G154" s="30"/>
      <c r="H154" s="30"/>
      <c r="I154" s="106"/>
      <c r="J154" s="106"/>
      <c r="K154" s="30"/>
      <c r="L154" s="30"/>
      <c r="M154" s="31"/>
      <c r="N154" s="193"/>
      <c r="O154" s="194"/>
      <c r="P154" s="55"/>
      <c r="Q154" s="55"/>
      <c r="R154" s="55"/>
      <c r="S154" s="55"/>
      <c r="T154" s="55"/>
      <c r="U154" s="55"/>
      <c r="V154" s="55"/>
      <c r="W154" s="55"/>
      <c r="X154" s="56"/>
      <c r="Y154" s="30"/>
      <c r="Z154" s="30"/>
      <c r="AA154" s="30"/>
      <c r="AB154" s="30"/>
      <c r="AC154" s="30"/>
      <c r="AD154" s="30"/>
      <c r="AE154" s="30"/>
      <c r="AT154" s="13" t="s">
        <v>169</v>
      </c>
      <c r="AU154" s="13" t="s">
        <v>86</v>
      </c>
    </row>
    <row r="155" spans="1:65" s="2" customFormat="1" ht="21.75" customHeight="1">
      <c r="A155" s="30"/>
      <c r="B155" s="146"/>
      <c r="C155" s="178" t="s">
        <v>214</v>
      </c>
      <c r="D155" s="178" t="s">
        <v>162</v>
      </c>
      <c r="E155" s="179" t="s">
        <v>215</v>
      </c>
      <c r="F155" s="180" t="s">
        <v>216</v>
      </c>
      <c r="G155" s="181" t="s">
        <v>165</v>
      </c>
      <c r="H155" s="182">
        <v>2</v>
      </c>
      <c r="I155" s="183"/>
      <c r="J155" s="183"/>
      <c r="K155" s="184">
        <f>ROUND(P155*H155,2)</f>
        <v>0</v>
      </c>
      <c r="L155" s="180" t="s">
        <v>166</v>
      </c>
      <c r="M155" s="31"/>
      <c r="N155" s="185" t="s">
        <v>1</v>
      </c>
      <c r="O155" s="186" t="s">
        <v>41</v>
      </c>
      <c r="P155" s="187">
        <f>I155+J155</f>
        <v>0</v>
      </c>
      <c r="Q155" s="187">
        <f>ROUND(I155*H155,2)</f>
        <v>0</v>
      </c>
      <c r="R155" s="187">
        <f>ROUND(J155*H155,2)</f>
        <v>0</v>
      </c>
      <c r="S155" s="55"/>
      <c r="T155" s="188">
        <f>S155*H155</f>
        <v>0</v>
      </c>
      <c r="U155" s="188">
        <v>0</v>
      </c>
      <c r="V155" s="188">
        <f>U155*H155</f>
        <v>0</v>
      </c>
      <c r="W155" s="188">
        <v>0</v>
      </c>
      <c r="X155" s="189">
        <f>W155*H155</f>
        <v>0</v>
      </c>
      <c r="Y155" s="30"/>
      <c r="Z155" s="30"/>
      <c r="AA155" s="30"/>
      <c r="AB155" s="30"/>
      <c r="AC155" s="30"/>
      <c r="AD155" s="30"/>
      <c r="AE155" s="30"/>
      <c r="AR155" s="190" t="s">
        <v>217</v>
      </c>
      <c r="AT155" s="190" t="s">
        <v>162</v>
      </c>
      <c r="AU155" s="190" t="s">
        <v>86</v>
      </c>
      <c r="AY155" s="13" t="s">
        <v>161</v>
      </c>
      <c r="BE155" s="96">
        <f>IF(O155="základní",K155,0)</f>
        <v>0</v>
      </c>
      <c r="BF155" s="96">
        <f>IF(O155="snížená",K155,0)</f>
        <v>0</v>
      </c>
      <c r="BG155" s="96">
        <f>IF(O155="zákl. přenesená",K155,0)</f>
        <v>0</v>
      </c>
      <c r="BH155" s="96">
        <f>IF(O155="sníž. přenesená",K155,0)</f>
        <v>0</v>
      </c>
      <c r="BI155" s="96">
        <f>IF(O155="nulová",K155,0)</f>
        <v>0</v>
      </c>
      <c r="BJ155" s="13" t="s">
        <v>86</v>
      </c>
      <c r="BK155" s="96">
        <f>ROUND(P155*H155,2)</f>
        <v>0</v>
      </c>
      <c r="BL155" s="13" t="s">
        <v>217</v>
      </c>
      <c r="BM155" s="190" t="s">
        <v>218</v>
      </c>
    </row>
    <row r="156" spans="1:65" s="2" customFormat="1" ht="19.5">
      <c r="A156" s="30"/>
      <c r="B156" s="31"/>
      <c r="C156" s="30"/>
      <c r="D156" s="191" t="s">
        <v>169</v>
      </c>
      <c r="E156" s="30"/>
      <c r="F156" s="192" t="s">
        <v>216</v>
      </c>
      <c r="G156" s="30"/>
      <c r="H156" s="30"/>
      <c r="I156" s="106"/>
      <c r="J156" s="106"/>
      <c r="K156" s="30"/>
      <c r="L156" s="30"/>
      <c r="M156" s="31"/>
      <c r="N156" s="193"/>
      <c r="O156" s="194"/>
      <c r="P156" s="55"/>
      <c r="Q156" s="55"/>
      <c r="R156" s="55"/>
      <c r="S156" s="55"/>
      <c r="T156" s="55"/>
      <c r="U156" s="55"/>
      <c r="V156" s="55"/>
      <c r="W156" s="55"/>
      <c r="X156" s="56"/>
      <c r="Y156" s="30"/>
      <c r="Z156" s="30"/>
      <c r="AA156" s="30"/>
      <c r="AB156" s="30"/>
      <c r="AC156" s="30"/>
      <c r="AD156" s="30"/>
      <c r="AE156" s="30"/>
      <c r="AT156" s="13" t="s">
        <v>169</v>
      </c>
      <c r="AU156" s="13" t="s">
        <v>86</v>
      </c>
    </row>
    <row r="157" spans="1:65" s="2" customFormat="1" ht="21.75" customHeight="1">
      <c r="A157" s="30"/>
      <c r="B157" s="146"/>
      <c r="C157" s="178" t="s">
        <v>219</v>
      </c>
      <c r="D157" s="178" t="s">
        <v>162</v>
      </c>
      <c r="E157" s="179" t="s">
        <v>220</v>
      </c>
      <c r="F157" s="180" t="s">
        <v>221</v>
      </c>
      <c r="G157" s="181" t="s">
        <v>165</v>
      </c>
      <c r="H157" s="182">
        <v>2</v>
      </c>
      <c r="I157" s="183"/>
      <c r="J157" s="183"/>
      <c r="K157" s="184">
        <f>ROUND(P157*H157,2)</f>
        <v>0</v>
      </c>
      <c r="L157" s="180" t="s">
        <v>166</v>
      </c>
      <c r="M157" s="31"/>
      <c r="N157" s="185" t="s">
        <v>1</v>
      </c>
      <c r="O157" s="186" t="s">
        <v>41</v>
      </c>
      <c r="P157" s="187">
        <f>I157+J157</f>
        <v>0</v>
      </c>
      <c r="Q157" s="187">
        <f>ROUND(I157*H157,2)</f>
        <v>0</v>
      </c>
      <c r="R157" s="187">
        <f>ROUND(J157*H157,2)</f>
        <v>0</v>
      </c>
      <c r="S157" s="55"/>
      <c r="T157" s="188">
        <f>S157*H157</f>
        <v>0</v>
      </c>
      <c r="U157" s="188">
        <v>0</v>
      </c>
      <c r="V157" s="188">
        <f>U157*H157</f>
        <v>0</v>
      </c>
      <c r="W157" s="188">
        <v>0</v>
      </c>
      <c r="X157" s="189">
        <f>W157*H157</f>
        <v>0</v>
      </c>
      <c r="Y157" s="30"/>
      <c r="Z157" s="30"/>
      <c r="AA157" s="30"/>
      <c r="AB157" s="30"/>
      <c r="AC157" s="30"/>
      <c r="AD157" s="30"/>
      <c r="AE157" s="30"/>
      <c r="AR157" s="190" t="s">
        <v>217</v>
      </c>
      <c r="AT157" s="190" t="s">
        <v>162</v>
      </c>
      <c r="AU157" s="190" t="s">
        <v>86</v>
      </c>
      <c r="AY157" s="13" t="s">
        <v>161</v>
      </c>
      <c r="BE157" s="96">
        <f>IF(O157="základní",K157,0)</f>
        <v>0</v>
      </c>
      <c r="BF157" s="96">
        <f>IF(O157="snížená",K157,0)</f>
        <v>0</v>
      </c>
      <c r="BG157" s="96">
        <f>IF(O157="zákl. přenesená",K157,0)</f>
        <v>0</v>
      </c>
      <c r="BH157" s="96">
        <f>IF(O157="sníž. přenesená",K157,0)</f>
        <v>0</v>
      </c>
      <c r="BI157" s="96">
        <f>IF(O157="nulová",K157,0)</f>
        <v>0</v>
      </c>
      <c r="BJ157" s="13" t="s">
        <v>86</v>
      </c>
      <c r="BK157" s="96">
        <f>ROUND(P157*H157,2)</f>
        <v>0</v>
      </c>
      <c r="BL157" s="13" t="s">
        <v>217</v>
      </c>
      <c r="BM157" s="190" t="s">
        <v>222</v>
      </c>
    </row>
    <row r="158" spans="1:65" s="2" customFormat="1" ht="19.5">
      <c r="A158" s="30"/>
      <c r="B158" s="31"/>
      <c r="C158" s="30"/>
      <c r="D158" s="191" t="s">
        <v>169</v>
      </c>
      <c r="E158" s="30"/>
      <c r="F158" s="192" t="s">
        <v>221</v>
      </c>
      <c r="G158" s="30"/>
      <c r="H158" s="30"/>
      <c r="I158" s="106"/>
      <c r="J158" s="106"/>
      <c r="K158" s="30"/>
      <c r="L158" s="30"/>
      <c r="M158" s="31"/>
      <c r="N158" s="193"/>
      <c r="O158" s="194"/>
      <c r="P158" s="55"/>
      <c r="Q158" s="55"/>
      <c r="R158" s="55"/>
      <c r="S158" s="55"/>
      <c r="T158" s="55"/>
      <c r="U158" s="55"/>
      <c r="V158" s="55"/>
      <c r="W158" s="55"/>
      <c r="X158" s="56"/>
      <c r="Y158" s="30"/>
      <c r="Z158" s="30"/>
      <c r="AA158" s="30"/>
      <c r="AB158" s="30"/>
      <c r="AC158" s="30"/>
      <c r="AD158" s="30"/>
      <c r="AE158" s="30"/>
      <c r="AT158" s="13" t="s">
        <v>169</v>
      </c>
      <c r="AU158" s="13" t="s">
        <v>86</v>
      </c>
    </row>
    <row r="159" spans="1:65" s="2" customFormat="1" ht="44.25" customHeight="1">
      <c r="A159" s="30"/>
      <c r="B159" s="146"/>
      <c r="C159" s="195" t="s">
        <v>223</v>
      </c>
      <c r="D159" s="195" t="s">
        <v>158</v>
      </c>
      <c r="E159" s="196" t="s">
        <v>224</v>
      </c>
      <c r="F159" s="197" t="s">
        <v>225</v>
      </c>
      <c r="G159" s="198" t="s">
        <v>165</v>
      </c>
      <c r="H159" s="199">
        <v>2</v>
      </c>
      <c r="I159" s="200"/>
      <c r="J159" s="201"/>
      <c r="K159" s="202">
        <f>ROUND(P159*H159,2)</f>
        <v>0</v>
      </c>
      <c r="L159" s="197" t="s">
        <v>166</v>
      </c>
      <c r="M159" s="203"/>
      <c r="N159" s="204" t="s">
        <v>1</v>
      </c>
      <c r="O159" s="186" t="s">
        <v>41</v>
      </c>
      <c r="P159" s="187">
        <f>I159+J159</f>
        <v>0</v>
      </c>
      <c r="Q159" s="187">
        <f>ROUND(I159*H159,2)</f>
        <v>0</v>
      </c>
      <c r="R159" s="187">
        <f>ROUND(J159*H159,2)</f>
        <v>0</v>
      </c>
      <c r="S159" s="55"/>
      <c r="T159" s="188">
        <f>S159*H159</f>
        <v>0</v>
      </c>
      <c r="U159" s="188">
        <v>0</v>
      </c>
      <c r="V159" s="188">
        <f>U159*H159</f>
        <v>0</v>
      </c>
      <c r="W159" s="188">
        <v>0</v>
      </c>
      <c r="X159" s="189">
        <f>W159*H159</f>
        <v>0</v>
      </c>
      <c r="Y159" s="30"/>
      <c r="Z159" s="30"/>
      <c r="AA159" s="30"/>
      <c r="AB159" s="30"/>
      <c r="AC159" s="30"/>
      <c r="AD159" s="30"/>
      <c r="AE159" s="30"/>
      <c r="AR159" s="190" t="s">
        <v>212</v>
      </c>
      <c r="AT159" s="190" t="s">
        <v>158</v>
      </c>
      <c r="AU159" s="190" t="s">
        <v>86</v>
      </c>
      <c r="AY159" s="13" t="s">
        <v>161</v>
      </c>
      <c r="BE159" s="96">
        <f>IF(O159="základní",K159,0)</f>
        <v>0</v>
      </c>
      <c r="BF159" s="96">
        <f>IF(O159="snížená",K159,0)</f>
        <v>0</v>
      </c>
      <c r="BG159" s="96">
        <f>IF(O159="zákl. přenesená",K159,0)</f>
        <v>0</v>
      </c>
      <c r="BH159" s="96">
        <f>IF(O159="sníž. přenesená",K159,0)</f>
        <v>0</v>
      </c>
      <c r="BI159" s="96">
        <f>IF(O159="nulová",K159,0)</f>
        <v>0</v>
      </c>
      <c r="BJ159" s="13" t="s">
        <v>86</v>
      </c>
      <c r="BK159" s="96">
        <f>ROUND(P159*H159,2)</f>
        <v>0</v>
      </c>
      <c r="BL159" s="13" t="s">
        <v>212</v>
      </c>
      <c r="BM159" s="190" t="s">
        <v>226</v>
      </c>
    </row>
    <row r="160" spans="1:65" s="2" customFormat="1" ht="39">
      <c r="A160" s="30"/>
      <c r="B160" s="31"/>
      <c r="C160" s="30"/>
      <c r="D160" s="191" t="s">
        <v>169</v>
      </c>
      <c r="E160" s="30"/>
      <c r="F160" s="192" t="s">
        <v>225</v>
      </c>
      <c r="G160" s="30"/>
      <c r="H160" s="30"/>
      <c r="I160" s="106"/>
      <c r="J160" s="106"/>
      <c r="K160" s="30"/>
      <c r="L160" s="30"/>
      <c r="M160" s="31"/>
      <c r="N160" s="193"/>
      <c r="O160" s="194"/>
      <c r="P160" s="55"/>
      <c r="Q160" s="55"/>
      <c r="R160" s="55"/>
      <c r="S160" s="55"/>
      <c r="T160" s="55"/>
      <c r="U160" s="55"/>
      <c r="V160" s="55"/>
      <c r="W160" s="55"/>
      <c r="X160" s="56"/>
      <c r="Y160" s="30"/>
      <c r="Z160" s="30"/>
      <c r="AA160" s="30"/>
      <c r="AB160" s="30"/>
      <c r="AC160" s="30"/>
      <c r="AD160" s="30"/>
      <c r="AE160" s="30"/>
      <c r="AT160" s="13" t="s">
        <v>169</v>
      </c>
      <c r="AU160" s="13" t="s">
        <v>86</v>
      </c>
    </row>
    <row r="161" spans="1:65" s="2" customFormat="1" ht="21.75" customHeight="1">
      <c r="A161" s="30"/>
      <c r="B161" s="146"/>
      <c r="C161" s="195" t="s">
        <v>9</v>
      </c>
      <c r="D161" s="195" t="s">
        <v>158</v>
      </c>
      <c r="E161" s="196" t="s">
        <v>227</v>
      </c>
      <c r="F161" s="197" t="s">
        <v>228</v>
      </c>
      <c r="G161" s="198" t="s">
        <v>165</v>
      </c>
      <c r="H161" s="199">
        <v>2</v>
      </c>
      <c r="I161" s="200"/>
      <c r="J161" s="201"/>
      <c r="K161" s="202">
        <f>ROUND(P161*H161,2)</f>
        <v>0</v>
      </c>
      <c r="L161" s="197" t="s">
        <v>166</v>
      </c>
      <c r="M161" s="203"/>
      <c r="N161" s="204" t="s">
        <v>1</v>
      </c>
      <c r="O161" s="186" t="s">
        <v>41</v>
      </c>
      <c r="P161" s="187">
        <f>I161+J161</f>
        <v>0</v>
      </c>
      <c r="Q161" s="187">
        <f>ROUND(I161*H161,2)</f>
        <v>0</v>
      </c>
      <c r="R161" s="187">
        <f>ROUND(J161*H161,2)</f>
        <v>0</v>
      </c>
      <c r="S161" s="55"/>
      <c r="T161" s="188">
        <f>S161*H161</f>
        <v>0</v>
      </c>
      <c r="U161" s="188">
        <v>0</v>
      </c>
      <c r="V161" s="188">
        <f>U161*H161</f>
        <v>0</v>
      </c>
      <c r="W161" s="188">
        <v>0</v>
      </c>
      <c r="X161" s="189">
        <f>W161*H161</f>
        <v>0</v>
      </c>
      <c r="Y161" s="30"/>
      <c r="Z161" s="30"/>
      <c r="AA161" s="30"/>
      <c r="AB161" s="30"/>
      <c r="AC161" s="30"/>
      <c r="AD161" s="30"/>
      <c r="AE161" s="30"/>
      <c r="AR161" s="190" t="s">
        <v>212</v>
      </c>
      <c r="AT161" s="190" t="s">
        <v>158</v>
      </c>
      <c r="AU161" s="190" t="s">
        <v>86</v>
      </c>
      <c r="AY161" s="13" t="s">
        <v>161</v>
      </c>
      <c r="BE161" s="96">
        <f>IF(O161="základní",K161,0)</f>
        <v>0</v>
      </c>
      <c r="BF161" s="96">
        <f>IF(O161="snížená",K161,0)</f>
        <v>0</v>
      </c>
      <c r="BG161" s="96">
        <f>IF(O161="zákl. přenesená",K161,0)</f>
        <v>0</v>
      </c>
      <c r="BH161" s="96">
        <f>IF(O161="sníž. přenesená",K161,0)</f>
        <v>0</v>
      </c>
      <c r="BI161" s="96">
        <f>IF(O161="nulová",K161,0)</f>
        <v>0</v>
      </c>
      <c r="BJ161" s="13" t="s">
        <v>86</v>
      </c>
      <c r="BK161" s="96">
        <f>ROUND(P161*H161,2)</f>
        <v>0</v>
      </c>
      <c r="BL161" s="13" t="s">
        <v>212</v>
      </c>
      <c r="BM161" s="190" t="s">
        <v>229</v>
      </c>
    </row>
    <row r="162" spans="1:65" s="2" customFormat="1">
      <c r="A162" s="30"/>
      <c r="B162" s="31"/>
      <c r="C162" s="30"/>
      <c r="D162" s="191" t="s">
        <v>169</v>
      </c>
      <c r="E162" s="30"/>
      <c r="F162" s="192" t="s">
        <v>228</v>
      </c>
      <c r="G162" s="30"/>
      <c r="H162" s="30"/>
      <c r="I162" s="106"/>
      <c r="J162" s="106"/>
      <c r="K162" s="30"/>
      <c r="L162" s="30"/>
      <c r="M162" s="31"/>
      <c r="N162" s="193"/>
      <c r="O162" s="194"/>
      <c r="P162" s="55"/>
      <c r="Q162" s="55"/>
      <c r="R162" s="55"/>
      <c r="S162" s="55"/>
      <c r="T162" s="55"/>
      <c r="U162" s="55"/>
      <c r="V162" s="55"/>
      <c r="W162" s="55"/>
      <c r="X162" s="56"/>
      <c r="Y162" s="30"/>
      <c r="Z162" s="30"/>
      <c r="AA162" s="30"/>
      <c r="AB162" s="30"/>
      <c r="AC162" s="30"/>
      <c r="AD162" s="30"/>
      <c r="AE162" s="30"/>
      <c r="AT162" s="13" t="s">
        <v>169</v>
      </c>
      <c r="AU162" s="13" t="s">
        <v>86</v>
      </c>
    </row>
    <row r="163" spans="1:65" s="2" customFormat="1" ht="19.5">
      <c r="A163" s="30"/>
      <c r="B163" s="31"/>
      <c r="C163" s="30"/>
      <c r="D163" s="191" t="s">
        <v>173</v>
      </c>
      <c r="E163" s="30"/>
      <c r="F163" s="205" t="s">
        <v>230</v>
      </c>
      <c r="G163" s="30"/>
      <c r="H163" s="30"/>
      <c r="I163" s="106"/>
      <c r="J163" s="106"/>
      <c r="K163" s="30"/>
      <c r="L163" s="30"/>
      <c r="M163" s="31"/>
      <c r="N163" s="193"/>
      <c r="O163" s="194"/>
      <c r="P163" s="55"/>
      <c r="Q163" s="55"/>
      <c r="R163" s="55"/>
      <c r="S163" s="55"/>
      <c r="T163" s="55"/>
      <c r="U163" s="55"/>
      <c r="V163" s="55"/>
      <c r="W163" s="55"/>
      <c r="X163" s="56"/>
      <c r="Y163" s="30"/>
      <c r="Z163" s="30"/>
      <c r="AA163" s="30"/>
      <c r="AB163" s="30"/>
      <c r="AC163" s="30"/>
      <c r="AD163" s="30"/>
      <c r="AE163" s="30"/>
      <c r="AT163" s="13" t="s">
        <v>173</v>
      </c>
      <c r="AU163" s="13" t="s">
        <v>86</v>
      </c>
    </row>
    <row r="164" spans="1:65" s="2" customFormat="1" ht="21.75" customHeight="1">
      <c r="A164" s="30"/>
      <c r="B164" s="146"/>
      <c r="C164" s="195" t="s">
        <v>231</v>
      </c>
      <c r="D164" s="195" t="s">
        <v>158</v>
      </c>
      <c r="E164" s="196" t="s">
        <v>232</v>
      </c>
      <c r="F164" s="197" t="s">
        <v>233</v>
      </c>
      <c r="G164" s="198" t="s">
        <v>165</v>
      </c>
      <c r="H164" s="199">
        <v>2</v>
      </c>
      <c r="I164" s="200"/>
      <c r="J164" s="201"/>
      <c r="K164" s="202">
        <f>ROUND(P164*H164,2)</f>
        <v>0</v>
      </c>
      <c r="L164" s="197" t="s">
        <v>166</v>
      </c>
      <c r="M164" s="203"/>
      <c r="N164" s="204" t="s">
        <v>1</v>
      </c>
      <c r="O164" s="186" t="s">
        <v>41</v>
      </c>
      <c r="P164" s="187">
        <f>I164+J164</f>
        <v>0</v>
      </c>
      <c r="Q164" s="187">
        <f>ROUND(I164*H164,2)</f>
        <v>0</v>
      </c>
      <c r="R164" s="187">
        <f>ROUND(J164*H164,2)</f>
        <v>0</v>
      </c>
      <c r="S164" s="55"/>
      <c r="T164" s="188">
        <f>S164*H164</f>
        <v>0</v>
      </c>
      <c r="U164" s="188">
        <v>0</v>
      </c>
      <c r="V164" s="188">
        <f>U164*H164</f>
        <v>0</v>
      </c>
      <c r="W164" s="188">
        <v>0</v>
      </c>
      <c r="X164" s="189">
        <f>W164*H164</f>
        <v>0</v>
      </c>
      <c r="Y164" s="30"/>
      <c r="Z164" s="30"/>
      <c r="AA164" s="30"/>
      <c r="AB164" s="30"/>
      <c r="AC164" s="30"/>
      <c r="AD164" s="30"/>
      <c r="AE164" s="30"/>
      <c r="AR164" s="190" t="s">
        <v>212</v>
      </c>
      <c r="AT164" s="190" t="s">
        <v>158</v>
      </c>
      <c r="AU164" s="190" t="s">
        <v>86</v>
      </c>
      <c r="AY164" s="13" t="s">
        <v>161</v>
      </c>
      <c r="BE164" s="96">
        <f>IF(O164="základní",K164,0)</f>
        <v>0</v>
      </c>
      <c r="BF164" s="96">
        <f>IF(O164="snížená",K164,0)</f>
        <v>0</v>
      </c>
      <c r="BG164" s="96">
        <f>IF(O164="zákl. přenesená",K164,0)</f>
        <v>0</v>
      </c>
      <c r="BH164" s="96">
        <f>IF(O164="sníž. přenesená",K164,0)</f>
        <v>0</v>
      </c>
      <c r="BI164" s="96">
        <f>IF(O164="nulová",K164,0)</f>
        <v>0</v>
      </c>
      <c r="BJ164" s="13" t="s">
        <v>86</v>
      </c>
      <c r="BK164" s="96">
        <f>ROUND(P164*H164,2)</f>
        <v>0</v>
      </c>
      <c r="BL164" s="13" t="s">
        <v>212</v>
      </c>
      <c r="BM164" s="190" t="s">
        <v>234</v>
      </c>
    </row>
    <row r="165" spans="1:65" s="2" customFormat="1">
      <c r="A165" s="30"/>
      <c r="B165" s="31"/>
      <c r="C165" s="30"/>
      <c r="D165" s="191" t="s">
        <v>169</v>
      </c>
      <c r="E165" s="30"/>
      <c r="F165" s="192" t="s">
        <v>233</v>
      </c>
      <c r="G165" s="30"/>
      <c r="H165" s="30"/>
      <c r="I165" s="106"/>
      <c r="J165" s="106"/>
      <c r="K165" s="30"/>
      <c r="L165" s="30"/>
      <c r="M165" s="31"/>
      <c r="N165" s="193"/>
      <c r="O165" s="194"/>
      <c r="P165" s="55"/>
      <c r="Q165" s="55"/>
      <c r="R165" s="55"/>
      <c r="S165" s="55"/>
      <c r="T165" s="55"/>
      <c r="U165" s="55"/>
      <c r="V165" s="55"/>
      <c r="W165" s="55"/>
      <c r="X165" s="56"/>
      <c r="Y165" s="30"/>
      <c r="Z165" s="30"/>
      <c r="AA165" s="30"/>
      <c r="AB165" s="30"/>
      <c r="AC165" s="30"/>
      <c r="AD165" s="30"/>
      <c r="AE165" s="30"/>
      <c r="AT165" s="13" t="s">
        <v>169</v>
      </c>
      <c r="AU165" s="13" t="s">
        <v>86</v>
      </c>
    </row>
    <row r="166" spans="1:65" s="2" customFormat="1" ht="19.5">
      <c r="A166" s="30"/>
      <c r="B166" s="31"/>
      <c r="C166" s="30"/>
      <c r="D166" s="191" t="s">
        <v>173</v>
      </c>
      <c r="E166" s="30"/>
      <c r="F166" s="205" t="s">
        <v>235</v>
      </c>
      <c r="G166" s="30"/>
      <c r="H166" s="30"/>
      <c r="I166" s="106"/>
      <c r="J166" s="106"/>
      <c r="K166" s="30"/>
      <c r="L166" s="30"/>
      <c r="M166" s="31"/>
      <c r="N166" s="193"/>
      <c r="O166" s="194"/>
      <c r="P166" s="55"/>
      <c r="Q166" s="55"/>
      <c r="R166" s="55"/>
      <c r="S166" s="55"/>
      <c r="T166" s="55"/>
      <c r="U166" s="55"/>
      <c r="V166" s="55"/>
      <c r="W166" s="55"/>
      <c r="X166" s="56"/>
      <c r="Y166" s="30"/>
      <c r="Z166" s="30"/>
      <c r="AA166" s="30"/>
      <c r="AB166" s="30"/>
      <c r="AC166" s="30"/>
      <c r="AD166" s="30"/>
      <c r="AE166" s="30"/>
      <c r="AT166" s="13" t="s">
        <v>173</v>
      </c>
      <c r="AU166" s="13" t="s">
        <v>86</v>
      </c>
    </row>
    <row r="167" spans="1:65" s="2" customFormat="1" ht="21.75" customHeight="1">
      <c r="A167" s="30"/>
      <c r="B167" s="146"/>
      <c r="C167" s="195" t="s">
        <v>236</v>
      </c>
      <c r="D167" s="195" t="s">
        <v>158</v>
      </c>
      <c r="E167" s="196" t="s">
        <v>237</v>
      </c>
      <c r="F167" s="197" t="s">
        <v>238</v>
      </c>
      <c r="G167" s="198" t="s">
        <v>165</v>
      </c>
      <c r="H167" s="199">
        <v>6</v>
      </c>
      <c r="I167" s="200"/>
      <c r="J167" s="201"/>
      <c r="K167" s="202">
        <f>ROUND(P167*H167,2)</f>
        <v>0</v>
      </c>
      <c r="L167" s="197" t="s">
        <v>166</v>
      </c>
      <c r="M167" s="203"/>
      <c r="N167" s="204" t="s">
        <v>1</v>
      </c>
      <c r="O167" s="186" t="s">
        <v>41</v>
      </c>
      <c r="P167" s="187">
        <f>I167+J167</f>
        <v>0</v>
      </c>
      <c r="Q167" s="187">
        <f>ROUND(I167*H167,2)</f>
        <v>0</v>
      </c>
      <c r="R167" s="187">
        <f>ROUND(J167*H167,2)</f>
        <v>0</v>
      </c>
      <c r="S167" s="55"/>
      <c r="T167" s="188">
        <f>S167*H167</f>
        <v>0</v>
      </c>
      <c r="U167" s="188">
        <v>0</v>
      </c>
      <c r="V167" s="188">
        <f>U167*H167</f>
        <v>0</v>
      </c>
      <c r="W167" s="188">
        <v>0</v>
      </c>
      <c r="X167" s="189">
        <f>W167*H167</f>
        <v>0</v>
      </c>
      <c r="Y167" s="30"/>
      <c r="Z167" s="30"/>
      <c r="AA167" s="30"/>
      <c r="AB167" s="30"/>
      <c r="AC167" s="30"/>
      <c r="AD167" s="30"/>
      <c r="AE167" s="30"/>
      <c r="AR167" s="190" t="s">
        <v>212</v>
      </c>
      <c r="AT167" s="190" t="s">
        <v>158</v>
      </c>
      <c r="AU167" s="190" t="s">
        <v>86</v>
      </c>
      <c r="AY167" s="13" t="s">
        <v>161</v>
      </c>
      <c r="BE167" s="96">
        <f>IF(O167="základní",K167,0)</f>
        <v>0</v>
      </c>
      <c r="BF167" s="96">
        <f>IF(O167="snížená",K167,0)</f>
        <v>0</v>
      </c>
      <c r="BG167" s="96">
        <f>IF(O167="zákl. přenesená",K167,0)</f>
        <v>0</v>
      </c>
      <c r="BH167" s="96">
        <f>IF(O167="sníž. přenesená",K167,0)</f>
        <v>0</v>
      </c>
      <c r="BI167" s="96">
        <f>IF(O167="nulová",K167,0)</f>
        <v>0</v>
      </c>
      <c r="BJ167" s="13" t="s">
        <v>86</v>
      </c>
      <c r="BK167" s="96">
        <f>ROUND(P167*H167,2)</f>
        <v>0</v>
      </c>
      <c r="BL167" s="13" t="s">
        <v>212</v>
      </c>
      <c r="BM167" s="190" t="s">
        <v>239</v>
      </c>
    </row>
    <row r="168" spans="1:65" s="2" customFormat="1" ht="19.5">
      <c r="A168" s="30"/>
      <c r="B168" s="31"/>
      <c r="C168" s="30"/>
      <c r="D168" s="191" t="s">
        <v>169</v>
      </c>
      <c r="E168" s="30"/>
      <c r="F168" s="192" t="s">
        <v>238</v>
      </c>
      <c r="G168" s="30"/>
      <c r="H168" s="30"/>
      <c r="I168" s="106"/>
      <c r="J168" s="106"/>
      <c r="K168" s="30"/>
      <c r="L168" s="30"/>
      <c r="M168" s="31"/>
      <c r="N168" s="193"/>
      <c r="O168" s="194"/>
      <c r="P168" s="55"/>
      <c r="Q168" s="55"/>
      <c r="R168" s="55"/>
      <c r="S168" s="55"/>
      <c r="T168" s="55"/>
      <c r="U168" s="55"/>
      <c r="V168" s="55"/>
      <c r="W168" s="55"/>
      <c r="X168" s="56"/>
      <c r="Y168" s="30"/>
      <c r="Z168" s="30"/>
      <c r="AA168" s="30"/>
      <c r="AB168" s="30"/>
      <c r="AC168" s="30"/>
      <c r="AD168" s="30"/>
      <c r="AE168" s="30"/>
      <c r="AT168" s="13" t="s">
        <v>169</v>
      </c>
      <c r="AU168" s="13" t="s">
        <v>86</v>
      </c>
    </row>
    <row r="169" spans="1:65" s="2" customFormat="1" ht="55.5" customHeight="1">
      <c r="A169" s="30"/>
      <c r="B169" s="146"/>
      <c r="C169" s="195" t="s">
        <v>240</v>
      </c>
      <c r="D169" s="195" t="s">
        <v>158</v>
      </c>
      <c r="E169" s="196" t="s">
        <v>241</v>
      </c>
      <c r="F169" s="197" t="s">
        <v>242</v>
      </c>
      <c r="G169" s="198" t="s">
        <v>165</v>
      </c>
      <c r="H169" s="199">
        <v>2</v>
      </c>
      <c r="I169" s="200"/>
      <c r="J169" s="201"/>
      <c r="K169" s="202">
        <f>ROUND(P169*H169,2)</f>
        <v>0</v>
      </c>
      <c r="L169" s="197" t="s">
        <v>166</v>
      </c>
      <c r="M169" s="203"/>
      <c r="N169" s="204" t="s">
        <v>1</v>
      </c>
      <c r="O169" s="186" t="s">
        <v>41</v>
      </c>
      <c r="P169" s="187">
        <f>I169+J169</f>
        <v>0</v>
      </c>
      <c r="Q169" s="187">
        <f>ROUND(I169*H169,2)</f>
        <v>0</v>
      </c>
      <c r="R169" s="187">
        <f>ROUND(J169*H169,2)</f>
        <v>0</v>
      </c>
      <c r="S169" s="55"/>
      <c r="T169" s="188">
        <f>S169*H169</f>
        <v>0</v>
      </c>
      <c r="U169" s="188">
        <v>0</v>
      </c>
      <c r="V169" s="188">
        <f>U169*H169</f>
        <v>0</v>
      </c>
      <c r="W169" s="188">
        <v>0</v>
      </c>
      <c r="X169" s="189">
        <f>W169*H169</f>
        <v>0</v>
      </c>
      <c r="Y169" s="30"/>
      <c r="Z169" s="30"/>
      <c r="AA169" s="30"/>
      <c r="AB169" s="30"/>
      <c r="AC169" s="30"/>
      <c r="AD169" s="30"/>
      <c r="AE169" s="30"/>
      <c r="AR169" s="190" t="s">
        <v>212</v>
      </c>
      <c r="AT169" s="190" t="s">
        <v>158</v>
      </c>
      <c r="AU169" s="190" t="s">
        <v>86</v>
      </c>
      <c r="AY169" s="13" t="s">
        <v>161</v>
      </c>
      <c r="BE169" s="96">
        <f>IF(O169="základní",K169,0)</f>
        <v>0</v>
      </c>
      <c r="BF169" s="96">
        <f>IF(O169="snížená",K169,0)</f>
        <v>0</v>
      </c>
      <c r="BG169" s="96">
        <f>IF(O169="zákl. přenesená",K169,0)</f>
        <v>0</v>
      </c>
      <c r="BH169" s="96">
        <f>IF(O169="sníž. přenesená",K169,0)</f>
        <v>0</v>
      </c>
      <c r="BI169" s="96">
        <f>IF(O169="nulová",K169,0)</f>
        <v>0</v>
      </c>
      <c r="BJ169" s="13" t="s">
        <v>86</v>
      </c>
      <c r="BK169" s="96">
        <f>ROUND(P169*H169,2)</f>
        <v>0</v>
      </c>
      <c r="BL169" s="13" t="s">
        <v>212</v>
      </c>
      <c r="BM169" s="190" t="s">
        <v>243</v>
      </c>
    </row>
    <row r="170" spans="1:65" s="2" customFormat="1" ht="39">
      <c r="A170" s="30"/>
      <c r="B170" s="31"/>
      <c r="C170" s="30"/>
      <c r="D170" s="191" t="s">
        <v>169</v>
      </c>
      <c r="E170" s="30"/>
      <c r="F170" s="192" t="s">
        <v>242</v>
      </c>
      <c r="G170" s="30"/>
      <c r="H170" s="30"/>
      <c r="I170" s="106"/>
      <c r="J170" s="106"/>
      <c r="K170" s="30"/>
      <c r="L170" s="30"/>
      <c r="M170" s="31"/>
      <c r="N170" s="193"/>
      <c r="O170" s="194"/>
      <c r="P170" s="55"/>
      <c r="Q170" s="55"/>
      <c r="R170" s="55"/>
      <c r="S170" s="55"/>
      <c r="T170" s="55"/>
      <c r="U170" s="55"/>
      <c r="V170" s="55"/>
      <c r="W170" s="55"/>
      <c r="X170" s="56"/>
      <c r="Y170" s="30"/>
      <c r="Z170" s="30"/>
      <c r="AA170" s="30"/>
      <c r="AB170" s="30"/>
      <c r="AC170" s="30"/>
      <c r="AD170" s="30"/>
      <c r="AE170" s="30"/>
      <c r="AT170" s="13" t="s">
        <v>169</v>
      </c>
      <c r="AU170" s="13" t="s">
        <v>86</v>
      </c>
    </row>
    <row r="171" spans="1:65" s="2" customFormat="1" ht="21.75" customHeight="1">
      <c r="A171" s="30"/>
      <c r="B171" s="146"/>
      <c r="C171" s="195" t="s">
        <v>244</v>
      </c>
      <c r="D171" s="195" t="s">
        <v>158</v>
      </c>
      <c r="E171" s="196" t="s">
        <v>245</v>
      </c>
      <c r="F171" s="197" t="s">
        <v>246</v>
      </c>
      <c r="G171" s="198" t="s">
        <v>165</v>
      </c>
      <c r="H171" s="199">
        <v>1</v>
      </c>
      <c r="I171" s="200"/>
      <c r="J171" s="201"/>
      <c r="K171" s="202">
        <f>ROUND(P171*H171,2)</f>
        <v>0</v>
      </c>
      <c r="L171" s="197" t="s">
        <v>166</v>
      </c>
      <c r="M171" s="203"/>
      <c r="N171" s="204" t="s">
        <v>1</v>
      </c>
      <c r="O171" s="186" t="s">
        <v>41</v>
      </c>
      <c r="P171" s="187">
        <f>I171+J171</f>
        <v>0</v>
      </c>
      <c r="Q171" s="187">
        <f>ROUND(I171*H171,2)</f>
        <v>0</v>
      </c>
      <c r="R171" s="187">
        <f>ROUND(J171*H171,2)</f>
        <v>0</v>
      </c>
      <c r="S171" s="55"/>
      <c r="T171" s="188">
        <f>S171*H171</f>
        <v>0</v>
      </c>
      <c r="U171" s="188">
        <v>0</v>
      </c>
      <c r="V171" s="188">
        <f>U171*H171</f>
        <v>0</v>
      </c>
      <c r="W171" s="188">
        <v>0</v>
      </c>
      <c r="X171" s="189">
        <f>W171*H171</f>
        <v>0</v>
      </c>
      <c r="Y171" s="30"/>
      <c r="Z171" s="30"/>
      <c r="AA171" s="30"/>
      <c r="AB171" s="30"/>
      <c r="AC171" s="30"/>
      <c r="AD171" s="30"/>
      <c r="AE171" s="30"/>
      <c r="AR171" s="190" t="s">
        <v>212</v>
      </c>
      <c r="AT171" s="190" t="s">
        <v>158</v>
      </c>
      <c r="AU171" s="190" t="s">
        <v>86</v>
      </c>
      <c r="AY171" s="13" t="s">
        <v>161</v>
      </c>
      <c r="BE171" s="96">
        <f>IF(O171="základní",K171,0)</f>
        <v>0</v>
      </c>
      <c r="BF171" s="96">
        <f>IF(O171="snížená",K171,0)</f>
        <v>0</v>
      </c>
      <c r="BG171" s="96">
        <f>IF(O171="zákl. přenesená",K171,0)</f>
        <v>0</v>
      </c>
      <c r="BH171" s="96">
        <f>IF(O171="sníž. přenesená",K171,0)</f>
        <v>0</v>
      </c>
      <c r="BI171" s="96">
        <f>IF(O171="nulová",K171,0)</f>
        <v>0</v>
      </c>
      <c r="BJ171" s="13" t="s">
        <v>86</v>
      </c>
      <c r="BK171" s="96">
        <f>ROUND(P171*H171,2)</f>
        <v>0</v>
      </c>
      <c r="BL171" s="13" t="s">
        <v>212</v>
      </c>
      <c r="BM171" s="190" t="s">
        <v>247</v>
      </c>
    </row>
    <row r="172" spans="1:65" s="2" customFormat="1">
      <c r="A172" s="30"/>
      <c r="B172" s="31"/>
      <c r="C172" s="30"/>
      <c r="D172" s="191" t="s">
        <v>169</v>
      </c>
      <c r="E172" s="30"/>
      <c r="F172" s="192" t="s">
        <v>246</v>
      </c>
      <c r="G172" s="30"/>
      <c r="H172" s="30"/>
      <c r="I172" s="106"/>
      <c r="J172" s="106"/>
      <c r="K172" s="30"/>
      <c r="L172" s="30"/>
      <c r="M172" s="31"/>
      <c r="N172" s="193"/>
      <c r="O172" s="194"/>
      <c r="P172" s="55"/>
      <c r="Q172" s="55"/>
      <c r="R172" s="55"/>
      <c r="S172" s="55"/>
      <c r="T172" s="55"/>
      <c r="U172" s="55"/>
      <c r="V172" s="55"/>
      <c r="W172" s="55"/>
      <c r="X172" s="56"/>
      <c r="Y172" s="30"/>
      <c r="Z172" s="30"/>
      <c r="AA172" s="30"/>
      <c r="AB172" s="30"/>
      <c r="AC172" s="30"/>
      <c r="AD172" s="30"/>
      <c r="AE172" s="30"/>
      <c r="AT172" s="13" t="s">
        <v>169</v>
      </c>
      <c r="AU172" s="13" t="s">
        <v>86</v>
      </c>
    </row>
    <row r="173" spans="1:65" s="2" customFormat="1" ht="29.25">
      <c r="A173" s="30"/>
      <c r="B173" s="31"/>
      <c r="C173" s="30"/>
      <c r="D173" s="191" t="s">
        <v>173</v>
      </c>
      <c r="E173" s="30"/>
      <c r="F173" s="205" t="s">
        <v>248</v>
      </c>
      <c r="G173" s="30"/>
      <c r="H173" s="30"/>
      <c r="I173" s="106"/>
      <c r="J173" s="106"/>
      <c r="K173" s="30"/>
      <c r="L173" s="30"/>
      <c r="M173" s="31"/>
      <c r="N173" s="193"/>
      <c r="O173" s="194"/>
      <c r="P173" s="55"/>
      <c r="Q173" s="55"/>
      <c r="R173" s="55"/>
      <c r="S173" s="55"/>
      <c r="T173" s="55"/>
      <c r="U173" s="55"/>
      <c r="V173" s="55"/>
      <c r="W173" s="55"/>
      <c r="X173" s="56"/>
      <c r="Y173" s="30"/>
      <c r="Z173" s="30"/>
      <c r="AA173" s="30"/>
      <c r="AB173" s="30"/>
      <c r="AC173" s="30"/>
      <c r="AD173" s="30"/>
      <c r="AE173" s="30"/>
      <c r="AT173" s="13" t="s">
        <v>173</v>
      </c>
      <c r="AU173" s="13" t="s">
        <v>86</v>
      </c>
    </row>
    <row r="174" spans="1:65" s="11" customFormat="1" ht="25.9" customHeight="1">
      <c r="B174" s="166"/>
      <c r="D174" s="167" t="s">
        <v>77</v>
      </c>
      <c r="E174" s="168" t="s">
        <v>249</v>
      </c>
      <c r="F174" s="168" t="s">
        <v>250</v>
      </c>
      <c r="I174" s="169"/>
      <c r="J174" s="169"/>
      <c r="K174" s="170">
        <f>BK174</f>
        <v>0</v>
      </c>
      <c r="M174" s="166"/>
      <c r="N174" s="171"/>
      <c r="O174" s="172"/>
      <c r="P174" s="172"/>
      <c r="Q174" s="173">
        <f>SUM(Q175:Q186)</f>
        <v>0</v>
      </c>
      <c r="R174" s="173">
        <f>SUM(R175:R186)</f>
        <v>0</v>
      </c>
      <c r="S174" s="172"/>
      <c r="T174" s="174">
        <f>SUM(T175:T186)</f>
        <v>0</v>
      </c>
      <c r="U174" s="172"/>
      <c r="V174" s="174">
        <f>SUM(V175:V186)</f>
        <v>0</v>
      </c>
      <c r="W174" s="172"/>
      <c r="X174" s="175">
        <f>SUM(X175:X186)</f>
        <v>0</v>
      </c>
      <c r="AR174" s="167" t="s">
        <v>178</v>
      </c>
      <c r="AT174" s="176" t="s">
        <v>77</v>
      </c>
      <c r="AU174" s="176" t="s">
        <v>78</v>
      </c>
      <c r="AY174" s="167" t="s">
        <v>161</v>
      </c>
      <c r="BK174" s="177">
        <f>SUM(BK175:BK186)</f>
        <v>0</v>
      </c>
    </row>
    <row r="175" spans="1:65" s="2" customFormat="1" ht="33" customHeight="1">
      <c r="A175" s="30"/>
      <c r="B175" s="146"/>
      <c r="C175" s="178" t="s">
        <v>251</v>
      </c>
      <c r="D175" s="178" t="s">
        <v>162</v>
      </c>
      <c r="E175" s="179" t="s">
        <v>252</v>
      </c>
      <c r="F175" s="180" t="s">
        <v>253</v>
      </c>
      <c r="G175" s="181" t="s">
        <v>165</v>
      </c>
      <c r="H175" s="182">
        <v>1</v>
      </c>
      <c r="I175" s="183"/>
      <c r="J175" s="183"/>
      <c r="K175" s="184">
        <f>ROUND(P175*H175,2)</f>
        <v>0</v>
      </c>
      <c r="L175" s="180" t="s">
        <v>166</v>
      </c>
      <c r="M175" s="31"/>
      <c r="N175" s="185" t="s">
        <v>1</v>
      </c>
      <c r="O175" s="186" t="s">
        <v>41</v>
      </c>
      <c r="P175" s="187">
        <f>I175+J175</f>
        <v>0</v>
      </c>
      <c r="Q175" s="187">
        <f>ROUND(I175*H175,2)</f>
        <v>0</v>
      </c>
      <c r="R175" s="187">
        <f>ROUND(J175*H175,2)</f>
        <v>0</v>
      </c>
      <c r="S175" s="55"/>
      <c r="T175" s="188">
        <f>S175*H175</f>
        <v>0</v>
      </c>
      <c r="U175" s="188">
        <v>0</v>
      </c>
      <c r="V175" s="188">
        <f>U175*H175</f>
        <v>0</v>
      </c>
      <c r="W175" s="188">
        <v>0</v>
      </c>
      <c r="X175" s="189">
        <f>W175*H175</f>
        <v>0</v>
      </c>
      <c r="Y175" s="30"/>
      <c r="Z175" s="30"/>
      <c r="AA175" s="30"/>
      <c r="AB175" s="30"/>
      <c r="AC175" s="30"/>
      <c r="AD175" s="30"/>
      <c r="AE175" s="30"/>
      <c r="AR175" s="190" t="s">
        <v>167</v>
      </c>
      <c r="AT175" s="190" t="s">
        <v>162</v>
      </c>
      <c r="AU175" s="190" t="s">
        <v>86</v>
      </c>
      <c r="AY175" s="13" t="s">
        <v>161</v>
      </c>
      <c r="BE175" s="96">
        <f>IF(O175="základní",K175,0)</f>
        <v>0</v>
      </c>
      <c r="BF175" s="96">
        <f>IF(O175="snížená",K175,0)</f>
        <v>0</v>
      </c>
      <c r="BG175" s="96">
        <f>IF(O175="zákl. přenesená",K175,0)</f>
        <v>0</v>
      </c>
      <c r="BH175" s="96">
        <f>IF(O175="sníž. přenesená",K175,0)</f>
        <v>0</v>
      </c>
      <c r="BI175" s="96">
        <f>IF(O175="nulová",K175,0)</f>
        <v>0</v>
      </c>
      <c r="BJ175" s="13" t="s">
        <v>86</v>
      </c>
      <c r="BK175" s="96">
        <f>ROUND(P175*H175,2)</f>
        <v>0</v>
      </c>
      <c r="BL175" s="13" t="s">
        <v>167</v>
      </c>
      <c r="BM175" s="190" t="s">
        <v>254</v>
      </c>
    </row>
    <row r="176" spans="1:65" s="2" customFormat="1" ht="58.5">
      <c r="A176" s="30"/>
      <c r="B176" s="31"/>
      <c r="C176" s="30"/>
      <c r="D176" s="191" t="s">
        <v>169</v>
      </c>
      <c r="E176" s="30"/>
      <c r="F176" s="192" t="s">
        <v>255</v>
      </c>
      <c r="G176" s="30"/>
      <c r="H176" s="30"/>
      <c r="I176" s="106"/>
      <c r="J176" s="106"/>
      <c r="K176" s="30"/>
      <c r="L176" s="30"/>
      <c r="M176" s="31"/>
      <c r="N176" s="193"/>
      <c r="O176" s="194"/>
      <c r="P176" s="55"/>
      <c r="Q176" s="55"/>
      <c r="R176" s="55"/>
      <c r="S176" s="55"/>
      <c r="T176" s="55"/>
      <c r="U176" s="55"/>
      <c r="V176" s="55"/>
      <c r="W176" s="55"/>
      <c r="X176" s="56"/>
      <c r="Y176" s="30"/>
      <c r="Z176" s="30"/>
      <c r="AA176" s="30"/>
      <c r="AB176" s="30"/>
      <c r="AC176" s="30"/>
      <c r="AD176" s="30"/>
      <c r="AE176" s="30"/>
      <c r="AT176" s="13" t="s">
        <v>169</v>
      </c>
      <c r="AU176" s="13" t="s">
        <v>86</v>
      </c>
    </row>
    <row r="177" spans="1:65" s="2" customFormat="1" ht="21.75" customHeight="1">
      <c r="A177" s="30"/>
      <c r="B177" s="146"/>
      <c r="C177" s="178" t="s">
        <v>8</v>
      </c>
      <c r="D177" s="178" t="s">
        <v>162</v>
      </c>
      <c r="E177" s="179" t="s">
        <v>256</v>
      </c>
      <c r="F177" s="180" t="s">
        <v>257</v>
      </c>
      <c r="G177" s="181" t="s">
        <v>258</v>
      </c>
      <c r="H177" s="182">
        <v>3</v>
      </c>
      <c r="I177" s="183"/>
      <c r="J177" s="183"/>
      <c r="K177" s="184">
        <f>ROUND(P177*H177,2)</f>
        <v>0</v>
      </c>
      <c r="L177" s="180" t="s">
        <v>166</v>
      </c>
      <c r="M177" s="31"/>
      <c r="N177" s="185" t="s">
        <v>1</v>
      </c>
      <c r="O177" s="186" t="s">
        <v>41</v>
      </c>
      <c r="P177" s="187">
        <f>I177+J177</f>
        <v>0</v>
      </c>
      <c r="Q177" s="187">
        <f>ROUND(I177*H177,2)</f>
        <v>0</v>
      </c>
      <c r="R177" s="187">
        <f>ROUND(J177*H177,2)</f>
        <v>0</v>
      </c>
      <c r="S177" s="55"/>
      <c r="T177" s="188">
        <f>S177*H177</f>
        <v>0</v>
      </c>
      <c r="U177" s="188">
        <v>0</v>
      </c>
      <c r="V177" s="188">
        <f>U177*H177</f>
        <v>0</v>
      </c>
      <c r="W177" s="188">
        <v>0</v>
      </c>
      <c r="X177" s="189">
        <f>W177*H177</f>
        <v>0</v>
      </c>
      <c r="Y177" s="30"/>
      <c r="Z177" s="30"/>
      <c r="AA177" s="30"/>
      <c r="AB177" s="30"/>
      <c r="AC177" s="30"/>
      <c r="AD177" s="30"/>
      <c r="AE177" s="30"/>
      <c r="AR177" s="190" t="s">
        <v>167</v>
      </c>
      <c r="AT177" s="190" t="s">
        <v>162</v>
      </c>
      <c r="AU177" s="190" t="s">
        <v>86</v>
      </c>
      <c r="AY177" s="13" t="s">
        <v>161</v>
      </c>
      <c r="BE177" s="96">
        <f>IF(O177="základní",K177,0)</f>
        <v>0</v>
      </c>
      <c r="BF177" s="96">
        <f>IF(O177="snížená",K177,0)</f>
        <v>0</v>
      </c>
      <c r="BG177" s="96">
        <f>IF(O177="zákl. přenesená",K177,0)</f>
        <v>0</v>
      </c>
      <c r="BH177" s="96">
        <f>IF(O177="sníž. přenesená",K177,0)</f>
        <v>0</v>
      </c>
      <c r="BI177" s="96">
        <f>IF(O177="nulová",K177,0)</f>
        <v>0</v>
      </c>
      <c r="BJ177" s="13" t="s">
        <v>86</v>
      </c>
      <c r="BK177" s="96">
        <f>ROUND(P177*H177,2)</f>
        <v>0</v>
      </c>
      <c r="BL177" s="13" t="s">
        <v>167</v>
      </c>
      <c r="BM177" s="190" t="s">
        <v>259</v>
      </c>
    </row>
    <row r="178" spans="1:65" s="2" customFormat="1" ht="29.25">
      <c r="A178" s="30"/>
      <c r="B178" s="31"/>
      <c r="C178" s="30"/>
      <c r="D178" s="191" t="s">
        <v>169</v>
      </c>
      <c r="E178" s="30"/>
      <c r="F178" s="192" t="s">
        <v>260</v>
      </c>
      <c r="G178" s="30"/>
      <c r="H178" s="30"/>
      <c r="I178" s="106"/>
      <c r="J178" s="106"/>
      <c r="K178" s="30"/>
      <c r="L178" s="30"/>
      <c r="M178" s="31"/>
      <c r="N178" s="193"/>
      <c r="O178" s="194"/>
      <c r="P178" s="55"/>
      <c r="Q178" s="55"/>
      <c r="R178" s="55"/>
      <c r="S178" s="55"/>
      <c r="T178" s="55"/>
      <c r="U178" s="55"/>
      <c r="V178" s="55"/>
      <c r="W178" s="55"/>
      <c r="X178" s="56"/>
      <c r="Y178" s="30"/>
      <c r="Z178" s="30"/>
      <c r="AA178" s="30"/>
      <c r="AB178" s="30"/>
      <c r="AC178" s="30"/>
      <c r="AD178" s="30"/>
      <c r="AE178" s="30"/>
      <c r="AT178" s="13" t="s">
        <v>169</v>
      </c>
      <c r="AU178" s="13" t="s">
        <v>86</v>
      </c>
    </row>
    <row r="179" spans="1:65" s="2" customFormat="1" ht="19.5">
      <c r="A179" s="30"/>
      <c r="B179" s="31"/>
      <c r="C179" s="30"/>
      <c r="D179" s="191" t="s">
        <v>173</v>
      </c>
      <c r="E179" s="30"/>
      <c r="F179" s="205" t="s">
        <v>261</v>
      </c>
      <c r="G179" s="30"/>
      <c r="H179" s="30"/>
      <c r="I179" s="106"/>
      <c r="J179" s="106"/>
      <c r="K179" s="30"/>
      <c r="L179" s="30"/>
      <c r="M179" s="31"/>
      <c r="N179" s="193"/>
      <c r="O179" s="194"/>
      <c r="P179" s="55"/>
      <c r="Q179" s="55"/>
      <c r="R179" s="55"/>
      <c r="S179" s="55"/>
      <c r="T179" s="55"/>
      <c r="U179" s="55"/>
      <c r="V179" s="55"/>
      <c r="W179" s="55"/>
      <c r="X179" s="56"/>
      <c r="Y179" s="30"/>
      <c r="Z179" s="30"/>
      <c r="AA179" s="30"/>
      <c r="AB179" s="30"/>
      <c r="AC179" s="30"/>
      <c r="AD179" s="30"/>
      <c r="AE179" s="30"/>
      <c r="AT179" s="13" t="s">
        <v>173</v>
      </c>
      <c r="AU179" s="13" t="s">
        <v>86</v>
      </c>
    </row>
    <row r="180" spans="1:65" s="2" customFormat="1" ht="21.75" customHeight="1">
      <c r="A180" s="30"/>
      <c r="B180" s="146"/>
      <c r="C180" s="178" t="s">
        <v>262</v>
      </c>
      <c r="D180" s="178" t="s">
        <v>162</v>
      </c>
      <c r="E180" s="179" t="s">
        <v>263</v>
      </c>
      <c r="F180" s="180" t="s">
        <v>264</v>
      </c>
      <c r="G180" s="181" t="s">
        <v>258</v>
      </c>
      <c r="H180" s="182">
        <v>3</v>
      </c>
      <c r="I180" s="183"/>
      <c r="J180" s="183"/>
      <c r="K180" s="184">
        <f>ROUND(P180*H180,2)</f>
        <v>0</v>
      </c>
      <c r="L180" s="180" t="s">
        <v>166</v>
      </c>
      <c r="M180" s="31"/>
      <c r="N180" s="185" t="s">
        <v>1</v>
      </c>
      <c r="O180" s="186" t="s">
        <v>41</v>
      </c>
      <c r="P180" s="187">
        <f>I180+J180</f>
        <v>0</v>
      </c>
      <c r="Q180" s="187">
        <f>ROUND(I180*H180,2)</f>
        <v>0</v>
      </c>
      <c r="R180" s="187">
        <f>ROUND(J180*H180,2)</f>
        <v>0</v>
      </c>
      <c r="S180" s="55"/>
      <c r="T180" s="188">
        <f>S180*H180</f>
        <v>0</v>
      </c>
      <c r="U180" s="188">
        <v>0</v>
      </c>
      <c r="V180" s="188">
        <f>U180*H180</f>
        <v>0</v>
      </c>
      <c r="W180" s="188">
        <v>0</v>
      </c>
      <c r="X180" s="189">
        <f>W180*H180</f>
        <v>0</v>
      </c>
      <c r="Y180" s="30"/>
      <c r="Z180" s="30"/>
      <c r="AA180" s="30"/>
      <c r="AB180" s="30"/>
      <c r="AC180" s="30"/>
      <c r="AD180" s="30"/>
      <c r="AE180" s="30"/>
      <c r="AR180" s="190" t="s">
        <v>167</v>
      </c>
      <c r="AT180" s="190" t="s">
        <v>162</v>
      </c>
      <c r="AU180" s="190" t="s">
        <v>86</v>
      </c>
      <c r="AY180" s="13" t="s">
        <v>161</v>
      </c>
      <c r="BE180" s="96">
        <f>IF(O180="základní",K180,0)</f>
        <v>0</v>
      </c>
      <c r="BF180" s="96">
        <f>IF(O180="snížená",K180,0)</f>
        <v>0</v>
      </c>
      <c r="BG180" s="96">
        <f>IF(O180="zákl. přenesená",K180,0)</f>
        <v>0</v>
      </c>
      <c r="BH180" s="96">
        <f>IF(O180="sníž. přenesená",K180,0)</f>
        <v>0</v>
      </c>
      <c r="BI180" s="96">
        <f>IF(O180="nulová",K180,0)</f>
        <v>0</v>
      </c>
      <c r="BJ180" s="13" t="s">
        <v>86</v>
      </c>
      <c r="BK180" s="96">
        <f>ROUND(P180*H180,2)</f>
        <v>0</v>
      </c>
      <c r="BL180" s="13" t="s">
        <v>167</v>
      </c>
      <c r="BM180" s="190" t="s">
        <v>265</v>
      </c>
    </row>
    <row r="181" spans="1:65" s="2" customFormat="1" ht="19.5">
      <c r="A181" s="30"/>
      <c r="B181" s="31"/>
      <c r="C181" s="30"/>
      <c r="D181" s="191" t="s">
        <v>169</v>
      </c>
      <c r="E181" s="30"/>
      <c r="F181" s="192" t="s">
        <v>266</v>
      </c>
      <c r="G181" s="30"/>
      <c r="H181" s="30"/>
      <c r="I181" s="106"/>
      <c r="J181" s="106"/>
      <c r="K181" s="30"/>
      <c r="L181" s="30"/>
      <c r="M181" s="31"/>
      <c r="N181" s="193"/>
      <c r="O181" s="194"/>
      <c r="P181" s="55"/>
      <c r="Q181" s="55"/>
      <c r="R181" s="55"/>
      <c r="S181" s="55"/>
      <c r="T181" s="55"/>
      <c r="U181" s="55"/>
      <c r="V181" s="55"/>
      <c r="W181" s="55"/>
      <c r="X181" s="56"/>
      <c r="Y181" s="30"/>
      <c r="Z181" s="30"/>
      <c r="AA181" s="30"/>
      <c r="AB181" s="30"/>
      <c r="AC181" s="30"/>
      <c r="AD181" s="30"/>
      <c r="AE181" s="30"/>
      <c r="AT181" s="13" t="s">
        <v>169</v>
      </c>
      <c r="AU181" s="13" t="s">
        <v>86</v>
      </c>
    </row>
    <row r="182" spans="1:65" s="2" customFormat="1" ht="19.5">
      <c r="A182" s="30"/>
      <c r="B182" s="31"/>
      <c r="C182" s="30"/>
      <c r="D182" s="191" t="s">
        <v>173</v>
      </c>
      <c r="E182" s="30"/>
      <c r="F182" s="205" t="s">
        <v>267</v>
      </c>
      <c r="G182" s="30"/>
      <c r="H182" s="30"/>
      <c r="I182" s="106"/>
      <c r="J182" s="106"/>
      <c r="K182" s="30"/>
      <c r="L182" s="30"/>
      <c r="M182" s="31"/>
      <c r="N182" s="193"/>
      <c r="O182" s="194"/>
      <c r="P182" s="55"/>
      <c r="Q182" s="55"/>
      <c r="R182" s="55"/>
      <c r="S182" s="55"/>
      <c r="T182" s="55"/>
      <c r="U182" s="55"/>
      <c r="V182" s="55"/>
      <c r="W182" s="55"/>
      <c r="X182" s="56"/>
      <c r="Y182" s="30"/>
      <c r="Z182" s="30"/>
      <c r="AA182" s="30"/>
      <c r="AB182" s="30"/>
      <c r="AC182" s="30"/>
      <c r="AD182" s="30"/>
      <c r="AE182" s="30"/>
      <c r="AT182" s="13" t="s">
        <v>173</v>
      </c>
      <c r="AU182" s="13" t="s">
        <v>86</v>
      </c>
    </row>
    <row r="183" spans="1:65" s="2" customFormat="1" ht="21.75" customHeight="1">
      <c r="A183" s="30"/>
      <c r="B183" s="146"/>
      <c r="C183" s="178" t="s">
        <v>268</v>
      </c>
      <c r="D183" s="178" t="s">
        <v>162</v>
      </c>
      <c r="E183" s="179" t="s">
        <v>269</v>
      </c>
      <c r="F183" s="180" t="s">
        <v>270</v>
      </c>
      <c r="G183" s="181" t="s">
        <v>258</v>
      </c>
      <c r="H183" s="182">
        <v>1</v>
      </c>
      <c r="I183" s="183"/>
      <c r="J183" s="183"/>
      <c r="K183" s="184">
        <f>ROUND(P183*H183,2)</f>
        <v>0</v>
      </c>
      <c r="L183" s="180" t="s">
        <v>166</v>
      </c>
      <c r="M183" s="31"/>
      <c r="N183" s="185" t="s">
        <v>1</v>
      </c>
      <c r="O183" s="186" t="s">
        <v>41</v>
      </c>
      <c r="P183" s="187">
        <f>I183+J183</f>
        <v>0</v>
      </c>
      <c r="Q183" s="187">
        <f>ROUND(I183*H183,2)</f>
        <v>0</v>
      </c>
      <c r="R183" s="187">
        <f>ROUND(J183*H183,2)</f>
        <v>0</v>
      </c>
      <c r="S183" s="55"/>
      <c r="T183" s="188">
        <f>S183*H183</f>
        <v>0</v>
      </c>
      <c r="U183" s="188">
        <v>0</v>
      </c>
      <c r="V183" s="188">
        <f>U183*H183</f>
        <v>0</v>
      </c>
      <c r="W183" s="188">
        <v>0</v>
      </c>
      <c r="X183" s="189">
        <f>W183*H183</f>
        <v>0</v>
      </c>
      <c r="Y183" s="30"/>
      <c r="Z183" s="30"/>
      <c r="AA183" s="30"/>
      <c r="AB183" s="30"/>
      <c r="AC183" s="30"/>
      <c r="AD183" s="30"/>
      <c r="AE183" s="30"/>
      <c r="AR183" s="190" t="s">
        <v>167</v>
      </c>
      <c r="AT183" s="190" t="s">
        <v>162</v>
      </c>
      <c r="AU183" s="190" t="s">
        <v>86</v>
      </c>
      <c r="AY183" s="13" t="s">
        <v>161</v>
      </c>
      <c r="BE183" s="96">
        <f>IF(O183="základní",K183,0)</f>
        <v>0</v>
      </c>
      <c r="BF183" s="96">
        <f>IF(O183="snížená",K183,0)</f>
        <v>0</v>
      </c>
      <c r="BG183" s="96">
        <f>IF(O183="zákl. přenesená",K183,0)</f>
        <v>0</v>
      </c>
      <c r="BH183" s="96">
        <f>IF(O183="sníž. přenesená",K183,0)</f>
        <v>0</v>
      </c>
      <c r="BI183" s="96">
        <f>IF(O183="nulová",K183,0)</f>
        <v>0</v>
      </c>
      <c r="BJ183" s="13" t="s">
        <v>86</v>
      </c>
      <c r="BK183" s="96">
        <f>ROUND(P183*H183,2)</f>
        <v>0</v>
      </c>
      <c r="BL183" s="13" t="s">
        <v>167</v>
      </c>
      <c r="BM183" s="190" t="s">
        <v>271</v>
      </c>
    </row>
    <row r="184" spans="1:65" s="2" customFormat="1" ht="29.25">
      <c r="A184" s="30"/>
      <c r="B184" s="31"/>
      <c r="C184" s="30"/>
      <c r="D184" s="191" t="s">
        <v>169</v>
      </c>
      <c r="E184" s="30"/>
      <c r="F184" s="192" t="s">
        <v>272</v>
      </c>
      <c r="G184" s="30"/>
      <c r="H184" s="30"/>
      <c r="I184" s="106"/>
      <c r="J184" s="106"/>
      <c r="K184" s="30"/>
      <c r="L184" s="30"/>
      <c r="M184" s="31"/>
      <c r="N184" s="193"/>
      <c r="O184" s="194"/>
      <c r="P184" s="55"/>
      <c r="Q184" s="55"/>
      <c r="R184" s="55"/>
      <c r="S184" s="55"/>
      <c r="T184" s="55"/>
      <c r="U184" s="55"/>
      <c r="V184" s="55"/>
      <c r="W184" s="55"/>
      <c r="X184" s="56"/>
      <c r="Y184" s="30"/>
      <c r="Z184" s="30"/>
      <c r="AA184" s="30"/>
      <c r="AB184" s="30"/>
      <c r="AC184" s="30"/>
      <c r="AD184" s="30"/>
      <c r="AE184" s="30"/>
      <c r="AT184" s="13" t="s">
        <v>169</v>
      </c>
      <c r="AU184" s="13" t="s">
        <v>86</v>
      </c>
    </row>
    <row r="185" spans="1:65" s="2" customFormat="1" ht="21.75" customHeight="1">
      <c r="A185" s="30"/>
      <c r="B185" s="146"/>
      <c r="C185" s="178" t="s">
        <v>273</v>
      </c>
      <c r="D185" s="178" t="s">
        <v>162</v>
      </c>
      <c r="E185" s="179" t="s">
        <v>274</v>
      </c>
      <c r="F185" s="180" t="s">
        <v>275</v>
      </c>
      <c r="G185" s="181" t="s">
        <v>165</v>
      </c>
      <c r="H185" s="182">
        <v>1</v>
      </c>
      <c r="I185" s="183"/>
      <c r="J185" s="183"/>
      <c r="K185" s="184">
        <f>ROUND(P185*H185,2)</f>
        <v>0</v>
      </c>
      <c r="L185" s="180" t="s">
        <v>166</v>
      </c>
      <c r="M185" s="31"/>
      <c r="N185" s="185" t="s">
        <v>1</v>
      </c>
      <c r="O185" s="186" t="s">
        <v>41</v>
      </c>
      <c r="P185" s="187">
        <f>I185+J185</f>
        <v>0</v>
      </c>
      <c r="Q185" s="187">
        <f>ROUND(I185*H185,2)</f>
        <v>0</v>
      </c>
      <c r="R185" s="187">
        <f>ROUND(J185*H185,2)</f>
        <v>0</v>
      </c>
      <c r="S185" s="55"/>
      <c r="T185" s="188">
        <f>S185*H185</f>
        <v>0</v>
      </c>
      <c r="U185" s="188">
        <v>0</v>
      </c>
      <c r="V185" s="188">
        <f>U185*H185</f>
        <v>0</v>
      </c>
      <c r="W185" s="188">
        <v>0</v>
      </c>
      <c r="X185" s="189">
        <f>W185*H185</f>
        <v>0</v>
      </c>
      <c r="Y185" s="30"/>
      <c r="Z185" s="30"/>
      <c r="AA185" s="30"/>
      <c r="AB185" s="30"/>
      <c r="AC185" s="30"/>
      <c r="AD185" s="30"/>
      <c r="AE185" s="30"/>
      <c r="AR185" s="190" t="s">
        <v>167</v>
      </c>
      <c r="AT185" s="190" t="s">
        <v>162</v>
      </c>
      <c r="AU185" s="190" t="s">
        <v>86</v>
      </c>
      <c r="AY185" s="13" t="s">
        <v>161</v>
      </c>
      <c r="BE185" s="96">
        <f>IF(O185="základní",K185,0)</f>
        <v>0</v>
      </c>
      <c r="BF185" s="96">
        <f>IF(O185="snížená",K185,0)</f>
        <v>0</v>
      </c>
      <c r="BG185" s="96">
        <f>IF(O185="zákl. přenesená",K185,0)</f>
        <v>0</v>
      </c>
      <c r="BH185" s="96">
        <f>IF(O185="sníž. přenesená",K185,0)</f>
        <v>0</v>
      </c>
      <c r="BI185" s="96">
        <f>IF(O185="nulová",K185,0)</f>
        <v>0</v>
      </c>
      <c r="BJ185" s="13" t="s">
        <v>86</v>
      </c>
      <c r="BK185" s="96">
        <f>ROUND(P185*H185,2)</f>
        <v>0</v>
      </c>
      <c r="BL185" s="13" t="s">
        <v>167</v>
      </c>
      <c r="BM185" s="190" t="s">
        <v>276</v>
      </c>
    </row>
    <row r="186" spans="1:65" s="2" customFormat="1" ht="29.25">
      <c r="A186" s="30"/>
      <c r="B186" s="31"/>
      <c r="C186" s="30"/>
      <c r="D186" s="191" t="s">
        <v>169</v>
      </c>
      <c r="E186" s="30"/>
      <c r="F186" s="192" t="s">
        <v>277</v>
      </c>
      <c r="G186" s="30"/>
      <c r="H186" s="30"/>
      <c r="I186" s="106"/>
      <c r="J186" s="106"/>
      <c r="K186" s="30"/>
      <c r="L186" s="30"/>
      <c r="M186" s="31"/>
      <c r="N186" s="206"/>
      <c r="O186" s="207"/>
      <c r="P186" s="208"/>
      <c r="Q186" s="208"/>
      <c r="R186" s="208"/>
      <c r="S186" s="208"/>
      <c r="T186" s="208"/>
      <c r="U186" s="208"/>
      <c r="V186" s="208"/>
      <c r="W186" s="208"/>
      <c r="X186" s="209"/>
      <c r="Y186" s="30"/>
      <c r="Z186" s="30"/>
      <c r="AA186" s="30"/>
      <c r="AB186" s="30"/>
      <c r="AC186" s="30"/>
      <c r="AD186" s="30"/>
      <c r="AE186" s="30"/>
      <c r="AT186" s="13" t="s">
        <v>169</v>
      </c>
      <c r="AU186" s="13" t="s">
        <v>86</v>
      </c>
    </row>
    <row r="187" spans="1:65" s="2" customFormat="1" ht="6.95" customHeight="1">
      <c r="A187" s="30"/>
      <c r="B187" s="45"/>
      <c r="C187" s="46"/>
      <c r="D187" s="46"/>
      <c r="E187" s="46"/>
      <c r="F187" s="46"/>
      <c r="G187" s="46"/>
      <c r="H187" s="46"/>
      <c r="I187" s="131"/>
      <c r="J187" s="131"/>
      <c r="K187" s="46"/>
      <c r="L187" s="46"/>
      <c r="M187" s="31"/>
      <c r="N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</row>
  </sheetData>
  <autoFilter ref="C127:L186"/>
  <mergeCells count="14">
    <mergeCell ref="D106:F106"/>
    <mergeCell ref="E118:H118"/>
    <mergeCell ref="E120:H120"/>
    <mergeCell ref="M2:Z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J2" s="103"/>
      <c r="M2" s="218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3" t="s">
        <v>91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04"/>
      <c r="J3" s="104"/>
      <c r="K3" s="15"/>
      <c r="L3" s="15"/>
      <c r="M3" s="16"/>
      <c r="AT3" s="13" t="s">
        <v>88</v>
      </c>
    </row>
    <row r="4" spans="1:46" s="1" customFormat="1" ht="24.95" customHeight="1">
      <c r="B4" s="16"/>
      <c r="D4" s="17" t="s">
        <v>119</v>
      </c>
      <c r="I4" s="103"/>
      <c r="J4" s="103"/>
      <c r="M4" s="16"/>
      <c r="N4" s="105" t="s">
        <v>11</v>
      </c>
      <c r="AT4" s="13" t="s">
        <v>3</v>
      </c>
    </row>
    <row r="5" spans="1:46" s="1" customFormat="1" ht="6.95" customHeight="1">
      <c r="B5" s="16"/>
      <c r="I5" s="103"/>
      <c r="J5" s="103"/>
      <c r="M5" s="16"/>
    </row>
    <row r="6" spans="1:46" s="1" customFormat="1" ht="12" customHeight="1">
      <c r="B6" s="16"/>
      <c r="D6" s="23" t="s">
        <v>16</v>
      </c>
      <c r="I6" s="103"/>
      <c r="J6" s="103"/>
      <c r="M6" s="16"/>
    </row>
    <row r="7" spans="1:46" s="1" customFormat="1" ht="16.5" customHeight="1">
      <c r="B7" s="16"/>
      <c r="E7" s="258" t="str">
        <f>'Rekapitulace stavby'!K6</f>
        <v>Oprava EOV v úseku Stříbro - Planá u Mariánských Lázní</v>
      </c>
      <c r="F7" s="259"/>
      <c r="G7" s="259"/>
      <c r="H7" s="259"/>
      <c r="I7" s="103"/>
      <c r="J7" s="103"/>
      <c r="M7" s="16"/>
    </row>
    <row r="8" spans="1:46" s="2" customFormat="1" ht="12" customHeight="1">
      <c r="A8" s="30"/>
      <c r="B8" s="31"/>
      <c r="C8" s="30"/>
      <c r="D8" s="23" t="s">
        <v>120</v>
      </c>
      <c r="E8" s="30"/>
      <c r="F8" s="30"/>
      <c r="G8" s="30"/>
      <c r="H8" s="30"/>
      <c r="I8" s="106"/>
      <c r="J8" s="106"/>
      <c r="K8" s="30"/>
      <c r="L8" s="30"/>
      <c r="M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53" t="s">
        <v>278</v>
      </c>
      <c r="F9" s="260"/>
      <c r="G9" s="260"/>
      <c r="H9" s="260"/>
      <c r="I9" s="106"/>
      <c r="J9" s="106"/>
      <c r="K9" s="30"/>
      <c r="L9" s="30"/>
      <c r="M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106"/>
      <c r="J10" s="106"/>
      <c r="K10" s="30"/>
      <c r="L10" s="30"/>
      <c r="M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3" t="s">
        <v>17</v>
      </c>
      <c r="E11" s="30"/>
      <c r="F11" s="21" t="s">
        <v>1</v>
      </c>
      <c r="G11" s="30"/>
      <c r="H11" s="30"/>
      <c r="I11" s="107" t="s">
        <v>18</v>
      </c>
      <c r="J11" s="108" t="s">
        <v>1</v>
      </c>
      <c r="K11" s="30"/>
      <c r="L11" s="30"/>
      <c r="M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3" t="s">
        <v>19</v>
      </c>
      <c r="E12" s="30"/>
      <c r="F12" s="21" t="s">
        <v>20</v>
      </c>
      <c r="G12" s="30"/>
      <c r="H12" s="30"/>
      <c r="I12" s="107" t="s">
        <v>21</v>
      </c>
      <c r="J12" s="109" t="str">
        <f>'Rekapitulace stavby'!AN8</f>
        <v>20. 4. 2020</v>
      </c>
      <c r="K12" s="30"/>
      <c r="L12" s="30"/>
      <c r="M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106"/>
      <c r="J13" s="106"/>
      <c r="K13" s="30"/>
      <c r="L13" s="30"/>
      <c r="M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3" t="s">
        <v>23</v>
      </c>
      <c r="E14" s="30"/>
      <c r="F14" s="30"/>
      <c r="G14" s="30"/>
      <c r="H14" s="30"/>
      <c r="I14" s="107" t="s">
        <v>24</v>
      </c>
      <c r="J14" s="108" t="str">
        <f>IF('Rekapitulace stavby'!AN10="","",'Rekapitulace stavby'!AN10)</f>
        <v/>
      </c>
      <c r="K14" s="30"/>
      <c r="L14" s="30"/>
      <c r="M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1" t="str">
        <f>IF('Rekapitulace stavby'!E11="","",'Rekapitulace stavby'!E11)</f>
        <v xml:space="preserve"> </v>
      </c>
      <c r="F15" s="30"/>
      <c r="G15" s="30"/>
      <c r="H15" s="30"/>
      <c r="I15" s="107" t="s">
        <v>26</v>
      </c>
      <c r="J15" s="108" t="str">
        <f>IF('Rekapitulace stavby'!AN11="","",'Rekapitulace stavby'!AN11)</f>
        <v/>
      </c>
      <c r="K15" s="30"/>
      <c r="L15" s="30"/>
      <c r="M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106"/>
      <c r="J16" s="106"/>
      <c r="K16" s="30"/>
      <c r="L16" s="30"/>
      <c r="M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3" t="s">
        <v>27</v>
      </c>
      <c r="E17" s="30"/>
      <c r="F17" s="30"/>
      <c r="G17" s="30"/>
      <c r="H17" s="30"/>
      <c r="I17" s="107" t="s">
        <v>24</v>
      </c>
      <c r="J17" s="24" t="str">
        <f>'Rekapitulace stavby'!AN13</f>
        <v>Vyplň údaj</v>
      </c>
      <c r="K17" s="30"/>
      <c r="L17" s="30"/>
      <c r="M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61" t="str">
        <f>'Rekapitulace stavby'!E14</f>
        <v>Vyplň údaj</v>
      </c>
      <c r="F18" s="239"/>
      <c r="G18" s="239"/>
      <c r="H18" s="239"/>
      <c r="I18" s="107" t="s">
        <v>26</v>
      </c>
      <c r="J18" s="24" t="str">
        <f>'Rekapitulace stavby'!AN14</f>
        <v>Vyplň údaj</v>
      </c>
      <c r="K18" s="30"/>
      <c r="L18" s="30"/>
      <c r="M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106"/>
      <c r="J19" s="106"/>
      <c r="K19" s="30"/>
      <c r="L19" s="30"/>
      <c r="M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3" t="s">
        <v>29</v>
      </c>
      <c r="E20" s="30"/>
      <c r="F20" s="30"/>
      <c r="G20" s="30"/>
      <c r="H20" s="30"/>
      <c r="I20" s="107" t="s">
        <v>24</v>
      </c>
      <c r="J20" s="108" t="str">
        <f>IF('Rekapitulace stavby'!AN16="","",'Rekapitulace stavby'!AN16)</f>
        <v/>
      </c>
      <c r="K20" s="30"/>
      <c r="L20" s="30"/>
      <c r="M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1" t="str">
        <f>IF('Rekapitulace stavby'!E17="","",'Rekapitulace stavby'!E17)</f>
        <v xml:space="preserve"> </v>
      </c>
      <c r="F21" s="30"/>
      <c r="G21" s="30"/>
      <c r="H21" s="30"/>
      <c r="I21" s="107" t="s">
        <v>26</v>
      </c>
      <c r="J21" s="108" t="str">
        <f>IF('Rekapitulace stavby'!AN17="","",'Rekapitulace stavby'!AN17)</f>
        <v/>
      </c>
      <c r="K21" s="30"/>
      <c r="L21" s="30"/>
      <c r="M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106"/>
      <c r="J22" s="106"/>
      <c r="K22" s="30"/>
      <c r="L22" s="30"/>
      <c r="M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3" t="s">
        <v>30</v>
      </c>
      <c r="E23" s="30"/>
      <c r="F23" s="30"/>
      <c r="G23" s="30"/>
      <c r="H23" s="30"/>
      <c r="I23" s="107" t="s">
        <v>24</v>
      </c>
      <c r="J23" s="108" t="str">
        <f>IF('Rekapitulace stavby'!AN19="","",'Rekapitulace stavby'!AN19)</f>
        <v/>
      </c>
      <c r="K23" s="30"/>
      <c r="L23" s="30"/>
      <c r="M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1" t="str">
        <f>IF('Rekapitulace stavby'!E20="","",'Rekapitulace stavby'!E20)</f>
        <v xml:space="preserve"> </v>
      </c>
      <c r="F24" s="30"/>
      <c r="G24" s="30"/>
      <c r="H24" s="30"/>
      <c r="I24" s="107" t="s">
        <v>26</v>
      </c>
      <c r="J24" s="108" t="str">
        <f>IF('Rekapitulace stavby'!AN20="","",'Rekapitulace stavby'!AN20)</f>
        <v/>
      </c>
      <c r="K24" s="30"/>
      <c r="L24" s="30"/>
      <c r="M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106"/>
      <c r="J25" s="106"/>
      <c r="K25" s="30"/>
      <c r="L25" s="30"/>
      <c r="M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3" t="s">
        <v>31</v>
      </c>
      <c r="E26" s="30"/>
      <c r="F26" s="30"/>
      <c r="G26" s="30"/>
      <c r="H26" s="30"/>
      <c r="I26" s="106"/>
      <c r="J26" s="106"/>
      <c r="K26" s="30"/>
      <c r="L26" s="30"/>
      <c r="M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0"/>
      <c r="B27" s="111"/>
      <c r="C27" s="110"/>
      <c r="D27" s="110"/>
      <c r="E27" s="243" t="s">
        <v>1</v>
      </c>
      <c r="F27" s="243"/>
      <c r="G27" s="243"/>
      <c r="H27" s="243"/>
      <c r="I27" s="112"/>
      <c r="J27" s="112"/>
      <c r="K27" s="110"/>
      <c r="L27" s="110"/>
      <c r="M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106"/>
      <c r="J28" s="106"/>
      <c r="K28" s="30"/>
      <c r="L28" s="30"/>
      <c r="M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3"/>
      <c r="E29" s="63"/>
      <c r="F29" s="63"/>
      <c r="G29" s="63"/>
      <c r="H29" s="63"/>
      <c r="I29" s="114"/>
      <c r="J29" s="114"/>
      <c r="K29" s="63"/>
      <c r="L29" s="63"/>
      <c r="M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1" t="s">
        <v>122</v>
      </c>
      <c r="E30" s="30"/>
      <c r="F30" s="30"/>
      <c r="G30" s="30"/>
      <c r="H30" s="30"/>
      <c r="I30" s="106"/>
      <c r="J30" s="106"/>
      <c r="K30" s="28">
        <f>K96</f>
        <v>0</v>
      </c>
      <c r="L30" s="30"/>
      <c r="M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1"/>
      <c r="C31" s="30"/>
      <c r="D31" s="30"/>
      <c r="E31" s="23" t="s">
        <v>33</v>
      </c>
      <c r="F31" s="30"/>
      <c r="G31" s="30"/>
      <c r="H31" s="30"/>
      <c r="I31" s="106"/>
      <c r="J31" s="106"/>
      <c r="K31" s="115">
        <f>I96</f>
        <v>0</v>
      </c>
      <c r="L31" s="30"/>
      <c r="M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1"/>
      <c r="C32" s="30"/>
      <c r="D32" s="30"/>
      <c r="E32" s="23" t="s">
        <v>34</v>
      </c>
      <c r="F32" s="30"/>
      <c r="G32" s="30"/>
      <c r="H32" s="30"/>
      <c r="I32" s="106"/>
      <c r="J32" s="106"/>
      <c r="K32" s="115">
        <f>J96</f>
        <v>0</v>
      </c>
      <c r="L32" s="30"/>
      <c r="M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7" t="s">
        <v>113</v>
      </c>
      <c r="E33" s="30"/>
      <c r="F33" s="30"/>
      <c r="G33" s="30"/>
      <c r="H33" s="30"/>
      <c r="I33" s="106"/>
      <c r="J33" s="106"/>
      <c r="K33" s="28">
        <f>K101</f>
        <v>0</v>
      </c>
      <c r="L33" s="30"/>
      <c r="M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16" t="s">
        <v>36</v>
      </c>
      <c r="E34" s="30"/>
      <c r="F34" s="30"/>
      <c r="G34" s="30"/>
      <c r="H34" s="30"/>
      <c r="I34" s="106"/>
      <c r="J34" s="106"/>
      <c r="K34" s="68">
        <f>ROUND(K30 + K33, 2)</f>
        <v>0</v>
      </c>
      <c r="L34" s="30"/>
      <c r="M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3"/>
      <c r="E35" s="63"/>
      <c r="F35" s="63"/>
      <c r="G35" s="63"/>
      <c r="H35" s="63"/>
      <c r="I35" s="114"/>
      <c r="J35" s="114"/>
      <c r="K35" s="63"/>
      <c r="L35" s="63"/>
      <c r="M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38</v>
      </c>
      <c r="G36" s="30"/>
      <c r="H36" s="30"/>
      <c r="I36" s="117" t="s">
        <v>37</v>
      </c>
      <c r="J36" s="106"/>
      <c r="K36" s="34" t="s">
        <v>39</v>
      </c>
      <c r="L36" s="30"/>
      <c r="M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18" t="s">
        <v>40</v>
      </c>
      <c r="E37" s="23" t="s">
        <v>41</v>
      </c>
      <c r="F37" s="115">
        <f>ROUND((SUM(BE101:BE108) + SUM(BE128:BE186)),  2)</f>
        <v>0</v>
      </c>
      <c r="G37" s="30"/>
      <c r="H37" s="30"/>
      <c r="I37" s="119">
        <v>0.21</v>
      </c>
      <c r="J37" s="106"/>
      <c r="K37" s="115">
        <f>ROUND(((SUM(BE101:BE108) + SUM(BE128:BE186))*I37),  2)</f>
        <v>0</v>
      </c>
      <c r="L37" s="30"/>
      <c r="M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3" t="s">
        <v>42</v>
      </c>
      <c r="F38" s="115">
        <f>ROUND((SUM(BF101:BF108) + SUM(BF128:BF186)),  2)</f>
        <v>0</v>
      </c>
      <c r="G38" s="30"/>
      <c r="H38" s="30"/>
      <c r="I38" s="119">
        <v>0.15</v>
      </c>
      <c r="J38" s="106"/>
      <c r="K38" s="115">
        <f>ROUND(((SUM(BF101:BF108) + SUM(BF128:BF186))*I38),  2)</f>
        <v>0</v>
      </c>
      <c r="L38" s="30"/>
      <c r="M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3" t="s">
        <v>43</v>
      </c>
      <c r="F39" s="115">
        <f>ROUND((SUM(BG101:BG108) + SUM(BG128:BG186)),  2)</f>
        <v>0</v>
      </c>
      <c r="G39" s="30"/>
      <c r="H39" s="30"/>
      <c r="I39" s="119">
        <v>0.21</v>
      </c>
      <c r="J39" s="106"/>
      <c r="K39" s="115">
        <f>0</f>
        <v>0</v>
      </c>
      <c r="L39" s="30"/>
      <c r="M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3" t="s">
        <v>44</v>
      </c>
      <c r="F40" s="115">
        <f>ROUND((SUM(BH101:BH108) + SUM(BH128:BH186)),  2)</f>
        <v>0</v>
      </c>
      <c r="G40" s="30"/>
      <c r="H40" s="30"/>
      <c r="I40" s="119">
        <v>0.15</v>
      </c>
      <c r="J40" s="106"/>
      <c r="K40" s="115">
        <f>0</f>
        <v>0</v>
      </c>
      <c r="L40" s="30"/>
      <c r="M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3" t="s">
        <v>45</v>
      </c>
      <c r="F41" s="115">
        <f>ROUND((SUM(BI101:BI108) + SUM(BI128:BI186)),  2)</f>
        <v>0</v>
      </c>
      <c r="G41" s="30"/>
      <c r="H41" s="30"/>
      <c r="I41" s="119">
        <v>0</v>
      </c>
      <c r="J41" s="106"/>
      <c r="K41" s="115">
        <f>0</f>
        <v>0</v>
      </c>
      <c r="L41" s="30"/>
      <c r="M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106"/>
      <c r="J42" s="106"/>
      <c r="K42" s="30"/>
      <c r="L42" s="30"/>
      <c r="M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20" t="s">
        <v>46</v>
      </c>
      <c r="E43" s="57"/>
      <c r="F43" s="57"/>
      <c r="G43" s="121" t="s">
        <v>47</v>
      </c>
      <c r="H43" s="122" t="s">
        <v>48</v>
      </c>
      <c r="I43" s="123"/>
      <c r="J43" s="123"/>
      <c r="K43" s="124">
        <f>SUM(K34:K41)</f>
        <v>0</v>
      </c>
      <c r="L43" s="125"/>
      <c r="M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106"/>
      <c r="J44" s="106"/>
      <c r="K44" s="30"/>
      <c r="L44" s="30"/>
      <c r="M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6"/>
      <c r="I45" s="103"/>
      <c r="J45" s="103"/>
      <c r="M45" s="16"/>
    </row>
    <row r="46" spans="1:31" s="1" customFormat="1" ht="14.45" customHeight="1">
      <c r="B46" s="16"/>
      <c r="I46" s="103"/>
      <c r="J46" s="103"/>
      <c r="M46" s="16"/>
    </row>
    <row r="47" spans="1:31" s="1" customFormat="1" ht="14.45" customHeight="1">
      <c r="B47" s="16"/>
      <c r="I47" s="103"/>
      <c r="J47" s="103"/>
      <c r="M47" s="16"/>
    </row>
    <row r="48" spans="1:31" s="1" customFormat="1" ht="14.45" customHeight="1">
      <c r="B48" s="16"/>
      <c r="I48" s="103"/>
      <c r="J48" s="103"/>
      <c r="M48" s="16"/>
    </row>
    <row r="49" spans="1:31" s="1" customFormat="1" ht="14.45" customHeight="1">
      <c r="B49" s="16"/>
      <c r="I49" s="103"/>
      <c r="J49" s="103"/>
      <c r="M49" s="16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126"/>
      <c r="J50" s="126"/>
      <c r="K50" s="42"/>
      <c r="L50" s="42"/>
      <c r="M50" s="40"/>
    </row>
    <row r="51" spans="1:31">
      <c r="B51" s="16"/>
      <c r="M51" s="16"/>
    </row>
    <row r="52" spans="1:31">
      <c r="B52" s="16"/>
      <c r="M52" s="16"/>
    </row>
    <row r="53" spans="1:31">
      <c r="B53" s="16"/>
      <c r="M53" s="16"/>
    </row>
    <row r="54" spans="1:31">
      <c r="B54" s="16"/>
      <c r="M54" s="16"/>
    </row>
    <row r="55" spans="1:31">
      <c r="B55" s="16"/>
      <c r="M55" s="16"/>
    </row>
    <row r="56" spans="1:31">
      <c r="B56" s="16"/>
      <c r="M56" s="16"/>
    </row>
    <row r="57" spans="1:31">
      <c r="B57" s="16"/>
      <c r="M57" s="16"/>
    </row>
    <row r="58" spans="1:31">
      <c r="B58" s="16"/>
      <c r="M58" s="16"/>
    </row>
    <row r="59" spans="1:31">
      <c r="B59" s="16"/>
      <c r="M59" s="16"/>
    </row>
    <row r="60" spans="1:31">
      <c r="B60" s="16"/>
      <c r="M60" s="16"/>
    </row>
    <row r="61" spans="1:31" s="2" customFormat="1" ht="12.75">
      <c r="A61" s="30"/>
      <c r="B61" s="31"/>
      <c r="C61" s="30"/>
      <c r="D61" s="43" t="s">
        <v>51</v>
      </c>
      <c r="E61" s="33"/>
      <c r="F61" s="127" t="s">
        <v>52</v>
      </c>
      <c r="G61" s="43" t="s">
        <v>51</v>
      </c>
      <c r="H61" s="33"/>
      <c r="I61" s="128"/>
      <c r="J61" s="129" t="s">
        <v>52</v>
      </c>
      <c r="K61" s="33"/>
      <c r="L61" s="33"/>
      <c r="M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M62" s="16"/>
    </row>
    <row r="63" spans="1:31">
      <c r="B63" s="16"/>
      <c r="M63" s="16"/>
    </row>
    <row r="64" spans="1:31">
      <c r="B64" s="16"/>
      <c r="M64" s="16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130"/>
      <c r="J65" s="130"/>
      <c r="K65" s="44"/>
      <c r="L65" s="44"/>
      <c r="M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M66" s="16"/>
    </row>
    <row r="67" spans="1:31">
      <c r="B67" s="16"/>
      <c r="M67" s="16"/>
    </row>
    <row r="68" spans="1:31">
      <c r="B68" s="16"/>
      <c r="M68" s="16"/>
    </row>
    <row r="69" spans="1:31">
      <c r="B69" s="16"/>
      <c r="M69" s="16"/>
    </row>
    <row r="70" spans="1:31">
      <c r="B70" s="16"/>
      <c r="M70" s="16"/>
    </row>
    <row r="71" spans="1:31">
      <c r="B71" s="16"/>
      <c r="M71" s="16"/>
    </row>
    <row r="72" spans="1:31">
      <c r="B72" s="16"/>
      <c r="M72" s="16"/>
    </row>
    <row r="73" spans="1:31">
      <c r="B73" s="16"/>
      <c r="M73" s="16"/>
    </row>
    <row r="74" spans="1:31">
      <c r="B74" s="16"/>
      <c r="M74" s="16"/>
    </row>
    <row r="75" spans="1:31">
      <c r="B75" s="16"/>
      <c r="M75" s="16"/>
    </row>
    <row r="76" spans="1:31" s="2" customFormat="1" ht="12.75">
      <c r="A76" s="30"/>
      <c r="B76" s="31"/>
      <c r="C76" s="30"/>
      <c r="D76" s="43" t="s">
        <v>51</v>
      </c>
      <c r="E76" s="33"/>
      <c r="F76" s="127" t="s">
        <v>52</v>
      </c>
      <c r="G76" s="43" t="s">
        <v>51</v>
      </c>
      <c r="H76" s="33"/>
      <c r="I76" s="128"/>
      <c r="J76" s="129" t="s">
        <v>52</v>
      </c>
      <c r="K76" s="33"/>
      <c r="L76" s="33"/>
      <c r="M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131"/>
      <c r="J77" s="131"/>
      <c r="K77" s="46"/>
      <c r="L77" s="46"/>
      <c r="M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132"/>
      <c r="J81" s="132"/>
      <c r="K81" s="48"/>
      <c r="L81" s="48"/>
      <c r="M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7" t="s">
        <v>123</v>
      </c>
      <c r="D82" s="30"/>
      <c r="E82" s="30"/>
      <c r="F82" s="30"/>
      <c r="G82" s="30"/>
      <c r="H82" s="30"/>
      <c r="I82" s="106"/>
      <c r="J82" s="106"/>
      <c r="K82" s="30"/>
      <c r="L82" s="30"/>
      <c r="M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106"/>
      <c r="J83" s="106"/>
      <c r="K83" s="30"/>
      <c r="L83" s="30"/>
      <c r="M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3" t="s">
        <v>16</v>
      </c>
      <c r="D84" s="30"/>
      <c r="E84" s="30"/>
      <c r="F84" s="30"/>
      <c r="G84" s="30"/>
      <c r="H84" s="30"/>
      <c r="I84" s="106"/>
      <c r="J84" s="106"/>
      <c r="K84" s="30"/>
      <c r="L84" s="30"/>
      <c r="M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Oprava EOV v úseku Stříbro - Planá u Mariánských Lázní</v>
      </c>
      <c r="F85" s="259"/>
      <c r="G85" s="259"/>
      <c r="H85" s="259"/>
      <c r="I85" s="106"/>
      <c r="J85" s="106"/>
      <c r="K85" s="30"/>
      <c r="L85" s="30"/>
      <c r="M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3" t="s">
        <v>120</v>
      </c>
      <c r="D86" s="30"/>
      <c r="E86" s="30"/>
      <c r="F86" s="30"/>
      <c r="G86" s="30"/>
      <c r="H86" s="30"/>
      <c r="I86" s="106"/>
      <c r="J86" s="106"/>
      <c r="K86" s="30"/>
      <c r="L86" s="30"/>
      <c r="M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53" t="str">
        <f>E9</f>
        <v>S2 - ŽST Milíkov</v>
      </c>
      <c r="F87" s="260"/>
      <c r="G87" s="260"/>
      <c r="H87" s="260"/>
      <c r="I87" s="106"/>
      <c r="J87" s="106"/>
      <c r="K87" s="30"/>
      <c r="L87" s="30"/>
      <c r="M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106"/>
      <c r="J88" s="106"/>
      <c r="K88" s="30"/>
      <c r="L88" s="30"/>
      <c r="M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3" t="s">
        <v>19</v>
      </c>
      <c r="D89" s="30"/>
      <c r="E89" s="30"/>
      <c r="F89" s="21" t="str">
        <f>F12</f>
        <v>Trať Stříbro - Planá</v>
      </c>
      <c r="G89" s="30"/>
      <c r="H89" s="30"/>
      <c r="I89" s="107" t="s">
        <v>21</v>
      </c>
      <c r="J89" s="109" t="str">
        <f>IF(J12="","",J12)</f>
        <v>20. 4. 2020</v>
      </c>
      <c r="K89" s="30"/>
      <c r="L89" s="30"/>
      <c r="M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106"/>
      <c r="J90" s="106"/>
      <c r="K90" s="30"/>
      <c r="L90" s="30"/>
      <c r="M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3" t="s">
        <v>23</v>
      </c>
      <c r="D91" s="30"/>
      <c r="E91" s="30"/>
      <c r="F91" s="21" t="str">
        <f>E15</f>
        <v xml:space="preserve"> </v>
      </c>
      <c r="G91" s="30"/>
      <c r="H91" s="30"/>
      <c r="I91" s="107" t="s">
        <v>29</v>
      </c>
      <c r="J91" s="133" t="str">
        <f>E21</f>
        <v xml:space="preserve"> </v>
      </c>
      <c r="K91" s="30"/>
      <c r="L91" s="30"/>
      <c r="M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107" t="s">
        <v>30</v>
      </c>
      <c r="J92" s="133" t="str">
        <f>E24</f>
        <v xml:space="preserve"> </v>
      </c>
      <c r="K92" s="30"/>
      <c r="L92" s="30"/>
      <c r="M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106"/>
      <c r="J93" s="106"/>
      <c r="K93" s="30"/>
      <c r="L93" s="30"/>
      <c r="M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4" t="s">
        <v>124</v>
      </c>
      <c r="D94" s="101"/>
      <c r="E94" s="101"/>
      <c r="F94" s="101"/>
      <c r="G94" s="101"/>
      <c r="H94" s="101"/>
      <c r="I94" s="135" t="s">
        <v>125</v>
      </c>
      <c r="J94" s="135" t="s">
        <v>126</v>
      </c>
      <c r="K94" s="136" t="s">
        <v>127</v>
      </c>
      <c r="L94" s="101"/>
      <c r="M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106"/>
      <c r="J95" s="106"/>
      <c r="K95" s="30"/>
      <c r="L95" s="30"/>
      <c r="M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7" t="s">
        <v>128</v>
      </c>
      <c r="D96" s="30"/>
      <c r="E96" s="30"/>
      <c r="F96" s="30"/>
      <c r="G96" s="30"/>
      <c r="H96" s="30"/>
      <c r="I96" s="138">
        <f>Q128</f>
        <v>0</v>
      </c>
      <c r="J96" s="138">
        <f>R128</f>
        <v>0</v>
      </c>
      <c r="K96" s="68">
        <f>K128</f>
        <v>0</v>
      </c>
      <c r="L96" s="30"/>
      <c r="M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129</v>
      </c>
    </row>
    <row r="97" spans="1:65" s="9" customFormat="1" ht="24.95" customHeight="1">
      <c r="B97" s="139"/>
      <c r="D97" s="140" t="s">
        <v>130</v>
      </c>
      <c r="E97" s="141"/>
      <c r="F97" s="141"/>
      <c r="G97" s="141"/>
      <c r="H97" s="141"/>
      <c r="I97" s="142">
        <f>Q129</f>
        <v>0</v>
      </c>
      <c r="J97" s="142">
        <f>R129</f>
        <v>0</v>
      </c>
      <c r="K97" s="143">
        <f>K129</f>
        <v>0</v>
      </c>
      <c r="M97" s="139"/>
    </row>
    <row r="98" spans="1:65" s="9" customFormat="1" ht="24.95" customHeight="1">
      <c r="B98" s="139"/>
      <c r="D98" s="140" t="s">
        <v>131</v>
      </c>
      <c r="E98" s="141"/>
      <c r="F98" s="141"/>
      <c r="G98" s="141"/>
      <c r="H98" s="141"/>
      <c r="I98" s="142">
        <f>Q174</f>
        <v>0</v>
      </c>
      <c r="J98" s="142">
        <f>R174</f>
        <v>0</v>
      </c>
      <c r="K98" s="143">
        <f>K174</f>
        <v>0</v>
      </c>
      <c r="M98" s="139"/>
    </row>
    <row r="99" spans="1:65" s="2" customFormat="1" ht="21.75" customHeight="1">
      <c r="A99" s="30"/>
      <c r="B99" s="31"/>
      <c r="C99" s="30"/>
      <c r="D99" s="30"/>
      <c r="E99" s="30"/>
      <c r="F99" s="30"/>
      <c r="G99" s="30"/>
      <c r="H99" s="30"/>
      <c r="I99" s="106"/>
      <c r="J99" s="106"/>
      <c r="K99" s="30"/>
      <c r="L99" s="30"/>
      <c r="M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65" s="2" customFormat="1" ht="6.95" customHeight="1">
      <c r="A100" s="30"/>
      <c r="B100" s="31"/>
      <c r="C100" s="30"/>
      <c r="D100" s="30"/>
      <c r="E100" s="30"/>
      <c r="F100" s="30"/>
      <c r="G100" s="30"/>
      <c r="H100" s="30"/>
      <c r="I100" s="106"/>
      <c r="J100" s="106"/>
      <c r="K100" s="30"/>
      <c r="L100" s="30"/>
      <c r="M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65" s="2" customFormat="1" ht="29.25" customHeight="1">
      <c r="A101" s="30"/>
      <c r="B101" s="31"/>
      <c r="C101" s="137" t="s">
        <v>132</v>
      </c>
      <c r="D101" s="30"/>
      <c r="E101" s="30"/>
      <c r="F101" s="30"/>
      <c r="G101" s="30"/>
      <c r="H101" s="30"/>
      <c r="I101" s="106"/>
      <c r="J101" s="106"/>
      <c r="K101" s="144">
        <f>ROUND(K102 + K103 + K104 + K105 + K106 + K107,2)</f>
        <v>0</v>
      </c>
      <c r="L101" s="30"/>
      <c r="M101" s="40"/>
      <c r="O101" s="145" t="s">
        <v>40</v>
      </c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65" s="2" customFormat="1" ht="18" customHeight="1">
      <c r="A102" s="30"/>
      <c r="B102" s="146"/>
      <c r="C102" s="106"/>
      <c r="D102" s="250" t="s">
        <v>133</v>
      </c>
      <c r="E102" s="257"/>
      <c r="F102" s="257"/>
      <c r="G102" s="106"/>
      <c r="H102" s="106"/>
      <c r="I102" s="106"/>
      <c r="J102" s="106"/>
      <c r="K102" s="92">
        <v>0</v>
      </c>
      <c r="L102" s="106"/>
      <c r="M102" s="148"/>
      <c r="N102" s="149"/>
      <c r="O102" s="150" t="s">
        <v>41</v>
      </c>
      <c r="P102" s="149"/>
      <c r="Q102" s="149"/>
      <c r="R102" s="149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51" t="s">
        <v>134</v>
      </c>
      <c r="AZ102" s="149"/>
      <c r="BA102" s="149"/>
      <c r="BB102" s="149"/>
      <c r="BC102" s="149"/>
      <c r="BD102" s="149"/>
      <c r="BE102" s="152">
        <f t="shared" ref="BE102:BE107" si="0">IF(O102="základní",K102,0)</f>
        <v>0</v>
      </c>
      <c r="BF102" s="152">
        <f t="shared" ref="BF102:BF107" si="1">IF(O102="snížená",K102,0)</f>
        <v>0</v>
      </c>
      <c r="BG102" s="152">
        <f t="shared" ref="BG102:BG107" si="2">IF(O102="zákl. přenesená",K102,0)</f>
        <v>0</v>
      </c>
      <c r="BH102" s="152">
        <f t="shared" ref="BH102:BH107" si="3">IF(O102="sníž. přenesená",K102,0)</f>
        <v>0</v>
      </c>
      <c r="BI102" s="152">
        <f t="shared" ref="BI102:BI107" si="4">IF(O102="nulová",K102,0)</f>
        <v>0</v>
      </c>
      <c r="BJ102" s="151" t="s">
        <v>86</v>
      </c>
      <c r="BK102" s="149"/>
      <c r="BL102" s="149"/>
      <c r="BM102" s="149"/>
    </row>
    <row r="103" spans="1:65" s="2" customFormat="1" ht="18" customHeight="1">
      <c r="A103" s="30"/>
      <c r="B103" s="146"/>
      <c r="C103" s="106"/>
      <c r="D103" s="250" t="s">
        <v>135</v>
      </c>
      <c r="E103" s="257"/>
      <c r="F103" s="257"/>
      <c r="G103" s="106"/>
      <c r="H103" s="106"/>
      <c r="I103" s="106"/>
      <c r="J103" s="106"/>
      <c r="K103" s="92">
        <v>0</v>
      </c>
      <c r="L103" s="106"/>
      <c r="M103" s="148"/>
      <c r="N103" s="149"/>
      <c r="O103" s="150" t="s">
        <v>41</v>
      </c>
      <c r="P103" s="149"/>
      <c r="Q103" s="149"/>
      <c r="R103" s="149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49"/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51" t="s">
        <v>134</v>
      </c>
      <c r="AZ103" s="149"/>
      <c r="BA103" s="149"/>
      <c r="BB103" s="149"/>
      <c r="BC103" s="149"/>
      <c r="BD103" s="149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86</v>
      </c>
      <c r="BK103" s="149"/>
      <c r="BL103" s="149"/>
      <c r="BM103" s="149"/>
    </row>
    <row r="104" spans="1:65" s="2" customFormat="1" ht="18" customHeight="1">
      <c r="A104" s="30"/>
      <c r="B104" s="146"/>
      <c r="C104" s="106"/>
      <c r="D104" s="250" t="s">
        <v>136</v>
      </c>
      <c r="E104" s="257"/>
      <c r="F104" s="257"/>
      <c r="G104" s="106"/>
      <c r="H104" s="106"/>
      <c r="I104" s="106"/>
      <c r="J104" s="106"/>
      <c r="K104" s="92">
        <v>0</v>
      </c>
      <c r="L104" s="106"/>
      <c r="M104" s="148"/>
      <c r="N104" s="149"/>
      <c r="O104" s="150" t="s">
        <v>41</v>
      </c>
      <c r="P104" s="149"/>
      <c r="Q104" s="149"/>
      <c r="R104" s="149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51" t="s">
        <v>134</v>
      </c>
      <c r="AZ104" s="149"/>
      <c r="BA104" s="149"/>
      <c r="BB104" s="149"/>
      <c r="BC104" s="149"/>
      <c r="BD104" s="149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86</v>
      </c>
      <c r="BK104" s="149"/>
      <c r="BL104" s="149"/>
      <c r="BM104" s="149"/>
    </row>
    <row r="105" spans="1:65" s="2" customFormat="1" ht="18" customHeight="1">
      <c r="A105" s="30"/>
      <c r="B105" s="146"/>
      <c r="C105" s="106"/>
      <c r="D105" s="250" t="s">
        <v>137</v>
      </c>
      <c r="E105" s="257"/>
      <c r="F105" s="257"/>
      <c r="G105" s="106"/>
      <c r="H105" s="106"/>
      <c r="I105" s="106"/>
      <c r="J105" s="106"/>
      <c r="K105" s="92">
        <v>0</v>
      </c>
      <c r="L105" s="106"/>
      <c r="M105" s="148"/>
      <c r="N105" s="149"/>
      <c r="O105" s="150" t="s">
        <v>41</v>
      </c>
      <c r="P105" s="149"/>
      <c r="Q105" s="149"/>
      <c r="R105" s="149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51" t="s">
        <v>134</v>
      </c>
      <c r="AZ105" s="149"/>
      <c r="BA105" s="149"/>
      <c r="BB105" s="149"/>
      <c r="BC105" s="149"/>
      <c r="BD105" s="149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86</v>
      </c>
      <c r="BK105" s="149"/>
      <c r="BL105" s="149"/>
      <c r="BM105" s="149"/>
    </row>
    <row r="106" spans="1:65" s="2" customFormat="1" ht="18" customHeight="1">
      <c r="A106" s="30"/>
      <c r="B106" s="146"/>
      <c r="C106" s="106"/>
      <c r="D106" s="250" t="s">
        <v>138</v>
      </c>
      <c r="E106" s="257"/>
      <c r="F106" s="257"/>
      <c r="G106" s="106"/>
      <c r="H106" s="106"/>
      <c r="I106" s="106"/>
      <c r="J106" s="106"/>
      <c r="K106" s="92">
        <v>0</v>
      </c>
      <c r="L106" s="106"/>
      <c r="M106" s="148"/>
      <c r="N106" s="149"/>
      <c r="O106" s="150" t="s">
        <v>41</v>
      </c>
      <c r="P106" s="149"/>
      <c r="Q106" s="149"/>
      <c r="R106" s="149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51" t="s">
        <v>134</v>
      </c>
      <c r="AZ106" s="149"/>
      <c r="BA106" s="149"/>
      <c r="BB106" s="149"/>
      <c r="BC106" s="149"/>
      <c r="BD106" s="149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86</v>
      </c>
      <c r="BK106" s="149"/>
      <c r="BL106" s="149"/>
      <c r="BM106" s="149"/>
    </row>
    <row r="107" spans="1:65" s="2" customFormat="1" ht="18" customHeight="1">
      <c r="A107" s="30"/>
      <c r="B107" s="146"/>
      <c r="C107" s="106"/>
      <c r="D107" s="147" t="s">
        <v>139</v>
      </c>
      <c r="E107" s="106"/>
      <c r="F107" s="106"/>
      <c r="G107" s="106"/>
      <c r="H107" s="106"/>
      <c r="I107" s="106"/>
      <c r="J107" s="106"/>
      <c r="K107" s="92">
        <f>ROUND(K30*T107,2)</f>
        <v>0</v>
      </c>
      <c r="L107" s="106"/>
      <c r="M107" s="148"/>
      <c r="N107" s="149"/>
      <c r="O107" s="150" t="s">
        <v>41</v>
      </c>
      <c r="P107" s="149"/>
      <c r="Q107" s="149"/>
      <c r="R107" s="149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51" t="s">
        <v>140</v>
      </c>
      <c r="AZ107" s="149"/>
      <c r="BA107" s="149"/>
      <c r="BB107" s="149"/>
      <c r="BC107" s="149"/>
      <c r="BD107" s="149"/>
      <c r="BE107" s="152">
        <f t="shared" si="0"/>
        <v>0</v>
      </c>
      <c r="BF107" s="152">
        <f t="shared" si="1"/>
        <v>0</v>
      </c>
      <c r="BG107" s="152">
        <f t="shared" si="2"/>
        <v>0</v>
      </c>
      <c r="BH107" s="152">
        <f t="shared" si="3"/>
        <v>0</v>
      </c>
      <c r="BI107" s="152">
        <f t="shared" si="4"/>
        <v>0</v>
      </c>
      <c r="BJ107" s="151" t="s">
        <v>86</v>
      </c>
      <c r="BK107" s="149"/>
      <c r="BL107" s="149"/>
      <c r="BM107" s="149"/>
    </row>
    <row r="108" spans="1:65" s="2" customFormat="1">
      <c r="A108" s="30"/>
      <c r="B108" s="31"/>
      <c r="C108" s="30"/>
      <c r="D108" s="30"/>
      <c r="E108" s="30"/>
      <c r="F108" s="30"/>
      <c r="G108" s="30"/>
      <c r="H108" s="30"/>
      <c r="I108" s="106"/>
      <c r="J108" s="106"/>
      <c r="K108" s="30"/>
      <c r="L108" s="30"/>
      <c r="M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65" s="2" customFormat="1" ht="29.25" customHeight="1">
      <c r="A109" s="30"/>
      <c r="B109" s="31"/>
      <c r="C109" s="100" t="s">
        <v>118</v>
      </c>
      <c r="D109" s="101"/>
      <c r="E109" s="101"/>
      <c r="F109" s="101"/>
      <c r="G109" s="101"/>
      <c r="H109" s="101"/>
      <c r="I109" s="153"/>
      <c r="J109" s="153"/>
      <c r="K109" s="102">
        <f>ROUND(K96+K101,2)</f>
        <v>0</v>
      </c>
      <c r="L109" s="101"/>
      <c r="M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65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131"/>
      <c r="J110" s="131"/>
      <c r="K110" s="46"/>
      <c r="L110" s="46"/>
      <c r="M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132"/>
      <c r="J114" s="132"/>
      <c r="K114" s="48"/>
      <c r="L114" s="48"/>
      <c r="M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17" t="s">
        <v>141</v>
      </c>
      <c r="D115" s="30"/>
      <c r="E115" s="30"/>
      <c r="F115" s="30"/>
      <c r="G115" s="30"/>
      <c r="H115" s="30"/>
      <c r="I115" s="106"/>
      <c r="J115" s="106"/>
      <c r="K115" s="30"/>
      <c r="L115" s="30"/>
      <c r="M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106"/>
      <c r="J116" s="106"/>
      <c r="K116" s="30"/>
      <c r="L116" s="30"/>
      <c r="M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3" t="s">
        <v>16</v>
      </c>
      <c r="D117" s="30"/>
      <c r="E117" s="30"/>
      <c r="F117" s="30"/>
      <c r="G117" s="30"/>
      <c r="H117" s="30"/>
      <c r="I117" s="106"/>
      <c r="J117" s="106"/>
      <c r="K117" s="30"/>
      <c r="L117" s="30"/>
      <c r="M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58" t="str">
        <f>E7</f>
        <v>Oprava EOV v úseku Stříbro - Planá u Mariánských Lázní</v>
      </c>
      <c r="F118" s="259"/>
      <c r="G118" s="259"/>
      <c r="H118" s="259"/>
      <c r="I118" s="106"/>
      <c r="J118" s="106"/>
      <c r="K118" s="30"/>
      <c r="L118" s="30"/>
      <c r="M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3" t="s">
        <v>120</v>
      </c>
      <c r="D119" s="30"/>
      <c r="E119" s="30"/>
      <c r="F119" s="30"/>
      <c r="G119" s="30"/>
      <c r="H119" s="30"/>
      <c r="I119" s="106"/>
      <c r="J119" s="106"/>
      <c r="K119" s="30"/>
      <c r="L119" s="30"/>
      <c r="M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53" t="str">
        <f>E9</f>
        <v>S2 - ŽST Milíkov</v>
      </c>
      <c r="F120" s="260"/>
      <c r="G120" s="260"/>
      <c r="H120" s="260"/>
      <c r="I120" s="106"/>
      <c r="J120" s="106"/>
      <c r="K120" s="30"/>
      <c r="L120" s="30"/>
      <c r="M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106"/>
      <c r="J121" s="106"/>
      <c r="K121" s="30"/>
      <c r="L121" s="30"/>
      <c r="M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3" t="s">
        <v>19</v>
      </c>
      <c r="D122" s="30"/>
      <c r="E122" s="30"/>
      <c r="F122" s="21" t="str">
        <f>F12</f>
        <v>Trať Stříbro - Planá</v>
      </c>
      <c r="G122" s="30"/>
      <c r="H122" s="30"/>
      <c r="I122" s="107" t="s">
        <v>21</v>
      </c>
      <c r="J122" s="109" t="str">
        <f>IF(J12="","",J12)</f>
        <v>20. 4. 2020</v>
      </c>
      <c r="K122" s="30"/>
      <c r="L122" s="30"/>
      <c r="M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106"/>
      <c r="J123" s="106"/>
      <c r="K123" s="30"/>
      <c r="L123" s="30"/>
      <c r="M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3" t="s">
        <v>23</v>
      </c>
      <c r="D124" s="30"/>
      <c r="E124" s="30"/>
      <c r="F124" s="21" t="str">
        <f>E15</f>
        <v xml:space="preserve"> </v>
      </c>
      <c r="G124" s="30"/>
      <c r="H124" s="30"/>
      <c r="I124" s="107" t="s">
        <v>29</v>
      </c>
      <c r="J124" s="133" t="str">
        <f>E21</f>
        <v xml:space="preserve"> </v>
      </c>
      <c r="K124" s="30"/>
      <c r="L124" s="30"/>
      <c r="M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>
      <c r="A125" s="30"/>
      <c r="B125" s="31"/>
      <c r="C125" s="23" t="s">
        <v>27</v>
      </c>
      <c r="D125" s="30"/>
      <c r="E125" s="30"/>
      <c r="F125" s="21" t="str">
        <f>IF(E18="","",E18)</f>
        <v>Vyplň údaj</v>
      </c>
      <c r="G125" s="30"/>
      <c r="H125" s="30"/>
      <c r="I125" s="107" t="s">
        <v>30</v>
      </c>
      <c r="J125" s="133" t="str">
        <f>E24</f>
        <v xml:space="preserve"> </v>
      </c>
      <c r="K125" s="30"/>
      <c r="L125" s="30"/>
      <c r="M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106"/>
      <c r="J126" s="106"/>
      <c r="K126" s="30"/>
      <c r="L126" s="30"/>
      <c r="M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0" customFormat="1" ht="29.25" customHeight="1">
      <c r="A127" s="154"/>
      <c r="B127" s="155"/>
      <c r="C127" s="156" t="s">
        <v>142</v>
      </c>
      <c r="D127" s="157" t="s">
        <v>61</v>
      </c>
      <c r="E127" s="157" t="s">
        <v>57</v>
      </c>
      <c r="F127" s="157" t="s">
        <v>58</v>
      </c>
      <c r="G127" s="157" t="s">
        <v>143</v>
      </c>
      <c r="H127" s="157" t="s">
        <v>144</v>
      </c>
      <c r="I127" s="158" t="s">
        <v>145</v>
      </c>
      <c r="J127" s="158" t="s">
        <v>146</v>
      </c>
      <c r="K127" s="157" t="s">
        <v>127</v>
      </c>
      <c r="L127" s="159" t="s">
        <v>147</v>
      </c>
      <c r="M127" s="160"/>
      <c r="N127" s="59" t="s">
        <v>1</v>
      </c>
      <c r="O127" s="60" t="s">
        <v>40</v>
      </c>
      <c r="P127" s="60" t="s">
        <v>148</v>
      </c>
      <c r="Q127" s="60" t="s">
        <v>149</v>
      </c>
      <c r="R127" s="60" t="s">
        <v>150</v>
      </c>
      <c r="S127" s="60" t="s">
        <v>151</v>
      </c>
      <c r="T127" s="60" t="s">
        <v>152</v>
      </c>
      <c r="U127" s="60" t="s">
        <v>153</v>
      </c>
      <c r="V127" s="60" t="s">
        <v>154</v>
      </c>
      <c r="W127" s="60" t="s">
        <v>155</v>
      </c>
      <c r="X127" s="61" t="s">
        <v>156</v>
      </c>
      <c r="Y127" s="154"/>
      <c r="Z127" s="154"/>
      <c r="AA127" s="154"/>
      <c r="AB127" s="154"/>
      <c r="AC127" s="154"/>
      <c r="AD127" s="154"/>
      <c r="AE127" s="154"/>
    </row>
    <row r="128" spans="1:63" s="2" customFormat="1" ht="22.9" customHeight="1">
      <c r="A128" s="30"/>
      <c r="B128" s="31"/>
      <c r="C128" s="66" t="s">
        <v>157</v>
      </c>
      <c r="D128" s="30"/>
      <c r="E128" s="30"/>
      <c r="F128" s="30"/>
      <c r="G128" s="30"/>
      <c r="H128" s="30"/>
      <c r="I128" s="106"/>
      <c r="J128" s="106"/>
      <c r="K128" s="161">
        <f>BK128</f>
        <v>0</v>
      </c>
      <c r="L128" s="30"/>
      <c r="M128" s="31"/>
      <c r="N128" s="62"/>
      <c r="O128" s="53"/>
      <c r="P128" s="63"/>
      <c r="Q128" s="162">
        <f>Q129+Q174</f>
        <v>0</v>
      </c>
      <c r="R128" s="162">
        <f>R129+R174</f>
        <v>0</v>
      </c>
      <c r="S128" s="63"/>
      <c r="T128" s="163">
        <f>T129+T174</f>
        <v>0</v>
      </c>
      <c r="U128" s="63"/>
      <c r="V128" s="163">
        <f>V129+V174</f>
        <v>0</v>
      </c>
      <c r="W128" s="63"/>
      <c r="X128" s="164">
        <f>X129+X174</f>
        <v>0</v>
      </c>
      <c r="Y128" s="30"/>
      <c r="Z128" s="30"/>
      <c r="AA128" s="30"/>
      <c r="AB128" s="30"/>
      <c r="AC128" s="30"/>
      <c r="AD128" s="30"/>
      <c r="AE128" s="30"/>
      <c r="AT128" s="13" t="s">
        <v>77</v>
      </c>
      <c r="AU128" s="13" t="s">
        <v>129</v>
      </c>
      <c r="BK128" s="165">
        <f>BK129+BK174</f>
        <v>0</v>
      </c>
    </row>
    <row r="129" spans="1:65" s="11" customFormat="1" ht="25.9" customHeight="1">
      <c r="B129" s="166"/>
      <c r="D129" s="167" t="s">
        <v>77</v>
      </c>
      <c r="E129" s="168" t="s">
        <v>158</v>
      </c>
      <c r="F129" s="168" t="s">
        <v>159</v>
      </c>
      <c r="I129" s="169"/>
      <c r="J129" s="169"/>
      <c r="K129" s="170">
        <f>BK129</f>
        <v>0</v>
      </c>
      <c r="M129" s="166"/>
      <c r="N129" s="171"/>
      <c r="O129" s="172"/>
      <c r="P129" s="172"/>
      <c r="Q129" s="173">
        <f>SUM(Q130:Q173)</f>
        <v>0</v>
      </c>
      <c r="R129" s="173">
        <f>SUM(R130:R173)</f>
        <v>0</v>
      </c>
      <c r="S129" s="172"/>
      <c r="T129" s="174">
        <f>SUM(T130:T173)</f>
        <v>0</v>
      </c>
      <c r="U129" s="172"/>
      <c r="V129" s="174">
        <f>SUM(V130:V173)</f>
        <v>0</v>
      </c>
      <c r="W129" s="172"/>
      <c r="X129" s="175">
        <f>SUM(X130:X173)</f>
        <v>0</v>
      </c>
      <c r="AR129" s="167" t="s">
        <v>160</v>
      </c>
      <c r="AT129" s="176" t="s">
        <v>77</v>
      </c>
      <c r="AU129" s="176" t="s">
        <v>78</v>
      </c>
      <c r="AY129" s="167" t="s">
        <v>161</v>
      </c>
      <c r="BK129" s="177">
        <f>SUM(BK130:BK173)</f>
        <v>0</v>
      </c>
    </row>
    <row r="130" spans="1:65" s="2" customFormat="1" ht="21.75" customHeight="1">
      <c r="A130" s="30"/>
      <c r="B130" s="146"/>
      <c r="C130" s="178" t="s">
        <v>86</v>
      </c>
      <c r="D130" s="178" t="s">
        <v>162</v>
      </c>
      <c r="E130" s="179" t="s">
        <v>163</v>
      </c>
      <c r="F130" s="180" t="s">
        <v>164</v>
      </c>
      <c r="G130" s="181" t="s">
        <v>165</v>
      </c>
      <c r="H130" s="182">
        <v>2</v>
      </c>
      <c r="I130" s="183"/>
      <c r="J130" s="183"/>
      <c r="K130" s="184">
        <f>ROUND(P130*H130,2)</f>
        <v>0</v>
      </c>
      <c r="L130" s="180" t="s">
        <v>166</v>
      </c>
      <c r="M130" s="31"/>
      <c r="N130" s="185" t="s">
        <v>1</v>
      </c>
      <c r="O130" s="186" t="s">
        <v>41</v>
      </c>
      <c r="P130" s="187">
        <f>I130+J130</f>
        <v>0</v>
      </c>
      <c r="Q130" s="187">
        <f>ROUND(I130*H130,2)</f>
        <v>0</v>
      </c>
      <c r="R130" s="187">
        <f>ROUND(J130*H130,2)</f>
        <v>0</v>
      </c>
      <c r="S130" s="55"/>
      <c r="T130" s="188">
        <f>S130*H130</f>
        <v>0</v>
      </c>
      <c r="U130" s="188">
        <v>0</v>
      </c>
      <c r="V130" s="188">
        <f>U130*H130</f>
        <v>0</v>
      </c>
      <c r="W130" s="188">
        <v>0</v>
      </c>
      <c r="X130" s="189">
        <f>W130*H130</f>
        <v>0</v>
      </c>
      <c r="Y130" s="30"/>
      <c r="Z130" s="30"/>
      <c r="AA130" s="30"/>
      <c r="AB130" s="30"/>
      <c r="AC130" s="30"/>
      <c r="AD130" s="30"/>
      <c r="AE130" s="30"/>
      <c r="AR130" s="190" t="s">
        <v>167</v>
      </c>
      <c r="AT130" s="190" t="s">
        <v>162</v>
      </c>
      <c r="AU130" s="190" t="s">
        <v>86</v>
      </c>
      <c r="AY130" s="13" t="s">
        <v>161</v>
      </c>
      <c r="BE130" s="96">
        <f>IF(O130="základní",K130,0)</f>
        <v>0</v>
      </c>
      <c r="BF130" s="96">
        <f>IF(O130="snížená",K130,0)</f>
        <v>0</v>
      </c>
      <c r="BG130" s="96">
        <f>IF(O130="zákl. přenesená",K130,0)</f>
        <v>0</v>
      </c>
      <c r="BH130" s="96">
        <f>IF(O130="sníž. přenesená",K130,0)</f>
        <v>0</v>
      </c>
      <c r="BI130" s="96">
        <f>IF(O130="nulová",K130,0)</f>
        <v>0</v>
      </c>
      <c r="BJ130" s="13" t="s">
        <v>86</v>
      </c>
      <c r="BK130" s="96">
        <f>ROUND(P130*H130,2)</f>
        <v>0</v>
      </c>
      <c r="BL130" s="13" t="s">
        <v>167</v>
      </c>
      <c r="BM130" s="190" t="s">
        <v>168</v>
      </c>
    </row>
    <row r="131" spans="1:65" s="2" customFormat="1" ht="19.5">
      <c r="A131" s="30"/>
      <c r="B131" s="31"/>
      <c r="C131" s="30"/>
      <c r="D131" s="191" t="s">
        <v>169</v>
      </c>
      <c r="E131" s="30"/>
      <c r="F131" s="192" t="s">
        <v>164</v>
      </c>
      <c r="G131" s="30"/>
      <c r="H131" s="30"/>
      <c r="I131" s="106"/>
      <c r="J131" s="106"/>
      <c r="K131" s="30"/>
      <c r="L131" s="30"/>
      <c r="M131" s="31"/>
      <c r="N131" s="193"/>
      <c r="O131" s="194"/>
      <c r="P131" s="55"/>
      <c r="Q131" s="55"/>
      <c r="R131" s="55"/>
      <c r="S131" s="55"/>
      <c r="T131" s="55"/>
      <c r="U131" s="55"/>
      <c r="V131" s="55"/>
      <c r="W131" s="55"/>
      <c r="X131" s="56"/>
      <c r="Y131" s="30"/>
      <c r="Z131" s="30"/>
      <c r="AA131" s="30"/>
      <c r="AB131" s="30"/>
      <c r="AC131" s="30"/>
      <c r="AD131" s="30"/>
      <c r="AE131" s="30"/>
      <c r="AT131" s="13" t="s">
        <v>169</v>
      </c>
      <c r="AU131" s="13" t="s">
        <v>86</v>
      </c>
    </row>
    <row r="132" spans="1:65" s="2" customFormat="1" ht="21.75" customHeight="1">
      <c r="A132" s="30"/>
      <c r="B132" s="146"/>
      <c r="C132" s="195" t="s">
        <v>88</v>
      </c>
      <c r="D132" s="195" t="s">
        <v>158</v>
      </c>
      <c r="E132" s="196" t="s">
        <v>170</v>
      </c>
      <c r="F132" s="197" t="s">
        <v>171</v>
      </c>
      <c r="G132" s="198" t="s">
        <v>165</v>
      </c>
      <c r="H132" s="199">
        <v>2</v>
      </c>
      <c r="I132" s="200"/>
      <c r="J132" s="201"/>
      <c r="K132" s="202">
        <f>ROUND(P132*H132,2)</f>
        <v>0</v>
      </c>
      <c r="L132" s="197" t="s">
        <v>166</v>
      </c>
      <c r="M132" s="203"/>
      <c r="N132" s="204" t="s">
        <v>1</v>
      </c>
      <c r="O132" s="186" t="s">
        <v>41</v>
      </c>
      <c r="P132" s="187">
        <f>I132+J132</f>
        <v>0</v>
      </c>
      <c r="Q132" s="187">
        <f>ROUND(I132*H132,2)</f>
        <v>0</v>
      </c>
      <c r="R132" s="187">
        <f>ROUND(J132*H132,2)</f>
        <v>0</v>
      </c>
      <c r="S132" s="55"/>
      <c r="T132" s="188">
        <f>S132*H132</f>
        <v>0</v>
      </c>
      <c r="U132" s="188">
        <v>0</v>
      </c>
      <c r="V132" s="188">
        <f>U132*H132</f>
        <v>0</v>
      </c>
      <c r="W132" s="188">
        <v>0</v>
      </c>
      <c r="X132" s="189">
        <f>W132*H132</f>
        <v>0</v>
      </c>
      <c r="Y132" s="30"/>
      <c r="Z132" s="30"/>
      <c r="AA132" s="30"/>
      <c r="AB132" s="30"/>
      <c r="AC132" s="30"/>
      <c r="AD132" s="30"/>
      <c r="AE132" s="30"/>
      <c r="AR132" s="190" t="s">
        <v>167</v>
      </c>
      <c r="AT132" s="190" t="s">
        <v>158</v>
      </c>
      <c r="AU132" s="190" t="s">
        <v>86</v>
      </c>
      <c r="AY132" s="13" t="s">
        <v>161</v>
      </c>
      <c r="BE132" s="96">
        <f>IF(O132="základní",K132,0)</f>
        <v>0</v>
      </c>
      <c r="BF132" s="96">
        <f>IF(O132="snížená",K132,0)</f>
        <v>0</v>
      </c>
      <c r="BG132" s="96">
        <f>IF(O132="zákl. přenesená",K132,0)</f>
        <v>0</v>
      </c>
      <c r="BH132" s="96">
        <f>IF(O132="sníž. přenesená",K132,0)</f>
        <v>0</v>
      </c>
      <c r="BI132" s="96">
        <f>IF(O132="nulová",K132,0)</f>
        <v>0</v>
      </c>
      <c r="BJ132" s="13" t="s">
        <v>86</v>
      </c>
      <c r="BK132" s="96">
        <f>ROUND(P132*H132,2)</f>
        <v>0</v>
      </c>
      <c r="BL132" s="13" t="s">
        <v>167</v>
      </c>
      <c r="BM132" s="190" t="s">
        <v>172</v>
      </c>
    </row>
    <row r="133" spans="1:65" s="2" customFormat="1" ht="19.5">
      <c r="A133" s="30"/>
      <c r="B133" s="31"/>
      <c r="C133" s="30"/>
      <c r="D133" s="191" t="s">
        <v>169</v>
      </c>
      <c r="E133" s="30"/>
      <c r="F133" s="192" t="s">
        <v>171</v>
      </c>
      <c r="G133" s="30"/>
      <c r="H133" s="30"/>
      <c r="I133" s="106"/>
      <c r="J133" s="106"/>
      <c r="K133" s="30"/>
      <c r="L133" s="30"/>
      <c r="M133" s="31"/>
      <c r="N133" s="193"/>
      <c r="O133" s="194"/>
      <c r="P133" s="55"/>
      <c r="Q133" s="55"/>
      <c r="R133" s="55"/>
      <c r="S133" s="55"/>
      <c r="T133" s="55"/>
      <c r="U133" s="55"/>
      <c r="V133" s="55"/>
      <c r="W133" s="55"/>
      <c r="X133" s="56"/>
      <c r="Y133" s="30"/>
      <c r="Z133" s="30"/>
      <c r="AA133" s="30"/>
      <c r="AB133" s="30"/>
      <c r="AC133" s="30"/>
      <c r="AD133" s="30"/>
      <c r="AE133" s="30"/>
      <c r="AT133" s="13" t="s">
        <v>169</v>
      </c>
      <c r="AU133" s="13" t="s">
        <v>86</v>
      </c>
    </row>
    <row r="134" spans="1:65" s="2" customFormat="1" ht="19.5">
      <c r="A134" s="30"/>
      <c r="B134" s="31"/>
      <c r="C134" s="30"/>
      <c r="D134" s="191" t="s">
        <v>173</v>
      </c>
      <c r="E134" s="30"/>
      <c r="F134" s="205" t="s">
        <v>174</v>
      </c>
      <c r="G134" s="30"/>
      <c r="H134" s="30"/>
      <c r="I134" s="106"/>
      <c r="J134" s="106"/>
      <c r="K134" s="30"/>
      <c r="L134" s="30"/>
      <c r="M134" s="31"/>
      <c r="N134" s="193"/>
      <c r="O134" s="194"/>
      <c r="P134" s="55"/>
      <c r="Q134" s="55"/>
      <c r="R134" s="55"/>
      <c r="S134" s="55"/>
      <c r="T134" s="55"/>
      <c r="U134" s="55"/>
      <c r="V134" s="55"/>
      <c r="W134" s="55"/>
      <c r="X134" s="56"/>
      <c r="Y134" s="30"/>
      <c r="Z134" s="30"/>
      <c r="AA134" s="30"/>
      <c r="AB134" s="30"/>
      <c r="AC134" s="30"/>
      <c r="AD134" s="30"/>
      <c r="AE134" s="30"/>
      <c r="AT134" s="13" t="s">
        <v>173</v>
      </c>
      <c r="AU134" s="13" t="s">
        <v>86</v>
      </c>
    </row>
    <row r="135" spans="1:65" s="2" customFormat="1" ht="21.75" customHeight="1">
      <c r="A135" s="30"/>
      <c r="B135" s="146"/>
      <c r="C135" s="178" t="s">
        <v>160</v>
      </c>
      <c r="D135" s="178" t="s">
        <v>162</v>
      </c>
      <c r="E135" s="179" t="s">
        <v>175</v>
      </c>
      <c r="F135" s="180" t="s">
        <v>176</v>
      </c>
      <c r="G135" s="181" t="s">
        <v>165</v>
      </c>
      <c r="H135" s="182">
        <v>2</v>
      </c>
      <c r="I135" s="183"/>
      <c r="J135" s="183"/>
      <c r="K135" s="184">
        <f>ROUND(P135*H135,2)</f>
        <v>0</v>
      </c>
      <c r="L135" s="180" t="s">
        <v>166</v>
      </c>
      <c r="M135" s="31"/>
      <c r="N135" s="185" t="s">
        <v>1</v>
      </c>
      <c r="O135" s="186" t="s">
        <v>41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55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0"/>
      <c r="Z135" s="30"/>
      <c r="AA135" s="30"/>
      <c r="AB135" s="30"/>
      <c r="AC135" s="30"/>
      <c r="AD135" s="30"/>
      <c r="AE135" s="30"/>
      <c r="AR135" s="190" t="s">
        <v>167</v>
      </c>
      <c r="AT135" s="190" t="s">
        <v>162</v>
      </c>
      <c r="AU135" s="190" t="s">
        <v>86</v>
      </c>
      <c r="AY135" s="13" t="s">
        <v>161</v>
      </c>
      <c r="BE135" s="96">
        <f>IF(O135="základní",K135,0)</f>
        <v>0</v>
      </c>
      <c r="BF135" s="96">
        <f>IF(O135="snížená",K135,0)</f>
        <v>0</v>
      </c>
      <c r="BG135" s="96">
        <f>IF(O135="zákl. přenesená",K135,0)</f>
        <v>0</v>
      </c>
      <c r="BH135" s="96">
        <f>IF(O135="sníž. přenesená",K135,0)</f>
        <v>0</v>
      </c>
      <c r="BI135" s="96">
        <f>IF(O135="nulová",K135,0)</f>
        <v>0</v>
      </c>
      <c r="BJ135" s="13" t="s">
        <v>86</v>
      </c>
      <c r="BK135" s="96">
        <f>ROUND(P135*H135,2)</f>
        <v>0</v>
      </c>
      <c r="BL135" s="13" t="s">
        <v>167</v>
      </c>
      <c r="BM135" s="190" t="s">
        <v>177</v>
      </c>
    </row>
    <row r="136" spans="1:65" s="2" customFormat="1" ht="19.5">
      <c r="A136" s="30"/>
      <c r="B136" s="31"/>
      <c r="C136" s="30"/>
      <c r="D136" s="191" t="s">
        <v>169</v>
      </c>
      <c r="E136" s="30"/>
      <c r="F136" s="192" t="s">
        <v>176</v>
      </c>
      <c r="G136" s="30"/>
      <c r="H136" s="30"/>
      <c r="I136" s="106"/>
      <c r="J136" s="106"/>
      <c r="K136" s="30"/>
      <c r="L136" s="30"/>
      <c r="M136" s="31"/>
      <c r="N136" s="193"/>
      <c r="O136" s="194"/>
      <c r="P136" s="55"/>
      <c r="Q136" s="55"/>
      <c r="R136" s="55"/>
      <c r="S136" s="55"/>
      <c r="T136" s="55"/>
      <c r="U136" s="55"/>
      <c r="V136" s="55"/>
      <c r="W136" s="55"/>
      <c r="X136" s="56"/>
      <c r="Y136" s="30"/>
      <c r="Z136" s="30"/>
      <c r="AA136" s="30"/>
      <c r="AB136" s="30"/>
      <c r="AC136" s="30"/>
      <c r="AD136" s="30"/>
      <c r="AE136" s="30"/>
      <c r="AT136" s="13" t="s">
        <v>169</v>
      </c>
      <c r="AU136" s="13" t="s">
        <v>86</v>
      </c>
    </row>
    <row r="137" spans="1:65" s="2" customFormat="1" ht="21.75" customHeight="1">
      <c r="A137" s="30"/>
      <c r="B137" s="146"/>
      <c r="C137" s="195" t="s">
        <v>178</v>
      </c>
      <c r="D137" s="195" t="s">
        <v>158</v>
      </c>
      <c r="E137" s="196" t="s">
        <v>179</v>
      </c>
      <c r="F137" s="197" t="s">
        <v>180</v>
      </c>
      <c r="G137" s="198" t="s">
        <v>165</v>
      </c>
      <c r="H137" s="199">
        <v>2</v>
      </c>
      <c r="I137" s="200"/>
      <c r="J137" s="201"/>
      <c r="K137" s="202">
        <f>ROUND(P137*H137,2)</f>
        <v>0</v>
      </c>
      <c r="L137" s="197" t="s">
        <v>166</v>
      </c>
      <c r="M137" s="203"/>
      <c r="N137" s="204" t="s">
        <v>1</v>
      </c>
      <c r="O137" s="186" t="s">
        <v>41</v>
      </c>
      <c r="P137" s="187">
        <f>I137+J137</f>
        <v>0</v>
      </c>
      <c r="Q137" s="187">
        <f>ROUND(I137*H137,2)</f>
        <v>0</v>
      </c>
      <c r="R137" s="187">
        <f>ROUND(J137*H137,2)</f>
        <v>0</v>
      </c>
      <c r="S137" s="55"/>
      <c r="T137" s="188">
        <f>S137*H137</f>
        <v>0</v>
      </c>
      <c r="U137" s="188">
        <v>0</v>
      </c>
      <c r="V137" s="188">
        <f>U137*H137</f>
        <v>0</v>
      </c>
      <c r="W137" s="188">
        <v>0</v>
      </c>
      <c r="X137" s="189">
        <f>W137*H137</f>
        <v>0</v>
      </c>
      <c r="Y137" s="30"/>
      <c r="Z137" s="30"/>
      <c r="AA137" s="30"/>
      <c r="AB137" s="30"/>
      <c r="AC137" s="30"/>
      <c r="AD137" s="30"/>
      <c r="AE137" s="30"/>
      <c r="AR137" s="190" t="s">
        <v>167</v>
      </c>
      <c r="AT137" s="190" t="s">
        <v>158</v>
      </c>
      <c r="AU137" s="190" t="s">
        <v>86</v>
      </c>
      <c r="AY137" s="13" t="s">
        <v>161</v>
      </c>
      <c r="BE137" s="96">
        <f>IF(O137="základní",K137,0)</f>
        <v>0</v>
      </c>
      <c r="BF137" s="96">
        <f>IF(O137="snížená",K137,0)</f>
        <v>0</v>
      </c>
      <c r="BG137" s="96">
        <f>IF(O137="zákl. přenesená",K137,0)</f>
        <v>0</v>
      </c>
      <c r="BH137" s="96">
        <f>IF(O137="sníž. přenesená",K137,0)</f>
        <v>0</v>
      </c>
      <c r="BI137" s="96">
        <f>IF(O137="nulová",K137,0)</f>
        <v>0</v>
      </c>
      <c r="BJ137" s="13" t="s">
        <v>86</v>
      </c>
      <c r="BK137" s="96">
        <f>ROUND(P137*H137,2)</f>
        <v>0</v>
      </c>
      <c r="BL137" s="13" t="s">
        <v>167</v>
      </c>
      <c r="BM137" s="190" t="s">
        <v>181</v>
      </c>
    </row>
    <row r="138" spans="1:65" s="2" customFormat="1" ht="19.5">
      <c r="A138" s="30"/>
      <c r="B138" s="31"/>
      <c r="C138" s="30"/>
      <c r="D138" s="191" t="s">
        <v>169</v>
      </c>
      <c r="E138" s="30"/>
      <c r="F138" s="192" t="s">
        <v>180</v>
      </c>
      <c r="G138" s="30"/>
      <c r="H138" s="30"/>
      <c r="I138" s="106"/>
      <c r="J138" s="106"/>
      <c r="K138" s="30"/>
      <c r="L138" s="30"/>
      <c r="M138" s="31"/>
      <c r="N138" s="193"/>
      <c r="O138" s="194"/>
      <c r="P138" s="55"/>
      <c r="Q138" s="55"/>
      <c r="R138" s="55"/>
      <c r="S138" s="55"/>
      <c r="T138" s="55"/>
      <c r="U138" s="55"/>
      <c r="V138" s="55"/>
      <c r="W138" s="55"/>
      <c r="X138" s="56"/>
      <c r="Y138" s="30"/>
      <c r="Z138" s="30"/>
      <c r="AA138" s="30"/>
      <c r="AB138" s="30"/>
      <c r="AC138" s="30"/>
      <c r="AD138" s="30"/>
      <c r="AE138" s="30"/>
      <c r="AT138" s="13" t="s">
        <v>169</v>
      </c>
      <c r="AU138" s="13" t="s">
        <v>86</v>
      </c>
    </row>
    <row r="139" spans="1:65" s="2" customFormat="1" ht="19.5">
      <c r="A139" s="30"/>
      <c r="B139" s="31"/>
      <c r="C139" s="30"/>
      <c r="D139" s="191" t="s">
        <v>173</v>
      </c>
      <c r="E139" s="30"/>
      <c r="F139" s="205" t="s">
        <v>182</v>
      </c>
      <c r="G139" s="30"/>
      <c r="H139" s="30"/>
      <c r="I139" s="106"/>
      <c r="J139" s="106"/>
      <c r="K139" s="30"/>
      <c r="L139" s="30"/>
      <c r="M139" s="31"/>
      <c r="N139" s="193"/>
      <c r="O139" s="194"/>
      <c r="P139" s="55"/>
      <c r="Q139" s="55"/>
      <c r="R139" s="55"/>
      <c r="S139" s="55"/>
      <c r="T139" s="55"/>
      <c r="U139" s="55"/>
      <c r="V139" s="55"/>
      <c r="W139" s="55"/>
      <c r="X139" s="56"/>
      <c r="Y139" s="30"/>
      <c r="Z139" s="30"/>
      <c r="AA139" s="30"/>
      <c r="AB139" s="30"/>
      <c r="AC139" s="30"/>
      <c r="AD139" s="30"/>
      <c r="AE139" s="30"/>
      <c r="AT139" s="13" t="s">
        <v>173</v>
      </c>
      <c r="AU139" s="13" t="s">
        <v>86</v>
      </c>
    </row>
    <row r="140" spans="1:65" s="2" customFormat="1" ht="21.75" customHeight="1">
      <c r="A140" s="30"/>
      <c r="B140" s="146"/>
      <c r="C140" s="178" t="s">
        <v>183</v>
      </c>
      <c r="D140" s="178" t="s">
        <v>162</v>
      </c>
      <c r="E140" s="179" t="s">
        <v>184</v>
      </c>
      <c r="F140" s="180" t="s">
        <v>185</v>
      </c>
      <c r="G140" s="181" t="s">
        <v>165</v>
      </c>
      <c r="H140" s="182">
        <v>2</v>
      </c>
      <c r="I140" s="183"/>
      <c r="J140" s="183"/>
      <c r="K140" s="184">
        <f>ROUND(P140*H140,2)</f>
        <v>0</v>
      </c>
      <c r="L140" s="180" t="s">
        <v>166</v>
      </c>
      <c r="M140" s="31"/>
      <c r="N140" s="185" t="s">
        <v>1</v>
      </c>
      <c r="O140" s="186" t="s">
        <v>41</v>
      </c>
      <c r="P140" s="187">
        <f>I140+J140</f>
        <v>0</v>
      </c>
      <c r="Q140" s="187">
        <f>ROUND(I140*H140,2)</f>
        <v>0</v>
      </c>
      <c r="R140" s="187">
        <f>ROUND(J140*H140,2)</f>
        <v>0</v>
      </c>
      <c r="S140" s="55"/>
      <c r="T140" s="188">
        <f>S140*H140</f>
        <v>0</v>
      </c>
      <c r="U140" s="188">
        <v>0</v>
      </c>
      <c r="V140" s="188">
        <f>U140*H140</f>
        <v>0</v>
      </c>
      <c r="W140" s="188">
        <v>0</v>
      </c>
      <c r="X140" s="189">
        <f>W140*H140</f>
        <v>0</v>
      </c>
      <c r="Y140" s="30"/>
      <c r="Z140" s="30"/>
      <c r="AA140" s="30"/>
      <c r="AB140" s="30"/>
      <c r="AC140" s="30"/>
      <c r="AD140" s="30"/>
      <c r="AE140" s="30"/>
      <c r="AR140" s="190" t="s">
        <v>167</v>
      </c>
      <c r="AT140" s="190" t="s">
        <v>162</v>
      </c>
      <c r="AU140" s="190" t="s">
        <v>86</v>
      </c>
      <c r="AY140" s="13" t="s">
        <v>161</v>
      </c>
      <c r="BE140" s="96">
        <f>IF(O140="základní",K140,0)</f>
        <v>0</v>
      </c>
      <c r="BF140" s="96">
        <f>IF(O140="snížená",K140,0)</f>
        <v>0</v>
      </c>
      <c r="BG140" s="96">
        <f>IF(O140="zákl. přenesená",K140,0)</f>
        <v>0</v>
      </c>
      <c r="BH140" s="96">
        <f>IF(O140="sníž. přenesená",K140,0)</f>
        <v>0</v>
      </c>
      <c r="BI140" s="96">
        <f>IF(O140="nulová",K140,0)</f>
        <v>0</v>
      </c>
      <c r="BJ140" s="13" t="s">
        <v>86</v>
      </c>
      <c r="BK140" s="96">
        <f>ROUND(P140*H140,2)</f>
        <v>0</v>
      </c>
      <c r="BL140" s="13" t="s">
        <v>167</v>
      </c>
      <c r="BM140" s="190" t="s">
        <v>186</v>
      </c>
    </row>
    <row r="141" spans="1:65" s="2" customFormat="1" ht="19.5">
      <c r="A141" s="30"/>
      <c r="B141" s="31"/>
      <c r="C141" s="30"/>
      <c r="D141" s="191" t="s">
        <v>169</v>
      </c>
      <c r="E141" s="30"/>
      <c r="F141" s="192" t="s">
        <v>185</v>
      </c>
      <c r="G141" s="30"/>
      <c r="H141" s="30"/>
      <c r="I141" s="106"/>
      <c r="J141" s="106"/>
      <c r="K141" s="30"/>
      <c r="L141" s="30"/>
      <c r="M141" s="31"/>
      <c r="N141" s="193"/>
      <c r="O141" s="194"/>
      <c r="P141" s="55"/>
      <c r="Q141" s="55"/>
      <c r="R141" s="55"/>
      <c r="S141" s="55"/>
      <c r="T141" s="55"/>
      <c r="U141" s="55"/>
      <c r="V141" s="55"/>
      <c r="W141" s="55"/>
      <c r="X141" s="56"/>
      <c r="Y141" s="30"/>
      <c r="Z141" s="30"/>
      <c r="AA141" s="30"/>
      <c r="AB141" s="30"/>
      <c r="AC141" s="30"/>
      <c r="AD141" s="30"/>
      <c r="AE141" s="30"/>
      <c r="AT141" s="13" t="s">
        <v>169</v>
      </c>
      <c r="AU141" s="13" t="s">
        <v>86</v>
      </c>
    </row>
    <row r="142" spans="1:65" s="2" customFormat="1" ht="21.75" customHeight="1">
      <c r="A142" s="30"/>
      <c r="B142" s="146"/>
      <c r="C142" s="195" t="s">
        <v>187</v>
      </c>
      <c r="D142" s="195" t="s">
        <v>158</v>
      </c>
      <c r="E142" s="196" t="s">
        <v>188</v>
      </c>
      <c r="F142" s="197" t="s">
        <v>189</v>
      </c>
      <c r="G142" s="198" t="s">
        <v>165</v>
      </c>
      <c r="H142" s="199">
        <v>2</v>
      </c>
      <c r="I142" s="200"/>
      <c r="J142" s="201"/>
      <c r="K142" s="202">
        <f>ROUND(P142*H142,2)</f>
        <v>0</v>
      </c>
      <c r="L142" s="197" t="s">
        <v>166</v>
      </c>
      <c r="M142" s="203"/>
      <c r="N142" s="204" t="s">
        <v>1</v>
      </c>
      <c r="O142" s="186" t="s">
        <v>41</v>
      </c>
      <c r="P142" s="187">
        <f>I142+J142</f>
        <v>0</v>
      </c>
      <c r="Q142" s="187">
        <f>ROUND(I142*H142,2)</f>
        <v>0</v>
      </c>
      <c r="R142" s="187">
        <f>ROUND(J142*H142,2)</f>
        <v>0</v>
      </c>
      <c r="S142" s="55"/>
      <c r="T142" s="188">
        <f>S142*H142</f>
        <v>0</v>
      </c>
      <c r="U142" s="188">
        <v>0</v>
      </c>
      <c r="V142" s="188">
        <f>U142*H142</f>
        <v>0</v>
      </c>
      <c r="W142" s="188">
        <v>0</v>
      </c>
      <c r="X142" s="189">
        <f>W142*H142</f>
        <v>0</v>
      </c>
      <c r="Y142" s="30"/>
      <c r="Z142" s="30"/>
      <c r="AA142" s="30"/>
      <c r="AB142" s="30"/>
      <c r="AC142" s="30"/>
      <c r="AD142" s="30"/>
      <c r="AE142" s="30"/>
      <c r="AR142" s="190" t="s">
        <v>167</v>
      </c>
      <c r="AT142" s="190" t="s">
        <v>158</v>
      </c>
      <c r="AU142" s="190" t="s">
        <v>86</v>
      </c>
      <c r="AY142" s="13" t="s">
        <v>161</v>
      </c>
      <c r="BE142" s="96">
        <f>IF(O142="základní",K142,0)</f>
        <v>0</v>
      </c>
      <c r="BF142" s="96">
        <f>IF(O142="snížená",K142,0)</f>
        <v>0</v>
      </c>
      <c r="BG142" s="96">
        <f>IF(O142="zákl. přenesená",K142,0)</f>
        <v>0</v>
      </c>
      <c r="BH142" s="96">
        <f>IF(O142="sníž. přenesená",K142,0)</f>
        <v>0</v>
      </c>
      <c r="BI142" s="96">
        <f>IF(O142="nulová",K142,0)</f>
        <v>0</v>
      </c>
      <c r="BJ142" s="13" t="s">
        <v>86</v>
      </c>
      <c r="BK142" s="96">
        <f>ROUND(P142*H142,2)</f>
        <v>0</v>
      </c>
      <c r="BL142" s="13" t="s">
        <v>167</v>
      </c>
      <c r="BM142" s="190" t="s">
        <v>190</v>
      </c>
    </row>
    <row r="143" spans="1:65" s="2" customFormat="1">
      <c r="A143" s="30"/>
      <c r="B143" s="31"/>
      <c r="C143" s="30"/>
      <c r="D143" s="191" t="s">
        <v>169</v>
      </c>
      <c r="E143" s="30"/>
      <c r="F143" s="192" t="s">
        <v>189</v>
      </c>
      <c r="G143" s="30"/>
      <c r="H143" s="30"/>
      <c r="I143" s="106"/>
      <c r="J143" s="106"/>
      <c r="K143" s="30"/>
      <c r="L143" s="30"/>
      <c r="M143" s="31"/>
      <c r="N143" s="193"/>
      <c r="O143" s="194"/>
      <c r="P143" s="55"/>
      <c r="Q143" s="55"/>
      <c r="R143" s="55"/>
      <c r="S143" s="55"/>
      <c r="T143" s="55"/>
      <c r="U143" s="55"/>
      <c r="V143" s="55"/>
      <c r="W143" s="55"/>
      <c r="X143" s="56"/>
      <c r="Y143" s="30"/>
      <c r="Z143" s="30"/>
      <c r="AA143" s="30"/>
      <c r="AB143" s="30"/>
      <c r="AC143" s="30"/>
      <c r="AD143" s="30"/>
      <c r="AE143" s="30"/>
      <c r="AT143" s="13" t="s">
        <v>169</v>
      </c>
      <c r="AU143" s="13" t="s">
        <v>86</v>
      </c>
    </row>
    <row r="144" spans="1:65" s="2" customFormat="1" ht="19.5">
      <c r="A144" s="30"/>
      <c r="B144" s="31"/>
      <c r="C144" s="30"/>
      <c r="D144" s="191" t="s">
        <v>173</v>
      </c>
      <c r="E144" s="30"/>
      <c r="F144" s="205" t="s">
        <v>191</v>
      </c>
      <c r="G144" s="30"/>
      <c r="H144" s="30"/>
      <c r="I144" s="106"/>
      <c r="J144" s="106"/>
      <c r="K144" s="30"/>
      <c r="L144" s="30"/>
      <c r="M144" s="31"/>
      <c r="N144" s="193"/>
      <c r="O144" s="194"/>
      <c r="P144" s="55"/>
      <c r="Q144" s="55"/>
      <c r="R144" s="55"/>
      <c r="S144" s="55"/>
      <c r="T144" s="55"/>
      <c r="U144" s="55"/>
      <c r="V144" s="55"/>
      <c r="W144" s="55"/>
      <c r="X144" s="56"/>
      <c r="Y144" s="30"/>
      <c r="Z144" s="30"/>
      <c r="AA144" s="30"/>
      <c r="AB144" s="30"/>
      <c r="AC144" s="30"/>
      <c r="AD144" s="30"/>
      <c r="AE144" s="30"/>
      <c r="AT144" s="13" t="s">
        <v>173</v>
      </c>
      <c r="AU144" s="13" t="s">
        <v>86</v>
      </c>
    </row>
    <row r="145" spans="1:65" s="2" customFormat="1" ht="33" customHeight="1">
      <c r="A145" s="30"/>
      <c r="B145" s="146"/>
      <c r="C145" s="195" t="s">
        <v>192</v>
      </c>
      <c r="D145" s="195" t="s">
        <v>158</v>
      </c>
      <c r="E145" s="196" t="s">
        <v>193</v>
      </c>
      <c r="F145" s="197" t="s">
        <v>194</v>
      </c>
      <c r="G145" s="198" t="s">
        <v>165</v>
      </c>
      <c r="H145" s="199">
        <v>2</v>
      </c>
      <c r="I145" s="200"/>
      <c r="J145" s="201"/>
      <c r="K145" s="202">
        <f>ROUND(P145*H145,2)</f>
        <v>0</v>
      </c>
      <c r="L145" s="197" t="s">
        <v>166</v>
      </c>
      <c r="M145" s="203"/>
      <c r="N145" s="204" t="s">
        <v>1</v>
      </c>
      <c r="O145" s="186" t="s">
        <v>41</v>
      </c>
      <c r="P145" s="187">
        <f>I145+J145</f>
        <v>0</v>
      </c>
      <c r="Q145" s="187">
        <f>ROUND(I145*H145,2)</f>
        <v>0</v>
      </c>
      <c r="R145" s="187">
        <f>ROUND(J145*H145,2)</f>
        <v>0</v>
      </c>
      <c r="S145" s="55"/>
      <c r="T145" s="188">
        <f>S145*H145</f>
        <v>0</v>
      </c>
      <c r="U145" s="188">
        <v>0</v>
      </c>
      <c r="V145" s="188">
        <f>U145*H145</f>
        <v>0</v>
      </c>
      <c r="W145" s="188">
        <v>0</v>
      </c>
      <c r="X145" s="189">
        <f>W145*H145</f>
        <v>0</v>
      </c>
      <c r="Y145" s="30"/>
      <c r="Z145" s="30"/>
      <c r="AA145" s="30"/>
      <c r="AB145" s="30"/>
      <c r="AC145" s="30"/>
      <c r="AD145" s="30"/>
      <c r="AE145" s="30"/>
      <c r="AR145" s="190" t="s">
        <v>167</v>
      </c>
      <c r="AT145" s="190" t="s">
        <v>158</v>
      </c>
      <c r="AU145" s="190" t="s">
        <v>86</v>
      </c>
      <c r="AY145" s="13" t="s">
        <v>161</v>
      </c>
      <c r="BE145" s="96">
        <f>IF(O145="základní",K145,0)</f>
        <v>0</v>
      </c>
      <c r="BF145" s="96">
        <f>IF(O145="snížená",K145,0)</f>
        <v>0</v>
      </c>
      <c r="BG145" s="96">
        <f>IF(O145="zákl. přenesená",K145,0)</f>
        <v>0</v>
      </c>
      <c r="BH145" s="96">
        <f>IF(O145="sníž. přenesená",K145,0)</f>
        <v>0</v>
      </c>
      <c r="BI145" s="96">
        <f>IF(O145="nulová",K145,0)</f>
        <v>0</v>
      </c>
      <c r="BJ145" s="13" t="s">
        <v>86</v>
      </c>
      <c r="BK145" s="96">
        <f>ROUND(P145*H145,2)</f>
        <v>0</v>
      </c>
      <c r="BL145" s="13" t="s">
        <v>167</v>
      </c>
      <c r="BM145" s="190" t="s">
        <v>195</v>
      </c>
    </row>
    <row r="146" spans="1:65" s="2" customFormat="1" ht="29.25">
      <c r="A146" s="30"/>
      <c r="B146" s="31"/>
      <c r="C146" s="30"/>
      <c r="D146" s="191" t="s">
        <v>169</v>
      </c>
      <c r="E146" s="30"/>
      <c r="F146" s="192" t="s">
        <v>194</v>
      </c>
      <c r="G146" s="30"/>
      <c r="H146" s="30"/>
      <c r="I146" s="106"/>
      <c r="J146" s="106"/>
      <c r="K146" s="30"/>
      <c r="L146" s="30"/>
      <c r="M146" s="31"/>
      <c r="N146" s="193"/>
      <c r="O146" s="194"/>
      <c r="P146" s="55"/>
      <c r="Q146" s="55"/>
      <c r="R146" s="55"/>
      <c r="S146" s="55"/>
      <c r="T146" s="55"/>
      <c r="U146" s="55"/>
      <c r="V146" s="55"/>
      <c r="W146" s="55"/>
      <c r="X146" s="56"/>
      <c r="Y146" s="30"/>
      <c r="Z146" s="30"/>
      <c r="AA146" s="30"/>
      <c r="AB146" s="30"/>
      <c r="AC146" s="30"/>
      <c r="AD146" s="30"/>
      <c r="AE146" s="30"/>
      <c r="AT146" s="13" t="s">
        <v>169</v>
      </c>
      <c r="AU146" s="13" t="s">
        <v>86</v>
      </c>
    </row>
    <row r="147" spans="1:65" s="2" customFormat="1" ht="21.75" customHeight="1">
      <c r="A147" s="30"/>
      <c r="B147" s="146"/>
      <c r="C147" s="178" t="s">
        <v>196</v>
      </c>
      <c r="D147" s="178" t="s">
        <v>162</v>
      </c>
      <c r="E147" s="179" t="s">
        <v>197</v>
      </c>
      <c r="F147" s="180" t="s">
        <v>198</v>
      </c>
      <c r="G147" s="181" t="s">
        <v>165</v>
      </c>
      <c r="H147" s="182">
        <v>2</v>
      </c>
      <c r="I147" s="183"/>
      <c r="J147" s="183"/>
      <c r="K147" s="184">
        <f>ROUND(P147*H147,2)</f>
        <v>0</v>
      </c>
      <c r="L147" s="180" t="s">
        <v>166</v>
      </c>
      <c r="M147" s="31"/>
      <c r="N147" s="185" t="s">
        <v>1</v>
      </c>
      <c r="O147" s="186" t="s">
        <v>41</v>
      </c>
      <c r="P147" s="187">
        <f>I147+J147</f>
        <v>0</v>
      </c>
      <c r="Q147" s="187">
        <f>ROUND(I147*H147,2)</f>
        <v>0</v>
      </c>
      <c r="R147" s="187">
        <f>ROUND(J147*H147,2)</f>
        <v>0</v>
      </c>
      <c r="S147" s="55"/>
      <c r="T147" s="188">
        <f>S147*H147</f>
        <v>0</v>
      </c>
      <c r="U147" s="188">
        <v>0</v>
      </c>
      <c r="V147" s="188">
        <f>U147*H147</f>
        <v>0</v>
      </c>
      <c r="W147" s="188">
        <v>0</v>
      </c>
      <c r="X147" s="189">
        <f>W147*H147</f>
        <v>0</v>
      </c>
      <c r="Y147" s="30"/>
      <c r="Z147" s="30"/>
      <c r="AA147" s="30"/>
      <c r="AB147" s="30"/>
      <c r="AC147" s="30"/>
      <c r="AD147" s="30"/>
      <c r="AE147" s="30"/>
      <c r="AR147" s="190" t="s">
        <v>167</v>
      </c>
      <c r="AT147" s="190" t="s">
        <v>162</v>
      </c>
      <c r="AU147" s="190" t="s">
        <v>86</v>
      </c>
      <c r="AY147" s="13" t="s">
        <v>161</v>
      </c>
      <c r="BE147" s="96">
        <f>IF(O147="základní",K147,0)</f>
        <v>0</v>
      </c>
      <c r="BF147" s="96">
        <f>IF(O147="snížená",K147,0)</f>
        <v>0</v>
      </c>
      <c r="BG147" s="96">
        <f>IF(O147="zákl. přenesená",K147,0)</f>
        <v>0</v>
      </c>
      <c r="BH147" s="96">
        <f>IF(O147="sníž. přenesená",K147,0)</f>
        <v>0</v>
      </c>
      <c r="BI147" s="96">
        <f>IF(O147="nulová",K147,0)</f>
        <v>0</v>
      </c>
      <c r="BJ147" s="13" t="s">
        <v>86</v>
      </c>
      <c r="BK147" s="96">
        <f>ROUND(P147*H147,2)</f>
        <v>0</v>
      </c>
      <c r="BL147" s="13" t="s">
        <v>167</v>
      </c>
      <c r="BM147" s="190" t="s">
        <v>199</v>
      </c>
    </row>
    <row r="148" spans="1:65" s="2" customFormat="1">
      <c r="A148" s="30"/>
      <c r="B148" s="31"/>
      <c r="C148" s="30"/>
      <c r="D148" s="191" t="s">
        <v>169</v>
      </c>
      <c r="E148" s="30"/>
      <c r="F148" s="192" t="s">
        <v>198</v>
      </c>
      <c r="G148" s="30"/>
      <c r="H148" s="30"/>
      <c r="I148" s="106"/>
      <c r="J148" s="106"/>
      <c r="K148" s="30"/>
      <c r="L148" s="30"/>
      <c r="M148" s="31"/>
      <c r="N148" s="193"/>
      <c r="O148" s="194"/>
      <c r="P148" s="55"/>
      <c r="Q148" s="55"/>
      <c r="R148" s="55"/>
      <c r="S148" s="55"/>
      <c r="T148" s="55"/>
      <c r="U148" s="55"/>
      <c r="V148" s="55"/>
      <c r="W148" s="55"/>
      <c r="X148" s="56"/>
      <c r="Y148" s="30"/>
      <c r="Z148" s="30"/>
      <c r="AA148" s="30"/>
      <c r="AB148" s="30"/>
      <c r="AC148" s="30"/>
      <c r="AD148" s="30"/>
      <c r="AE148" s="30"/>
      <c r="AT148" s="13" t="s">
        <v>169</v>
      </c>
      <c r="AU148" s="13" t="s">
        <v>86</v>
      </c>
    </row>
    <row r="149" spans="1:65" s="2" customFormat="1" ht="33" customHeight="1">
      <c r="A149" s="30"/>
      <c r="B149" s="146"/>
      <c r="C149" s="195" t="s">
        <v>200</v>
      </c>
      <c r="D149" s="195" t="s">
        <v>158</v>
      </c>
      <c r="E149" s="196" t="s">
        <v>201</v>
      </c>
      <c r="F149" s="197" t="s">
        <v>202</v>
      </c>
      <c r="G149" s="198" t="s">
        <v>165</v>
      </c>
      <c r="H149" s="199">
        <v>2</v>
      </c>
      <c r="I149" s="200"/>
      <c r="J149" s="201"/>
      <c r="K149" s="202">
        <f>ROUND(P149*H149,2)</f>
        <v>0</v>
      </c>
      <c r="L149" s="197" t="s">
        <v>166</v>
      </c>
      <c r="M149" s="203"/>
      <c r="N149" s="204" t="s">
        <v>1</v>
      </c>
      <c r="O149" s="186" t="s">
        <v>41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55"/>
      <c r="T149" s="188">
        <f>S149*H149</f>
        <v>0</v>
      </c>
      <c r="U149" s="188">
        <v>0</v>
      </c>
      <c r="V149" s="188">
        <f>U149*H149</f>
        <v>0</v>
      </c>
      <c r="W149" s="188">
        <v>0</v>
      </c>
      <c r="X149" s="189">
        <f>W149*H149</f>
        <v>0</v>
      </c>
      <c r="Y149" s="30"/>
      <c r="Z149" s="30"/>
      <c r="AA149" s="30"/>
      <c r="AB149" s="30"/>
      <c r="AC149" s="30"/>
      <c r="AD149" s="30"/>
      <c r="AE149" s="30"/>
      <c r="AR149" s="190" t="s">
        <v>167</v>
      </c>
      <c r="AT149" s="190" t="s">
        <v>158</v>
      </c>
      <c r="AU149" s="190" t="s">
        <v>86</v>
      </c>
      <c r="AY149" s="13" t="s">
        <v>161</v>
      </c>
      <c r="BE149" s="96">
        <f>IF(O149="základní",K149,0)</f>
        <v>0</v>
      </c>
      <c r="BF149" s="96">
        <f>IF(O149="snížená",K149,0)</f>
        <v>0</v>
      </c>
      <c r="BG149" s="96">
        <f>IF(O149="zákl. přenesená",K149,0)</f>
        <v>0</v>
      </c>
      <c r="BH149" s="96">
        <f>IF(O149="sníž. přenesená",K149,0)</f>
        <v>0</v>
      </c>
      <c r="BI149" s="96">
        <f>IF(O149="nulová",K149,0)</f>
        <v>0</v>
      </c>
      <c r="BJ149" s="13" t="s">
        <v>86</v>
      </c>
      <c r="BK149" s="96">
        <f>ROUND(P149*H149,2)</f>
        <v>0</v>
      </c>
      <c r="BL149" s="13" t="s">
        <v>167</v>
      </c>
      <c r="BM149" s="190" t="s">
        <v>203</v>
      </c>
    </row>
    <row r="150" spans="1:65" s="2" customFormat="1" ht="19.5">
      <c r="A150" s="30"/>
      <c r="B150" s="31"/>
      <c r="C150" s="30"/>
      <c r="D150" s="191" t="s">
        <v>169</v>
      </c>
      <c r="E150" s="30"/>
      <c r="F150" s="192" t="s">
        <v>202</v>
      </c>
      <c r="G150" s="30"/>
      <c r="H150" s="30"/>
      <c r="I150" s="106"/>
      <c r="J150" s="106"/>
      <c r="K150" s="30"/>
      <c r="L150" s="30"/>
      <c r="M150" s="31"/>
      <c r="N150" s="193"/>
      <c r="O150" s="194"/>
      <c r="P150" s="55"/>
      <c r="Q150" s="55"/>
      <c r="R150" s="55"/>
      <c r="S150" s="55"/>
      <c r="T150" s="55"/>
      <c r="U150" s="55"/>
      <c r="V150" s="55"/>
      <c r="W150" s="55"/>
      <c r="X150" s="56"/>
      <c r="Y150" s="30"/>
      <c r="Z150" s="30"/>
      <c r="AA150" s="30"/>
      <c r="AB150" s="30"/>
      <c r="AC150" s="30"/>
      <c r="AD150" s="30"/>
      <c r="AE150" s="30"/>
      <c r="AT150" s="13" t="s">
        <v>169</v>
      </c>
      <c r="AU150" s="13" t="s">
        <v>86</v>
      </c>
    </row>
    <row r="151" spans="1:65" s="2" customFormat="1" ht="33" customHeight="1">
      <c r="A151" s="30"/>
      <c r="B151" s="146"/>
      <c r="C151" s="178" t="s">
        <v>204</v>
      </c>
      <c r="D151" s="178" t="s">
        <v>162</v>
      </c>
      <c r="E151" s="179" t="s">
        <v>205</v>
      </c>
      <c r="F151" s="180" t="s">
        <v>206</v>
      </c>
      <c r="G151" s="181" t="s">
        <v>165</v>
      </c>
      <c r="H151" s="182">
        <v>2</v>
      </c>
      <c r="I151" s="183"/>
      <c r="J151" s="183"/>
      <c r="K151" s="184">
        <f>ROUND(P151*H151,2)</f>
        <v>0</v>
      </c>
      <c r="L151" s="180" t="s">
        <v>166</v>
      </c>
      <c r="M151" s="31"/>
      <c r="N151" s="185" t="s">
        <v>1</v>
      </c>
      <c r="O151" s="186" t="s">
        <v>41</v>
      </c>
      <c r="P151" s="187">
        <f>I151+J151</f>
        <v>0</v>
      </c>
      <c r="Q151" s="187">
        <f>ROUND(I151*H151,2)</f>
        <v>0</v>
      </c>
      <c r="R151" s="187">
        <f>ROUND(J151*H151,2)</f>
        <v>0</v>
      </c>
      <c r="S151" s="55"/>
      <c r="T151" s="188">
        <f>S151*H151</f>
        <v>0</v>
      </c>
      <c r="U151" s="188">
        <v>0</v>
      </c>
      <c r="V151" s="188">
        <f>U151*H151</f>
        <v>0</v>
      </c>
      <c r="W151" s="188">
        <v>0</v>
      </c>
      <c r="X151" s="189">
        <f>W151*H151</f>
        <v>0</v>
      </c>
      <c r="Y151" s="30"/>
      <c r="Z151" s="30"/>
      <c r="AA151" s="30"/>
      <c r="AB151" s="30"/>
      <c r="AC151" s="30"/>
      <c r="AD151" s="30"/>
      <c r="AE151" s="30"/>
      <c r="AR151" s="190" t="s">
        <v>167</v>
      </c>
      <c r="AT151" s="190" t="s">
        <v>162</v>
      </c>
      <c r="AU151" s="190" t="s">
        <v>86</v>
      </c>
      <c r="AY151" s="13" t="s">
        <v>161</v>
      </c>
      <c r="BE151" s="96">
        <f>IF(O151="základní",K151,0)</f>
        <v>0</v>
      </c>
      <c r="BF151" s="96">
        <f>IF(O151="snížená",K151,0)</f>
        <v>0</v>
      </c>
      <c r="BG151" s="96">
        <f>IF(O151="zákl. přenesená",K151,0)</f>
        <v>0</v>
      </c>
      <c r="BH151" s="96">
        <f>IF(O151="sníž. přenesená",K151,0)</f>
        <v>0</v>
      </c>
      <c r="BI151" s="96">
        <f>IF(O151="nulová",K151,0)</f>
        <v>0</v>
      </c>
      <c r="BJ151" s="13" t="s">
        <v>86</v>
      </c>
      <c r="BK151" s="96">
        <f>ROUND(P151*H151,2)</f>
        <v>0</v>
      </c>
      <c r="BL151" s="13" t="s">
        <v>167</v>
      </c>
      <c r="BM151" s="190" t="s">
        <v>207</v>
      </c>
    </row>
    <row r="152" spans="1:65" s="2" customFormat="1" ht="48.75">
      <c r="A152" s="30"/>
      <c r="B152" s="31"/>
      <c r="C152" s="30"/>
      <c r="D152" s="191" t="s">
        <v>169</v>
      </c>
      <c r="E152" s="30"/>
      <c r="F152" s="192" t="s">
        <v>208</v>
      </c>
      <c r="G152" s="30"/>
      <c r="H152" s="30"/>
      <c r="I152" s="106"/>
      <c r="J152" s="106"/>
      <c r="K152" s="30"/>
      <c r="L152" s="30"/>
      <c r="M152" s="31"/>
      <c r="N152" s="193"/>
      <c r="O152" s="194"/>
      <c r="P152" s="55"/>
      <c r="Q152" s="55"/>
      <c r="R152" s="55"/>
      <c r="S152" s="55"/>
      <c r="T152" s="55"/>
      <c r="U152" s="55"/>
      <c r="V152" s="55"/>
      <c r="W152" s="55"/>
      <c r="X152" s="56"/>
      <c r="Y152" s="30"/>
      <c r="Z152" s="30"/>
      <c r="AA152" s="30"/>
      <c r="AB152" s="30"/>
      <c r="AC152" s="30"/>
      <c r="AD152" s="30"/>
      <c r="AE152" s="30"/>
      <c r="AT152" s="13" t="s">
        <v>169</v>
      </c>
      <c r="AU152" s="13" t="s">
        <v>86</v>
      </c>
    </row>
    <row r="153" spans="1:65" s="2" customFormat="1" ht="33" customHeight="1">
      <c r="A153" s="30"/>
      <c r="B153" s="146"/>
      <c r="C153" s="195" t="s">
        <v>209</v>
      </c>
      <c r="D153" s="195" t="s">
        <v>158</v>
      </c>
      <c r="E153" s="196" t="s">
        <v>210</v>
      </c>
      <c r="F153" s="197" t="s">
        <v>211</v>
      </c>
      <c r="G153" s="198" t="s">
        <v>165</v>
      </c>
      <c r="H153" s="199">
        <v>2</v>
      </c>
      <c r="I153" s="200"/>
      <c r="J153" s="201"/>
      <c r="K153" s="202">
        <f>ROUND(P153*H153,2)</f>
        <v>0</v>
      </c>
      <c r="L153" s="197" t="s">
        <v>166</v>
      </c>
      <c r="M153" s="203"/>
      <c r="N153" s="204" t="s">
        <v>1</v>
      </c>
      <c r="O153" s="186" t="s">
        <v>41</v>
      </c>
      <c r="P153" s="187">
        <f>I153+J153</f>
        <v>0</v>
      </c>
      <c r="Q153" s="187">
        <f>ROUND(I153*H153,2)</f>
        <v>0</v>
      </c>
      <c r="R153" s="187">
        <f>ROUND(J153*H153,2)</f>
        <v>0</v>
      </c>
      <c r="S153" s="55"/>
      <c r="T153" s="188">
        <f>S153*H153</f>
        <v>0</v>
      </c>
      <c r="U153" s="188">
        <v>0</v>
      </c>
      <c r="V153" s="188">
        <f>U153*H153</f>
        <v>0</v>
      </c>
      <c r="W153" s="188">
        <v>0</v>
      </c>
      <c r="X153" s="189">
        <f>W153*H153</f>
        <v>0</v>
      </c>
      <c r="Y153" s="30"/>
      <c r="Z153" s="30"/>
      <c r="AA153" s="30"/>
      <c r="AB153" s="30"/>
      <c r="AC153" s="30"/>
      <c r="AD153" s="30"/>
      <c r="AE153" s="30"/>
      <c r="AR153" s="190" t="s">
        <v>212</v>
      </c>
      <c r="AT153" s="190" t="s">
        <v>158</v>
      </c>
      <c r="AU153" s="190" t="s">
        <v>86</v>
      </c>
      <c r="AY153" s="13" t="s">
        <v>161</v>
      </c>
      <c r="BE153" s="96">
        <f>IF(O153="základní",K153,0)</f>
        <v>0</v>
      </c>
      <c r="BF153" s="96">
        <f>IF(O153="snížená",K153,0)</f>
        <v>0</v>
      </c>
      <c r="BG153" s="96">
        <f>IF(O153="zákl. přenesená",K153,0)</f>
        <v>0</v>
      </c>
      <c r="BH153" s="96">
        <f>IF(O153="sníž. přenesená",K153,0)</f>
        <v>0</v>
      </c>
      <c r="BI153" s="96">
        <f>IF(O153="nulová",K153,0)</f>
        <v>0</v>
      </c>
      <c r="BJ153" s="13" t="s">
        <v>86</v>
      </c>
      <c r="BK153" s="96">
        <f>ROUND(P153*H153,2)</f>
        <v>0</v>
      </c>
      <c r="BL153" s="13" t="s">
        <v>212</v>
      </c>
      <c r="BM153" s="190" t="s">
        <v>213</v>
      </c>
    </row>
    <row r="154" spans="1:65" s="2" customFormat="1" ht="29.25">
      <c r="A154" s="30"/>
      <c r="B154" s="31"/>
      <c r="C154" s="30"/>
      <c r="D154" s="191" t="s">
        <v>169</v>
      </c>
      <c r="E154" s="30"/>
      <c r="F154" s="192" t="s">
        <v>211</v>
      </c>
      <c r="G154" s="30"/>
      <c r="H154" s="30"/>
      <c r="I154" s="106"/>
      <c r="J154" s="106"/>
      <c r="K154" s="30"/>
      <c r="L154" s="30"/>
      <c r="M154" s="31"/>
      <c r="N154" s="193"/>
      <c r="O154" s="194"/>
      <c r="P154" s="55"/>
      <c r="Q154" s="55"/>
      <c r="R154" s="55"/>
      <c r="S154" s="55"/>
      <c r="T154" s="55"/>
      <c r="U154" s="55"/>
      <c r="V154" s="55"/>
      <c r="W154" s="55"/>
      <c r="X154" s="56"/>
      <c r="Y154" s="30"/>
      <c r="Z154" s="30"/>
      <c r="AA154" s="30"/>
      <c r="AB154" s="30"/>
      <c r="AC154" s="30"/>
      <c r="AD154" s="30"/>
      <c r="AE154" s="30"/>
      <c r="AT154" s="13" t="s">
        <v>169</v>
      </c>
      <c r="AU154" s="13" t="s">
        <v>86</v>
      </c>
    </row>
    <row r="155" spans="1:65" s="2" customFormat="1" ht="21.75" customHeight="1">
      <c r="A155" s="30"/>
      <c r="B155" s="146"/>
      <c r="C155" s="178" t="s">
        <v>214</v>
      </c>
      <c r="D155" s="178" t="s">
        <v>162</v>
      </c>
      <c r="E155" s="179" t="s">
        <v>215</v>
      </c>
      <c r="F155" s="180" t="s">
        <v>216</v>
      </c>
      <c r="G155" s="181" t="s">
        <v>165</v>
      </c>
      <c r="H155" s="182">
        <v>2</v>
      </c>
      <c r="I155" s="183"/>
      <c r="J155" s="183"/>
      <c r="K155" s="184">
        <f>ROUND(P155*H155,2)</f>
        <v>0</v>
      </c>
      <c r="L155" s="180" t="s">
        <v>166</v>
      </c>
      <c r="M155" s="31"/>
      <c r="N155" s="185" t="s">
        <v>1</v>
      </c>
      <c r="O155" s="186" t="s">
        <v>41</v>
      </c>
      <c r="P155" s="187">
        <f>I155+J155</f>
        <v>0</v>
      </c>
      <c r="Q155" s="187">
        <f>ROUND(I155*H155,2)</f>
        <v>0</v>
      </c>
      <c r="R155" s="187">
        <f>ROUND(J155*H155,2)</f>
        <v>0</v>
      </c>
      <c r="S155" s="55"/>
      <c r="T155" s="188">
        <f>S155*H155</f>
        <v>0</v>
      </c>
      <c r="U155" s="188">
        <v>0</v>
      </c>
      <c r="V155" s="188">
        <f>U155*H155</f>
        <v>0</v>
      </c>
      <c r="W155" s="188">
        <v>0</v>
      </c>
      <c r="X155" s="189">
        <f>W155*H155</f>
        <v>0</v>
      </c>
      <c r="Y155" s="30"/>
      <c r="Z155" s="30"/>
      <c r="AA155" s="30"/>
      <c r="AB155" s="30"/>
      <c r="AC155" s="30"/>
      <c r="AD155" s="30"/>
      <c r="AE155" s="30"/>
      <c r="AR155" s="190" t="s">
        <v>217</v>
      </c>
      <c r="AT155" s="190" t="s">
        <v>162</v>
      </c>
      <c r="AU155" s="190" t="s">
        <v>86</v>
      </c>
      <c r="AY155" s="13" t="s">
        <v>161</v>
      </c>
      <c r="BE155" s="96">
        <f>IF(O155="základní",K155,0)</f>
        <v>0</v>
      </c>
      <c r="BF155" s="96">
        <f>IF(O155="snížená",K155,0)</f>
        <v>0</v>
      </c>
      <c r="BG155" s="96">
        <f>IF(O155="zákl. přenesená",K155,0)</f>
        <v>0</v>
      </c>
      <c r="BH155" s="96">
        <f>IF(O155="sníž. přenesená",K155,0)</f>
        <v>0</v>
      </c>
      <c r="BI155" s="96">
        <f>IF(O155="nulová",K155,0)</f>
        <v>0</v>
      </c>
      <c r="BJ155" s="13" t="s">
        <v>86</v>
      </c>
      <c r="BK155" s="96">
        <f>ROUND(P155*H155,2)</f>
        <v>0</v>
      </c>
      <c r="BL155" s="13" t="s">
        <v>217</v>
      </c>
      <c r="BM155" s="190" t="s">
        <v>218</v>
      </c>
    </row>
    <row r="156" spans="1:65" s="2" customFormat="1" ht="19.5">
      <c r="A156" s="30"/>
      <c r="B156" s="31"/>
      <c r="C156" s="30"/>
      <c r="D156" s="191" t="s">
        <v>169</v>
      </c>
      <c r="E156" s="30"/>
      <c r="F156" s="192" t="s">
        <v>216</v>
      </c>
      <c r="G156" s="30"/>
      <c r="H156" s="30"/>
      <c r="I156" s="106"/>
      <c r="J156" s="106"/>
      <c r="K156" s="30"/>
      <c r="L156" s="30"/>
      <c r="M156" s="31"/>
      <c r="N156" s="193"/>
      <c r="O156" s="194"/>
      <c r="P156" s="55"/>
      <c r="Q156" s="55"/>
      <c r="R156" s="55"/>
      <c r="S156" s="55"/>
      <c r="T156" s="55"/>
      <c r="U156" s="55"/>
      <c r="V156" s="55"/>
      <c r="W156" s="55"/>
      <c r="X156" s="56"/>
      <c r="Y156" s="30"/>
      <c r="Z156" s="30"/>
      <c r="AA156" s="30"/>
      <c r="AB156" s="30"/>
      <c r="AC156" s="30"/>
      <c r="AD156" s="30"/>
      <c r="AE156" s="30"/>
      <c r="AT156" s="13" t="s">
        <v>169</v>
      </c>
      <c r="AU156" s="13" t="s">
        <v>86</v>
      </c>
    </row>
    <row r="157" spans="1:65" s="2" customFormat="1" ht="21.75" customHeight="1">
      <c r="A157" s="30"/>
      <c r="B157" s="146"/>
      <c r="C157" s="178" t="s">
        <v>219</v>
      </c>
      <c r="D157" s="178" t="s">
        <v>162</v>
      </c>
      <c r="E157" s="179" t="s">
        <v>220</v>
      </c>
      <c r="F157" s="180" t="s">
        <v>221</v>
      </c>
      <c r="G157" s="181" t="s">
        <v>165</v>
      </c>
      <c r="H157" s="182">
        <v>2</v>
      </c>
      <c r="I157" s="183"/>
      <c r="J157" s="183"/>
      <c r="K157" s="184">
        <f>ROUND(P157*H157,2)</f>
        <v>0</v>
      </c>
      <c r="L157" s="180" t="s">
        <v>166</v>
      </c>
      <c r="M157" s="31"/>
      <c r="N157" s="185" t="s">
        <v>1</v>
      </c>
      <c r="O157" s="186" t="s">
        <v>41</v>
      </c>
      <c r="P157" s="187">
        <f>I157+J157</f>
        <v>0</v>
      </c>
      <c r="Q157" s="187">
        <f>ROUND(I157*H157,2)</f>
        <v>0</v>
      </c>
      <c r="R157" s="187">
        <f>ROUND(J157*H157,2)</f>
        <v>0</v>
      </c>
      <c r="S157" s="55"/>
      <c r="T157" s="188">
        <f>S157*H157</f>
        <v>0</v>
      </c>
      <c r="U157" s="188">
        <v>0</v>
      </c>
      <c r="V157" s="188">
        <f>U157*H157</f>
        <v>0</v>
      </c>
      <c r="W157" s="188">
        <v>0</v>
      </c>
      <c r="X157" s="189">
        <f>W157*H157</f>
        <v>0</v>
      </c>
      <c r="Y157" s="30"/>
      <c r="Z157" s="30"/>
      <c r="AA157" s="30"/>
      <c r="AB157" s="30"/>
      <c r="AC157" s="30"/>
      <c r="AD157" s="30"/>
      <c r="AE157" s="30"/>
      <c r="AR157" s="190" t="s">
        <v>217</v>
      </c>
      <c r="AT157" s="190" t="s">
        <v>162</v>
      </c>
      <c r="AU157" s="190" t="s">
        <v>86</v>
      </c>
      <c r="AY157" s="13" t="s">
        <v>161</v>
      </c>
      <c r="BE157" s="96">
        <f>IF(O157="základní",K157,0)</f>
        <v>0</v>
      </c>
      <c r="BF157" s="96">
        <f>IF(O157="snížená",K157,0)</f>
        <v>0</v>
      </c>
      <c r="BG157" s="96">
        <f>IF(O157="zákl. přenesená",K157,0)</f>
        <v>0</v>
      </c>
      <c r="BH157" s="96">
        <f>IF(O157="sníž. přenesená",K157,0)</f>
        <v>0</v>
      </c>
      <c r="BI157" s="96">
        <f>IF(O157="nulová",K157,0)</f>
        <v>0</v>
      </c>
      <c r="BJ157" s="13" t="s">
        <v>86</v>
      </c>
      <c r="BK157" s="96">
        <f>ROUND(P157*H157,2)</f>
        <v>0</v>
      </c>
      <c r="BL157" s="13" t="s">
        <v>217</v>
      </c>
      <c r="BM157" s="190" t="s">
        <v>222</v>
      </c>
    </row>
    <row r="158" spans="1:65" s="2" customFormat="1" ht="19.5">
      <c r="A158" s="30"/>
      <c r="B158" s="31"/>
      <c r="C158" s="30"/>
      <c r="D158" s="191" t="s">
        <v>169</v>
      </c>
      <c r="E158" s="30"/>
      <c r="F158" s="192" t="s">
        <v>221</v>
      </c>
      <c r="G158" s="30"/>
      <c r="H158" s="30"/>
      <c r="I158" s="106"/>
      <c r="J158" s="106"/>
      <c r="K158" s="30"/>
      <c r="L158" s="30"/>
      <c r="M158" s="31"/>
      <c r="N158" s="193"/>
      <c r="O158" s="194"/>
      <c r="P158" s="55"/>
      <c r="Q158" s="55"/>
      <c r="R158" s="55"/>
      <c r="S158" s="55"/>
      <c r="T158" s="55"/>
      <c r="U158" s="55"/>
      <c r="V158" s="55"/>
      <c r="W158" s="55"/>
      <c r="X158" s="56"/>
      <c r="Y158" s="30"/>
      <c r="Z158" s="30"/>
      <c r="AA158" s="30"/>
      <c r="AB158" s="30"/>
      <c r="AC158" s="30"/>
      <c r="AD158" s="30"/>
      <c r="AE158" s="30"/>
      <c r="AT158" s="13" t="s">
        <v>169</v>
      </c>
      <c r="AU158" s="13" t="s">
        <v>86</v>
      </c>
    </row>
    <row r="159" spans="1:65" s="2" customFormat="1" ht="44.25" customHeight="1">
      <c r="A159" s="30"/>
      <c r="B159" s="146"/>
      <c r="C159" s="195" t="s">
        <v>223</v>
      </c>
      <c r="D159" s="195" t="s">
        <v>158</v>
      </c>
      <c r="E159" s="196" t="s">
        <v>224</v>
      </c>
      <c r="F159" s="197" t="s">
        <v>225</v>
      </c>
      <c r="G159" s="198" t="s">
        <v>165</v>
      </c>
      <c r="H159" s="199">
        <v>2</v>
      </c>
      <c r="I159" s="200"/>
      <c r="J159" s="201"/>
      <c r="K159" s="202">
        <f>ROUND(P159*H159,2)</f>
        <v>0</v>
      </c>
      <c r="L159" s="197" t="s">
        <v>166</v>
      </c>
      <c r="M159" s="203"/>
      <c r="N159" s="204" t="s">
        <v>1</v>
      </c>
      <c r="O159" s="186" t="s">
        <v>41</v>
      </c>
      <c r="P159" s="187">
        <f>I159+J159</f>
        <v>0</v>
      </c>
      <c r="Q159" s="187">
        <f>ROUND(I159*H159,2)</f>
        <v>0</v>
      </c>
      <c r="R159" s="187">
        <f>ROUND(J159*H159,2)</f>
        <v>0</v>
      </c>
      <c r="S159" s="55"/>
      <c r="T159" s="188">
        <f>S159*H159</f>
        <v>0</v>
      </c>
      <c r="U159" s="188">
        <v>0</v>
      </c>
      <c r="V159" s="188">
        <f>U159*H159</f>
        <v>0</v>
      </c>
      <c r="W159" s="188">
        <v>0</v>
      </c>
      <c r="X159" s="189">
        <f>W159*H159</f>
        <v>0</v>
      </c>
      <c r="Y159" s="30"/>
      <c r="Z159" s="30"/>
      <c r="AA159" s="30"/>
      <c r="AB159" s="30"/>
      <c r="AC159" s="30"/>
      <c r="AD159" s="30"/>
      <c r="AE159" s="30"/>
      <c r="AR159" s="190" t="s">
        <v>212</v>
      </c>
      <c r="AT159" s="190" t="s">
        <v>158</v>
      </c>
      <c r="AU159" s="190" t="s">
        <v>86</v>
      </c>
      <c r="AY159" s="13" t="s">
        <v>161</v>
      </c>
      <c r="BE159" s="96">
        <f>IF(O159="základní",K159,0)</f>
        <v>0</v>
      </c>
      <c r="BF159" s="96">
        <f>IF(O159="snížená",K159,0)</f>
        <v>0</v>
      </c>
      <c r="BG159" s="96">
        <f>IF(O159="zákl. přenesená",K159,0)</f>
        <v>0</v>
      </c>
      <c r="BH159" s="96">
        <f>IF(O159="sníž. přenesená",K159,0)</f>
        <v>0</v>
      </c>
      <c r="BI159" s="96">
        <f>IF(O159="nulová",K159,0)</f>
        <v>0</v>
      </c>
      <c r="BJ159" s="13" t="s">
        <v>86</v>
      </c>
      <c r="BK159" s="96">
        <f>ROUND(P159*H159,2)</f>
        <v>0</v>
      </c>
      <c r="BL159" s="13" t="s">
        <v>212</v>
      </c>
      <c r="BM159" s="190" t="s">
        <v>226</v>
      </c>
    </row>
    <row r="160" spans="1:65" s="2" customFormat="1" ht="39">
      <c r="A160" s="30"/>
      <c r="B160" s="31"/>
      <c r="C160" s="30"/>
      <c r="D160" s="191" t="s">
        <v>169</v>
      </c>
      <c r="E160" s="30"/>
      <c r="F160" s="192" t="s">
        <v>225</v>
      </c>
      <c r="G160" s="30"/>
      <c r="H160" s="30"/>
      <c r="I160" s="106"/>
      <c r="J160" s="106"/>
      <c r="K160" s="30"/>
      <c r="L160" s="30"/>
      <c r="M160" s="31"/>
      <c r="N160" s="193"/>
      <c r="O160" s="194"/>
      <c r="P160" s="55"/>
      <c r="Q160" s="55"/>
      <c r="R160" s="55"/>
      <c r="S160" s="55"/>
      <c r="T160" s="55"/>
      <c r="U160" s="55"/>
      <c r="V160" s="55"/>
      <c r="W160" s="55"/>
      <c r="X160" s="56"/>
      <c r="Y160" s="30"/>
      <c r="Z160" s="30"/>
      <c r="AA160" s="30"/>
      <c r="AB160" s="30"/>
      <c r="AC160" s="30"/>
      <c r="AD160" s="30"/>
      <c r="AE160" s="30"/>
      <c r="AT160" s="13" t="s">
        <v>169</v>
      </c>
      <c r="AU160" s="13" t="s">
        <v>86</v>
      </c>
    </row>
    <row r="161" spans="1:65" s="2" customFormat="1" ht="21.75" customHeight="1">
      <c r="A161" s="30"/>
      <c r="B161" s="146"/>
      <c r="C161" s="195" t="s">
        <v>9</v>
      </c>
      <c r="D161" s="195" t="s">
        <v>158</v>
      </c>
      <c r="E161" s="196" t="s">
        <v>227</v>
      </c>
      <c r="F161" s="197" t="s">
        <v>228</v>
      </c>
      <c r="G161" s="198" t="s">
        <v>165</v>
      </c>
      <c r="H161" s="199">
        <v>2</v>
      </c>
      <c r="I161" s="200"/>
      <c r="J161" s="201"/>
      <c r="K161" s="202">
        <f>ROUND(P161*H161,2)</f>
        <v>0</v>
      </c>
      <c r="L161" s="197" t="s">
        <v>166</v>
      </c>
      <c r="M161" s="203"/>
      <c r="N161" s="204" t="s">
        <v>1</v>
      </c>
      <c r="O161" s="186" t="s">
        <v>41</v>
      </c>
      <c r="P161" s="187">
        <f>I161+J161</f>
        <v>0</v>
      </c>
      <c r="Q161" s="187">
        <f>ROUND(I161*H161,2)</f>
        <v>0</v>
      </c>
      <c r="R161" s="187">
        <f>ROUND(J161*H161,2)</f>
        <v>0</v>
      </c>
      <c r="S161" s="55"/>
      <c r="T161" s="188">
        <f>S161*H161</f>
        <v>0</v>
      </c>
      <c r="U161" s="188">
        <v>0</v>
      </c>
      <c r="V161" s="188">
        <f>U161*H161</f>
        <v>0</v>
      </c>
      <c r="W161" s="188">
        <v>0</v>
      </c>
      <c r="X161" s="189">
        <f>W161*H161</f>
        <v>0</v>
      </c>
      <c r="Y161" s="30"/>
      <c r="Z161" s="30"/>
      <c r="AA161" s="30"/>
      <c r="AB161" s="30"/>
      <c r="AC161" s="30"/>
      <c r="AD161" s="30"/>
      <c r="AE161" s="30"/>
      <c r="AR161" s="190" t="s">
        <v>212</v>
      </c>
      <c r="AT161" s="190" t="s">
        <v>158</v>
      </c>
      <c r="AU161" s="190" t="s">
        <v>86</v>
      </c>
      <c r="AY161" s="13" t="s">
        <v>161</v>
      </c>
      <c r="BE161" s="96">
        <f>IF(O161="základní",K161,0)</f>
        <v>0</v>
      </c>
      <c r="BF161" s="96">
        <f>IF(O161="snížená",K161,0)</f>
        <v>0</v>
      </c>
      <c r="BG161" s="96">
        <f>IF(O161="zákl. přenesená",K161,0)</f>
        <v>0</v>
      </c>
      <c r="BH161" s="96">
        <f>IF(O161="sníž. přenesená",K161,0)</f>
        <v>0</v>
      </c>
      <c r="BI161" s="96">
        <f>IF(O161="nulová",K161,0)</f>
        <v>0</v>
      </c>
      <c r="BJ161" s="13" t="s">
        <v>86</v>
      </c>
      <c r="BK161" s="96">
        <f>ROUND(P161*H161,2)</f>
        <v>0</v>
      </c>
      <c r="BL161" s="13" t="s">
        <v>212</v>
      </c>
      <c r="BM161" s="190" t="s">
        <v>229</v>
      </c>
    </row>
    <row r="162" spans="1:65" s="2" customFormat="1">
      <c r="A162" s="30"/>
      <c r="B162" s="31"/>
      <c r="C162" s="30"/>
      <c r="D162" s="191" t="s">
        <v>169</v>
      </c>
      <c r="E162" s="30"/>
      <c r="F162" s="192" t="s">
        <v>228</v>
      </c>
      <c r="G162" s="30"/>
      <c r="H162" s="30"/>
      <c r="I162" s="106"/>
      <c r="J162" s="106"/>
      <c r="K162" s="30"/>
      <c r="L162" s="30"/>
      <c r="M162" s="31"/>
      <c r="N162" s="193"/>
      <c r="O162" s="194"/>
      <c r="P162" s="55"/>
      <c r="Q162" s="55"/>
      <c r="R162" s="55"/>
      <c r="S162" s="55"/>
      <c r="T162" s="55"/>
      <c r="U162" s="55"/>
      <c r="V162" s="55"/>
      <c r="W162" s="55"/>
      <c r="X162" s="56"/>
      <c r="Y162" s="30"/>
      <c r="Z162" s="30"/>
      <c r="AA162" s="30"/>
      <c r="AB162" s="30"/>
      <c r="AC162" s="30"/>
      <c r="AD162" s="30"/>
      <c r="AE162" s="30"/>
      <c r="AT162" s="13" t="s">
        <v>169</v>
      </c>
      <c r="AU162" s="13" t="s">
        <v>86</v>
      </c>
    </row>
    <row r="163" spans="1:65" s="2" customFormat="1" ht="19.5">
      <c r="A163" s="30"/>
      <c r="B163" s="31"/>
      <c r="C163" s="30"/>
      <c r="D163" s="191" t="s">
        <v>173</v>
      </c>
      <c r="E163" s="30"/>
      <c r="F163" s="205" t="s">
        <v>230</v>
      </c>
      <c r="G163" s="30"/>
      <c r="H163" s="30"/>
      <c r="I163" s="106"/>
      <c r="J163" s="106"/>
      <c r="K163" s="30"/>
      <c r="L163" s="30"/>
      <c r="M163" s="31"/>
      <c r="N163" s="193"/>
      <c r="O163" s="194"/>
      <c r="P163" s="55"/>
      <c r="Q163" s="55"/>
      <c r="R163" s="55"/>
      <c r="S163" s="55"/>
      <c r="T163" s="55"/>
      <c r="U163" s="55"/>
      <c r="V163" s="55"/>
      <c r="W163" s="55"/>
      <c r="X163" s="56"/>
      <c r="Y163" s="30"/>
      <c r="Z163" s="30"/>
      <c r="AA163" s="30"/>
      <c r="AB163" s="30"/>
      <c r="AC163" s="30"/>
      <c r="AD163" s="30"/>
      <c r="AE163" s="30"/>
      <c r="AT163" s="13" t="s">
        <v>173</v>
      </c>
      <c r="AU163" s="13" t="s">
        <v>86</v>
      </c>
    </row>
    <row r="164" spans="1:65" s="2" customFormat="1" ht="21.75" customHeight="1">
      <c r="A164" s="30"/>
      <c r="B164" s="146"/>
      <c r="C164" s="195" t="s">
        <v>231</v>
      </c>
      <c r="D164" s="195" t="s">
        <v>158</v>
      </c>
      <c r="E164" s="196" t="s">
        <v>232</v>
      </c>
      <c r="F164" s="197" t="s">
        <v>233</v>
      </c>
      <c r="G164" s="198" t="s">
        <v>165</v>
      </c>
      <c r="H164" s="199">
        <v>2</v>
      </c>
      <c r="I164" s="200"/>
      <c r="J164" s="201"/>
      <c r="K164" s="202">
        <f>ROUND(P164*H164,2)</f>
        <v>0</v>
      </c>
      <c r="L164" s="197" t="s">
        <v>166</v>
      </c>
      <c r="M164" s="203"/>
      <c r="N164" s="204" t="s">
        <v>1</v>
      </c>
      <c r="O164" s="186" t="s">
        <v>41</v>
      </c>
      <c r="P164" s="187">
        <f>I164+J164</f>
        <v>0</v>
      </c>
      <c r="Q164" s="187">
        <f>ROUND(I164*H164,2)</f>
        <v>0</v>
      </c>
      <c r="R164" s="187">
        <f>ROUND(J164*H164,2)</f>
        <v>0</v>
      </c>
      <c r="S164" s="55"/>
      <c r="T164" s="188">
        <f>S164*H164</f>
        <v>0</v>
      </c>
      <c r="U164" s="188">
        <v>0</v>
      </c>
      <c r="V164" s="188">
        <f>U164*H164</f>
        <v>0</v>
      </c>
      <c r="W164" s="188">
        <v>0</v>
      </c>
      <c r="X164" s="189">
        <f>W164*H164</f>
        <v>0</v>
      </c>
      <c r="Y164" s="30"/>
      <c r="Z164" s="30"/>
      <c r="AA164" s="30"/>
      <c r="AB164" s="30"/>
      <c r="AC164" s="30"/>
      <c r="AD164" s="30"/>
      <c r="AE164" s="30"/>
      <c r="AR164" s="190" t="s">
        <v>212</v>
      </c>
      <c r="AT164" s="190" t="s">
        <v>158</v>
      </c>
      <c r="AU164" s="190" t="s">
        <v>86</v>
      </c>
      <c r="AY164" s="13" t="s">
        <v>161</v>
      </c>
      <c r="BE164" s="96">
        <f>IF(O164="základní",K164,0)</f>
        <v>0</v>
      </c>
      <c r="BF164" s="96">
        <f>IF(O164="snížená",K164,0)</f>
        <v>0</v>
      </c>
      <c r="BG164" s="96">
        <f>IF(O164="zákl. přenesená",K164,0)</f>
        <v>0</v>
      </c>
      <c r="BH164" s="96">
        <f>IF(O164="sníž. přenesená",K164,0)</f>
        <v>0</v>
      </c>
      <c r="BI164" s="96">
        <f>IF(O164="nulová",K164,0)</f>
        <v>0</v>
      </c>
      <c r="BJ164" s="13" t="s">
        <v>86</v>
      </c>
      <c r="BK164" s="96">
        <f>ROUND(P164*H164,2)</f>
        <v>0</v>
      </c>
      <c r="BL164" s="13" t="s">
        <v>212</v>
      </c>
      <c r="BM164" s="190" t="s">
        <v>234</v>
      </c>
    </row>
    <row r="165" spans="1:65" s="2" customFormat="1">
      <c r="A165" s="30"/>
      <c r="B165" s="31"/>
      <c r="C165" s="30"/>
      <c r="D165" s="191" t="s">
        <v>169</v>
      </c>
      <c r="E165" s="30"/>
      <c r="F165" s="192" t="s">
        <v>233</v>
      </c>
      <c r="G165" s="30"/>
      <c r="H165" s="30"/>
      <c r="I165" s="106"/>
      <c r="J165" s="106"/>
      <c r="K165" s="30"/>
      <c r="L165" s="30"/>
      <c r="M165" s="31"/>
      <c r="N165" s="193"/>
      <c r="O165" s="194"/>
      <c r="P165" s="55"/>
      <c r="Q165" s="55"/>
      <c r="R165" s="55"/>
      <c r="S165" s="55"/>
      <c r="T165" s="55"/>
      <c r="U165" s="55"/>
      <c r="V165" s="55"/>
      <c r="W165" s="55"/>
      <c r="X165" s="56"/>
      <c r="Y165" s="30"/>
      <c r="Z165" s="30"/>
      <c r="AA165" s="30"/>
      <c r="AB165" s="30"/>
      <c r="AC165" s="30"/>
      <c r="AD165" s="30"/>
      <c r="AE165" s="30"/>
      <c r="AT165" s="13" t="s">
        <v>169</v>
      </c>
      <c r="AU165" s="13" t="s">
        <v>86</v>
      </c>
    </row>
    <row r="166" spans="1:65" s="2" customFormat="1" ht="19.5">
      <c r="A166" s="30"/>
      <c r="B166" s="31"/>
      <c r="C166" s="30"/>
      <c r="D166" s="191" t="s">
        <v>173</v>
      </c>
      <c r="E166" s="30"/>
      <c r="F166" s="205" t="s">
        <v>235</v>
      </c>
      <c r="G166" s="30"/>
      <c r="H166" s="30"/>
      <c r="I166" s="106"/>
      <c r="J166" s="106"/>
      <c r="K166" s="30"/>
      <c r="L166" s="30"/>
      <c r="M166" s="31"/>
      <c r="N166" s="193"/>
      <c r="O166" s="194"/>
      <c r="P166" s="55"/>
      <c r="Q166" s="55"/>
      <c r="R166" s="55"/>
      <c r="S166" s="55"/>
      <c r="T166" s="55"/>
      <c r="U166" s="55"/>
      <c r="V166" s="55"/>
      <c r="W166" s="55"/>
      <c r="X166" s="56"/>
      <c r="Y166" s="30"/>
      <c r="Z166" s="30"/>
      <c r="AA166" s="30"/>
      <c r="AB166" s="30"/>
      <c r="AC166" s="30"/>
      <c r="AD166" s="30"/>
      <c r="AE166" s="30"/>
      <c r="AT166" s="13" t="s">
        <v>173</v>
      </c>
      <c r="AU166" s="13" t="s">
        <v>86</v>
      </c>
    </row>
    <row r="167" spans="1:65" s="2" customFormat="1" ht="21.75" customHeight="1">
      <c r="A167" s="30"/>
      <c r="B167" s="146"/>
      <c r="C167" s="195" t="s">
        <v>236</v>
      </c>
      <c r="D167" s="195" t="s">
        <v>158</v>
      </c>
      <c r="E167" s="196" t="s">
        <v>237</v>
      </c>
      <c r="F167" s="197" t="s">
        <v>238</v>
      </c>
      <c r="G167" s="198" t="s">
        <v>165</v>
      </c>
      <c r="H167" s="199">
        <v>2</v>
      </c>
      <c r="I167" s="200"/>
      <c r="J167" s="201"/>
      <c r="K167" s="202">
        <f>ROUND(P167*H167,2)</f>
        <v>0</v>
      </c>
      <c r="L167" s="197" t="s">
        <v>166</v>
      </c>
      <c r="M167" s="203"/>
      <c r="N167" s="204" t="s">
        <v>1</v>
      </c>
      <c r="O167" s="186" t="s">
        <v>41</v>
      </c>
      <c r="P167" s="187">
        <f>I167+J167</f>
        <v>0</v>
      </c>
      <c r="Q167" s="187">
        <f>ROUND(I167*H167,2)</f>
        <v>0</v>
      </c>
      <c r="R167" s="187">
        <f>ROUND(J167*H167,2)</f>
        <v>0</v>
      </c>
      <c r="S167" s="55"/>
      <c r="T167" s="188">
        <f>S167*H167</f>
        <v>0</v>
      </c>
      <c r="U167" s="188">
        <v>0</v>
      </c>
      <c r="V167" s="188">
        <f>U167*H167</f>
        <v>0</v>
      </c>
      <c r="W167" s="188">
        <v>0</v>
      </c>
      <c r="X167" s="189">
        <f>W167*H167</f>
        <v>0</v>
      </c>
      <c r="Y167" s="30"/>
      <c r="Z167" s="30"/>
      <c r="AA167" s="30"/>
      <c r="AB167" s="30"/>
      <c r="AC167" s="30"/>
      <c r="AD167" s="30"/>
      <c r="AE167" s="30"/>
      <c r="AR167" s="190" t="s">
        <v>212</v>
      </c>
      <c r="AT167" s="190" t="s">
        <v>158</v>
      </c>
      <c r="AU167" s="190" t="s">
        <v>86</v>
      </c>
      <c r="AY167" s="13" t="s">
        <v>161</v>
      </c>
      <c r="BE167" s="96">
        <f>IF(O167="základní",K167,0)</f>
        <v>0</v>
      </c>
      <c r="BF167" s="96">
        <f>IF(O167="snížená",K167,0)</f>
        <v>0</v>
      </c>
      <c r="BG167" s="96">
        <f>IF(O167="zákl. přenesená",K167,0)</f>
        <v>0</v>
      </c>
      <c r="BH167" s="96">
        <f>IF(O167="sníž. přenesená",K167,0)</f>
        <v>0</v>
      </c>
      <c r="BI167" s="96">
        <f>IF(O167="nulová",K167,0)</f>
        <v>0</v>
      </c>
      <c r="BJ167" s="13" t="s">
        <v>86</v>
      </c>
      <c r="BK167" s="96">
        <f>ROUND(P167*H167,2)</f>
        <v>0</v>
      </c>
      <c r="BL167" s="13" t="s">
        <v>212</v>
      </c>
      <c r="BM167" s="190" t="s">
        <v>279</v>
      </c>
    </row>
    <row r="168" spans="1:65" s="2" customFormat="1" ht="19.5">
      <c r="A168" s="30"/>
      <c r="B168" s="31"/>
      <c r="C168" s="30"/>
      <c r="D168" s="191" t="s">
        <v>169</v>
      </c>
      <c r="E168" s="30"/>
      <c r="F168" s="192" t="s">
        <v>238</v>
      </c>
      <c r="G168" s="30"/>
      <c r="H168" s="30"/>
      <c r="I168" s="106"/>
      <c r="J168" s="106"/>
      <c r="K168" s="30"/>
      <c r="L168" s="30"/>
      <c r="M168" s="31"/>
      <c r="N168" s="193"/>
      <c r="O168" s="194"/>
      <c r="P168" s="55"/>
      <c r="Q168" s="55"/>
      <c r="R168" s="55"/>
      <c r="S168" s="55"/>
      <c r="T168" s="55"/>
      <c r="U168" s="55"/>
      <c r="V168" s="55"/>
      <c r="W168" s="55"/>
      <c r="X168" s="56"/>
      <c r="Y168" s="30"/>
      <c r="Z168" s="30"/>
      <c r="AA168" s="30"/>
      <c r="AB168" s="30"/>
      <c r="AC168" s="30"/>
      <c r="AD168" s="30"/>
      <c r="AE168" s="30"/>
      <c r="AT168" s="13" t="s">
        <v>169</v>
      </c>
      <c r="AU168" s="13" t="s">
        <v>86</v>
      </c>
    </row>
    <row r="169" spans="1:65" s="2" customFormat="1" ht="55.5" customHeight="1">
      <c r="A169" s="30"/>
      <c r="B169" s="146"/>
      <c r="C169" s="195" t="s">
        <v>240</v>
      </c>
      <c r="D169" s="195" t="s">
        <v>158</v>
      </c>
      <c r="E169" s="196" t="s">
        <v>241</v>
      </c>
      <c r="F169" s="197" t="s">
        <v>242</v>
      </c>
      <c r="G169" s="198" t="s">
        <v>165</v>
      </c>
      <c r="H169" s="199">
        <v>2</v>
      </c>
      <c r="I169" s="200"/>
      <c r="J169" s="201"/>
      <c r="K169" s="202">
        <f>ROUND(P169*H169,2)</f>
        <v>0</v>
      </c>
      <c r="L169" s="197" t="s">
        <v>166</v>
      </c>
      <c r="M169" s="203"/>
      <c r="N169" s="204" t="s">
        <v>1</v>
      </c>
      <c r="O169" s="186" t="s">
        <v>41</v>
      </c>
      <c r="P169" s="187">
        <f>I169+J169</f>
        <v>0</v>
      </c>
      <c r="Q169" s="187">
        <f>ROUND(I169*H169,2)</f>
        <v>0</v>
      </c>
      <c r="R169" s="187">
        <f>ROUND(J169*H169,2)</f>
        <v>0</v>
      </c>
      <c r="S169" s="55"/>
      <c r="T169" s="188">
        <f>S169*H169</f>
        <v>0</v>
      </c>
      <c r="U169" s="188">
        <v>0</v>
      </c>
      <c r="V169" s="188">
        <f>U169*H169</f>
        <v>0</v>
      </c>
      <c r="W169" s="188">
        <v>0</v>
      </c>
      <c r="X169" s="189">
        <f>W169*H169</f>
        <v>0</v>
      </c>
      <c r="Y169" s="30"/>
      <c r="Z169" s="30"/>
      <c r="AA169" s="30"/>
      <c r="AB169" s="30"/>
      <c r="AC169" s="30"/>
      <c r="AD169" s="30"/>
      <c r="AE169" s="30"/>
      <c r="AR169" s="190" t="s">
        <v>212</v>
      </c>
      <c r="AT169" s="190" t="s">
        <v>158</v>
      </c>
      <c r="AU169" s="190" t="s">
        <v>86</v>
      </c>
      <c r="AY169" s="13" t="s">
        <v>161</v>
      </c>
      <c r="BE169" s="96">
        <f>IF(O169="základní",K169,0)</f>
        <v>0</v>
      </c>
      <c r="BF169" s="96">
        <f>IF(O169="snížená",K169,0)</f>
        <v>0</v>
      </c>
      <c r="BG169" s="96">
        <f>IF(O169="zákl. přenesená",K169,0)</f>
        <v>0</v>
      </c>
      <c r="BH169" s="96">
        <f>IF(O169="sníž. přenesená",K169,0)</f>
        <v>0</v>
      </c>
      <c r="BI169" s="96">
        <f>IF(O169="nulová",K169,0)</f>
        <v>0</v>
      </c>
      <c r="BJ169" s="13" t="s">
        <v>86</v>
      </c>
      <c r="BK169" s="96">
        <f>ROUND(P169*H169,2)</f>
        <v>0</v>
      </c>
      <c r="BL169" s="13" t="s">
        <v>212</v>
      </c>
      <c r="BM169" s="190" t="s">
        <v>243</v>
      </c>
    </row>
    <row r="170" spans="1:65" s="2" customFormat="1" ht="39">
      <c r="A170" s="30"/>
      <c r="B170" s="31"/>
      <c r="C170" s="30"/>
      <c r="D170" s="191" t="s">
        <v>169</v>
      </c>
      <c r="E170" s="30"/>
      <c r="F170" s="192" t="s">
        <v>242</v>
      </c>
      <c r="G170" s="30"/>
      <c r="H170" s="30"/>
      <c r="I170" s="106"/>
      <c r="J170" s="106"/>
      <c r="K170" s="30"/>
      <c r="L170" s="30"/>
      <c r="M170" s="31"/>
      <c r="N170" s="193"/>
      <c r="O170" s="194"/>
      <c r="P170" s="55"/>
      <c r="Q170" s="55"/>
      <c r="R170" s="55"/>
      <c r="S170" s="55"/>
      <c r="T170" s="55"/>
      <c r="U170" s="55"/>
      <c r="V170" s="55"/>
      <c r="W170" s="55"/>
      <c r="X170" s="56"/>
      <c r="Y170" s="30"/>
      <c r="Z170" s="30"/>
      <c r="AA170" s="30"/>
      <c r="AB170" s="30"/>
      <c r="AC170" s="30"/>
      <c r="AD170" s="30"/>
      <c r="AE170" s="30"/>
      <c r="AT170" s="13" t="s">
        <v>169</v>
      </c>
      <c r="AU170" s="13" t="s">
        <v>86</v>
      </c>
    </row>
    <row r="171" spans="1:65" s="2" customFormat="1" ht="21.75" customHeight="1">
      <c r="A171" s="30"/>
      <c r="B171" s="146"/>
      <c r="C171" s="195" t="s">
        <v>244</v>
      </c>
      <c r="D171" s="195" t="s">
        <v>158</v>
      </c>
      <c r="E171" s="196" t="s">
        <v>245</v>
      </c>
      <c r="F171" s="197" t="s">
        <v>246</v>
      </c>
      <c r="G171" s="198" t="s">
        <v>165</v>
      </c>
      <c r="H171" s="199">
        <v>1</v>
      </c>
      <c r="I171" s="200"/>
      <c r="J171" s="201"/>
      <c r="K171" s="202">
        <f>ROUND(P171*H171,2)</f>
        <v>0</v>
      </c>
      <c r="L171" s="197" t="s">
        <v>166</v>
      </c>
      <c r="M171" s="203"/>
      <c r="N171" s="204" t="s">
        <v>1</v>
      </c>
      <c r="O171" s="186" t="s">
        <v>41</v>
      </c>
      <c r="P171" s="187">
        <f>I171+J171</f>
        <v>0</v>
      </c>
      <c r="Q171" s="187">
        <f>ROUND(I171*H171,2)</f>
        <v>0</v>
      </c>
      <c r="R171" s="187">
        <f>ROUND(J171*H171,2)</f>
        <v>0</v>
      </c>
      <c r="S171" s="55"/>
      <c r="T171" s="188">
        <f>S171*H171</f>
        <v>0</v>
      </c>
      <c r="U171" s="188">
        <v>0</v>
      </c>
      <c r="V171" s="188">
        <f>U171*H171</f>
        <v>0</v>
      </c>
      <c r="W171" s="188">
        <v>0</v>
      </c>
      <c r="X171" s="189">
        <f>W171*H171</f>
        <v>0</v>
      </c>
      <c r="Y171" s="30"/>
      <c r="Z171" s="30"/>
      <c r="AA171" s="30"/>
      <c r="AB171" s="30"/>
      <c r="AC171" s="30"/>
      <c r="AD171" s="30"/>
      <c r="AE171" s="30"/>
      <c r="AR171" s="190" t="s">
        <v>212</v>
      </c>
      <c r="AT171" s="190" t="s">
        <v>158</v>
      </c>
      <c r="AU171" s="190" t="s">
        <v>86</v>
      </c>
      <c r="AY171" s="13" t="s">
        <v>161</v>
      </c>
      <c r="BE171" s="96">
        <f>IF(O171="základní",K171,0)</f>
        <v>0</v>
      </c>
      <c r="BF171" s="96">
        <f>IF(O171="snížená",K171,0)</f>
        <v>0</v>
      </c>
      <c r="BG171" s="96">
        <f>IF(O171="zákl. přenesená",K171,0)</f>
        <v>0</v>
      </c>
      <c r="BH171" s="96">
        <f>IF(O171="sníž. přenesená",K171,0)</f>
        <v>0</v>
      </c>
      <c r="BI171" s="96">
        <f>IF(O171="nulová",K171,0)</f>
        <v>0</v>
      </c>
      <c r="BJ171" s="13" t="s">
        <v>86</v>
      </c>
      <c r="BK171" s="96">
        <f>ROUND(P171*H171,2)</f>
        <v>0</v>
      </c>
      <c r="BL171" s="13" t="s">
        <v>212</v>
      </c>
      <c r="BM171" s="190" t="s">
        <v>280</v>
      </c>
    </row>
    <row r="172" spans="1:65" s="2" customFormat="1">
      <c r="A172" s="30"/>
      <c r="B172" s="31"/>
      <c r="C172" s="30"/>
      <c r="D172" s="191" t="s">
        <v>169</v>
      </c>
      <c r="E172" s="30"/>
      <c r="F172" s="192" t="s">
        <v>246</v>
      </c>
      <c r="G172" s="30"/>
      <c r="H172" s="30"/>
      <c r="I172" s="106"/>
      <c r="J172" s="106"/>
      <c r="K172" s="30"/>
      <c r="L172" s="30"/>
      <c r="M172" s="31"/>
      <c r="N172" s="193"/>
      <c r="O172" s="194"/>
      <c r="P172" s="55"/>
      <c r="Q172" s="55"/>
      <c r="R172" s="55"/>
      <c r="S172" s="55"/>
      <c r="T172" s="55"/>
      <c r="U172" s="55"/>
      <c r="V172" s="55"/>
      <c r="W172" s="55"/>
      <c r="X172" s="56"/>
      <c r="Y172" s="30"/>
      <c r="Z172" s="30"/>
      <c r="AA172" s="30"/>
      <c r="AB172" s="30"/>
      <c r="AC172" s="30"/>
      <c r="AD172" s="30"/>
      <c r="AE172" s="30"/>
      <c r="AT172" s="13" t="s">
        <v>169</v>
      </c>
      <c r="AU172" s="13" t="s">
        <v>86</v>
      </c>
    </row>
    <row r="173" spans="1:65" s="2" customFormat="1" ht="29.25">
      <c r="A173" s="30"/>
      <c r="B173" s="31"/>
      <c r="C173" s="30"/>
      <c r="D173" s="191" t="s">
        <v>173</v>
      </c>
      <c r="E173" s="30"/>
      <c r="F173" s="205" t="s">
        <v>248</v>
      </c>
      <c r="G173" s="30"/>
      <c r="H173" s="30"/>
      <c r="I173" s="106"/>
      <c r="J173" s="106"/>
      <c r="K173" s="30"/>
      <c r="L173" s="30"/>
      <c r="M173" s="31"/>
      <c r="N173" s="193"/>
      <c r="O173" s="194"/>
      <c r="P173" s="55"/>
      <c r="Q173" s="55"/>
      <c r="R173" s="55"/>
      <c r="S173" s="55"/>
      <c r="T173" s="55"/>
      <c r="U173" s="55"/>
      <c r="V173" s="55"/>
      <c r="W173" s="55"/>
      <c r="X173" s="56"/>
      <c r="Y173" s="30"/>
      <c r="Z173" s="30"/>
      <c r="AA173" s="30"/>
      <c r="AB173" s="30"/>
      <c r="AC173" s="30"/>
      <c r="AD173" s="30"/>
      <c r="AE173" s="30"/>
      <c r="AT173" s="13" t="s">
        <v>173</v>
      </c>
      <c r="AU173" s="13" t="s">
        <v>86</v>
      </c>
    </row>
    <row r="174" spans="1:65" s="11" customFormat="1" ht="25.9" customHeight="1">
      <c r="B174" s="166"/>
      <c r="D174" s="167" t="s">
        <v>77</v>
      </c>
      <c r="E174" s="168" t="s">
        <v>249</v>
      </c>
      <c r="F174" s="168" t="s">
        <v>250</v>
      </c>
      <c r="I174" s="169"/>
      <c r="J174" s="169"/>
      <c r="K174" s="170">
        <f>BK174</f>
        <v>0</v>
      </c>
      <c r="M174" s="166"/>
      <c r="N174" s="171"/>
      <c r="O174" s="172"/>
      <c r="P174" s="172"/>
      <c r="Q174" s="173">
        <f>SUM(Q175:Q186)</f>
        <v>0</v>
      </c>
      <c r="R174" s="173">
        <f>SUM(R175:R186)</f>
        <v>0</v>
      </c>
      <c r="S174" s="172"/>
      <c r="T174" s="174">
        <f>SUM(T175:T186)</f>
        <v>0</v>
      </c>
      <c r="U174" s="172"/>
      <c r="V174" s="174">
        <f>SUM(V175:V186)</f>
        <v>0</v>
      </c>
      <c r="W174" s="172"/>
      <c r="X174" s="175">
        <f>SUM(X175:X186)</f>
        <v>0</v>
      </c>
      <c r="AR174" s="167" t="s">
        <v>178</v>
      </c>
      <c r="AT174" s="176" t="s">
        <v>77</v>
      </c>
      <c r="AU174" s="176" t="s">
        <v>78</v>
      </c>
      <c r="AY174" s="167" t="s">
        <v>161</v>
      </c>
      <c r="BK174" s="177">
        <f>SUM(BK175:BK186)</f>
        <v>0</v>
      </c>
    </row>
    <row r="175" spans="1:65" s="2" customFormat="1" ht="33" customHeight="1">
      <c r="A175" s="30"/>
      <c r="B175" s="146"/>
      <c r="C175" s="178" t="s">
        <v>251</v>
      </c>
      <c r="D175" s="178" t="s">
        <v>162</v>
      </c>
      <c r="E175" s="179" t="s">
        <v>252</v>
      </c>
      <c r="F175" s="180" t="s">
        <v>253</v>
      </c>
      <c r="G175" s="181" t="s">
        <v>165</v>
      </c>
      <c r="H175" s="182">
        <v>1</v>
      </c>
      <c r="I175" s="183"/>
      <c r="J175" s="183"/>
      <c r="K175" s="184">
        <f>ROUND(P175*H175,2)</f>
        <v>0</v>
      </c>
      <c r="L175" s="180" t="s">
        <v>166</v>
      </c>
      <c r="M175" s="31"/>
      <c r="N175" s="185" t="s">
        <v>1</v>
      </c>
      <c r="O175" s="186" t="s">
        <v>41</v>
      </c>
      <c r="P175" s="187">
        <f>I175+J175</f>
        <v>0</v>
      </c>
      <c r="Q175" s="187">
        <f>ROUND(I175*H175,2)</f>
        <v>0</v>
      </c>
      <c r="R175" s="187">
        <f>ROUND(J175*H175,2)</f>
        <v>0</v>
      </c>
      <c r="S175" s="55"/>
      <c r="T175" s="188">
        <f>S175*H175</f>
        <v>0</v>
      </c>
      <c r="U175" s="188">
        <v>0</v>
      </c>
      <c r="V175" s="188">
        <f>U175*H175</f>
        <v>0</v>
      </c>
      <c r="W175" s="188">
        <v>0</v>
      </c>
      <c r="X175" s="189">
        <f>W175*H175</f>
        <v>0</v>
      </c>
      <c r="Y175" s="30"/>
      <c r="Z175" s="30"/>
      <c r="AA175" s="30"/>
      <c r="AB175" s="30"/>
      <c r="AC175" s="30"/>
      <c r="AD175" s="30"/>
      <c r="AE175" s="30"/>
      <c r="AR175" s="190" t="s">
        <v>167</v>
      </c>
      <c r="AT175" s="190" t="s">
        <v>162</v>
      </c>
      <c r="AU175" s="190" t="s">
        <v>86</v>
      </c>
      <c r="AY175" s="13" t="s">
        <v>161</v>
      </c>
      <c r="BE175" s="96">
        <f>IF(O175="základní",K175,0)</f>
        <v>0</v>
      </c>
      <c r="BF175" s="96">
        <f>IF(O175="snížená",K175,0)</f>
        <v>0</v>
      </c>
      <c r="BG175" s="96">
        <f>IF(O175="zákl. přenesená",K175,0)</f>
        <v>0</v>
      </c>
      <c r="BH175" s="96">
        <f>IF(O175="sníž. přenesená",K175,0)</f>
        <v>0</v>
      </c>
      <c r="BI175" s="96">
        <f>IF(O175="nulová",K175,0)</f>
        <v>0</v>
      </c>
      <c r="BJ175" s="13" t="s">
        <v>86</v>
      </c>
      <c r="BK175" s="96">
        <f>ROUND(P175*H175,2)</f>
        <v>0</v>
      </c>
      <c r="BL175" s="13" t="s">
        <v>167</v>
      </c>
      <c r="BM175" s="190" t="s">
        <v>254</v>
      </c>
    </row>
    <row r="176" spans="1:65" s="2" customFormat="1" ht="58.5">
      <c r="A176" s="30"/>
      <c r="B176" s="31"/>
      <c r="C176" s="30"/>
      <c r="D176" s="191" t="s">
        <v>169</v>
      </c>
      <c r="E176" s="30"/>
      <c r="F176" s="192" t="s">
        <v>255</v>
      </c>
      <c r="G176" s="30"/>
      <c r="H176" s="30"/>
      <c r="I176" s="106"/>
      <c r="J176" s="106"/>
      <c r="K176" s="30"/>
      <c r="L176" s="30"/>
      <c r="M176" s="31"/>
      <c r="N176" s="193"/>
      <c r="O176" s="194"/>
      <c r="P176" s="55"/>
      <c r="Q176" s="55"/>
      <c r="R176" s="55"/>
      <c r="S176" s="55"/>
      <c r="T176" s="55"/>
      <c r="U176" s="55"/>
      <c r="V176" s="55"/>
      <c r="W176" s="55"/>
      <c r="X176" s="56"/>
      <c r="Y176" s="30"/>
      <c r="Z176" s="30"/>
      <c r="AA176" s="30"/>
      <c r="AB176" s="30"/>
      <c r="AC176" s="30"/>
      <c r="AD176" s="30"/>
      <c r="AE176" s="30"/>
      <c r="AT176" s="13" t="s">
        <v>169</v>
      </c>
      <c r="AU176" s="13" t="s">
        <v>86</v>
      </c>
    </row>
    <row r="177" spans="1:65" s="2" customFormat="1" ht="21.75" customHeight="1">
      <c r="A177" s="30"/>
      <c r="B177" s="146"/>
      <c r="C177" s="178" t="s">
        <v>8</v>
      </c>
      <c r="D177" s="178" t="s">
        <v>162</v>
      </c>
      <c r="E177" s="179" t="s">
        <v>256</v>
      </c>
      <c r="F177" s="180" t="s">
        <v>257</v>
      </c>
      <c r="G177" s="181" t="s">
        <v>258</v>
      </c>
      <c r="H177" s="182">
        <v>3</v>
      </c>
      <c r="I177" s="183"/>
      <c r="J177" s="183"/>
      <c r="K177" s="184">
        <f>ROUND(P177*H177,2)</f>
        <v>0</v>
      </c>
      <c r="L177" s="180" t="s">
        <v>166</v>
      </c>
      <c r="M177" s="31"/>
      <c r="N177" s="185" t="s">
        <v>1</v>
      </c>
      <c r="O177" s="186" t="s">
        <v>41</v>
      </c>
      <c r="P177" s="187">
        <f>I177+J177</f>
        <v>0</v>
      </c>
      <c r="Q177" s="187">
        <f>ROUND(I177*H177,2)</f>
        <v>0</v>
      </c>
      <c r="R177" s="187">
        <f>ROUND(J177*H177,2)</f>
        <v>0</v>
      </c>
      <c r="S177" s="55"/>
      <c r="T177" s="188">
        <f>S177*H177</f>
        <v>0</v>
      </c>
      <c r="U177" s="188">
        <v>0</v>
      </c>
      <c r="V177" s="188">
        <f>U177*H177</f>
        <v>0</v>
      </c>
      <c r="W177" s="188">
        <v>0</v>
      </c>
      <c r="X177" s="189">
        <f>W177*H177</f>
        <v>0</v>
      </c>
      <c r="Y177" s="30"/>
      <c r="Z177" s="30"/>
      <c r="AA177" s="30"/>
      <c r="AB177" s="30"/>
      <c r="AC177" s="30"/>
      <c r="AD177" s="30"/>
      <c r="AE177" s="30"/>
      <c r="AR177" s="190" t="s">
        <v>167</v>
      </c>
      <c r="AT177" s="190" t="s">
        <v>162</v>
      </c>
      <c r="AU177" s="190" t="s">
        <v>86</v>
      </c>
      <c r="AY177" s="13" t="s">
        <v>161</v>
      </c>
      <c r="BE177" s="96">
        <f>IF(O177="základní",K177,0)</f>
        <v>0</v>
      </c>
      <c r="BF177" s="96">
        <f>IF(O177="snížená",K177,0)</f>
        <v>0</v>
      </c>
      <c r="BG177" s="96">
        <f>IF(O177="zákl. přenesená",K177,0)</f>
        <v>0</v>
      </c>
      <c r="BH177" s="96">
        <f>IF(O177="sníž. přenesená",K177,0)</f>
        <v>0</v>
      </c>
      <c r="BI177" s="96">
        <f>IF(O177="nulová",K177,0)</f>
        <v>0</v>
      </c>
      <c r="BJ177" s="13" t="s">
        <v>86</v>
      </c>
      <c r="BK177" s="96">
        <f>ROUND(P177*H177,2)</f>
        <v>0</v>
      </c>
      <c r="BL177" s="13" t="s">
        <v>167</v>
      </c>
      <c r="BM177" s="190" t="s">
        <v>259</v>
      </c>
    </row>
    <row r="178" spans="1:65" s="2" customFormat="1" ht="29.25">
      <c r="A178" s="30"/>
      <c r="B178" s="31"/>
      <c r="C178" s="30"/>
      <c r="D178" s="191" t="s">
        <v>169</v>
      </c>
      <c r="E178" s="30"/>
      <c r="F178" s="192" t="s">
        <v>260</v>
      </c>
      <c r="G178" s="30"/>
      <c r="H178" s="30"/>
      <c r="I178" s="106"/>
      <c r="J178" s="106"/>
      <c r="K178" s="30"/>
      <c r="L178" s="30"/>
      <c r="M178" s="31"/>
      <c r="N178" s="193"/>
      <c r="O178" s="194"/>
      <c r="P178" s="55"/>
      <c r="Q178" s="55"/>
      <c r="R178" s="55"/>
      <c r="S178" s="55"/>
      <c r="T178" s="55"/>
      <c r="U178" s="55"/>
      <c r="V178" s="55"/>
      <c r="W178" s="55"/>
      <c r="X178" s="56"/>
      <c r="Y178" s="30"/>
      <c r="Z178" s="30"/>
      <c r="AA178" s="30"/>
      <c r="AB178" s="30"/>
      <c r="AC178" s="30"/>
      <c r="AD178" s="30"/>
      <c r="AE178" s="30"/>
      <c r="AT178" s="13" t="s">
        <v>169</v>
      </c>
      <c r="AU178" s="13" t="s">
        <v>86</v>
      </c>
    </row>
    <row r="179" spans="1:65" s="2" customFormat="1" ht="19.5">
      <c r="A179" s="30"/>
      <c r="B179" s="31"/>
      <c r="C179" s="30"/>
      <c r="D179" s="191" t="s">
        <v>173</v>
      </c>
      <c r="E179" s="30"/>
      <c r="F179" s="205" t="s">
        <v>261</v>
      </c>
      <c r="G179" s="30"/>
      <c r="H179" s="30"/>
      <c r="I179" s="106"/>
      <c r="J179" s="106"/>
      <c r="K179" s="30"/>
      <c r="L179" s="30"/>
      <c r="M179" s="31"/>
      <c r="N179" s="193"/>
      <c r="O179" s="194"/>
      <c r="P179" s="55"/>
      <c r="Q179" s="55"/>
      <c r="R179" s="55"/>
      <c r="S179" s="55"/>
      <c r="T179" s="55"/>
      <c r="U179" s="55"/>
      <c r="V179" s="55"/>
      <c r="W179" s="55"/>
      <c r="X179" s="56"/>
      <c r="Y179" s="30"/>
      <c r="Z179" s="30"/>
      <c r="AA179" s="30"/>
      <c r="AB179" s="30"/>
      <c r="AC179" s="30"/>
      <c r="AD179" s="30"/>
      <c r="AE179" s="30"/>
      <c r="AT179" s="13" t="s">
        <v>173</v>
      </c>
      <c r="AU179" s="13" t="s">
        <v>86</v>
      </c>
    </row>
    <row r="180" spans="1:65" s="2" customFormat="1" ht="21.75" customHeight="1">
      <c r="A180" s="30"/>
      <c r="B180" s="146"/>
      <c r="C180" s="178" t="s">
        <v>262</v>
      </c>
      <c r="D180" s="178" t="s">
        <v>162</v>
      </c>
      <c r="E180" s="179" t="s">
        <v>263</v>
      </c>
      <c r="F180" s="180" t="s">
        <v>264</v>
      </c>
      <c r="G180" s="181" t="s">
        <v>258</v>
      </c>
      <c r="H180" s="182">
        <v>3</v>
      </c>
      <c r="I180" s="183"/>
      <c r="J180" s="183"/>
      <c r="K180" s="184">
        <f>ROUND(P180*H180,2)</f>
        <v>0</v>
      </c>
      <c r="L180" s="180" t="s">
        <v>166</v>
      </c>
      <c r="M180" s="31"/>
      <c r="N180" s="185" t="s">
        <v>1</v>
      </c>
      <c r="O180" s="186" t="s">
        <v>41</v>
      </c>
      <c r="P180" s="187">
        <f>I180+J180</f>
        <v>0</v>
      </c>
      <c r="Q180" s="187">
        <f>ROUND(I180*H180,2)</f>
        <v>0</v>
      </c>
      <c r="R180" s="187">
        <f>ROUND(J180*H180,2)</f>
        <v>0</v>
      </c>
      <c r="S180" s="55"/>
      <c r="T180" s="188">
        <f>S180*H180</f>
        <v>0</v>
      </c>
      <c r="U180" s="188">
        <v>0</v>
      </c>
      <c r="V180" s="188">
        <f>U180*H180</f>
        <v>0</v>
      </c>
      <c r="W180" s="188">
        <v>0</v>
      </c>
      <c r="X180" s="189">
        <f>W180*H180</f>
        <v>0</v>
      </c>
      <c r="Y180" s="30"/>
      <c r="Z180" s="30"/>
      <c r="AA180" s="30"/>
      <c r="AB180" s="30"/>
      <c r="AC180" s="30"/>
      <c r="AD180" s="30"/>
      <c r="AE180" s="30"/>
      <c r="AR180" s="190" t="s">
        <v>167</v>
      </c>
      <c r="AT180" s="190" t="s">
        <v>162</v>
      </c>
      <c r="AU180" s="190" t="s">
        <v>86</v>
      </c>
      <c r="AY180" s="13" t="s">
        <v>161</v>
      </c>
      <c r="BE180" s="96">
        <f>IF(O180="základní",K180,0)</f>
        <v>0</v>
      </c>
      <c r="BF180" s="96">
        <f>IF(O180="snížená",K180,0)</f>
        <v>0</v>
      </c>
      <c r="BG180" s="96">
        <f>IF(O180="zákl. přenesená",K180,0)</f>
        <v>0</v>
      </c>
      <c r="BH180" s="96">
        <f>IF(O180="sníž. přenesená",K180,0)</f>
        <v>0</v>
      </c>
      <c r="BI180" s="96">
        <f>IF(O180="nulová",K180,0)</f>
        <v>0</v>
      </c>
      <c r="BJ180" s="13" t="s">
        <v>86</v>
      </c>
      <c r="BK180" s="96">
        <f>ROUND(P180*H180,2)</f>
        <v>0</v>
      </c>
      <c r="BL180" s="13" t="s">
        <v>167</v>
      </c>
      <c r="BM180" s="190" t="s">
        <v>265</v>
      </c>
    </row>
    <row r="181" spans="1:65" s="2" customFormat="1" ht="19.5">
      <c r="A181" s="30"/>
      <c r="B181" s="31"/>
      <c r="C181" s="30"/>
      <c r="D181" s="191" t="s">
        <v>169</v>
      </c>
      <c r="E181" s="30"/>
      <c r="F181" s="192" t="s">
        <v>266</v>
      </c>
      <c r="G181" s="30"/>
      <c r="H181" s="30"/>
      <c r="I181" s="106"/>
      <c r="J181" s="106"/>
      <c r="K181" s="30"/>
      <c r="L181" s="30"/>
      <c r="M181" s="31"/>
      <c r="N181" s="193"/>
      <c r="O181" s="194"/>
      <c r="P181" s="55"/>
      <c r="Q181" s="55"/>
      <c r="R181" s="55"/>
      <c r="S181" s="55"/>
      <c r="T181" s="55"/>
      <c r="U181" s="55"/>
      <c r="V181" s="55"/>
      <c r="W181" s="55"/>
      <c r="X181" s="56"/>
      <c r="Y181" s="30"/>
      <c r="Z181" s="30"/>
      <c r="AA181" s="30"/>
      <c r="AB181" s="30"/>
      <c r="AC181" s="30"/>
      <c r="AD181" s="30"/>
      <c r="AE181" s="30"/>
      <c r="AT181" s="13" t="s">
        <v>169</v>
      </c>
      <c r="AU181" s="13" t="s">
        <v>86</v>
      </c>
    </row>
    <row r="182" spans="1:65" s="2" customFormat="1" ht="19.5">
      <c r="A182" s="30"/>
      <c r="B182" s="31"/>
      <c r="C182" s="30"/>
      <c r="D182" s="191" t="s">
        <v>173</v>
      </c>
      <c r="E182" s="30"/>
      <c r="F182" s="205" t="s">
        <v>267</v>
      </c>
      <c r="G182" s="30"/>
      <c r="H182" s="30"/>
      <c r="I182" s="106"/>
      <c r="J182" s="106"/>
      <c r="K182" s="30"/>
      <c r="L182" s="30"/>
      <c r="M182" s="31"/>
      <c r="N182" s="193"/>
      <c r="O182" s="194"/>
      <c r="P182" s="55"/>
      <c r="Q182" s="55"/>
      <c r="R182" s="55"/>
      <c r="S182" s="55"/>
      <c r="T182" s="55"/>
      <c r="U182" s="55"/>
      <c r="V182" s="55"/>
      <c r="W182" s="55"/>
      <c r="X182" s="56"/>
      <c r="Y182" s="30"/>
      <c r="Z182" s="30"/>
      <c r="AA182" s="30"/>
      <c r="AB182" s="30"/>
      <c r="AC182" s="30"/>
      <c r="AD182" s="30"/>
      <c r="AE182" s="30"/>
      <c r="AT182" s="13" t="s">
        <v>173</v>
      </c>
      <c r="AU182" s="13" t="s">
        <v>86</v>
      </c>
    </row>
    <row r="183" spans="1:65" s="2" customFormat="1" ht="21.75" customHeight="1">
      <c r="A183" s="30"/>
      <c r="B183" s="146"/>
      <c r="C183" s="178" t="s">
        <v>268</v>
      </c>
      <c r="D183" s="178" t="s">
        <v>162</v>
      </c>
      <c r="E183" s="179" t="s">
        <v>269</v>
      </c>
      <c r="F183" s="180" t="s">
        <v>270</v>
      </c>
      <c r="G183" s="181" t="s">
        <v>258</v>
      </c>
      <c r="H183" s="182">
        <v>1</v>
      </c>
      <c r="I183" s="183"/>
      <c r="J183" s="183"/>
      <c r="K183" s="184">
        <f>ROUND(P183*H183,2)</f>
        <v>0</v>
      </c>
      <c r="L183" s="180" t="s">
        <v>166</v>
      </c>
      <c r="M183" s="31"/>
      <c r="N183" s="185" t="s">
        <v>1</v>
      </c>
      <c r="O183" s="186" t="s">
        <v>41</v>
      </c>
      <c r="P183" s="187">
        <f>I183+J183</f>
        <v>0</v>
      </c>
      <c r="Q183" s="187">
        <f>ROUND(I183*H183,2)</f>
        <v>0</v>
      </c>
      <c r="R183" s="187">
        <f>ROUND(J183*H183,2)</f>
        <v>0</v>
      </c>
      <c r="S183" s="55"/>
      <c r="T183" s="188">
        <f>S183*H183</f>
        <v>0</v>
      </c>
      <c r="U183" s="188">
        <v>0</v>
      </c>
      <c r="V183" s="188">
        <f>U183*H183</f>
        <v>0</v>
      </c>
      <c r="W183" s="188">
        <v>0</v>
      </c>
      <c r="X183" s="189">
        <f>W183*H183</f>
        <v>0</v>
      </c>
      <c r="Y183" s="30"/>
      <c r="Z183" s="30"/>
      <c r="AA183" s="30"/>
      <c r="AB183" s="30"/>
      <c r="AC183" s="30"/>
      <c r="AD183" s="30"/>
      <c r="AE183" s="30"/>
      <c r="AR183" s="190" t="s">
        <v>167</v>
      </c>
      <c r="AT183" s="190" t="s">
        <v>162</v>
      </c>
      <c r="AU183" s="190" t="s">
        <v>86</v>
      </c>
      <c r="AY183" s="13" t="s">
        <v>161</v>
      </c>
      <c r="BE183" s="96">
        <f>IF(O183="základní",K183,0)</f>
        <v>0</v>
      </c>
      <c r="BF183" s="96">
        <f>IF(O183="snížená",K183,0)</f>
        <v>0</v>
      </c>
      <c r="BG183" s="96">
        <f>IF(O183="zákl. přenesená",K183,0)</f>
        <v>0</v>
      </c>
      <c r="BH183" s="96">
        <f>IF(O183="sníž. přenesená",K183,0)</f>
        <v>0</v>
      </c>
      <c r="BI183" s="96">
        <f>IF(O183="nulová",K183,0)</f>
        <v>0</v>
      </c>
      <c r="BJ183" s="13" t="s">
        <v>86</v>
      </c>
      <c r="BK183" s="96">
        <f>ROUND(P183*H183,2)</f>
        <v>0</v>
      </c>
      <c r="BL183" s="13" t="s">
        <v>167</v>
      </c>
      <c r="BM183" s="190" t="s">
        <v>271</v>
      </c>
    </row>
    <row r="184" spans="1:65" s="2" customFormat="1" ht="29.25">
      <c r="A184" s="30"/>
      <c r="B184" s="31"/>
      <c r="C184" s="30"/>
      <c r="D184" s="191" t="s">
        <v>169</v>
      </c>
      <c r="E184" s="30"/>
      <c r="F184" s="192" t="s">
        <v>272</v>
      </c>
      <c r="G184" s="30"/>
      <c r="H184" s="30"/>
      <c r="I184" s="106"/>
      <c r="J184" s="106"/>
      <c r="K184" s="30"/>
      <c r="L184" s="30"/>
      <c r="M184" s="31"/>
      <c r="N184" s="193"/>
      <c r="O184" s="194"/>
      <c r="P184" s="55"/>
      <c r="Q184" s="55"/>
      <c r="R184" s="55"/>
      <c r="S184" s="55"/>
      <c r="T184" s="55"/>
      <c r="U184" s="55"/>
      <c r="V184" s="55"/>
      <c r="W184" s="55"/>
      <c r="X184" s="56"/>
      <c r="Y184" s="30"/>
      <c r="Z184" s="30"/>
      <c r="AA184" s="30"/>
      <c r="AB184" s="30"/>
      <c r="AC184" s="30"/>
      <c r="AD184" s="30"/>
      <c r="AE184" s="30"/>
      <c r="AT184" s="13" t="s">
        <v>169</v>
      </c>
      <c r="AU184" s="13" t="s">
        <v>86</v>
      </c>
    </row>
    <row r="185" spans="1:65" s="2" customFormat="1" ht="21.75" customHeight="1">
      <c r="A185" s="30"/>
      <c r="B185" s="146"/>
      <c r="C185" s="178" t="s">
        <v>273</v>
      </c>
      <c r="D185" s="178" t="s">
        <v>162</v>
      </c>
      <c r="E185" s="179" t="s">
        <v>274</v>
      </c>
      <c r="F185" s="180" t="s">
        <v>275</v>
      </c>
      <c r="G185" s="181" t="s">
        <v>165</v>
      </c>
      <c r="H185" s="182">
        <v>1</v>
      </c>
      <c r="I185" s="183"/>
      <c r="J185" s="183"/>
      <c r="K185" s="184">
        <f>ROUND(P185*H185,2)</f>
        <v>0</v>
      </c>
      <c r="L185" s="180" t="s">
        <v>166</v>
      </c>
      <c r="M185" s="31"/>
      <c r="N185" s="185" t="s">
        <v>1</v>
      </c>
      <c r="O185" s="186" t="s">
        <v>41</v>
      </c>
      <c r="P185" s="187">
        <f>I185+J185</f>
        <v>0</v>
      </c>
      <c r="Q185" s="187">
        <f>ROUND(I185*H185,2)</f>
        <v>0</v>
      </c>
      <c r="R185" s="187">
        <f>ROUND(J185*H185,2)</f>
        <v>0</v>
      </c>
      <c r="S185" s="55"/>
      <c r="T185" s="188">
        <f>S185*H185</f>
        <v>0</v>
      </c>
      <c r="U185" s="188">
        <v>0</v>
      </c>
      <c r="V185" s="188">
        <f>U185*H185</f>
        <v>0</v>
      </c>
      <c r="W185" s="188">
        <v>0</v>
      </c>
      <c r="X185" s="189">
        <f>W185*H185</f>
        <v>0</v>
      </c>
      <c r="Y185" s="30"/>
      <c r="Z185" s="30"/>
      <c r="AA185" s="30"/>
      <c r="AB185" s="30"/>
      <c r="AC185" s="30"/>
      <c r="AD185" s="30"/>
      <c r="AE185" s="30"/>
      <c r="AR185" s="190" t="s">
        <v>167</v>
      </c>
      <c r="AT185" s="190" t="s">
        <v>162</v>
      </c>
      <c r="AU185" s="190" t="s">
        <v>86</v>
      </c>
      <c r="AY185" s="13" t="s">
        <v>161</v>
      </c>
      <c r="BE185" s="96">
        <f>IF(O185="základní",K185,0)</f>
        <v>0</v>
      </c>
      <c r="BF185" s="96">
        <f>IF(O185="snížená",K185,0)</f>
        <v>0</v>
      </c>
      <c r="BG185" s="96">
        <f>IF(O185="zákl. přenesená",K185,0)</f>
        <v>0</v>
      </c>
      <c r="BH185" s="96">
        <f>IF(O185="sníž. přenesená",K185,0)</f>
        <v>0</v>
      </c>
      <c r="BI185" s="96">
        <f>IF(O185="nulová",K185,0)</f>
        <v>0</v>
      </c>
      <c r="BJ185" s="13" t="s">
        <v>86</v>
      </c>
      <c r="BK185" s="96">
        <f>ROUND(P185*H185,2)</f>
        <v>0</v>
      </c>
      <c r="BL185" s="13" t="s">
        <v>167</v>
      </c>
      <c r="BM185" s="190" t="s">
        <v>276</v>
      </c>
    </row>
    <row r="186" spans="1:65" s="2" customFormat="1" ht="29.25">
      <c r="A186" s="30"/>
      <c r="B186" s="31"/>
      <c r="C186" s="30"/>
      <c r="D186" s="191" t="s">
        <v>169</v>
      </c>
      <c r="E186" s="30"/>
      <c r="F186" s="192" t="s">
        <v>277</v>
      </c>
      <c r="G186" s="30"/>
      <c r="H186" s="30"/>
      <c r="I186" s="106"/>
      <c r="J186" s="106"/>
      <c r="K186" s="30"/>
      <c r="L186" s="30"/>
      <c r="M186" s="31"/>
      <c r="N186" s="206"/>
      <c r="O186" s="207"/>
      <c r="P186" s="208"/>
      <c r="Q186" s="208"/>
      <c r="R186" s="208"/>
      <c r="S186" s="208"/>
      <c r="T186" s="208"/>
      <c r="U186" s="208"/>
      <c r="V186" s="208"/>
      <c r="W186" s="208"/>
      <c r="X186" s="209"/>
      <c r="Y186" s="30"/>
      <c r="Z186" s="30"/>
      <c r="AA186" s="30"/>
      <c r="AB186" s="30"/>
      <c r="AC186" s="30"/>
      <c r="AD186" s="30"/>
      <c r="AE186" s="30"/>
      <c r="AT186" s="13" t="s">
        <v>169</v>
      </c>
      <c r="AU186" s="13" t="s">
        <v>86</v>
      </c>
    </row>
    <row r="187" spans="1:65" s="2" customFormat="1" ht="6.95" customHeight="1">
      <c r="A187" s="30"/>
      <c r="B187" s="45"/>
      <c r="C187" s="46"/>
      <c r="D187" s="46"/>
      <c r="E187" s="46"/>
      <c r="F187" s="46"/>
      <c r="G187" s="46"/>
      <c r="H187" s="46"/>
      <c r="I187" s="131"/>
      <c r="J187" s="131"/>
      <c r="K187" s="46"/>
      <c r="L187" s="46"/>
      <c r="M187" s="31"/>
      <c r="N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</row>
  </sheetData>
  <autoFilter ref="C127:L186"/>
  <mergeCells count="14">
    <mergeCell ref="D106:F106"/>
    <mergeCell ref="E118:H118"/>
    <mergeCell ref="E120:H120"/>
    <mergeCell ref="M2:Z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J2" s="103"/>
      <c r="M2" s="218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3" t="s">
        <v>94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04"/>
      <c r="J3" s="104"/>
      <c r="K3" s="15"/>
      <c r="L3" s="15"/>
      <c r="M3" s="16"/>
      <c r="AT3" s="13" t="s">
        <v>88</v>
      </c>
    </row>
    <row r="4" spans="1:46" s="1" customFormat="1" ht="24.95" customHeight="1">
      <c r="B4" s="16"/>
      <c r="D4" s="17" t="s">
        <v>119</v>
      </c>
      <c r="I4" s="103"/>
      <c r="J4" s="103"/>
      <c r="M4" s="16"/>
      <c r="N4" s="105" t="s">
        <v>11</v>
      </c>
      <c r="AT4" s="13" t="s">
        <v>3</v>
      </c>
    </row>
    <row r="5" spans="1:46" s="1" customFormat="1" ht="6.95" customHeight="1">
      <c r="B5" s="16"/>
      <c r="I5" s="103"/>
      <c r="J5" s="103"/>
      <c r="M5" s="16"/>
    </row>
    <row r="6" spans="1:46" s="1" customFormat="1" ht="12" customHeight="1">
      <c r="B6" s="16"/>
      <c r="D6" s="23" t="s">
        <v>16</v>
      </c>
      <c r="I6" s="103"/>
      <c r="J6" s="103"/>
      <c r="M6" s="16"/>
    </row>
    <row r="7" spans="1:46" s="1" customFormat="1" ht="16.5" customHeight="1">
      <c r="B7" s="16"/>
      <c r="E7" s="258" t="str">
        <f>'Rekapitulace stavby'!K6</f>
        <v>Oprava EOV v úseku Stříbro - Planá u Mariánských Lázní</v>
      </c>
      <c r="F7" s="259"/>
      <c r="G7" s="259"/>
      <c r="H7" s="259"/>
      <c r="I7" s="103"/>
      <c r="J7" s="103"/>
      <c r="M7" s="16"/>
    </row>
    <row r="8" spans="1:46" s="2" customFormat="1" ht="12" customHeight="1">
      <c r="A8" s="30"/>
      <c r="B8" s="31"/>
      <c r="C8" s="30"/>
      <c r="D8" s="23" t="s">
        <v>120</v>
      </c>
      <c r="E8" s="30"/>
      <c r="F8" s="30"/>
      <c r="G8" s="30"/>
      <c r="H8" s="30"/>
      <c r="I8" s="106"/>
      <c r="J8" s="106"/>
      <c r="K8" s="30"/>
      <c r="L8" s="30"/>
      <c r="M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53" t="s">
        <v>281</v>
      </c>
      <c r="F9" s="260"/>
      <c r="G9" s="260"/>
      <c r="H9" s="260"/>
      <c r="I9" s="106"/>
      <c r="J9" s="106"/>
      <c r="K9" s="30"/>
      <c r="L9" s="30"/>
      <c r="M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106"/>
      <c r="J10" s="106"/>
      <c r="K10" s="30"/>
      <c r="L10" s="30"/>
      <c r="M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3" t="s">
        <v>17</v>
      </c>
      <c r="E11" s="30"/>
      <c r="F11" s="21" t="s">
        <v>1</v>
      </c>
      <c r="G11" s="30"/>
      <c r="H11" s="30"/>
      <c r="I11" s="107" t="s">
        <v>18</v>
      </c>
      <c r="J11" s="108" t="s">
        <v>1</v>
      </c>
      <c r="K11" s="30"/>
      <c r="L11" s="30"/>
      <c r="M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3" t="s">
        <v>19</v>
      </c>
      <c r="E12" s="30"/>
      <c r="F12" s="21" t="s">
        <v>20</v>
      </c>
      <c r="G12" s="30"/>
      <c r="H12" s="30"/>
      <c r="I12" s="107" t="s">
        <v>21</v>
      </c>
      <c r="J12" s="109" t="str">
        <f>'Rekapitulace stavby'!AN8</f>
        <v>20. 4. 2020</v>
      </c>
      <c r="K12" s="30"/>
      <c r="L12" s="30"/>
      <c r="M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106"/>
      <c r="J13" s="106"/>
      <c r="K13" s="30"/>
      <c r="L13" s="30"/>
      <c r="M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3" t="s">
        <v>23</v>
      </c>
      <c r="E14" s="30"/>
      <c r="F14" s="30"/>
      <c r="G14" s="30"/>
      <c r="H14" s="30"/>
      <c r="I14" s="107" t="s">
        <v>24</v>
      </c>
      <c r="J14" s="108" t="str">
        <f>IF('Rekapitulace stavby'!AN10="","",'Rekapitulace stavby'!AN10)</f>
        <v/>
      </c>
      <c r="K14" s="30"/>
      <c r="L14" s="30"/>
      <c r="M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1" t="str">
        <f>IF('Rekapitulace stavby'!E11="","",'Rekapitulace stavby'!E11)</f>
        <v xml:space="preserve"> </v>
      </c>
      <c r="F15" s="30"/>
      <c r="G15" s="30"/>
      <c r="H15" s="30"/>
      <c r="I15" s="107" t="s">
        <v>26</v>
      </c>
      <c r="J15" s="108" t="str">
        <f>IF('Rekapitulace stavby'!AN11="","",'Rekapitulace stavby'!AN11)</f>
        <v/>
      </c>
      <c r="K15" s="30"/>
      <c r="L15" s="30"/>
      <c r="M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106"/>
      <c r="J16" s="106"/>
      <c r="K16" s="30"/>
      <c r="L16" s="30"/>
      <c r="M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3" t="s">
        <v>27</v>
      </c>
      <c r="E17" s="30"/>
      <c r="F17" s="30"/>
      <c r="G17" s="30"/>
      <c r="H17" s="30"/>
      <c r="I17" s="107" t="s">
        <v>24</v>
      </c>
      <c r="J17" s="24" t="str">
        <f>'Rekapitulace stavby'!AN13</f>
        <v>Vyplň údaj</v>
      </c>
      <c r="K17" s="30"/>
      <c r="L17" s="30"/>
      <c r="M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61" t="str">
        <f>'Rekapitulace stavby'!E14</f>
        <v>Vyplň údaj</v>
      </c>
      <c r="F18" s="239"/>
      <c r="G18" s="239"/>
      <c r="H18" s="239"/>
      <c r="I18" s="107" t="s">
        <v>26</v>
      </c>
      <c r="J18" s="24" t="str">
        <f>'Rekapitulace stavby'!AN14</f>
        <v>Vyplň údaj</v>
      </c>
      <c r="K18" s="30"/>
      <c r="L18" s="30"/>
      <c r="M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106"/>
      <c r="J19" s="106"/>
      <c r="K19" s="30"/>
      <c r="L19" s="30"/>
      <c r="M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3" t="s">
        <v>29</v>
      </c>
      <c r="E20" s="30"/>
      <c r="F20" s="30"/>
      <c r="G20" s="30"/>
      <c r="H20" s="30"/>
      <c r="I20" s="107" t="s">
        <v>24</v>
      </c>
      <c r="J20" s="108" t="str">
        <f>IF('Rekapitulace stavby'!AN16="","",'Rekapitulace stavby'!AN16)</f>
        <v/>
      </c>
      <c r="K20" s="30"/>
      <c r="L20" s="30"/>
      <c r="M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1" t="str">
        <f>IF('Rekapitulace stavby'!E17="","",'Rekapitulace stavby'!E17)</f>
        <v xml:space="preserve"> </v>
      </c>
      <c r="F21" s="30"/>
      <c r="G21" s="30"/>
      <c r="H21" s="30"/>
      <c r="I21" s="107" t="s">
        <v>26</v>
      </c>
      <c r="J21" s="108" t="str">
        <f>IF('Rekapitulace stavby'!AN17="","",'Rekapitulace stavby'!AN17)</f>
        <v/>
      </c>
      <c r="K21" s="30"/>
      <c r="L21" s="30"/>
      <c r="M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106"/>
      <c r="J22" s="106"/>
      <c r="K22" s="30"/>
      <c r="L22" s="30"/>
      <c r="M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3" t="s">
        <v>30</v>
      </c>
      <c r="E23" s="30"/>
      <c r="F23" s="30"/>
      <c r="G23" s="30"/>
      <c r="H23" s="30"/>
      <c r="I23" s="107" t="s">
        <v>24</v>
      </c>
      <c r="J23" s="108" t="str">
        <f>IF('Rekapitulace stavby'!AN19="","",'Rekapitulace stavby'!AN19)</f>
        <v/>
      </c>
      <c r="K23" s="30"/>
      <c r="L23" s="30"/>
      <c r="M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1" t="str">
        <f>IF('Rekapitulace stavby'!E20="","",'Rekapitulace stavby'!E20)</f>
        <v xml:space="preserve"> </v>
      </c>
      <c r="F24" s="30"/>
      <c r="G24" s="30"/>
      <c r="H24" s="30"/>
      <c r="I24" s="107" t="s">
        <v>26</v>
      </c>
      <c r="J24" s="108" t="str">
        <f>IF('Rekapitulace stavby'!AN20="","",'Rekapitulace stavby'!AN20)</f>
        <v/>
      </c>
      <c r="K24" s="30"/>
      <c r="L24" s="30"/>
      <c r="M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106"/>
      <c r="J25" s="106"/>
      <c r="K25" s="30"/>
      <c r="L25" s="30"/>
      <c r="M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3" t="s">
        <v>31</v>
      </c>
      <c r="E26" s="30"/>
      <c r="F26" s="30"/>
      <c r="G26" s="30"/>
      <c r="H26" s="30"/>
      <c r="I26" s="106"/>
      <c r="J26" s="106"/>
      <c r="K26" s="30"/>
      <c r="L26" s="30"/>
      <c r="M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0"/>
      <c r="B27" s="111"/>
      <c r="C27" s="110"/>
      <c r="D27" s="110"/>
      <c r="E27" s="243" t="s">
        <v>1</v>
      </c>
      <c r="F27" s="243"/>
      <c r="G27" s="243"/>
      <c r="H27" s="243"/>
      <c r="I27" s="112"/>
      <c r="J27" s="112"/>
      <c r="K27" s="110"/>
      <c r="L27" s="110"/>
      <c r="M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106"/>
      <c r="J28" s="106"/>
      <c r="K28" s="30"/>
      <c r="L28" s="30"/>
      <c r="M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3"/>
      <c r="E29" s="63"/>
      <c r="F29" s="63"/>
      <c r="G29" s="63"/>
      <c r="H29" s="63"/>
      <c r="I29" s="114"/>
      <c r="J29" s="114"/>
      <c r="K29" s="63"/>
      <c r="L29" s="63"/>
      <c r="M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1" t="s">
        <v>122</v>
      </c>
      <c r="E30" s="30"/>
      <c r="F30" s="30"/>
      <c r="G30" s="30"/>
      <c r="H30" s="30"/>
      <c r="I30" s="106"/>
      <c r="J30" s="106"/>
      <c r="K30" s="28">
        <f>K96</f>
        <v>0</v>
      </c>
      <c r="L30" s="30"/>
      <c r="M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1"/>
      <c r="C31" s="30"/>
      <c r="D31" s="30"/>
      <c r="E31" s="23" t="s">
        <v>33</v>
      </c>
      <c r="F31" s="30"/>
      <c r="G31" s="30"/>
      <c r="H31" s="30"/>
      <c r="I31" s="106"/>
      <c r="J31" s="106"/>
      <c r="K31" s="115">
        <f>I96</f>
        <v>0</v>
      </c>
      <c r="L31" s="30"/>
      <c r="M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1"/>
      <c r="C32" s="30"/>
      <c r="D32" s="30"/>
      <c r="E32" s="23" t="s">
        <v>34</v>
      </c>
      <c r="F32" s="30"/>
      <c r="G32" s="30"/>
      <c r="H32" s="30"/>
      <c r="I32" s="106"/>
      <c r="J32" s="106"/>
      <c r="K32" s="115">
        <f>J96</f>
        <v>0</v>
      </c>
      <c r="L32" s="30"/>
      <c r="M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7" t="s">
        <v>113</v>
      </c>
      <c r="E33" s="30"/>
      <c r="F33" s="30"/>
      <c r="G33" s="30"/>
      <c r="H33" s="30"/>
      <c r="I33" s="106"/>
      <c r="J33" s="106"/>
      <c r="K33" s="28">
        <f>K101</f>
        <v>0</v>
      </c>
      <c r="L33" s="30"/>
      <c r="M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16" t="s">
        <v>36</v>
      </c>
      <c r="E34" s="30"/>
      <c r="F34" s="30"/>
      <c r="G34" s="30"/>
      <c r="H34" s="30"/>
      <c r="I34" s="106"/>
      <c r="J34" s="106"/>
      <c r="K34" s="68">
        <f>ROUND(K30 + K33, 2)</f>
        <v>0</v>
      </c>
      <c r="L34" s="30"/>
      <c r="M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3"/>
      <c r="E35" s="63"/>
      <c r="F35" s="63"/>
      <c r="G35" s="63"/>
      <c r="H35" s="63"/>
      <c r="I35" s="114"/>
      <c r="J35" s="114"/>
      <c r="K35" s="63"/>
      <c r="L35" s="63"/>
      <c r="M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38</v>
      </c>
      <c r="G36" s="30"/>
      <c r="H36" s="30"/>
      <c r="I36" s="117" t="s">
        <v>37</v>
      </c>
      <c r="J36" s="106"/>
      <c r="K36" s="34" t="s">
        <v>39</v>
      </c>
      <c r="L36" s="30"/>
      <c r="M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18" t="s">
        <v>40</v>
      </c>
      <c r="E37" s="23" t="s">
        <v>41</v>
      </c>
      <c r="F37" s="115">
        <f>ROUND((SUM(BE101:BE108) + SUM(BE128:BE186)),  2)</f>
        <v>0</v>
      </c>
      <c r="G37" s="30"/>
      <c r="H37" s="30"/>
      <c r="I37" s="119">
        <v>0.21</v>
      </c>
      <c r="J37" s="106"/>
      <c r="K37" s="115">
        <f>ROUND(((SUM(BE101:BE108) + SUM(BE128:BE186))*I37),  2)</f>
        <v>0</v>
      </c>
      <c r="L37" s="30"/>
      <c r="M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3" t="s">
        <v>42</v>
      </c>
      <c r="F38" s="115">
        <f>ROUND((SUM(BF101:BF108) + SUM(BF128:BF186)),  2)</f>
        <v>0</v>
      </c>
      <c r="G38" s="30"/>
      <c r="H38" s="30"/>
      <c r="I38" s="119">
        <v>0.15</v>
      </c>
      <c r="J38" s="106"/>
      <c r="K38" s="115">
        <f>ROUND(((SUM(BF101:BF108) + SUM(BF128:BF186))*I38),  2)</f>
        <v>0</v>
      </c>
      <c r="L38" s="30"/>
      <c r="M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3" t="s">
        <v>43</v>
      </c>
      <c r="F39" s="115">
        <f>ROUND((SUM(BG101:BG108) + SUM(BG128:BG186)),  2)</f>
        <v>0</v>
      </c>
      <c r="G39" s="30"/>
      <c r="H39" s="30"/>
      <c r="I39" s="119">
        <v>0.21</v>
      </c>
      <c r="J39" s="106"/>
      <c r="K39" s="115">
        <f>0</f>
        <v>0</v>
      </c>
      <c r="L39" s="30"/>
      <c r="M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3" t="s">
        <v>44</v>
      </c>
      <c r="F40" s="115">
        <f>ROUND((SUM(BH101:BH108) + SUM(BH128:BH186)),  2)</f>
        <v>0</v>
      </c>
      <c r="G40" s="30"/>
      <c r="H40" s="30"/>
      <c r="I40" s="119">
        <v>0.15</v>
      </c>
      <c r="J40" s="106"/>
      <c r="K40" s="115">
        <f>0</f>
        <v>0</v>
      </c>
      <c r="L40" s="30"/>
      <c r="M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3" t="s">
        <v>45</v>
      </c>
      <c r="F41" s="115">
        <f>ROUND((SUM(BI101:BI108) + SUM(BI128:BI186)),  2)</f>
        <v>0</v>
      </c>
      <c r="G41" s="30"/>
      <c r="H41" s="30"/>
      <c r="I41" s="119">
        <v>0</v>
      </c>
      <c r="J41" s="106"/>
      <c r="K41" s="115">
        <f>0</f>
        <v>0</v>
      </c>
      <c r="L41" s="30"/>
      <c r="M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106"/>
      <c r="J42" s="106"/>
      <c r="K42" s="30"/>
      <c r="L42" s="30"/>
      <c r="M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20" t="s">
        <v>46</v>
      </c>
      <c r="E43" s="57"/>
      <c r="F43" s="57"/>
      <c r="G43" s="121" t="s">
        <v>47</v>
      </c>
      <c r="H43" s="122" t="s">
        <v>48</v>
      </c>
      <c r="I43" s="123"/>
      <c r="J43" s="123"/>
      <c r="K43" s="124">
        <f>SUM(K34:K41)</f>
        <v>0</v>
      </c>
      <c r="L43" s="125"/>
      <c r="M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106"/>
      <c r="J44" s="106"/>
      <c r="K44" s="30"/>
      <c r="L44" s="30"/>
      <c r="M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6"/>
      <c r="I45" s="103"/>
      <c r="J45" s="103"/>
      <c r="M45" s="16"/>
    </row>
    <row r="46" spans="1:31" s="1" customFormat="1" ht="14.45" customHeight="1">
      <c r="B46" s="16"/>
      <c r="I46" s="103"/>
      <c r="J46" s="103"/>
      <c r="M46" s="16"/>
    </row>
    <row r="47" spans="1:31" s="1" customFormat="1" ht="14.45" customHeight="1">
      <c r="B47" s="16"/>
      <c r="I47" s="103"/>
      <c r="J47" s="103"/>
      <c r="M47" s="16"/>
    </row>
    <row r="48" spans="1:31" s="1" customFormat="1" ht="14.45" customHeight="1">
      <c r="B48" s="16"/>
      <c r="I48" s="103"/>
      <c r="J48" s="103"/>
      <c r="M48" s="16"/>
    </row>
    <row r="49" spans="1:31" s="1" customFormat="1" ht="14.45" customHeight="1">
      <c r="B49" s="16"/>
      <c r="I49" s="103"/>
      <c r="J49" s="103"/>
      <c r="M49" s="16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126"/>
      <c r="J50" s="126"/>
      <c r="K50" s="42"/>
      <c r="L50" s="42"/>
      <c r="M50" s="40"/>
    </row>
    <row r="51" spans="1:31">
      <c r="B51" s="16"/>
      <c r="M51" s="16"/>
    </row>
    <row r="52" spans="1:31">
      <c r="B52" s="16"/>
      <c r="M52" s="16"/>
    </row>
    <row r="53" spans="1:31">
      <c r="B53" s="16"/>
      <c r="M53" s="16"/>
    </row>
    <row r="54" spans="1:31">
      <c r="B54" s="16"/>
      <c r="M54" s="16"/>
    </row>
    <row r="55" spans="1:31">
      <c r="B55" s="16"/>
      <c r="M55" s="16"/>
    </row>
    <row r="56" spans="1:31">
      <c r="B56" s="16"/>
      <c r="M56" s="16"/>
    </row>
    <row r="57" spans="1:31">
      <c r="B57" s="16"/>
      <c r="M57" s="16"/>
    </row>
    <row r="58" spans="1:31">
      <c r="B58" s="16"/>
      <c r="M58" s="16"/>
    </row>
    <row r="59" spans="1:31">
      <c r="B59" s="16"/>
      <c r="M59" s="16"/>
    </row>
    <row r="60" spans="1:31">
      <c r="B60" s="16"/>
      <c r="M60" s="16"/>
    </row>
    <row r="61" spans="1:31" s="2" customFormat="1" ht="12.75">
      <c r="A61" s="30"/>
      <c r="B61" s="31"/>
      <c r="C61" s="30"/>
      <c r="D61" s="43" t="s">
        <v>51</v>
      </c>
      <c r="E61" s="33"/>
      <c r="F61" s="127" t="s">
        <v>52</v>
      </c>
      <c r="G61" s="43" t="s">
        <v>51</v>
      </c>
      <c r="H61" s="33"/>
      <c r="I61" s="128"/>
      <c r="J61" s="129" t="s">
        <v>52</v>
      </c>
      <c r="K61" s="33"/>
      <c r="L61" s="33"/>
      <c r="M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M62" s="16"/>
    </row>
    <row r="63" spans="1:31">
      <c r="B63" s="16"/>
      <c r="M63" s="16"/>
    </row>
    <row r="64" spans="1:31">
      <c r="B64" s="16"/>
      <c r="M64" s="16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130"/>
      <c r="J65" s="130"/>
      <c r="K65" s="44"/>
      <c r="L65" s="44"/>
      <c r="M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M66" s="16"/>
    </row>
    <row r="67" spans="1:31">
      <c r="B67" s="16"/>
      <c r="M67" s="16"/>
    </row>
    <row r="68" spans="1:31">
      <c r="B68" s="16"/>
      <c r="M68" s="16"/>
    </row>
    <row r="69" spans="1:31">
      <c r="B69" s="16"/>
      <c r="M69" s="16"/>
    </row>
    <row r="70" spans="1:31">
      <c r="B70" s="16"/>
      <c r="M70" s="16"/>
    </row>
    <row r="71" spans="1:31">
      <c r="B71" s="16"/>
      <c r="M71" s="16"/>
    </row>
    <row r="72" spans="1:31">
      <c r="B72" s="16"/>
      <c r="M72" s="16"/>
    </row>
    <row r="73" spans="1:31">
      <c r="B73" s="16"/>
      <c r="M73" s="16"/>
    </row>
    <row r="74" spans="1:31">
      <c r="B74" s="16"/>
      <c r="M74" s="16"/>
    </row>
    <row r="75" spans="1:31">
      <c r="B75" s="16"/>
      <c r="M75" s="16"/>
    </row>
    <row r="76" spans="1:31" s="2" customFormat="1" ht="12.75">
      <c r="A76" s="30"/>
      <c r="B76" s="31"/>
      <c r="C76" s="30"/>
      <c r="D76" s="43" t="s">
        <v>51</v>
      </c>
      <c r="E76" s="33"/>
      <c r="F76" s="127" t="s">
        <v>52</v>
      </c>
      <c r="G76" s="43" t="s">
        <v>51</v>
      </c>
      <c r="H76" s="33"/>
      <c r="I76" s="128"/>
      <c r="J76" s="129" t="s">
        <v>52</v>
      </c>
      <c r="K76" s="33"/>
      <c r="L76" s="33"/>
      <c r="M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131"/>
      <c r="J77" s="131"/>
      <c r="K77" s="46"/>
      <c r="L77" s="46"/>
      <c r="M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132"/>
      <c r="J81" s="132"/>
      <c r="K81" s="48"/>
      <c r="L81" s="48"/>
      <c r="M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7" t="s">
        <v>123</v>
      </c>
      <c r="D82" s="30"/>
      <c r="E82" s="30"/>
      <c r="F82" s="30"/>
      <c r="G82" s="30"/>
      <c r="H82" s="30"/>
      <c r="I82" s="106"/>
      <c r="J82" s="106"/>
      <c r="K82" s="30"/>
      <c r="L82" s="30"/>
      <c r="M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106"/>
      <c r="J83" s="106"/>
      <c r="K83" s="30"/>
      <c r="L83" s="30"/>
      <c r="M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3" t="s">
        <v>16</v>
      </c>
      <c r="D84" s="30"/>
      <c r="E84" s="30"/>
      <c r="F84" s="30"/>
      <c r="G84" s="30"/>
      <c r="H84" s="30"/>
      <c r="I84" s="106"/>
      <c r="J84" s="106"/>
      <c r="K84" s="30"/>
      <c r="L84" s="30"/>
      <c r="M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Oprava EOV v úseku Stříbro - Planá u Mariánských Lázní</v>
      </c>
      <c r="F85" s="259"/>
      <c r="G85" s="259"/>
      <c r="H85" s="259"/>
      <c r="I85" s="106"/>
      <c r="J85" s="106"/>
      <c r="K85" s="30"/>
      <c r="L85" s="30"/>
      <c r="M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3" t="s">
        <v>120</v>
      </c>
      <c r="D86" s="30"/>
      <c r="E86" s="30"/>
      <c r="F86" s="30"/>
      <c r="G86" s="30"/>
      <c r="H86" s="30"/>
      <c r="I86" s="106"/>
      <c r="J86" s="106"/>
      <c r="K86" s="30"/>
      <c r="L86" s="30"/>
      <c r="M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53" t="str">
        <f>E9</f>
        <v>S3 - ŽST Svojšín</v>
      </c>
      <c r="F87" s="260"/>
      <c r="G87" s="260"/>
      <c r="H87" s="260"/>
      <c r="I87" s="106"/>
      <c r="J87" s="106"/>
      <c r="K87" s="30"/>
      <c r="L87" s="30"/>
      <c r="M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106"/>
      <c r="J88" s="106"/>
      <c r="K88" s="30"/>
      <c r="L88" s="30"/>
      <c r="M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3" t="s">
        <v>19</v>
      </c>
      <c r="D89" s="30"/>
      <c r="E89" s="30"/>
      <c r="F89" s="21" t="str">
        <f>F12</f>
        <v>Trať Stříbro - Planá</v>
      </c>
      <c r="G89" s="30"/>
      <c r="H89" s="30"/>
      <c r="I89" s="107" t="s">
        <v>21</v>
      </c>
      <c r="J89" s="109" t="str">
        <f>IF(J12="","",J12)</f>
        <v>20. 4. 2020</v>
      </c>
      <c r="K89" s="30"/>
      <c r="L89" s="30"/>
      <c r="M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106"/>
      <c r="J90" s="106"/>
      <c r="K90" s="30"/>
      <c r="L90" s="30"/>
      <c r="M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3" t="s">
        <v>23</v>
      </c>
      <c r="D91" s="30"/>
      <c r="E91" s="30"/>
      <c r="F91" s="21" t="str">
        <f>E15</f>
        <v xml:space="preserve"> </v>
      </c>
      <c r="G91" s="30"/>
      <c r="H91" s="30"/>
      <c r="I91" s="107" t="s">
        <v>29</v>
      </c>
      <c r="J91" s="133" t="str">
        <f>E21</f>
        <v xml:space="preserve"> </v>
      </c>
      <c r="K91" s="30"/>
      <c r="L91" s="30"/>
      <c r="M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107" t="s">
        <v>30</v>
      </c>
      <c r="J92" s="133" t="str">
        <f>E24</f>
        <v xml:space="preserve"> </v>
      </c>
      <c r="K92" s="30"/>
      <c r="L92" s="30"/>
      <c r="M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106"/>
      <c r="J93" s="106"/>
      <c r="K93" s="30"/>
      <c r="L93" s="30"/>
      <c r="M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4" t="s">
        <v>124</v>
      </c>
      <c r="D94" s="101"/>
      <c r="E94" s="101"/>
      <c r="F94" s="101"/>
      <c r="G94" s="101"/>
      <c r="H94" s="101"/>
      <c r="I94" s="135" t="s">
        <v>125</v>
      </c>
      <c r="J94" s="135" t="s">
        <v>126</v>
      </c>
      <c r="K94" s="136" t="s">
        <v>127</v>
      </c>
      <c r="L94" s="101"/>
      <c r="M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106"/>
      <c r="J95" s="106"/>
      <c r="K95" s="30"/>
      <c r="L95" s="30"/>
      <c r="M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7" t="s">
        <v>128</v>
      </c>
      <c r="D96" s="30"/>
      <c r="E96" s="30"/>
      <c r="F96" s="30"/>
      <c r="G96" s="30"/>
      <c r="H96" s="30"/>
      <c r="I96" s="138">
        <f>Q128</f>
        <v>0</v>
      </c>
      <c r="J96" s="138">
        <f>R128</f>
        <v>0</v>
      </c>
      <c r="K96" s="68">
        <f>K128</f>
        <v>0</v>
      </c>
      <c r="L96" s="30"/>
      <c r="M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129</v>
      </c>
    </row>
    <row r="97" spans="1:65" s="9" customFormat="1" ht="24.95" customHeight="1">
      <c r="B97" s="139"/>
      <c r="D97" s="140" t="s">
        <v>130</v>
      </c>
      <c r="E97" s="141"/>
      <c r="F97" s="141"/>
      <c r="G97" s="141"/>
      <c r="H97" s="141"/>
      <c r="I97" s="142">
        <f>Q129</f>
        <v>0</v>
      </c>
      <c r="J97" s="142">
        <f>R129</f>
        <v>0</v>
      </c>
      <c r="K97" s="143">
        <f>K129</f>
        <v>0</v>
      </c>
      <c r="M97" s="139"/>
    </row>
    <row r="98" spans="1:65" s="9" customFormat="1" ht="24.95" customHeight="1">
      <c r="B98" s="139"/>
      <c r="D98" s="140" t="s">
        <v>131</v>
      </c>
      <c r="E98" s="141"/>
      <c r="F98" s="141"/>
      <c r="G98" s="141"/>
      <c r="H98" s="141"/>
      <c r="I98" s="142">
        <f>Q174</f>
        <v>0</v>
      </c>
      <c r="J98" s="142">
        <f>R174</f>
        <v>0</v>
      </c>
      <c r="K98" s="143">
        <f>K174</f>
        <v>0</v>
      </c>
      <c r="M98" s="139"/>
    </row>
    <row r="99" spans="1:65" s="2" customFormat="1" ht="21.75" customHeight="1">
      <c r="A99" s="30"/>
      <c r="B99" s="31"/>
      <c r="C99" s="30"/>
      <c r="D99" s="30"/>
      <c r="E99" s="30"/>
      <c r="F99" s="30"/>
      <c r="G99" s="30"/>
      <c r="H99" s="30"/>
      <c r="I99" s="106"/>
      <c r="J99" s="106"/>
      <c r="K99" s="30"/>
      <c r="L99" s="30"/>
      <c r="M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65" s="2" customFormat="1" ht="6.95" customHeight="1">
      <c r="A100" s="30"/>
      <c r="B100" s="31"/>
      <c r="C100" s="30"/>
      <c r="D100" s="30"/>
      <c r="E100" s="30"/>
      <c r="F100" s="30"/>
      <c r="G100" s="30"/>
      <c r="H100" s="30"/>
      <c r="I100" s="106"/>
      <c r="J100" s="106"/>
      <c r="K100" s="30"/>
      <c r="L100" s="30"/>
      <c r="M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65" s="2" customFormat="1" ht="29.25" customHeight="1">
      <c r="A101" s="30"/>
      <c r="B101" s="31"/>
      <c r="C101" s="137" t="s">
        <v>132</v>
      </c>
      <c r="D101" s="30"/>
      <c r="E101" s="30"/>
      <c r="F101" s="30"/>
      <c r="G101" s="30"/>
      <c r="H101" s="30"/>
      <c r="I101" s="106"/>
      <c r="J101" s="106"/>
      <c r="K101" s="144">
        <f>ROUND(K102 + K103 + K104 + K105 + K106 + K107,2)</f>
        <v>0</v>
      </c>
      <c r="L101" s="30"/>
      <c r="M101" s="40"/>
      <c r="O101" s="145" t="s">
        <v>40</v>
      </c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65" s="2" customFormat="1" ht="18" customHeight="1">
      <c r="A102" s="30"/>
      <c r="B102" s="146"/>
      <c r="C102" s="106"/>
      <c r="D102" s="250" t="s">
        <v>133</v>
      </c>
      <c r="E102" s="257"/>
      <c r="F102" s="257"/>
      <c r="G102" s="106"/>
      <c r="H102" s="106"/>
      <c r="I102" s="106"/>
      <c r="J102" s="106"/>
      <c r="K102" s="92">
        <v>0</v>
      </c>
      <c r="L102" s="106"/>
      <c r="M102" s="148"/>
      <c r="N102" s="149"/>
      <c r="O102" s="150" t="s">
        <v>41</v>
      </c>
      <c r="P102" s="149"/>
      <c r="Q102" s="149"/>
      <c r="R102" s="149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51" t="s">
        <v>134</v>
      </c>
      <c r="AZ102" s="149"/>
      <c r="BA102" s="149"/>
      <c r="BB102" s="149"/>
      <c r="BC102" s="149"/>
      <c r="BD102" s="149"/>
      <c r="BE102" s="152">
        <f t="shared" ref="BE102:BE107" si="0">IF(O102="základní",K102,0)</f>
        <v>0</v>
      </c>
      <c r="BF102" s="152">
        <f t="shared" ref="BF102:BF107" si="1">IF(O102="snížená",K102,0)</f>
        <v>0</v>
      </c>
      <c r="BG102" s="152">
        <f t="shared" ref="BG102:BG107" si="2">IF(O102="zákl. přenesená",K102,0)</f>
        <v>0</v>
      </c>
      <c r="BH102" s="152">
        <f t="shared" ref="BH102:BH107" si="3">IF(O102="sníž. přenesená",K102,0)</f>
        <v>0</v>
      </c>
      <c r="BI102" s="152">
        <f t="shared" ref="BI102:BI107" si="4">IF(O102="nulová",K102,0)</f>
        <v>0</v>
      </c>
      <c r="BJ102" s="151" t="s">
        <v>86</v>
      </c>
      <c r="BK102" s="149"/>
      <c r="BL102" s="149"/>
      <c r="BM102" s="149"/>
    </row>
    <row r="103" spans="1:65" s="2" customFormat="1" ht="18" customHeight="1">
      <c r="A103" s="30"/>
      <c r="B103" s="146"/>
      <c r="C103" s="106"/>
      <c r="D103" s="250" t="s">
        <v>135</v>
      </c>
      <c r="E103" s="257"/>
      <c r="F103" s="257"/>
      <c r="G103" s="106"/>
      <c r="H103" s="106"/>
      <c r="I103" s="106"/>
      <c r="J103" s="106"/>
      <c r="K103" s="92">
        <v>0</v>
      </c>
      <c r="L103" s="106"/>
      <c r="M103" s="148"/>
      <c r="N103" s="149"/>
      <c r="O103" s="150" t="s">
        <v>41</v>
      </c>
      <c r="P103" s="149"/>
      <c r="Q103" s="149"/>
      <c r="R103" s="149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49"/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51" t="s">
        <v>134</v>
      </c>
      <c r="AZ103" s="149"/>
      <c r="BA103" s="149"/>
      <c r="BB103" s="149"/>
      <c r="BC103" s="149"/>
      <c r="BD103" s="149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86</v>
      </c>
      <c r="BK103" s="149"/>
      <c r="BL103" s="149"/>
      <c r="BM103" s="149"/>
    </row>
    <row r="104" spans="1:65" s="2" customFormat="1" ht="18" customHeight="1">
      <c r="A104" s="30"/>
      <c r="B104" s="146"/>
      <c r="C104" s="106"/>
      <c r="D104" s="250" t="s">
        <v>136</v>
      </c>
      <c r="E104" s="257"/>
      <c r="F104" s="257"/>
      <c r="G104" s="106"/>
      <c r="H104" s="106"/>
      <c r="I104" s="106"/>
      <c r="J104" s="106"/>
      <c r="K104" s="92">
        <v>0</v>
      </c>
      <c r="L104" s="106"/>
      <c r="M104" s="148"/>
      <c r="N104" s="149"/>
      <c r="O104" s="150" t="s">
        <v>41</v>
      </c>
      <c r="P104" s="149"/>
      <c r="Q104" s="149"/>
      <c r="R104" s="149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51" t="s">
        <v>134</v>
      </c>
      <c r="AZ104" s="149"/>
      <c r="BA104" s="149"/>
      <c r="BB104" s="149"/>
      <c r="BC104" s="149"/>
      <c r="BD104" s="149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86</v>
      </c>
      <c r="BK104" s="149"/>
      <c r="BL104" s="149"/>
      <c r="BM104" s="149"/>
    </row>
    <row r="105" spans="1:65" s="2" customFormat="1" ht="18" customHeight="1">
      <c r="A105" s="30"/>
      <c r="B105" s="146"/>
      <c r="C105" s="106"/>
      <c r="D105" s="250" t="s">
        <v>137</v>
      </c>
      <c r="E105" s="257"/>
      <c r="F105" s="257"/>
      <c r="G105" s="106"/>
      <c r="H105" s="106"/>
      <c r="I105" s="106"/>
      <c r="J105" s="106"/>
      <c r="K105" s="92">
        <v>0</v>
      </c>
      <c r="L105" s="106"/>
      <c r="M105" s="148"/>
      <c r="N105" s="149"/>
      <c r="O105" s="150" t="s">
        <v>41</v>
      </c>
      <c r="P105" s="149"/>
      <c r="Q105" s="149"/>
      <c r="R105" s="149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51" t="s">
        <v>134</v>
      </c>
      <c r="AZ105" s="149"/>
      <c r="BA105" s="149"/>
      <c r="BB105" s="149"/>
      <c r="BC105" s="149"/>
      <c r="BD105" s="149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86</v>
      </c>
      <c r="BK105" s="149"/>
      <c r="BL105" s="149"/>
      <c r="BM105" s="149"/>
    </row>
    <row r="106" spans="1:65" s="2" customFormat="1" ht="18" customHeight="1">
      <c r="A106" s="30"/>
      <c r="B106" s="146"/>
      <c r="C106" s="106"/>
      <c r="D106" s="250" t="s">
        <v>138</v>
      </c>
      <c r="E106" s="257"/>
      <c r="F106" s="257"/>
      <c r="G106" s="106"/>
      <c r="H106" s="106"/>
      <c r="I106" s="106"/>
      <c r="J106" s="106"/>
      <c r="K106" s="92">
        <v>0</v>
      </c>
      <c r="L106" s="106"/>
      <c r="M106" s="148"/>
      <c r="N106" s="149"/>
      <c r="O106" s="150" t="s">
        <v>41</v>
      </c>
      <c r="P106" s="149"/>
      <c r="Q106" s="149"/>
      <c r="R106" s="149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51" t="s">
        <v>134</v>
      </c>
      <c r="AZ106" s="149"/>
      <c r="BA106" s="149"/>
      <c r="BB106" s="149"/>
      <c r="BC106" s="149"/>
      <c r="BD106" s="149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86</v>
      </c>
      <c r="BK106" s="149"/>
      <c r="BL106" s="149"/>
      <c r="BM106" s="149"/>
    </row>
    <row r="107" spans="1:65" s="2" customFormat="1" ht="18" customHeight="1">
      <c r="A107" s="30"/>
      <c r="B107" s="146"/>
      <c r="C107" s="106"/>
      <c r="D107" s="147" t="s">
        <v>139</v>
      </c>
      <c r="E107" s="106"/>
      <c r="F107" s="106"/>
      <c r="G107" s="106"/>
      <c r="H107" s="106"/>
      <c r="I107" s="106"/>
      <c r="J107" s="106"/>
      <c r="K107" s="92">
        <f>ROUND(K30*T107,2)</f>
        <v>0</v>
      </c>
      <c r="L107" s="106"/>
      <c r="M107" s="148"/>
      <c r="N107" s="149"/>
      <c r="O107" s="150" t="s">
        <v>41</v>
      </c>
      <c r="P107" s="149"/>
      <c r="Q107" s="149"/>
      <c r="R107" s="149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51" t="s">
        <v>140</v>
      </c>
      <c r="AZ107" s="149"/>
      <c r="BA107" s="149"/>
      <c r="BB107" s="149"/>
      <c r="BC107" s="149"/>
      <c r="BD107" s="149"/>
      <c r="BE107" s="152">
        <f t="shared" si="0"/>
        <v>0</v>
      </c>
      <c r="BF107" s="152">
        <f t="shared" si="1"/>
        <v>0</v>
      </c>
      <c r="BG107" s="152">
        <f t="shared" si="2"/>
        <v>0</v>
      </c>
      <c r="BH107" s="152">
        <f t="shared" si="3"/>
        <v>0</v>
      </c>
      <c r="BI107" s="152">
        <f t="shared" si="4"/>
        <v>0</v>
      </c>
      <c r="BJ107" s="151" t="s">
        <v>86</v>
      </c>
      <c r="BK107" s="149"/>
      <c r="BL107" s="149"/>
      <c r="BM107" s="149"/>
    </row>
    <row r="108" spans="1:65" s="2" customFormat="1">
      <c r="A108" s="30"/>
      <c r="B108" s="31"/>
      <c r="C108" s="30"/>
      <c r="D108" s="30"/>
      <c r="E108" s="30"/>
      <c r="F108" s="30"/>
      <c r="G108" s="30"/>
      <c r="H108" s="30"/>
      <c r="I108" s="106"/>
      <c r="J108" s="106"/>
      <c r="K108" s="30"/>
      <c r="L108" s="30"/>
      <c r="M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65" s="2" customFormat="1" ht="29.25" customHeight="1">
      <c r="A109" s="30"/>
      <c r="B109" s="31"/>
      <c r="C109" s="100" t="s">
        <v>118</v>
      </c>
      <c r="D109" s="101"/>
      <c r="E109" s="101"/>
      <c r="F109" s="101"/>
      <c r="G109" s="101"/>
      <c r="H109" s="101"/>
      <c r="I109" s="153"/>
      <c r="J109" s="153"/>
      <c r="K109" s="102">
        <f>ROUND(K96+K101,2)</f>
        <v>0</v>
      </c>
      <c r="L109" s="101"/>
      <c r="M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65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131"/>
      <c r="J110" s="131"/>
      <c r="K110" s="46"/>
      <c r="L110" s="46"/>
      <c r="M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132"/>
      <c r="J114" s="132"/>
      <c r="K114" s="48"/>
      <c r="L114" s="48"/>
      <c r="M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17" t="s">
        <v>141</v>
      </c>
      <c r="D115" s="30"/>
      <c r="E115" s="30"/>
      <c r="F115" s="30"/>
      <c r="G115" s="30"/>
      <c r="H115" s="30"/>
      <c r="I115" s="106"/>
      <c r="J115" s="106"/>
      <c r="K115" s="30"/>
      <c r="L115" s="30"/>
      <c r="M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106"/>
      <c r="J116" s="106"/>
      <c r="K116" s="30"/>
      <c r="L116" s="30"/>
      <c r="M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3" t="s">
        <v>16</v>
      </c>
      <c r="D117" s="30"/>
      <c r="E117" s="30"/>
      <c r="F117" s="30"/>
      <c r="G117" s="30"/>
      <c r="H117" s="30"/>
      <c r="I117" s="106"/>
      <c r="J117" s="106"/>
      <c r="K117" s="30"/>
      <c r="L117" s="30"/>
      <c r="M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58" t="str">
        <f>E7</f>
        <v>Oprava EOV v úseku Stříbro - Planá u Mariánských Lázní</v>
      </c>
      <c r="F118" s="259"/>
      <c r="G118" s="259"/>
      <c r="H118" s="259"/>
      <c r="I118" s="106"/>
      <c r="J118" s="106"/>
      <c r="K118" s="30"/>
      <c r="L118" s="30"/>
      <c r="M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3" t="s">
        <v>120</v>
      </c>
      <c r="D119" s="30"/>
      <c r="E119" s="30"/>
      <c r="F119" s="30"/>
      <c r="G119" s="30"/>
      <c r="H119" s="30"/>
      <c r="I119" s="106"/>
      <c r="J119" s="106"/>
      <c r="K119" s="30"/>
      <c r="L119" s="30"/>
      <c r="M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53" t="str">
        <f>E9</f>
        <v>S3 - ŽST Svojšín</v>
      </c>
      <c r="F120" s="260"/>
      <c r="G120" s="260"/>
      <c r="H120" s="260"/>
      <c r="I120" s="106"/>
      <c r="J120" s="106"/>
      <c r="K120" s="30"/>
      <c r="L120" s="30"/>
      <c r="M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106"/>
      <c r="J121" s="106"/>
      <c r="K121" s="30"/>
      <c r="L121" s="30"/>
      <c r="M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3" t="s">
        <v>19</v>
      </c>
      <c r="D122" s="30"/>
      <c r="E122" s="30"/>
      <c r="F122" s="21" t="str">
        <f>F12</f>
        <v>Trať Stříbro - Planá</v>
      </c>
      <c r="G122" s="30"/>
      <c r="H122" s="30"/>
      <c r="I122" s="107" t="s">
        <v>21</v>
      </c>
      <c r="J122" s="109" t="str">
        <f>IF(J12="","",J12)</f>
        <v>20. 4. 2020</v>
      </c>
      <c r="K122" s="30"/>
      <c r="L122" s="30"/>
      <c r="M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106"/>
      <c r="J123" s="106"/>
      <c r="K123" s="30"/>
      <c r="L123" s="30"/>
      <c r="M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3" t="s">
        <v>23</v>
      </c>
      <c r="D124" s="30"/>
      <c r="E124" s="30"/>
      <c r="F124" s="21" t="str">
        <f>E15</f>
        <v xml:space="preserve"> </v>
      </c>
      <c r="G124" s="30"/>
      <c r="H124" s="30"/>
      <c r="I124" s="107" t="s">
        <v>29</v>
      </c>
      <c r="J124" s="133" t="str">
        <f>E21</f>
        <v xml:space="preserve"> </v>
      </c>
      <c r="K124" s="30"/>
      <c r="L124" s="30"/>
      <c r="M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>
      <c r="A125" s="30"/>
      <c r="B125" s="31"/>
      <c r="C125" s="23" t="s">
        <v>27</v>
      </c>
      <c r="D125" s="30"/>
      <c r="E125" s="30"/>
      <c r="F125" s="21" t="str">
        <f>IF(E18="","",E18)</f>
        <v>Vyplň údaj</v>
      </c>
      <c r="G125" s="30"/>
      <c r="H125" s="30"/>
      <c r="I125" s="107" t="s">
        <v>30</v>
      </c>
      <c r="J125" s="133" t="str">
        <f>E24</f>
        <v xml:space="preserve"> </v>
      </c>
      <c r="K125" s="30"/>
      <c r="L125" s="30"/>
      <c r="M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106"/>
      <c r="J126" s="106"/>
      <c r="K126" s="30"/>
      <c r="L126" s="30"/>
      <c r="M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0" customFormat="1" ht="29.25" customHeight="1">
      <c r="A127" s="154"/>
      <c r="B127" s="155"/>
      <c r="C127" s="156" t="s">
        <v>142</v>
      </c>
      <c r="D127" s="157" t="s">
        <v>61</v>
      </c>
      <c r="E127" s="157" t="s">
        <v>57</v>
      </c>
      <c r="F127" s="157" t="s">
        <v>58</v>
      </c>
      <c r="G127" s="157" t="s">
        <v>143</v>
      </c>
      <c r="H127" s="157" t="s">
        <v>144</v>
      </c>
      <c r="I127" s="158" t="s">
        <v>145</v>
      </c>
      <c r="J127" s="158" t="s">
        <v>146</v>
      </c>
      <c r="K127" s="157" t="s">
        <v>127</v>
      </c>
      <c r="L127" s="159" t="s">
        <v>147</v>
      </c>
      <c r="M127" s="160"/>
      <c r="N127" s="59" t="s">
        <v>1</v>
      </c>
      <c r="O127" s="60" t="s">
        <v>40</v>
      </c>
      <c r="P127" s="60" t="s">
        <v>148</v>
      </c>
      <c r="Q127" s="60" t="s">
        <v>149</v>
      </c>
      <c r="R127" s="60" t="s">
        <v>150</v>
      </c>
      <c r="S127" s="60" t="s">
        <v>151</v>
      </c>
      <c r="T127" s="60" t="s">
        <v>152</v>
      </c>
      <c r="U127" s="60" t="s">
        <v>153</v>
      </c>
      <c r="V127" s="60" t="s">
        <v>154</v>
      </c>
      <c r="W127" s="60" t="s">
        <v>155</v>
      </c>
      <c r="X127" s="61" t="s">
        <v>156</v>
      </c>
      <c r="Y127" s="154"/>
      <c r="Z127" s="154"/>
      <c r="AA127" s="154"/>
      <c r="AB127" s="154"/>
      <c r="AC127" s="154"/>
      <c r="AD127" s="154"/>
      <c r="AE127" s="154"/>
    </row>
    <row r="128" spans="1:63" s="2" customFormat="1" ht="22.9" customHeight="1">
      <c r="A128" s="30"/>
      <c r="B128" s="31"/>
      <c r="C128" s="66" t="s">
        <v>157</v>
      </c>
      <c r="D128" s="30"/>
      <c r="E128" s="30"/>
      <c r="F128" s="30"/>
      <c r="G128" s="30"/>
      <c r="H128" s="30"/>
      <c r="I128" s="106"/>
      <c r="J128" s="106"/>
      <c r="K128" s="161">
        <f>BK128</f>
        <v>0</v>
      </c>
      <c r="L128" s="30"/>
      <c r="M128" s="31"/>
      <c r="N128" s="62"/>
      <c r="O128" s="53"/>
      <c r="P128" s="63"/>
      <c r="Q128" s="162">
        <f>Q129+Q174</f>
        <v>0</v>
      </c>
      <c r="R128" s="162">
        <f>R129+R174</f>
        <v>0</v>
      </c>
      <c r="S128" s="63"/>
      <c r="T128" s="163">
        <f>T129+T174</f>
        <v>0</v>
      </c>
      <c r="U128" s="63"/>
      <c r="V128" s="163">
        <f>V129+V174</f>
        <v>0</v>
      </c>
      <c r="W128" s="63"/>
      <c r="X128" s="164">
        <f>X129+X174</f>
        <v>0</v>
      </c>
      <c r="Y128" s="30"/>
      <c r="Z128" s="30"/>
      <c r="AA128" s="30"/>
      <c r="AB128" s="30"/>
      <c r="AC128" s="30"/>
      <c r="AD128" s="30"/>
      <c r="AE128" s="30"/>
      <c r="AT128" s="13" t="s">
        <v>77</v>
      </c>
      <c r="AU128" s="13" t="s">
        <v>129</v>
      </c>
      <c r="BK128" s="165">
        <f>BK129+BK174</f>
        <v>0</v>
      </c>
    </row>
    <row r="129" spans="1:65" s="11" customFormat="1" ht="25.9" customHeight="1">
      <c r="B129" s="166"/>
      <c r="D129" s="167" t="s">
        <v>77</v>
      </c>
      <c r="E129" s="168" t="s">
        <v>158</v>
      </c>
      <c r="F129" s="168" t="s">
        <v>159</v>
      </c>
      <c r="I129" s="169"/>
      <c r="J129" s="169"/>
      <c r="K129" s="170">
        <f>BK129</f>
        <v>0</v>
      </c>
      <c r="M129" s="166"/>
      <c r="N129" s="171"/>
      <c r="O129" s="172"/>
      <c r="P129" s="172"/>
      <c r="Q129" s="173">
        <f>SUM(Q130:Q173)</f>
        <v>0</v>
      </c>
      <c r="R129" s="173">
        <f>SUM(R130:R173)</f>
        <v>0</v>
      </c>
      <c r="S129" s="172"/>
      <c r="T129" s="174">
        <f>SUM(T130:T173)</f>
        <v>0</v>
      </c>
      <c r="U129" s="172"/>
      <c r="V129" s="174">
        <f>SUM(V130:V173)</f>
        <v>0</v>
      </c>
      <c r="W129" s="172"/>
      <c r="X129" s="175">
        <f>SUM(X130:X173)</f>
        <v>0</v>
      </c>
      <c r="AR129" s="167" t="s">
        <v>160</v>
      </c>
      <c r="AT129" s="176" t="s">
        <v>77</v>
      </c>
      <c r="AU129" s="176" t="s">
        <v>78</v>
      </c>
      <c r="AY129" s="167" t="s">
        <v>161</v>
      </c>
      <c r="BK129" s="177">
        <f>SUM(BK130:BK173)</f>
        <v>0</v>
      </c>
    </row>
    <row r="130" spans="1:65" s="2" customFormat="1" ht="21.75" customHeight="1">
      <c r="A130" s="30"/>
      <c r="B130" s="146"/>
      <c r="C130" s="178" t="s">
        <v>86</v>
      </c>
      <c r="D130" s="178" t="s">
        <v>162</v>
      </c>
      <c r="E130" s="179" t="s">
        <v>163</v>
      </c>
      <c r="F130" s="180" t="s">
        <v>164</v>
      </c>
      <c r="G130" s="181" t="s">
        <v>165</v>
      </c>
      <c r="H130" s="182">
        <v>2</v>
      </c>
      <c r="I130" s="183"/>
      <c r="J130" s="183"/>
      <c r="K130" s="184">
        <f>ROUND(P130*H130,2)</f>
        <v>0</v>
      </c>
      <c r="L130" s="180" t="s">
        <v>166</v>
      </c>
      <c r="M130" s="31"/>
      <c r="N130" s="185" t="s">
        <v>1</v>
      </c>
      <c r="O130" s="186" t="s">
        <v>41</v>
      </c>
      <c r="P130" s="187">
        <f>I130+J130</f>
        <v>0</v>
      </c>
      <c r="Q130" s="187">
        <f>ROUND(I130*H130,2)</f>
        <v>0</v>
      </c>
      <c r="R130" s="187">
        <f>ROUND(J130*H130,2)</f>
        <v>0</v>
      </c>
      <c r="S130" s="55"/>
      <c r="T130" s="188">
        <f>S130*H130</f>
        <v>0</v>
      </c>
      <c r="U130" s="188">
        <v>0</v>
      </c>
      <c r="V130" s="188">
        <f>U130*H130</f>
        <v>0</v>
      </c>
      <c r="W130" s="188">
        <v>0</v>
      </c>
      <c r="X130" s="189">
        <f>W130*H130</f>
        <v>0</v>
      </c>
      <c r="Y130" s="30"/>
      <c r="Z130" s="30"/>
      <c r="AA130" s="30"/>
      <c r="AB130" s="30"/>
      <c r="AC130" s="30"/>
      <c r="AD130" s="30"/>
      <c r="AE130" s="30"/>
      <c r="AR130" s="190" t="s">
        <v>167</v>
      </c>
      <c r="AT130" s="190" t="s">
        <v>162</v>
      </c>
      <c r="AU130" s="190" t="s">
        <v>86</v>
      </c>
      <c r="AY130" s="13" t="s">
        <v>161</v>
      </c>
      <c r="BE130" s="96">
        <f>IF(O130="základní",K130,0)</f>
        <v>0</v>
      </c>
      <c r="BF130" s="96">
        <f>IF(O130="snížená",K130,0)</f>
        <v>0</v>
      </c>
      <c r="BG130" s="96">
        <f>IF(O130="zákl. přenesená",K130,0)</f>
        <v>0</v>
      </c>
      <c r="BH130" s="96">
        <f>IF(O130="sníž. přenesená",K130,0)</f>
        <v>0</v>
      </c>
      <c r="BI130" s="96">
        <f>IF(O130="nulová",K130,0)</f>
        <v>0</v>
      </c>
      <c r="BJ130" s="13" t="s">
        <v>86</v>
      </c>
      <c r="BK130" s="96">
        <f>ROUND(P130*H130,2)</f>
        <v>0</v>
      </c>
      <c r="BL130" s="13" t="s">
        <v>167</v>
      </c>
      <c r="BM130" s="190" t="s">
        <v>168</v>
      </c>
    </row>
    <row r="131" spans="1:65" s="2" customFormat="1" ht="19.5">
      <c r="A131" s="30"/>
      <c r="B131" s="31"/>
      <c r="C131" s="30"/>
      <c r="D131" s="191" t="s">
        <v>169</v>
      </c>
      <c r="E131" s="30"/>
      <c r="F131" s="192" t="s">
        <v>164</v>
      </c>
      <c r="G131" s="30"/>
      <c r="H131" s="30"/>
      <c r="I131" s="106"/>
      <c r="J131" s="106"/>
      <c r="K131" s="30"/>
      <c r="L131" s="30"/>
      <c r="M131" s="31"/>
      <c r="N131" s="193"/>
      <c r="O131" s="194"/>
      <c r="P131" s="55"/>
      <c r="Q131" s="55"/>
      <c r="R131" s="55"/>
      <c r="S131" s="55"/>
      <c r="T131" s="55"/>
      <c r="U131" s="55"/>
      <c r="V131" s="55"/>
      <c r="W131" s="55"/>
      <c r="X131" s="56"/>
      <c r="Y131" s="30"/>
      <c r="Z131" s="30"/>
      <c r="AA131" s="30"/>
      <c r="AB131" s="30"/>
      <c r="AC131" s="30"/>
      <c r="AD131" s="30"/>
      <c r="AE131" s="30"/>
      <c r="AT131" s="13" t="s">
        <v>169</v>
      </c>
      <c r="AU131" s="13" t="s">
        <v>86</v>
      </c>
    </row>
    <row r="132" spans="1:65" s="2" customFormat="1" ht="21.75" customHeight="1">
      <c r="A132" s="30"/>
      <c r="B132" s="146"/>
      <c r="C132" s="195" t="s">
        <v>88</v>
      </c>
      <c r="D132" s="195" t="s">
        <v>158</v>
      </c>
      <c r="E132" s="196" t="s">
        <v>170</v>
      </c>
      <c r="F132" s="197" t="s">
        <v>171</v>
      </c>
      <c r="G132" s="198" t="s">
        <v>165</v>
      </c>
      <c r="H132" s="199">
        <v>2</v>
      </c>
      <c r="I132" s="200"/>
      <c r="J132" s="201"/>
      <c r="K132" s="202">
        <f>ROUND(P132*H132,2)</f>
        <v>0</v>
      </c>
      <c r="L132" s="197" t="s">
        <v>166</v>
      </c>
      <c r="M132" s="203"/>
      <c r="N132" s="204" t="s">
        <v>1</v>
      </c>
      <c r="O132" s="186" t="s">
        <v>41</v>
      </c>
      <c r="P132" s="187">
        <f>I132+J132</f>
        <v>0</v>
      </c>
      <c r="Q132" s="187">
        <f>ROUND(I132*H132,2)</f>
        <v>0</v>
      </c>
      <c r="R132" s="187">
        <f>ROUND(J132*H132,2)</f>
        <v>0</v>
      </c>
      <c r="S132" s="55"/>
      <c r="T132" s="188">
        <f>S132*H132</f>
        <v>0</v>
      </c>
      <c r="U132" s="188">
        <v>0</v>
      </c>
      <c r="V132" s="188">
        <f>U132*H132</f>
        <v>0</v>
      </c>
      <c r="W132" s="188">
        <v>0</v>
      </c>
      <c r="X132" s="189">
        <f>W132*H132</f>
        <v>0</v>
      </c>
      <c r="Y132" s="30"/>
      <c r="Z132" s="30"/>
      <c r="AA132" s="30"/>
      <c r="AB132" s="30"/>
      <c r="AC132" s="30"/>
      <c r="AD132" s="30"/>
      <c r="AE132" s="30"/>
      <c r="AR132" s="190" t="s">
        <v>167</v>
      </c>
      <c r="AT132" s="190" t="s">
        <v>158</v>
      </c>
      <c r="AU132" s="190" t="s">
        <v>86</v>
      </c>
      <c r="AY132" s="13" t="s">
        <v>161</v>
      </c>
      <c r="BE132" s="96">
        <f>IF(O132="základní",K132,0)</f>
        <v>0</v>
      </c>
      <c r="BF132" s="96">
        <f>IF(O132="snížená",K132,0)</f>
        <v>0</v>
      </c>
      <c r="BG132" s="96">
        <f>IF(O132="zákl. přenesená",K132,0)</f>
        <v>0</v>
      </c>
      <c r="BH132" s="96">
        <f>IF(O132="sníž. přenesená",K132,0)</f>
        <v>0</v>
      </c>
      <c r="BI132" s="96">
        <f>IF(O132="nulová",K132,0)</f>
        <v>0</v>
      </c>
      <c r="BJ132" s="13" t="s">
        <v>86</v>
      </c>
      <c r="BK132" s="96">
        <f>ROUND(P132*H132,2)</f>
        <v>0</v>
      </c>
      <c r="BL132" s="13" t="s">
        <v>167</v>
      </c>
      <c r="BM132" s="190" t="s">
        <v>172</v>
      </c>
    </row>
    <row r="133" spans="1:65" s="2" customFormat="1" ht="19.5">
      <c r="A133" s="30"/>
      <c r="B133" s="31"/>
      <c r="C133" s="30"/>
      <c r="D133" s="191" t="s">
        <v>169</v>
      </c>
      <c r="E133" s="30"/>
      <c r="F133" s="192" t="s">
        <v>171</v>
      </c>
      <c r="G133" s="30"/>
      <c r="H133" s="30"/>
      <c r="I133" s="106"/>
      <c r="J133" s="106"/>
      <c r="K133" s="30"/>
      <c r="L133" s="30"/>
      <c r="M133" s="31"/>
      <c r="N133" s="193"/>
      <c r="O133" s="194"/>
      <c r="P133" s="55"/>
      <c r="Q133" s="55"/>
      <c r="R133" s="55"/>
      <c r="S133" s="55"/>
      <c r="T133" s="55"/>
      <c r="U133" s="55"/>
      <c r="V133" s="55"/>
      <c r="W133" s="55"/>
      <c r="X133" s="56"/>
      <c r="Y133" s="30"/>
      <c r="Z133" s="30"/>
      <c r="AA133" s="30"/>
      <c r="AB133" s="30"/>
      <c r="AC133" s="30"/>
      <c r="AD133" s="30"/>
      <c r="AE133" s="30"/>
      <c r="AT133" s="13" t="s">
        <v>169</v>
      </c>
      <c r="AU133" s="13" t="s">
        <v>86</v>
      </c>
    </row>
    <row r="134" spans="1:65" s="2" customFormat="1" ht="19.5">
      <c r="A134" s="30"/>
      <c r="B134" s="31"/>
      <c r="C134" s="30"/>
      <c r="D134" s="191" t="s">
        <v>173</v>
      </c>
      <c r="E134" s="30"/>
      <c r="F134" s="205" t="s">
        <v>174</v>
      </c>
      <c r="G134" s="30"/>
      <c r="H134" s="30"/>
      <c r="I134" s="106"/>
      <c r="J134" s="106"/>
      <c r="K134" s="30"/>
      <c r="L134" s="30"/>
      <c r="M134" s="31"/>
      <c r="N134" s="193"/>
      <c r="O134" s="194"/>
      <c r="P134" s="55"/>
      <c r="Q134" s="55"/>
      <c r="R134" s="55"/>
      <c r="S134" s="55"/>
      <c r="T134" s="55"/>
      <c r="U134" s="55"/>
      <c r="V134" s="55"/>
      <c r="W134" s="55"/>
      <c r="X134" s="56"/>
      <c r="Y134" s="30"/>
      <c r="Z134" s="30"/>
      <c r="AA134" s="30"/>
      <c r="AB134" s="30"/>
      <c r="AC134" s="30"/>
      <c r="AD134" s="30"/>
      <c r="AE134" s="30"/>
      <c r="AT134" s="13" t="s">
        <v>173</v>
      </c>
      <c r="AU134" s="13" t="s">
        <v>86</v>
      </c>
    </row>
    <row r="135" spans="1:65" s="2" customFormat="1" ht="21.75" customHeight="1">
      <c r="A135" s="30"/>
      <c r="B135" s="146"/>
      <c r="C135" s="178" t="s">
        <v>160</v>
      </c>
      <c r="D135" s="178" t="s">
        <v>162</v>
      </c>
      <c r="E135" s="179" t="s">
        <v>175</v>
      </c>
      <c r="F135" s="180" t="s">
        <v>176</v>
      </c>
      <c r="G135" s="181" t="s">
        <v>165</v>
      </c>
      <c r="H135" s="182">
        <v>2</v>
      </c>
      <c r="I135" s="183"/>
      <c r="J135" s="183"/>
      <c r="K135" s="184">
        <f>ROUND(P135*H135,2)</f>
        <v>0</v>
      </c>
      <c r="L135" s="180" t="s">
        <v>166</v>
      </c>
      <c r="M135" s="31"/>
      <c r="N135" s="185" t="s">
        <v>1</v>
      </c>
      <c r="O135" s="186" t="s">
        <v>41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55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0"/>
      <c r="Z135" s="30"/>
      <c r="AA135" s="30"/>
      <c r="AB135" s="30"/>
      <c r="AC135" s="30"/>
      <c r="AD135" s="30"/>
      <c r="AE135" s="30"/>
      <c r="AR135" s="190" t="s">
        <v>167</v>
      </c>
      <c r="AT135" s="190" t="s">
        <v>162</v>
      </c>
      <c r="AU135" s="190" t="s">
        <v>86</v>
      </c>
      <c r="AY135" s="13" t="s">
        <v>161</v>
      </c>
      <c r="BE135" s="96">
        <f>IF(O135="základní",K135,0)</f>
        <v>0</v>
      </c>
      <c r="BF135" s="96">
        <f>IF(O135="snížená",K135,0)</f>
        <v>0</v>
      </c>
      <c r="BG135" s="96">
        <f>IF(O135="zákl. přenesená",K135,0)</f>
        <v>0</v>
      </c>
      <c r="BH135" s="96">
        <f>IF(O135="sníž. přenesená",K135,0)</f>
        <v>0</v>
      </c>
      <c r="BI135" s="96">
        <f>IF(O135="nulová",K135,0)</f>
        <v>0</v>
      </c>
      <c r="BJ135" s="13" t="s">
        <v>86</v>
      </c>
      <c r="BK135" s="96">
        <f>ROUND(P135*H135,2)</f>
        <v>0</v>
      </c>
      <c r="BL135" s="13" t="s">
        <v>167</v>
      </c>
      <c r="BM135" s="190" t="s">
        <v>177</v>
      </c>
    </row>
    <row r="136" spans="1:65" s="2" customFormat="1" ht="19.5">
      <c r="A136" s="30"/>
      <c r="B136" s="31"/>
      <c r="C136" s="30"/>
      <c r="D136" s="191" t="s">
        <v>169</v>
      </c>
      <c r="E136" s="30"/>
      <c r="F136" s="192" t="s">
        <v>176</v>
      </c>
      <c r="G136" s="30"/>
      <c r="H136" s="30"/>
      <c r="I136" s="106"/>
      <c r="J136" s="106"/>
      <c r="K136" s="30"/>
      <c r="L136" s="30"/>
      <c r="M136" s="31"/>
      <c r="N136" s="193"/>
      <c r="O136" s="194"/>
      <c r="P136" s="55"/>
      <c r="Q136" s="55"/>
      <c r="R136" s="55"/>
      <c r="S136" s="55"/>
      <c r="T136" s="55"/>
      <c r="U136" s="55"/>
      <c r="V136" s="55"/>
      <c r="W136" s="55"/>
      <c r="X136" s="56"/>
      <c r="Y136" s="30"/>
      <c r="Z136" s="30"/>
      <c r="AA136" s="30"/>
      <c r="AB136" s="30"/>
      <c r="AC136" s="30"/>
      <c r="AD136" s="30"/>
      <c r="AE136" s="30"/>
      <c r="AT136" s="13" t="s">
        <v>169</v>
      </c>
      <c r="AU136" s="13" t="s">
        <v>86</v>
      </c>
    </row>
    <row r="137" spans="1:65" s="2" customFormat="1" ht="21.75" customHeight="1">
      <c r="A137" s="30"/>
      <c r="B137" s="146"/>
      <c r="C137" s="195" t="s">
        <v>178</v>
      </c>
      <c r="D137" s="195" t="s">
        <v>158</v>
      </c>
      <c r="E137" s="196" t="s">
        <v>179</v>
      </c>
      <c r="F137" s="197" t="s">
        <v>180</v>
      </c>
      <c r="G137" s="198" t="s">
        <v>165</v>
      </c>
      <c r="H137" s="199">
        <v>2</v>
      </c>
      <c r="I137" s="200"/>
      <c r="J137" s="201"/>
      <c r="K137" s="202">
        <f>ROUND(P137*H137,2)</f>
        <v>0</v>
      </c>
      <c r="L137" s="197" t="s">
        <v>166</v>
      </c>
      <c r="M137" s="203"/>
      <c r="N137" s="204" t="s">
        <v>1</v>
      </c>
      <c r="O137" s="186" t="s">
        <v>41</v>
      </c>
      <c r="P137" s="187">
        <f>I137+J137</f>
        <v>0</v>
      </c>
      <c r="Q137" s="187">
        <f>ROUND(I137*H137,2)</f>
        <v>0</v>
      </c>
      <c r="R137" s="187">
        <f>ROUND(J137*H137,2)</f>
        <v>0</v>
      </c>
      <c r="S137" s="55"/>
      <c r="T137" s="188">
        <f>S137*H137</f>
        <v>0</v>
      </c>
      <c r="U137" s="188">
        <v>0</v>
      </c>
      <c r="V137" s="188">
        <f>U137*H137</f>
        <v>0</v>
      </c>
      <c r="W137" s="188">
        <v>0</v>
      </c>
      <c r="X137" s="189">
        <f>W137*H137</f>
        <v>0</v>
      </c>
      <c r="Y137" s="30"/>
      <c r="Z137" s="30"/>
      <c r="AA137" s="30"/>
      <c r="AB137" s="30"/>
      <c r="AC137" s="30"/>
      <c r="AD137" s="30"/>
      <c r="AE137" s="30"/>
      <c r="AR137" s="190" t="s">
        <v>167</v>
      </c>
      <c r="AT137" s="190" t="s">
        <v>158</v>
      </c>
      <c r="AU137" s="190" t="s">
        <v>86</v>
      </c>
      <c r="AY137" s="13" t="s">
        <v>161</v>
      </c>
      <c r="BE137" s="96">
        <f>IF(O137="základní",K137,0)</f>
        <v>0</v>
      </c>
      <c r="BF137" s="96">
        <f>IF(O137="snížená",K137,0)</f>
        <v>0</v>
      </c>
      <c r="BG137" s="96">
        <f>IF(O137="zákl. přenesená",K137,0)</f>
        <v>0</v>
      </c>
      <c r="BH137" s="96">
        <f>IF(O137="sníž. přenesená",K137,0)</f>
        <v>0</v>
      </c>
      <c r="BI137" s="96">
        <f>IF(O137="nulová",K137,0)</f>
        <v>0</v>
      </c>
      <c r="BJ137" s="13" t="s">
        <v>86</v>
      </c>
      <c r="BK137" s="96">
        <f>ROUND(P137*H137,2)</f>
        <v>0</v>
      </c>
      <c r="BL137" s="13" t="s">
        <v>167</v>
      </c>
      <c r="BM137" s="190" t="s">
        <v>181</v>
      </c>
    </row>
    <row r="138" spans="1:65" s="2" customFormat="1" ht="19.5">
      <c r="A138" s="30"/>
      <c r="B138" s="31"/>
      <c r="C138" s="30"/>
      <c r="D138" s="191" t="s">
        <v>169</v>
      </c>
      <c r="E138" s="30"/>
      <c r="F138" s="192" t="s">
        <v>180</v>
      </c>
      <c r="G138" s="30"/>
      <c r="H138" s="30"/>
      <c r="I138" s="106"/>
      <c r="J138" s="106"/>
      <c r="K138" s="30"/>
      <c r="L138" s="30"/>
      <c r="M138" s="31"/>
      <c r="N138" s="193"/>
      <c r="O138" s="194"/>
      <c r="P138" s="55"/>
      <c r="Q138" s="55"/>
      <c r="R138" s="55"/>
      <c r="S138" s="55"/>
      <c r="T138" s="55"/>
      <c r="U138" s="55"/>
      <c r="V138" s="55"/>
      <c r="W138" s="55"/>
      <c r="X138" s="56"/>
      <c r="Y138" s="30"/>
      <c r="Z138" s="30"/>
      <c r="AA138" s="30"/>
      <c r="AB138" s="30"/>
      <c r="AC138" s="30"/>
      <c r="AD138" s="30"/>
      <c r="AE138" s="30"/>
      <c r="AT138" s="13" t="s">
        <v>169</v>
      </c>
      <c r="AU138" s="13" t="s">
        <v>86</v>
      </c>
    </row>
    <row r="139" spans="1:65" s="2" customFormat="1" ht="19.5">
      <c r="A139" s="30"/>
      <c r="B139" s="31"/>
      <c r="C139" s="30"/>
      <c r="D139" s="191" t="s">
        <v>173</v>
      </c>
      <c r="E139" s="30"/>
      <c r="F139" s="205" t="s">
        <v>182</v>
      </c>
      <c r="G139" s="30"/>
      <c r="H139" s="30"/>
      <c r="I139" s="106"/>
      <c r="J139" s="106"/>
      <c r="K139" s="30"/>
      <c r="L139" s="30"/>
      <c r="M139" s="31"/>
      <c r="N139" s="193"/>
      <c r="O139" s="194"/>
      <c r="P139" s="55"/>
      <c r="Q139" s="55"/>
      <c r="R139" s="55"/>
      <c r="S139" s="55"/>
      <c r="T139" s="55"/>
      <c r="U139" s="55"/>
      <c r="V139" s="55"/>
      <c r="W139" s="55"/>
      <c r="X139" s="56"/>
      <c r="Y139" s="30"/>
      <c r="Z139" s="30"/>
      <c r="AA139" s="30"/>
      <c r="AB139" s="30"/>
      <c r="AC139" s="30"/>
      <c r="AD139" s="30"/>
      <c r="AE139" s="30"/>
      <c r="AT139" s="13" t="s">
        <v>173</v>
      </c>
      <c r="AU139" s="13" t="s">
        <v>86</v>
      </c>
    </row>
    <row r="140" spans="1:65" s="2" customFormat="1" ht="21.75" customHeight="1">
      <c r="A140" s="30"/>
      <c r="B140" s="146"/>
      <c r="C140" s="178" t="s">
        <v>183</v>
      </c>
      <c r="D140" s="178" t="s">
        <v>162</v>
      </c>
      <c r="E140" s="179" t="s">
        <v>184</v>
      </c>
      <c r="F140" s="180" t="s">
        <v>185</v>
      </c>
      <c r="G140" s="181" t="s">
        <v>165</v>
      </c>
      <c r="H140" s="182">
        <v>2</v>
      </c>
      <c r="I140" s="183"/>
      <c r="J140" s="183"/>
      <c r="K140" s="184">
        <f>ROUND(P140*H140,2)</f>
        <v>0</v>
      </c>
      <c r="L140" s="180" t="s">
        <v>166</v>
      </c>
      <c r="M140" s="31"/>
      <c r="N140" s="185" t="s">
        <v>1</v>
      </c>
      <c r="O140" s="186" t="s">
        <v>41</v>
      </c>
      <c r="P140" s="187">
        <f>I140+J140</f>
        <v>0</v>
      </c>
      <c r="Q140" s="187">
        <f>ROUND(I140*H140,2)</f>
        <v>0</v>
      </c>
      <c r="R140" s="187">
        <f>ROUND(J140*H140,2)</f>
        <v>0</v>
      </c>
      <c r="S140" s="55"/>
      <c r="T140" s="188">
        <f>S140*H140</f>
        <v>0</v>
      </c>
      <c r="U140" s="188">
        <v>0</v>
      </c>
      <c r="V140" s="188">
        <f>U140*H140</f>
        <v>0</v>
      </c>
      <c r="W140" s="188">
        <v>0</v>
      </c>
      <c r="X140" s="189">
        <f>W140*H140</f>
        <v>0</v>
      </c>
      <c r="Y140" s="30"/>
      <c r="Z140" s="30"/>
      <c r="AA140" s="30"/>
      <c r="AB140" s="30"/>
      <c r="AC140" s="30"/>
      <c r="AD140" s="30"/>
      <c r="AE140" s="30"/>
      <c r="AR140" s="190" t="s">
        <v>167</v>
      </c>
      <c r="AT140" s="190" t="s">
        <v>162</v>
      </c>
      <c r="AU140" s="190" t="s">
        <v>86</v>
      </c>
      <c r="AY140" s="13" t="s">
        <v>161</v>
      </c>
      <c r="BE140" s="96">
        <f>IF(O140="základní",K140,0)</f>
        <v>0</v>
      </c>
      <c r="BF140" s="96">
        <f>IF(O140="snížená",K140,0)</f>
        <v>0</v>
      </c>
      <c r="BG140" s="96">
        <f>IF(O140="zákl. přenesená",K140,0)</f>
        <v>0</v>
      </c>
      <c r="BH140" s="96">
        <f>IF(O140="sníž. přenesená",K140,0)</f>
        <v>0</v>
      </c>
      <c r="BI140" s="96">
        <f>IF(O140="nulová",K140,0)</f>
        <v>0</v>
      </c>
      <c r="BJ140" s="13" t="s">
        <v>86</v>
      </c>
      <c r="BK140" s="96">
        <f>ROUND(P140*H140,2)</f>
        <v>0</v>
      </c>
      <c r="BL140" s="13" t="s">
        <v>167</v>
      </c>
      <c r="BM140" s="190" t="s">
        <v>186</v>
      </c>
    </row>
    <row r="141" spans="1:65" s="2" customFormat="1" ht="19.5">
      <c r="A141" s="30"/>
      <c r="B141" s="31"/>
      <c r="C141" s="30"/>
      <c r="D141" s="191" t="s">
        <v>169</v>
      </c>
      <c r="E141" s="30"/>
      <c r="F141" s="192" t="s">
        <v>185</v>
      </c>
      <c r="G141" s="30"/>
      <c r="H141" s="30"/>
      <c r="I141" s="106"/>
      <c r="J141" s="106"/>
      <c r="K141" s="30"/>
      <c r="L141" s="30"/>
      <c r="M141" s="31"/>
      <c r="N141" s="193"/>
      <c r="O141" s="194"/>
      <c r="P141" s="55"/>
      <c r="Q141" s="55"/>
      <c r="R141" s="55"/>
      <c r="S141" s="55"/>
      <c r="T141" s="55"/>
      <c r="U141" s="55"/>
      <c r="V141" s="55"/>
      <c r="W141" s="55"/>
      <c r="X141" s="56"/>
      <c r="Y141" s="30"/>
      <c r="Z141" s="30"/>
      <c r="AA141" s="30"/>
      <c r="AB141" s="30"/>
      <c r="AC141" s="30"/>
      <c r="AD141" s="30"/>
      <c r="AE141" s="30"/>
      <c r="AT141" s="13" t="s">
        <v>169</v>
      </c>
      <c r="AU141" s="13" t="s">
        <v>86</v>
      </c>
    </row>
    <row r="142" spans="1:65" s="2" customFormat="1" ht="21.75" customHeight="1">
      <c r="A142" s="30"/>
      <c r="B142" s="146"/>
      <c r="C142" s="195" t="s">
        <v>187</v>
      </c>
      <c r="D142" s="195" t="s">
        <v>158</v>
      </c>
      <c r="E142" s="196" t="s">
        <v>188</v>
      </c>
      <c r="F142" s="197" t="s">
        <v>189</v>
      </c>
      <c r="G142" s="198" t="s">
        <v>165</v>
      </c>
      <c r="H142" s="199">
        <v>2</v>
      </c>
      <c r="I142" s="200"/>
      <c r="J142" s="201"/>
      <c r="K142" s="202">
        <f>ROUND(P142*H142,2)</f>
        <v>0</v>
      </c>
      <c r="L142" s="197" t="s">
        <v>166</v>
      </c>
      <c r="M142" s="203"/>
      <c r="N142" s="204" t="s">
        <v>1</v>
      </c>
      <c r="O142" s="186" t="s">
        <v>41</v>
      </c>
      <c r="P142" s="187">
        <f>I142+J142</f>
        <v>0</v>
      </c>
      <c r="Q142" s="187">
        <f>ROUND(I142*H142,2)</f>
        <v>0</v>
      </c>
      <c r="R142" s="187">
        <f>ROUND(J142*H142,2)</f>
        <v>0</v>
      </c>
      <c r="S142" s="55"/>
      <c r="T142" s="188">
        <f>S142*H142</f>
        <v>0</v>
      </c>
      <c r="U142" s="188">
        <v>0</v>
      </c>
      <c r="V142" s="188">
        <f>U142*H142</f>
        <v>0</v>
      </c>
      <c r="W142" s="188">
        <v>0</v>
      </c>
      <c r="X142" s="189">
        <f>W142*H142</f>
        <v>0</v>
      </c>
      <c r="Y142" s="30"/>
      <c r="Z142" s="30"/>
      <c r="AA142" s="30"/>
      <c r="AB142" s="30"/>
      <c r="AC142" s="30"/>
      <c r="AD142" s="30"/>
      <c r="AE142" s="30"/>
      <c r="AR142" s="190" t="s">
        <v>167</v>
      </c>
      <c r="AT142" s="190" t="s">
        <v>158</v>
      </c>
      <c r="AU142" s="190" t="s">
        <v>86</v>
      </c>
      <c r="AY142" s="13" t="s">
        <v>161</v>
      </c>
      <c r="BE142" s="96">
        <f>IF(O142="základní",K142,0)</f>
        <v>0</v>
      </c>
      <c r="BF142" s="96">
        <f>IF(O142="snížená",K142,0)</f>
        <v>0</v>
      </c>
      <c r="BG142" s="96">
        <f>IF(O142="zákl. přenesená",K142,0)</f>
        <v>0</v>
      </c>
      <c r="BH142" s="96">
        <f>IF(O142="sníž. přenesená",K142,0)</f>
        <v>0</v>
      </c>
      <c r="BI142" s="96">
        <f>IF(O142="nulová",K142,0)</f>
        <v>0</v>
      </c>
      <c r="BJ142" s="13" t="s">
        <v>86</v>
      </c>
      <c r="BK142" s="96">
        <f>ROUND(P142*H142,2)</f>
        <v>0</v>
      </c>
      <c r="BL142" s="13" t="s">
        <v>167</v>
      </c>
      <c r="BM142" s="190" t="s">
        <v>190</v>
      </c>
    </row>
    <row r="143" spans="1:65" s="2" customFormat="1">
      <c r="A143" s="30"/>
      <c r="B143" s="31"/>
      <c r="C143" s="30"/>
      <c r="D143" s="191" t="s">
        <v>169</v>
      </c>
      <c r="E143" s="30"/>
      <c r="F143" s="192" t="s">
        <v>189</v>
      </c>
      <c r="G143" s="30"/>
      <c r="H143" s="30"/>
      <c r="I143" s="106"/>
      <c r="J143" s="106"/>
      <c r="K143" s="30"/>
      <c r="L143" s="30"/>
      <c r="M143" s="31"/>
      <c r="N143" s="193"/>
      <c r="O143" s="194"/>
      <c r="P143" s="55"/>
      <c r="Q143" s="55"/>
      <c r="R143" s="55"/>
      <c r="S143" s="55"/>
      <c r="T143" s="55"/>
      <c r="U143" s="55"/>
      <c r="V143" s="55"/>
      <c r="W143" s="55"/>
      <c r="X143" s="56"/>
      <c r="Y143" s="30"/>
      <c r="Z143" s="30"/>
      <c r="AA143" s="30"/>
      <c r="AB143" s="30"/>
      <c r="AC143" s="30"/>
      <c r="AD143" s="30"/>
      <c r="AE143" s="30"/>
      <c r="AT143" s="13" t="s">
        <v>169</v>
      </c>
      <c r="AU143" s="13" t="s">
        <v>86</v>
      </c>
    </row>
    <row r="144" spans="1:65" s="2" customFormat="1" ht="19.5">
      <c r="A144" s="30"/>
      <c r="B144" s="31"/>
      <c r="C144" s="30"/>
      <c r="D144" s="191" t="s">
        <v>173</v>
      </c>
      <c r="E144" s="30"/>
      <c r="F144" s="205" t="s">
        <v>191</v>
      </c>
      <c r="G144" s="30"/>
      <c r="H144" s="30"/>
      <c r="I144" s="106"/>
      <c r="J144" s="106"/>
      <c r="K144" s="30"/>
      <c r="L144" s="30"/>
      <c r="M144" s="31"/>
      <c r="N144" s="193"/>
      <c r="O144" s="194"/>
      <c r="P144" s="55"/>
      <c r="Q144" s="55"/>
      <c r="R144" s="55"/>
      <c r="S144" s="55"/>
      <c r="T144" s="55"/>
      <c r="U144" s="55"/>
      <c r="V144" s="55"/>
      <c r="W144" s="55"/>
      <c r="X144" s="56"/>
      <c r="Y144" s="30"/>
      <c r="Z144" s="30"/>
      <c r="AA144" s="30"/>
      <c r="AB144" s="30"/>
      <c r="AC144" s="30"/>
      <c r="AD144" s="30"/>
      <c r="AE144" s="30"/>
      <c r="AT144" s="13" t="s">
        <v>173</v>
      </c>
      <c r="AU144" s="13" t="s">
        <v>86</v>
      </c>
    </row>
    <row r="145" spans="1:65" s="2" customFormat="1" ht="33" customHeight="1">
      <c r="A145" s="30"/>
      <c r="B145" s="146"/>
      <c r="C145" s="195" t="s">
        <v>192</v>
      </c>
      <c r="D145" s="195" t="s">
        <v>158</v>
      </c>
      <c r="E145" s="196" t="s">
        <v>193</v>
      </c>
      <c r="F145" s="197" t="s">
        <v>194</v>
      </c>
      <c r="G145" s="198" t="s">
        <v>165</v>
      </c>
      <c r="H145" s="199">
        <v>2</v>
      </c>
      <c r="I145" s="200"/>
      <c r="J145" s="201"/>
      <c r="K145" s="202">
        <f>ROUND(P145*H145,2)</f>
        <v>0</v>
      </c>
      <c r="L145" s="197" t="s">
        <v>166</v>
      </c>
      <c r="M145" s="203"/>
      <c r="N145" s="204" t="s">
        <v>1</v>
      </c>
      <c r="O145" s="186" t="s">
        <v>41</v>
      </c>
      <c r="P145" s="187">
        <f>I145+J145</f>
        <v>0</v>
      </c>
      <c r="Q145" s="187">
        <f>ROUND(I145*H145,2)</f>
        <v>0</v>
      </c>
      <c r="R145" s="187">
        <f>ROUND(J145*H145,2)</f>
        <v>0</v>
      </c>
      <c r="S145" s="55"/>
      <c r="T145" s="188">
        <f>S145*H145</f>
        <v>0</v>
      </c>
      <c r="U145" s="188">
        <v>0</v>
      </c>
      <c r="V145" s="188">
        <f>U145*H145</f>
        <v>0</v>
      </c>
      <c r="W145" s="188">
        <v>0</v>
      </c>
      <c r="X145" s="189">
        <f>W145*H145</f>
        <v>0</v>
      </c>
      <c r="Y145" s="30"/>
      <c r="Z145" s="30"/>
      <c r="AA145" s="30"/>
      <c r="AB145" s="30"/>
      <c r="AC145" s="30"/>
      <c r="AD145" s="30"/>
      <c r="AE145" s="30"/>
      <c r="AR145" s="190" t="s">
        <v>167</v>
      </c>
      <c r="AT145" s="190" t="s">
        <v>158</v>
      </c>
      <c r="AU145" s="190" t="s">
        <v>86</v>
      </c>
      <c r="AY145" s="13" t="s">
        <v>161</v>
      </c>
      <c r="BE145" s="96">
        <f>IF(O145="základní",K145,0)</f>
        <v>0</v>
      </c>
      <c r="BF145" s="96">
        <f>IF(O145="snížená",K145,0)</f>
        <v>0</v>
      </c>
      <c r="BG145" s="96">
        <f>IF(O145="zákl. přenesená",K145,0)</f>
        <v>0</v>
      </c>
      <c r="BH145" s="96">
        <f>IF(O145="sníž. přenesená",K145,0)</f>
        <v>0</v>
      </c>
      <c r="BI145" s="96">
        <f>IF(O145="nulová",K145,0)</f>
        <v>0</v>
      </c>
      <c r="BJ145" s="13" t="s">
        <v>86</v>
      </c>
      <c r="BK145" s="96">
        <f>ROUND(P145*H145,2)</f>
        <v>0</v>
      </c>
      <c r="BL145" s="13" t="s">
        <v>167</v>
      </c>
      <c r="BM145" s="190" t="s">
        <v>195</v>
      </c>
    </row>
    <row r="146" spans="1:65" s="2" customFormat="1" ht="29.25">
      <c r="A146" s="30"/>
      <c r="B146" s="31"/>
      <c r="C146" s="30"/>
      <c r="D146" s="191" t="s">
        <v>169</v>
      </c>
      <c r="E146" s="30"/>
      <c r="F146" s="192" t="s">
        <v>194</v>
      </c>
      <c r="G146" s="30"/>
      <c r="H146" s="30"/>
      <c r="I146" s="106"/>
      <c r="J146" s="106"/>
      <c r="K146" s="30"/>
      <c r="L146" s="30"/>
      <c r="M146" s="31"/>
      <c r="N146" s="193"/>
      <c r="O146" s="194"/>
      <c r="P146" s="55"/>
      <c r="Q146" s="55"/>
      <c r="R146" s="55"/>
      <c r="S146" s="55"/>
      <c r="T146" s="55"/>
      <c r="U146" s="55"/>
      <c r="V146" s="55"/>
      <c r="W146" s="55"/>
      <c r="X146" s="56"/>
      <c r="Y146" s="30"/>
      <c r="Z146" s="30"/>
      <c r="AA146" s="30"/>
      <c r="AB146" s="30"/>
      <c r="AC146" s="30"/>
      <c r="AD146" s="30"/>
      <c r="AE146" s="30"/>
      <c r="AT146" s="13" t="s">
        <v>169</v>
      </c>
      <c r="AU146" s="13" t="s">
        <v>86</v>
      </c>
    </row>
    <row r="147" spans="1:65" s="2" customFormat="1" ht="21.75" customHeight="1">
      <c r="A147" s="30"/>
      <c r="B147" s="146"/>
      <c r="C147" s="178" t="s">
        <v>196</v>
      </c>
      <c r="D147" s="178" t="s">
        <v>162</v>
      </c>
      <c r="E147" s="179" t="s">
        <v>197</v>
      </c>
      <c r="F147" s="180" t="s">
        <v>198</v>
      </c>
      <c r="G147" s="181" t="s">
        <v>165</v>
      </c>
      <c r="H147" s="182">
        <v>2</v>
      </c>
      <c r="I147" s="183"/>
      <c r="J147" s="183"/>
      <c r="K147" s="184">
        <f>ROUND(P147*H147,2)</f>
        <v>0</v>
      </c>
      <c r="L147" s="180" t="s">
        <v>166</v>
      </c>
      <c r="M147" s="31"/>
      <c r="N147" s="185" t="s">
        <v>1</v>
      </c>
      <c r="O147" s="186" t="s">
        <v>41</v>
      </c>
      <c r="P147" s="187">
        <f>I147+J147</f>
        <v>0</v>
      </c>
      <c r="Q147" s="187">
        <f>ROUND(I147*H147,2)</f>
        <v>0</v>
      </c>
      <c r="R147" s="187">
        <f>ROUND(J147*H147,2)</f>
        <v>0</v>
      </c>
      <c r="S147" s="55"/>
      <c r="T147" s="188">
        <f>S147*H147</f>
        <v>0</v>
      </c>
      <c r="U147" s="188">
        <v>0</v>
      </c>
      <c r="V147" s="188">
        <f>U147*H147</f>
        <v>0</v>
      </c>
      <c r="W147" s="188">
        <v>0</v>
      </c>
      <c r="X147" s="189">
        <f>W147*H147</f>
        <v>0</v>
      </c>
      <c r="Y147" s="30"/>
      <c r="Z147" s="30"/>
      <c r="AA147" s="30"/>
      <c r="AB147" s="30"/>
      <c r="AC147" s="30"/>
      <c r="AD147" s="30"/>
      <c r="AE147" s="30"/>
      <c r="AR147" s="190" t="s">
        <v>167</v>
      </c>
      <c r="AT147" s="190" t="s">
        <v>162</v>
      </c>
      <c r="AU147" s="190" t="s">
        <v>86</v>
      </c>
      <c r="AY147" s="13" t="s">
        <v>161</v>
      </c>
      <c r="BE147" s="96">
        <f>IF(O147="základní",K147,0)</f>
        <v>0</v>
      </c>
      <c r="BF147" s="96">
        <f>IF(O147="snížená",K147,0)</f>
        <v>0</v>
      </c>
      <c r="BG147" s="96">
        <f>IF(O147="zákl. přenesená",K147,0)</f>
        <v>0</v>
      </c>
      <c r="BH147" s="96">
        <f>IF(O147="sníž. přenesená",K147,0)</f>
        <v>0</v>
      </c>
      <c r="BI147" s="96">
        <f>IF(O147="nulová",K147,0)</f>
        <v>0</v>
      </c>
      <c r="BJ147" s="13" t="s">
        <v>86</v>
      </c>
      <c r="BK147" s="96">
        <f>ROUND(P147*H147,2)</f>
        <v>0</v>
      </c>
      <c r="BL147" s="13" t="s">
        <v>167</v>
      </c>
      <c r="BM147" s="190" t="s">
        <v>199</v>
      </c>
    </row>
    <row r="148" spans="1:65" s="2" customFormat="1">
      <c r="A148" s="30"/>
      <c r="B148" s="31"/>
      <c r="C148" s="30"/>
      <c r="D148" s="191" t="s">
        <v>169</v>
      </c>
      <c r="E148" s="30"/>
      <c r="F148" s="192" t="s">
        <v>198</v>
      </c>
      <c r="G148" s="30"/>
      <c r="H148" s="30"/>
      <c r="I148" s="106"/>
      <c r="J148" s="106"/>
      <c r="K148" s="30"/>
      <c r="L148" s="30"/>
      <c r="M148" s="31"/>
      <c r="N148" s="193"/>
      <c r="O148" s="194"/>
      <c r="P148" s="55"/>
      <c r="Q148" s="55"/>
      <c r="R148" s="55"/>
      <c r="S148" s="55"/>
      <c r="T148" s="55"/>
      <c r="U148" s="55"/>
      <c r="V148" s="55"/>
      <c r="W148" s="55"/>
      <c r="X148" s="56"/>
      <c r="Y148" s="30"/>
      <c r="Z148" s="30"/>
      <c r="AA148" s="30"/>
      <c r="AB148" s="30"/>
      <c r="AC148" s="30"/>
      <c r="AD148" s="30"/>
      <c r="AE148" s="30"/>
      <c r="AT148" s="13" t="s">
        <v>169</v>
      </c>
      <c r="AU148" s="13" t="s">
        <v>86</v>
      </c>
    </row>
    <row r="149" spans="1:65" s="2" customFormat="1" ht="33" customHeight="1">
      <c r="A149" s="30"/>
      <c r="B149" s="146"/>
      <c r="C149" s="195" t="s">
        <v>200</v>
      </c>
      <c r="D149" s="195" t="s">
        <v>158</v>
      </c>
      <c r="E149" s="196" t="s">
        <v>201</v>
      </c>
      <c r="F149" s="197" t="s">
        <v>202</v>
      </c>
      <c r="G149" s="198" t="s">
        <v>165</v>
      </c>
      <c r="H149" s="199">
        <v>2</v>
      </c>
      <c r="I149" s="200"/>
      <c r="J149" s="201"/>
      <c r="K149" s="202">
        <f>ROUND(P149*H149,2)</f>
        <v>0</v>
      </c>
      <c r="L149" s="197" t="s">
        <v>166</v>
      </c>
      <c r="M149" s="203"/>
      <c r="N149" s="204" t="s">
        <v>1</v>
      </c>
      <c r="O149" s="186" t="s">
        <v>41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55"/>
      <c r="T149" s="188">
        <f>S149*H149</f>
        <v>0</v>
      </c>
      <c r="U149" s="188">
        <v>0</v>
      </c>
      <c r="V149" s="188">
        <f>U149*H149</f>
        <v>0</v>
      </c>
      <c r="W149" s="188">
        <v>0</v>
      </c>
      <c r="X149" s="189">
        <f>W149*H149</f>
        <v>0</v>
      </c>
      <c r="Y149" s="30"/>
      <c r="Z149" s="30"/>
      <c r="AA149" s="30"/>
      <c r="AB149" s="30"/>
      <c r="AC149" s="30"/>
      <c r="AD149" s="30"/>
      <c r="AE149" s="30"/>
      <c r="AR149" s="190" t="s">
        <v>167</v>
      </c>
      <c r="AT149" s="190" t="s">
        <v>158</v>
      </c>
      <c r="AU149" s="190" t="s">
        <v>86</v>
      </c>
      <c r="AY149" s="13" t="s">
        <v>161</v>
      </c>
      <c r="BE149" s="96">
        <f>IF(O149="základní",K149,0)</f>
        <v>0</v>
      </c>
      <c r="BF149" s="96">
        <f>IF(O149="snížená",K149,0)</f>
        <v>0</v>
      </c>
      <c r="BG149" s="96">
        <f>IF(O149="zákl. přenesená",K149,0)</f>
        <v>0</v>
      </c>
      <c r="BH149" s="96">
        <f>IF(O149="sníž. přenesená",K149,0)</f>
        <v>0</v>
      </c>
      <c r="BI149" s="96">
        <f>IF(O149="nulová",K149,0)</f>
        <v>0</v>
      </c>
      <c r="BJ149" s="13" t="s">
        <v>86</v>
      </c>
      <c r="BK149" s="96">
        <f>ROUND(P149*H149,2)</f>
        <v>0</v>
      </c>
      <c r="BL149" s="13" t="s">
        <v>167</v>
      </c>
      <c r="BM149" s="190" t="s">
        <v>203</v>
      </c>
    </row>
    <row r="150" spans="1:65" s="2" customFormat="1" ht="19.5">
      <c r="A150" s="30"/>
      <c r="B150" s="31"/>
      <c r="C150" s="30"/>
      <c r="D150" s="191" t="s">
        <v>169</v>
      </c>
      <c r="E150" s="30"/>
      <c r="F150" s="192" t="s">
        <v>202</v>
      </c>
      <c r="G150" s="30"/>
      <c r="H150" s="30"/>
      <c r="I150" s="106"/>
      <c r="J150" s="106"/>
      <c r="K150" s="30"/>
      <c r="L150" s="30"/>
      <c r="M150" s="31"/>
      <c r="N150" s="193"/>
      <c r="O150" s="194"/>
      <c r="P150" s="55"/>
      <c r="Q150" s="55"/>
      <c r="R150" s="55"/>
      <c r="S150" s="55"/>
      <c r="T150" s="55"/>
      <c r="U150" s="55"/>
      <c r="V150" s="55"/>
      <c r="W150" s="55"/>
      <c r="X150" s="56"/>
      <c r="Y150" s="30"/>
      <c r="Z150" s="30"/>
      <c r="AA150" s="30"/>
      <c r="AB150" s="30"/>
      <c r="AC150" s="30"/>
      <c r="AD150" s="30"/>
      <c r="AE150" s="30"/>
      <c r="AT150" s="13" t="s">
        <v>169</v>
      </c>
      <c r="AU150" s="13" t="s">
        <v>86</v>
      </c>
    </row>
    <row r="151" spans="1:65" s="2" customFormat="1" ht="33" customHeight="1">
      <c r="A151" s="30"/>
      <c r="B151" s="146"/>
      <c r="C151" s="178" t="s">
        <v>204</v>
      </c>
      <c r="D151" s="178" t="s">
        <v>162</v>
      </c>
      <c r="E151" s="179" t="s">
        <v>205</v>
      </c>
      <c r="F151" s="180" t="s">
        <v>206</v>
      </c>
      <c r="G151" s="181" t="s">
        <v>165</v>
      </c>
      <c r="H151" s="182">
        <v>2</v>
      </c>
      <c r="I151" s="183"/>
      <c r="J151" s="183"/>
      <c r="K151" s="184">
        <f>ROUND(P151*H151,2)</f>
        <v>0</v>
      </c>
      <c r="L151" s="180" t="s">
        <v>166</v>
      </c>
      <c r="M151" s="31"/>
      <c r="N151" s="185" t="s">
        <v>1</v>
      </c>
      <c r="O151" s="186" t="s">
        <v>41</v>
      </c>
      <c r="P151" s="187">
        <f>I151+J151</f>
        <v>0</v>
      </c>
      <c r="Q151" s="187">
        <f>ROUND(I151*H151,2)</f>
        <v>0</v>
      </c>
      <c r="R151" s="187">
        <f>ROUND(J151*H151,2)</f>
        <v>0</v>
      </c>
      <c r="S151" s="55"/>
      <c r="T151" s="188">
        <f>S151*H151</f>
        <v>0</v>
      </c>
      <c r="U151" s="188">
        <v>0</v>
      </c>
      <c r="V151" s="188">
        <f>U151*H151</f>
        <v>0</v>
      </c>
      <c r="W151" s="188">
        <v>0</v>
      </c>
      <c r="X151" s="189">
        <f>W151*H151</f>
        <v>0</v>
      </c>
      <c r="Y151" s="30"/>
      <c r="Z151" s="30"/>
      <c r="AA151" s="30"/>
      <c r="AB151" s="30"/>
      <c r="AC151" s="30"/>
      <c r="AD151" s="30"/>
      <c r="AE151" s="30"/>
      <c r="AR151" s="190" t="s">
        <v>167</v>
      </c>
      <c r="AT151" s="190" t="s">
        <v>162</v>
      </c>
      <c r="AU151" s="190" t="s">
        <v>86</v>
      </c>
      <c r="AY151" s="13" t="s">
        <v>161</v>
      </c>
      <c r="BE151" s="96">
        <f>IF(O151="základní",K151,0)</f>
        <v>0</v>
      </c>
      <c r="BF151" s="96">
        <f>IF(O151="snížená",K151,0)</f>
        <v>0</v>
      </c>
      <c r="BG151" s="96">
        <f>IF(O151="zákl. přenesená",K151,0)</f>
        <v>0</v>
      </c>
      <c r="BH151" s="96">
        <f>IF(O151="sníž. přenesená",K151,0)</f>
        <v>0</v>
      </c>
      <c r="BI151" s="96">
        <f>IF(O151="nulová",K151,0)</f>
        <v>0</v>
      </c>
      <c r="BJ151" s="13" t="s">
        <v>86</v>
      </c>
      <c r="BK151" s="96">
        <f>ROUND(P151*H151,2)</f>
        <v>0</v>
      </c>
      <c r="BL151" s="13" t="s">
        <v>167</v>
      </c>
      <c r="BM151" s="190" t="s">
        <v>207</v>
      </c>
    </row>
    <row r="152" spans="1:65" s="2" customFormat="1" ht="48.75">
      <c r="A152" s="30"/>
      <c r="B152" s="31"/>
      <c r="C152" s="30"/>
      <c r="D152" s="191" t="s">
        <v>169</v>
      </c>
      <c r="E152" s="30"/>
      <c r="F152" s="192" t="s">
        <v>208</v>
      </c>
      <c r="G152" s="30"/>
      <c r="H152" s="30"/>
      <c r="I152" s="106"/>
      <c r="J152" s="106"/>
      <c r="K152" s="30"/>
      <c r="L152" s="30"/>
      <c r="M152" s="31"/>
      <c r="N152" s="193"/>
      <c r="O152" s="194"/>
      <c r="P152" s="55"/>
      <c r="Q152" s="55"/>
      <c r="R152" s="55"/>
      <c r="S152" s="55"/>
      <c r="T152" s="55"/>
      <c r="U152" s="55"/>
      <c r="V152" s="55"/>
      <c r="W152" s="55"/>
      <c r="X152" s="56"/>
      <c r="Y152" s="30"/>
      <c r="Z152" s="30"/>
      <c r="AA152" s="30"/>
      <c r="AB152" s="30"/>
      <c r="AC152" s="30"/>
      <c r="AD152" s="30"/>
      <c r="AE152" s="30"/>
      <c r="AT152" s="13" t="s">
        <v>169</v>
      </c>
      <c r="AU152" s="13" t="s">
        <v>86</v>
      </c>
    </row>
    <row r="153" spans="1:65" s="2" customFormat="1" ht="33" customHeight="1">
      <c r="A153" s="30"/>
      <c r="B153" s="146"/>
      <c r="C153" s="195" t="s">
        <v>209</v>
      </c>
      <c r="D153" s="195" t="s">
        <v>158</v>
      </c>
      <c r="E153" s="196" t="s">
        <v>210</v>
      </c>
      <c r="F153" s="197" t="s">
        <v>211</v>
      </c>
      <c r="G153" s="198" t="s">
        <v>165</v>
      </c>
      <c r="H153" s="199">
        <v>2</v>
      </c>
      <c r="I153" s="200"/>
      <c r="J153" s="201"/>
      <c r="K153" s="202">
        <f>ROUND(P153*H153,2)</f>
        <v>0</v>
      </c>
      <c r="L153" s="197" t="s">
        <v>166</v>
      </c>
      <c r="M153" s="203"/>
      <c r="N153" s="204" t="s">
        <v>1</v>
      </c>
      <c r="O153" s="186" t="s">
        <v>41</v>
      </c>
      <c r="P153" s="187">
        <f>I153+J153</f>
        <v>0</v>
      </c>
      <c r="Q153" s="187">
        <f>ROUND(I153*H153,2)</f>
        <v>0</v>
      </c>
      <c r="R153" s="187">
        <f>ROUND(J153*H153,2)</f>
        <v>0</v>
      </c>
      <c r="S153" s="55"/>
      <c r="T153" s="188">
        <f>S153*H153</f>
        <v>0</v>
      </c>
      <c r="U153" s="188">
        <v>0</v>
      </c>
      <c r="V153" s="188">
        <f>U153*H153</f>
        <v>0</v>
      </c>
      <c r="W153" s="188">
        <v>0</v>
      </c>
      <c r="X153" s="189">
        <f>W153*H153</f>
        <v>0</v>
      </c>
      <c r="Y153" s="30"/>
      <c r="Z153" s="30"/>
      <c r="AA153" s="30"/>
      <c r="AB153" s="30"/>
      <c r="AC153" s="30"/>
      <c r="AD153" s="30"/>
      <c r="AE153" s="30"/>
      <c r="AR153" s="190" t="s">
        <v>212</v>
      </c>
      <c r="AT153" s="190" t="s">
        <v>158</v>
      </c>
      <c r="AU153" s="190" t="s">
        <v>86</v>
      </c>
      <c r="AY153" s="13" t="s">
        <v>161</v>
      </c>
      <c r="BE153" s="96">
        <f>IF(O153="základní",K153,0)</f>
        <v>0</v>
      </c>
      <c r="BF153" s="96">
        <f>IF(O153="snížená",K153,0)</f>
        <v>0</v>
      </c>
      <c r="BG153" s="96">
        <f>IF(O153="zákl. přenesená",K153,0)</f>
        <v>0</v>
      </c>
      <c r="BH153" s="96">
        <f>IF(O153="sníž. přenesená",K153,0)</f>
        <v>0</v>
      </c>
      <c r="BI153" s="96">
        <f>IF(O153="nulová",K153,0)</f>
        <v>0</v>
      </c>
      <c r="BJ153" s="13" t="s">
        <v>86</v>
      </c>
      <c r="BK153" s="96">
        <f>ROUND(P153*H153,2)</f>
        <v>0</v>
      </c>
      <c r="BL153" s="13" t="s">
        <v>212</v>
      </c>
      <c r="BM153" s="190" t="s">
        <v>213</v>
      </c>
    </row>
    <row r="154" spans="1:65" s="2" customFormat="1" ht="29.25">
      <c r="A154" s="30"/>
      <c r="B154" s="31"/>
      <c r="C154" s="30"/>
      <c r="D154" s="191" t="s">
        <v>169</v>
      </c>
      <c r="E154" s="30"/>
      <c r="F154" s="192" t="s">
        <v>211</v>
      </c>
      <c r="G154" s="30"/>
      <c r="H154" s="30"/>
      <c r="I154" s="106"/>
      <c r="J154" s="106"/>
      <c r="K154" s="30"/>
      <c r="L154" s="30"/>
      <c r="M154" s="31"/>
      <c r="N154" s="193"/>
      <c r="O154" s="194"/>
      <c r="P154" s="55"/>
      <c r="Q154" s="55"/>
      <c r="R154" s="55"/>
      <c r="S154" s="55"/>
      <c r="T154" s="55"/>
      <c r="U154" s="55"/>
      <c r="V154" s="55"/>
      <c r="W154" s="55"/>
      <c r="X154" s="56"/>
      <c r="Y154" s="30"/>
      <c r="Z154" s="30"/>
      <c r="AA154" s="30"/>
      <c r="AB154" s="30"/>
      <c r="AC154" s="30"/>
      <c r="AD154" s="30"/>
      <c r="AE154" s="30"/>
      <c r="AT154" s="13" t="s">
        <v>169</v>
      </c>
      <c r="AU154" s="13" t="s">
        <v>86</v>
      </c>
    </row>
    <row r="155" spans="1:65" s="2" customFormat="1" ht="21.75" customHeight="1">
      <c r="A155" s="30"/>
      <c r="B155" s="146"/>
      <c r="C155" s="178" t="s">
        <v>214</v>
      </c>
      <c r="D155" s="178" t="s">
        <v>162</v>
      </c>
      <c r="E155" s="179" t="s">
        <v>215</v>
      </c>
      <c r="F155" s="180" t="s">
        <v>216</v>
      </c>
      <c r="G155" s="181" t="s">
        <v>165</v>
      </c>
      <c r="H155" s="182">
        <v>2</v>
      </c>
      <c r="I155" s="183"/>
      <c r="J155" s="183"/>
      <c r="K155" s="184">
        <f>ROUND(P155*H155,2)</f>
        <v>0</v>
      </c>
      <c r="L155" s="180" t="s">
        <v>166</v>
      </c>
      <c r="M155" s="31"/>
      <c r="N155" s="185" t="s">
        <v>1</v>
      </c>
      <c r="O155" s="186" t="s">
        <v>41</v>
      </c>
      <c r="P155" s="187">
        <f>I155+J155</f>
        <v>0</v>
      </c>
      <c r="Q155" s="187">
        <f>ROUND(I155*H155,2)</f>
        <v>0</v>
      </c>
      <c r="R155" s="187">
        <f>ROUND(J155*H155,2)</f>
        <v>0</v>
      </c>
      <c r="S155" s="55"/>
      <c r="T155" s="188">
        <f>S155*H155</f>
        <v>0</v>
      </c>
      <c r="U155" s="188">
        <v>0</v>
      </c>
      <c r="V155" s="188">
        <f>U155*H155</f>
        <v>0</v>
      </c>
      <c r="W155" s="188">
        <v>0</v>
      </c>
      <c r="X155" s="189">
        <f>W155*H155</f>
        <v>0</v>
      </c>
      <c r="Y155" s="30"/>
      <c r="Z155" s="30"/>
      <c r="AA155" s="30"/>
      <c r="AB155" s="30"/>
      <c r="AC155" s="30"/>
      <c r="AD155" s="30"/>
      <c r="AE155" s="30"/>
      <c r="AR155" s="190" t="s">
        <v>217</v>
      </c>
      <c r="AT155" s="190" t="s">
        <v>162</v>
      </c>
      <c r="AU155" s="190" t="s">
        <v>86</v>
      </c>
      <c r="AY155" s="13" t="s">
        <v>161</v>
      </c>
      <c r="BE155" s="96">
        <f>IF(O155="základní",K155,0)</f>
        <v>0</v>
      </c>
      <c r="BF155" s="96">
        <f>IF(O155="snížená",K155,0)</f>
        <v>0</v>
      </c>
      <c r="BG155" s="96">
        <f>IF(O155="zákl. přenesená",K155,0)</f>
        <v>0</v>
      </c>
      <c r="BH155" s="96">
        <f>IF(O155="sníž. přenesená",K155,0)</f>
        <v>0</v>
      </c>
      <c r="BI155" s="96">
        <f>IF(O155="nulová",K155,0)</f>
        <v>0</v>
      </c>
      <c r="BJ155" s="13" t="s">
        <v>86</v>
      </c>
      <c r="BK155" s="96">
        <f>ROUND(P155*H155,2)</f>
        <v>0</v>
      </c>
      <c r="BL155" s="13" t="s">
        <v>217</v>
      </c>
      <c r="BM155" s="190" t="s">
        <v>218</v>
      </c>
    </row>
    <row r="156" spans="1:65" s="2" customFormat="1" ht="19.5">
      <c r="A156" s="30"/>
      <c r="B156" s="31"/>
      <c r="C156" s="30"/>
      <c r="D156" s="191" t="s">
        <v>169</v>
      </c>
      <c r="E156" s="30"/>
      <c r="F156" s="192" t="s">
        <v>216</v>
      </c>
      <c r="G156" s="30"/>
      <c r="H156" s="30"/>
      <c r="I156" s="106"/>
      <c r="J156" s="106"/>
      <c r="K156" s="30"/>
      <c r="L156" s="30"/>
      <c r="M156" s="31"/>
      <c r="N156" s="193"/>
      <c r="O156" s="194"/>
      <c r="P156" s="55"/>
      <c r="Q156" s="55"/>
      <c r="R156" s="55"/>
      <c r="S156" s="55"/>
      <c r="T156" s="55"/>
      <c r="U156" s="55"/>
      <c r="V156" s="55"/>
      <c r="W156" s="55"/>
      <c r="X156" s="56"/>
      <c r="Y156" s="30"/>
      <c r="Z156" s="30"/>
      <c r="AA156" s="30"/>
      <c r="AB156" s="30"/>
      <c r="AC156" s="30"/>
      <c r="AD156" s="30"/>
      <c r="AE156" s="30"/>
      <c r="AT156" s="13" t="s">
        <v>169</v>
      </c>
      <c r="AU156" s="13" t="s">
        <v>86</v>
      </c>
    </row>
    <row r="157" spans="1:65" s="2" customFormat="1" ht="21.75" customHeight="1">
      <c r="A157" s="30"/>
      <c r="B157" s="146"/>
      <c r="C157" s="178" t="s">
        <v>219</v>
      </c>
      <c r="D157" s="178" t="s">
        <v>162</v>
      </c>
      <c r="E157" s="179" t="s">
        <v>220</v>
      </c>
      <c r="F157" s="180" t="s">
        <v>221</v>
      </c>
      <c r="G157" s="181" t="s">
        <v>165</v>
      </c>
      <c r="H157" s="182">
        <v>2</v>
      </c>
      <c r="I157" s="183"/>
      <c r="J157" s="183"/>
      <c r="K157" s="184">
        <f>ROUND(P157*H157,2)</f>
        <v>0</v>
      </c>
      <c r="L157" s="180" t="s">
        <v>166</v>
      </c>
      <c r="M157" s="31"/>
      <c r="N157" s="185" t="s">
        <v>1</v>
      </c>
      <c r="O157" s="186" t="s">
        <v>41</v>
      </c>
      <c r="P157" s="187">
        <f>I157+J157</f>
        <v>0</v>
      </c>
      <c r="Q157" s="187">
        <f>ROUND(I157*H157,2)</f>
        <v>0</v>
      </c>
      <c r="R157" s="187">
        <f>ROUND(J157*H157,2)</f>
        <v>0</v>
      </c>
      <c r="S157" s="55"/>
      <c r="T157" s="188">
        <f>S157*H157</f>
        <v>0</v>
      </c>
      <c r="U157" s="188">
        <v>0</v>
      </c>
      <c r="V157" s="188">
        <f>U157*H157</f>
        <v>0</v>
      </c>
      <c r="W157" s="188">
        <v>0</v>
      </c>
      <c r="X157" s="189">
        <f>W157*H157</f>
        <v>0</v>
      </c>
      <c r="Y157" s="30"/>
      <c r="Z157" s="30"/>
      <c r="AA157" s="30"/>
      <c r="AB157" s="30"/>
      <c r="AC157" s="30"/>
      <c r="AD157" s="30"/>
      <c r="AE157" s="30"/>
      <c r="AR157" s="190" t="s">
        <v>217</v>
      </c>
      <c r="AT157" s="190" t="s">
        <v>162</v>
      </c>
      <c r="AU157" s="190" t="s">
        <v>86</v>
      </c>
      <c r="AY157" s="13" t="s">
        <v>161</v>
      </c>
      <c r="BE157" s="96">
        <f>IF(O157="základní",K157,0)</f>
        <v>0</v>
      </c>
      <c r="BF157" s="96">
        <f>IF(O157="snížená",K157,0)</f>
        <v>0</v>
      </c>
      <c r="BG157" s="96">
        <f>IF(O157="zákl. přenesená",K157,0)</f>
        <v>0</v>
      </c>
      <c r="BH157" s="96">
        <f>IF(O157="sníž. přenesená",K157,0)</f>
        <v>0</v>
      </c>
      <c r="BI157" s="96">
        <f>IF(O157="nulová",K157,0)</f>
        <v>0</v>
      </c>
      <c r="BJ157" s="13" t="s">
        <v>86</v>
      </c>
      <c r="BK157" s="96">
        <f>ROUND(P157*H157,2)</f>
        <v>0</v>
      </c>
      <c r="BL157" s="13" t="s">
        <v>217</v>
      </c>
      <c r="BM157" s="190" t="s">
        <v>222</v>
      </c>
    </row>
    <row r="158" spans="1:65" s="2" customFormat="1" ht="19.5">
      <c r="A158" s="30"/>
      <c r="B158" s="31"/>
      <c r="C158" s="30"/>
      <c r="D158" s="191" t="s">
        <v>169</v>
      </c>
      <c r="E158" s="30"/>
      <c r="F158" s="192" t="s">
        <v>221</v>
      </c>
      <c r="G158" s="30"/>
      <c r="H158" s="30"/>
      <c r="I158" s="106"/>
      <c r="J158" s="106"/>
      <c r="K158" s="30"/>
      <c r="L158" s="30"/>
      <c r="M158" s="31"/>
      <c r="N158" s="193"/>
      <c r="O158" s="194"/>
      <c r="P158" s="55"/>
      <c r="Q158" s="55"/>
      <c r="R158" s="55"/>
      <c r="S158" s="55"/>
      <c r="T158" s="55"/>
      <c r="U158" s="55"/>
      <c r="V158" s="55"/>
      <c r="W158" s="55"/>
      <c r="X158" s="56"/>
      <c r="Y158" s="30"/>
      <c r="Z158" s="30"/>
      <c r="AA158" s="30"/>
      <c r="AB158" s="30"/>
      <c r="AC158" s="30"/>
      <c r="AD158" s="30"/>
      <c r="AE158" s="30"/>
      <c r="AT158" s="13" t="s">
        <v>169</v>
      </c>
      <c r="AU158" s="13" t="s">
        <v>86</v>
      </c>
    </row>
    <row r="159" spans="1:65" s="2" customFormat="1" ht="44.25" customHeight="1">
      <c r="A159" s="30"/>
      <c r="B159" s="146"/>
      <c r="C159" s="195" t="s">
        <v>223</v>
      </c>
      <c r="D159" s="195" t="s">
        <v>158</v>
      </c>
      <c r="E159" s="196" t="s">
        <v>224</v>
      </c>
      <c r="F159" s="197" t="s">
        <v>225</v>
      </c>
      <c r="G159" s="198" t="s">
        <v>165</v>
      </c>
      <c r="H159" s="199">
        <v>2</v>
      </c>
      <c r="I159" s="200"/>
      <c r="J159" s="201"/>
      <c r="K159" s="202">
        <f>ROUND(P159*H159,2)</f>
        <v>0</v>
      </c>
      <c r="L159" s="197" t="s">
        <v>166</v>
      </c>
      <c r="M159" s="203"/>
      <c r="N159" s="204" t="s">
        <v>1</v>
      </c>
      <c r="O159" s="186" t="s">
        <v>41</v>
      </c>
      <c r="P159" s="187">
        <f>I159+J159</f>
        <v>0</v>
      </c>
      <c r="Q159" s="187">
        <f>ROUND(I159*H159,2)</f>
        <v>0</v>
      </c>
      <c r="R159" s="187">
        <f>ROUND(J159*H159,2)</f>
        <v>0</v>
      </c>
      <c r="S159" s="55"/>
      <c r="T159" s="188">
        <f>S159*H159</f>
        <v>0</v>
      </c>
      <c r="U159" s="188">
        <v>0</v>
      </c>
      <c r="V159" s="188">
        <f>U159*H159</f>
        <v>0</v>
      </c>
      <c r="W159" s="188">
        <v>0</v>
      </c>
      <c r="X159" s="189">
        <f>W159*H159</f>
        <v>0</v>
      </c>
      <c r="Y159" s="30"/>
      <c r="Z159" s="30"/>
      <c r="AA159" s="30"/>
      <c r="AB159" s="30"/>
      <c r="AC159" s="30"/>
      <c r="AD159" s="30"/>
      <c r="AE159" s="30"/>
      <c r="AR159" s="190" t="s">
        <v>212</v>
      </c>
      <c r="AT159" s="190" t="s">
        <v>158</v>
      </c>
      <c r="AU159" s="190" t="s">
        <v>86</v>
      </c>
      <c r="AY159" s="13" t="s">
        <v>161</v>
      </c>
      <c r="BE159" s="96">
        <f>IF(O159="základní",K159,0)</f>
        <v>0</v>
      </c>
      <c r="BF159" s="96">
        <f>IF(O159="snížená",K159,0)</f>
        <v>0</v>
      </c>
      <c r="BG159" s="96">
        <f>IF(O159="zákl. přenesená",K159,0)</f>
        <v>0</v>
      </c>
      <c r="BH159" s="96">
        <f>IF(O159="sníž. přenesená",K159,0)</f>
        <v>0</v>
      </c>
      <c r="BI159" s="96">
        <f>IF(O159="nulová",K159,0)</f>
        <v>0</v>
      </c>
      <c r="BJ159" s="13" t="s">
        <v>86</v>
      </c>
      <c r="BK159" s="96">
        <f>ROUND(P159*H159,2)</f>
        <v>0</v>
      </c>
      <c r="BL159" s="13" t="s">
        <v>212</v>
      </c>
      <c r="BM159" s="190" t="s">
        <v>226</v>
      </c>
    </row>
    <row r="160" spans="1:65" s="2" customFormat="1" ht="39">
      <c r="A160" s="30"/>
      <c r="B160" s="31"/>
      <c r="C160" s="30"/>
      <c r="D160" s="191" t="s">
        <v>169</v>
      </c>
      <c r="E160" s="30"/>
      <c r="F160" s="192" t="s">
        <v>225</v>
      </c>
      <c r="G160" s="30"/>
      <c r="H160" s="30"/>
      <c r="I160" s="106"/>
      <c r="J160" s="106"/>
      <c r="K160" s="30"/>
      <c r="L160" s="30"/>
      <c r="M160" s="31"/>
      <c r="N160" s="193"/>
      <c r="O160" s="194"/>
      <c r="P160" s="55"/>
      <c r="Q160" s="55"/>
      <c r="R160" s="55"/>
      <c r="S160" s="55"/>
      <c r="T160" s="55"/>
      <c r="U160" s="55"/>
      <c r="V160" s="55"/>
      <c r="W160" s="55"/>
      <c r="X160" s="56"/>
      <c r="Y160" s="30"/>
      <c r="Z160" s="30"/>
      <c r="AA160" s="30"/>
      <c r="AB160" s="30"/>
      <c r="AC160" s="30"/>
      <c r="AD160" s="30"/>
      <c r="AE160" s="30"/>
      <c r="AT160" s="13" t="s">
        <v>169</v>
      </c>
      <c r="AU160" s="13" t="s">
        <v>86</v>
      </c>
    </row>
    <row r="161" spans="1:65" s="2" customFormat="1" ht="21.75" customHeight="1">
      <c r="A161" s="30"/>
      <c r="B161" s="146"/>
      <c r="C161" s="195" t="s">
        <v>9</v>
      </c>
      <c r="D161" s="195" t="s">
        <v>158</v>
      </c>
      <c r="E161" s="196" t="s">
        <v>227</v>
      </c>
      <c r="F161" s="197" t="s">
        <v>228</v>
      </c>
      <c r="G161" s="198" t="s">
        <v>165</v>
      </c>
      <c r="H161" s="199">
        <v>2</v>
      </c>
      <c r="I161" s="200"/>
      <c r="J161" s="201"/>
      <c r="K161" s="202">
        <f>ROUND(P161*H161,2)</f>
        <v>0</v>
      </c>
      <c r="L161" s="197" t="s">
        <v>166</v>
      </c>
      <c r="M161" s="203"/>
      <c r="N161" s="204" t="s">
        <v>1</v>
      </c>
      <c r="O161" s="186" t="s">
        <v>41</v>
      </c>
      <c r="P161" s="187">
        <f>I161+J161</f>
        <v>0</v>
      </c>
      <c r="Q161" s="187">
        <f>ROUND(I161*H161,2)</f>
        <v>0</v>
      </c>
      <c r="R161" s="187">
        <f>ROUND(J161*H161,2)</f>
        <v>0</v>
      </c>
      <c r="S161" s="55"/>
      <c r="T161" s="188">
        <f>S161*H161</f>
        <v>0</v>
      </c>
      <c r="U161" s="188">
        <v>0</v>
      </c>
      <c r="V161" s="188">
        <f>U161*H161</f>
        <v>0</v>
      </c>
      <c r="W161" s="188">
        <v>0</v>
      </c>
      <c r="X161" s="189">
        <f>W161*H161</f>
        <v>0</v>
      </c>
      <c r="Y161" s="30"/>
      <c r="Z161" s="30"/>
      <c r="AA161" s="30"/>
      <c r="AB161" s="30"/>
      <c r="AC161" s="30"/>
      <c r="AD161" s="30"/>
      <c r="AE161" s="30"/>
      <c r="AR161" s="190" t="s">
        <v>212</v>
      </c>
      <c r="AT161" s="190" t="s">
        <v>158</v>
      </c>
      <c r="AU161" s="190" t="s">
        <v>86</v>
      </c>
      <c r="AY161" s="13" t="s">
        <v>161</v>
      </c>
      <c r="BE161" s="96">
        <f>IF(O161="základní",K161,0)</f>
        <v>0</v>
      </c>
      <c r="BF161" s="96">
        <f>IF(O161="snížená",K161,0)</f>
        <v>0</v>
      </c>
      <c r="BG161" s="96">
        <f>IF(O161="zákl. přenesená",K161,0)</f>
        <v>0</v>
      </c>
      <c r="BH161" s="96">
        <f>IF(O161="sníž. přenesená",K161,0)</f>
        <v>0</v>
      </c>
      <c r="BI161" s="96">
        <f>IF(O161="nulová",K161,0)</f>
        <v>0</v>
      </c>
      <c r="BJ161" s="13" t="s">
        <v>86</v>
      </c>
      <c r="BK161" s="96">
        <f>ROUND(P161*H161,2)</f>
        <v>0</v>
      </c>
      <c r="BL161" s="13" t="s">
        <v>212</v>
      </c>
      <c r="BM161" s="190" t="s">
        <v>229</v>
      </c>
    </row>
    <row r="162" spans="1:65" s="2" customFormat="1">
      <c r="A162" s="30"/>
      <c r="B162" s="31"/>
      <c r="C162" s="30"/>
      <c r="D162" s="191" t="s">
        <v>169</v>
      </c>
      <c r="E162" s="30"/>
      <c r="F162" s="192" t="s">
        <v>228</v>
      </c>
      <c r="G162" s="30"/>
      <c r="H162" s="30"/>
      <c r="I162" s="106"/>
      <c r="J162" s="106"/>
      <c r="K162" s="30"/>
      <c r="L162" s="30"/>
      <c r="M162" s="31"/>
      <c r="N162" s="193"/>
      <c r="O162" s="194"/>
      <c r="P162" s="55"/>
      <c r="Q162" s="55"/>
      <c r="R162" s="55"/>
      <c r="S162" s="55"/>
      <c r="T162" s="55"/>
      <c r="U162" s="55"/>
      <c r="V162" s="55"/>
      <c r="W162" s="55"/>
      <c r="X162" s="56"/>
      <c r="Y162" s="30"/>
      <c r="Z162" s="30"/>
      <c r="AA162" s="30"/>
      <c r="AB162" s="30"/>
      <c r="AC162" s="30"/>
      <c r="AD162" s="30"/>
      <c r="AE162" s="30"/>
      <c r="AT162" s="13" t="s">
        <v>169</v>
      </c>
      <c r="AU162" s="13" t="s">
        <v>86</v>
      </c>
    </row>
    <row r="163" spans="1:65" s="2" customFormat="1" ht="19.5">
      <c r="A163" s="30"/>
      <c r="B163" s="31"/>
      <c r="C163" s="30"/>
      <c r="D163" s="191" t="s">
        <v>173</v>
      </c>
      <c r="E163" s="30"/>
      <c r="F163" s="205" t="s">
        <v>230</v>
      </c>
      <c r="G163" s="30"/>
      <c r="H163" s="30"/>
      <c r="I163" s="106"/>
      <c r="J163" s="106"/>
      <c r="K163" s="30"/>
      <c r="L163" s="30"/>
      <c r="M163" s="31"/>
      <c r="N163" s="193"/>
      <c r="O163" s="194"/>
      <c r="P163" s="55"/>
      <c r="Q163" s="55"/>
      <c r="R163" s="55"/>
      <c r="S163" s="55"/>
      <c r="T163" s="55"/>
      <c r="U163" s="55"/>
      <c r="V163" s="55"/>
      <c r="W163" s="55"/>
      <c r="X163" s="56"/>
      <c r="Y163" s="30"/>
      <c r="Z163" s="30"/>
      <c r="AA163" s="30"/>
      <c r="AB163" s="30"/>
      <c r="AC163" s="30"/>
      <c r="AD163" s="30"/>
      <c r="AE163" s="30"/>
      <c r="AT163" s="13" t="s">
        <v>173</v>
      </c>
      <c r="AU163" s="13" t="s">
        <v>86</v>
      </c>
    </row>
    <row r="164" spans="1:65" s="2" customFormat="1" ht="21.75" customHeight="1">
      <c r="A164" s="30"/>
      <c r="B164" s="146"/>
      <c r="C164" s="195" t="s">
        <v>231</v>
      </c>
      <c r="D164" s="195" t="s">
        <v>158</v>
      </c>
      <c r="E164" s="196" t="s">
        <v>232</v>
      </c>
      <c r="F164" s="197" t="s">
        <v>233</v>
      </c>
      <c r="G164" s="198" t="s">
        <v>165</v>
      </c>
      <c r="H164" s="199">
        <v>2</v>
      </c>
      <c r="I164" s="200"/>
      <c r="J164" s="201"/>
      <c r="K164" s="202">
        <f>ROUND(P164*H164,2)</f>
        <v>0</v>
      </c>
      <c r="L164" s="197" t="s">
        <v>166</v>
      </c>
      <c r="M164" s="203"/>
      <c r="N164" s="204" t="s">
        <v>1</v>
      </c>
      <c r="O164" s="186" t="s">
        <v>41</v>
      </c>
      <c r="P164" s="187">
        <f>I164+J164</f>
        <v>0</v>
      </c>
      <c r="Q164" s="187">
        <f>ROUND(I164*H164,2)</f>
        <v>0</v>
      </c>
      <c r="R164" s="187">
        <f>ROUND(J164*H164,2)</f>
        <v>0</v>
      </c>
      <c r="S164" s="55"/>
      <c r="T164" s="188">
        <f>S164*H164</f>
        <v>0</v>
      </c>
      <c r="U164" s="188">
        <v>0</v>
      </c>
      <c r="V164" s="188">
        <f>U164*H164</f>
        <v>0</v>
      </c>
      <c r="W164" s="188">
        <v>0</v>
      </c>
      <c r="X164" s="189">
        <f>W164*H164</f>
        <v>0</v>
      </c>
      <c r="Y164" s="30"/>
      <c r="Z164" s="30"/>
      <c r="AA164" s="30"/>
      <c r="AB164" s="30"/>
      <c r="AC164" s="30"/>
      <c r="AD164" s="30"/>
      <c r="AE164" s="30"/>
      <c r="AR164" s="190" t="s">
        <v>212</v>
      </c>
      <c r="AT164" s="190" t="s">
        <v>158</v>
      </c>
      <c r="AU164" s="190" t="s">
        <v>86</v>
      </c>
      <c r="AY164" s="13" t="s">
        <v>161</v>
      </c>
      <c r="BE164" s="96">
        <f>IF(O164="základní",K164,0)</f>
        <v>0</v>
      </c>
      <c r="BF164" s="96">
        <f>IF(O164="snížená",K164,0)</f>
        <v>0</v>
      </c>
      <c r="BG164" s="96">
        <f>IF(O164="zákl. přenesená",K164,0)</f>
        <v>0</v>
      </c>
      <c r="BH164" s="96">
        <f>IF(O164="sníž. přenesená",K164,0)</f>
        <v>0</v>
      </c>
      <c r="BI164" s="96">
        <f>IF(O164="nulová",K164,0)</f>
        <v>0</v>
      </c>
      <c r="BJ164" s="13" t="s">
        <v>86</v>
      </c>
      <c r="BK164" s="96">
        <f>ROUND(P164*H164,2)</f>
        <v>0</v>
      </c>
      <c r="BL164" s="13" t="s">
        <v>212</v>
      </c>
      <c r="BM164" s="190" t="s">
        <v>234</v>
      </c>
    </row>
    <row r="165" spans="1:65" s="2" customFormat="1">
      <c r="A165" s="30"/>
      <c r="B165" s="31"/>
      <c r="C165" s="30"/>
      <c r="D165" s="191" t="s">
        <v>169</v>
      </c>
      <c r="E165" s="30"/>
      <c r="F165" s="192" t="s">
        <v>233</v>
      </c>
      <c r="G165" s="30"/>
      <c r="H165" s="30"/>
      <c r="I165" s="106"/>
      <c r="J165" s="106"/>
      <c r="K165" s="30"/>
      <c r="L165" s="30"/>
      <c r="M165" s="31"/>
      <c r="N165" s="193"/>
      <c r="O165" s="194"/>
      <c r="P165" s="55"/>
      <c r="Q165" s="55"/>
      <c r="R165" s="55"/>
      <c r="S165" s="55"/>
      <c r="T165" s="55"/>
      <c r="U165" s="55"/>
      <c r="V165" s="55"/>
      <c r="W165" s="55"/>
      <c r="X165" s="56"/>
      <c r="Y165" s="30"/>
      <c r="Z165" s="30"/>
      <c r="AA165" s="30"/>
      <c r="AB165" s="30"/>
      <c r="AC165" s="30"/>
      <c r="AD165" s="30"/>
      <c r="AE165" s="30"/>
      <c r="AT165" s="13" t="s">
        <v>169</v>
      </c>
      <c r="AU165" s="13" t="s">
        <v>86</v>
      </c>
    </row>
    <row r="166" spans="1:65" s="2" customFormat="1" ht="19.5">
      <c r="A166" s="30"/>
      <c r="B166" s="31"/>
      <c r="C166" s="30"/>
      <c r="D166" s="191" t="s">
        <v>173</v>
      </c>
      <c r="E166" s="30"/>
      <c r="F166" s="205" t="s">
        <v>235</v>
      </c>
      <c r="G166" s="30"/>
      <c r="H166" s="30"/>
      <c r="I166" s="106"/>
      <c r="J166" s="106"/>
      <c r="K166" s="30"/>
      <c r="L166" s="30"/>
      <c r="M166" s="31"/>
      <c r="N166" s="193"/>
      <c r="O166" s="194"/>
      <c r="P166" s="55"/>
      <c r="Q166" s="55"/>
      <c r="R166" s="55"/>
      <c r="S166" s="55"/>
      <c r="T166" s="55"/>
      <c r="U166" s="55"/>
      <c r="V166" s="55"/>
      <c r="W166" s="55"/>
      <c r="X166" s="56"/>
      <c r="Y166" s="30"/>
      <c r="Z166" s="30"/>
      <c r="AA166" s="30"/>
      <c r="AB166" s="30"/>
      <c r="AC166" s="30"/>
      <c r="AD166" s="30"/>
      <c r="AE166" s="30"/>
      <c r="AT166" s="13" t="s">
        <v>173</v>
      </c>
      <c r="AU166" s="13" t="s">
        <v>86</v>
      </c>
    </row>
    <row r="167" spans="1:65" s="2" customFormat="1" ht="21.75" customHeight="1">
      <c r="A167" s="30"/>
      <c r="B167" s="146"/>
      <c r="C167" s="195" t="s">
        <v>236</v>
      </c>
      <c r="D167" s="195" t="s">
        <v>158</v>
      </c>
      <c r="E167" s="196" t="s">
        <v>237</v>
      </c>
      <c r="F167" s="197" t="s">
        <v>238</v>
      </c>
      <c r="G167" s="198" t="s">
        <v>165</v>
      </c>
      <c r="H167" s="199">
        <v>7</v>
      </c>
      <c r="I167" s="200"/>
      <c r="J167" s="201"/>
      <c r="K167" s="202">
        <f>ROUND(P167*H167,2)</f>
        <v>0</v>
      </c>
      <c r="L167" s="197" t="s">
        <v>166</v>
      </c>
      <c r="M167" s="203"/>
      <c r="N167" s="204" t="s">
        <v>1</v>
      </c>
      <c r="O167" s="186" t="s">
        <v>41</v>
      </c>
      <c r="P167" s="187">
        <f>I167+J167</f>
        <v>0</v>
      </c>
      <c r="Q167" s="187">
        <f>ROUND(I167*H167,2)</f>
        <v>0</v>
      </c>
      <c r="R167" s="187">
        <f>ROUND(J167*H167,2)</f>
        <v>0</v>
      </c>
      <c r="S167" s="55"/>
      <c r="T167" s="188">
        <f>S167*H167</f>
        <v>0</v>
      </c>
      <c r="U167" s="188">
        <v>0</v>
      </c>
      <c r="V167" s="188">
        <f>U167*H167</f>
        <v>0</v>
      </c>
      <c r="W167" s="188">
        <v>0</v>
      </c>
      <c r="X167" s="189">
        <f>W167*H167</f>
        <v>0</v>
      </c>
      <c r="Y167" s="30"/>
      <c r="Z167" s="30"/>
      <c r="AA167" s="30"/>
      <c r="AB167" s="30"/>
      <c r="AC167" s="30"/>
      <c r="AD167" s="30"/>
      <c r="AE167" s="30"/>
      <c r="AR167" s="190" t="s">
        <v>212</v>
      </c>
      <c r="AT167" s="190" t="s">
        <v>158</v>
      </c>
      <c r="AU167" s="190" t="s">
        <v>86</v>
      </c>
      <c r="AY167" s="13" t="s">
        <v>161</v>
      </c>
      <c r="BE167" s="96">
        <f>IF(O167="základní",K167,0)</f>
        <v>0</v>
      </c>
      <c r="BF167" s="96">
        <f>IF(O167="snížená",K167,0)</f>
        <v>0</v>
      </c>
      <c r="BG167" s="96">
        <f>IF(O167="zákl. přenesená",K167,0)</f>
        <v>0</v>
      </c>
      <c r="BH167" s="96">
        <f>IF(O167="sníž. přenesená",K167,0)</f>
        <v>0</v>
      </c>
      <c r="BI167" s="96">
        <f>IF(O167="nulová",K167,0)</f>
        <v>0</v>
      </c>
      <c r="BJ167" s="13" t="s">
        <v>86</v>
      </c>
      <c r="BK167" s="96">
        <f>ROUND(P167*H167,2)</f>
        <v>0</v>
      </c>
      <c r="BL167" s="13" t="s">
        <v>212</v>
      </c>
      <c r="BM167" s="190" t="s">
        <v>282</v>
      </c>
    </row>
    <row r="168" spans="1:65" s="2" customFormat="1" ht="19.5">
      <c r="A168" s="30"/>
      <c r="B168" s="31"/>
      <c r="C168" s="30"/>
      <c r="D168" s="191" t="s">
        <v>169</v>
      </c>
      <c r="E168" s="30"/>
      <c r="F168" s="192" t="s">
        <v>238</v>
      </c>
      <c r="G168" s="30"/>
      <c r="H168" s="30"/>
      <c r="I168" s="106"/>
      <c r="J168" s="106"/>
      <c r="K168" s="30"/>
      <c r="L168" s="30"/>
      <c r="M168" s="31"/>
      <c r="N168" s="193"/>
      <c r="O168" s="194"/>
      <c r="P168" s="55"/>
      <c r="Q168" s="55"/>
      <c r="R168" s="55"/>
      <c r="S168" s="55"/>
      <c r="T168" s="55"/>
      <c r="U168" s="55"/>
      <c r="V168" s="55"/>
      <c r="W168" s="55"/>
      <c r="X168" s="56"/>
      <c r="Y168" s="30"/>
      <c r="Z168" s="30"/>
      <c r="AA168" s="30"/>
      <c r="AB168" s="30"/>
      <c r="AC168" s="30"/>
      <c r="AD168" s="30"/>
      <c r="AE168" s="30"/>
      <c r="AT168" s="13" t="s">
        <v>169</v>
      </c>
      <c r="AU168" s="13" t="s">
        <v>86</v>
      </c>
    </row>
    <row r="169" spans="1:65" s="2" customFormat="1" ht="55.5" customHeight="1">
      <c r="A169" s="30"/>
      <c r="B169" s="146"/>
      <c r="C169" s="195" t="s">
        <v>240</v>
      </c>
      <c r="D169" s="195" t="s">
        <v>158</v>
      </c>
      <c r="E169" s="196" t="s">
        <v>241</v>
      </c>
      <c r="F169" s="197" t="s">
        <v>242</v>
      </c>
      <c r="G169" s="198" t="s">
        <v>165</v>
      </c>
      <c r="H169" s="199">
        <v>2</v>
      </c>
      <c r="I169" s="200"/>
      <c r="J169" s="201"/>
      <c r="K169" s="202">
        <f>ROUND(P169*H169,2)</f>
        <v>0</v>
      </c>
      <c r="L169" s="197" t="s">
        <v>166</v>
      </c>
      <c r="M169" s="203"/>
      <c r="N169" s="204" t="s">
        <v>1</v>
      </c>
      <c r="O169" s="186" t="s">
        <v>41</v>
      </c>
      <c r="P169" s="187">
        <f>I169+J169</f>
        <v>0</v>
      </c>
      <c r="Q169" s="187">
        <f>ROUND(I169*H169,2)</f>
        <v>0</v>
      </c>
      <c r="R169" s="187">
        <f>ROUND(J169*H169,2)</f>
        <v>0</v>
      </c>
      <c r="S169" s="55"/>
      <c r="T169" s="188">
        <f>S169*H169</f>
        <v>0</v>
      </c>
      <c r="U169" s="188">
        <v>0</v>
      </c>
      <c r="V169" s="188">
        <f>U169*H169</f>
        <v>0</v>
      </c>
      <c r="W169" s="188">
        <v>0</v>
      </c>
      <c r="X169" s="189">
        <f>W169*H169</f>
        <v>0</v>
      </c>
      <c r="Y169" s="30"/>
      <c r="Z169" s="30"/>
      <c r="AA169" s="30"/>
      <c r="AB169" s="30"/>
      <c r="AC169" s="30"/>
      <c r="AD169" s="30"/>
      <c r="AE169" s="30"/>
      <c r="AR169" s="190" t="s">
        <v>212</v>
      </c>
      <c r="AT169" s="190" t="s">
        <v>158</v>
      </c>
      <c r="AU169" s="190" t="s">
        <v>86</v>
      </c>
      <c r="AY169" s="13" t="s">
        <v>161</v>
      </c>
      <c r="BE169" s="96">
        <f>IF(O169="základní",K169,0)</f>
        <v>0</v>
      </c>
      <c r="BF169" s="96">
        <f>IF(O169="snížená",K169,0)</f>
        <v>0</v>
      </c>
      <c r="BG169" s="96">
        <f>IF(O169="zákl. přenesená",K169,0)</f>
        <v>0</v>
      </c>
      <c r="BH169" s="96">
        <f>IF(O169="sníž. přenesená",K169,0)</f>
        <v>0</v>
      </c>
      <c r="BI169" s="96">
        <f>IF(O169="nulová",K169,0)</f>
        <v>0</v>
      </c>
      <c r="BJ169" s="13" t="s">
        <v>86</v>
      </c>
      <c r="BK169" s="96">
        <f>ROUND(P169*H169,2)</f>
        <v>0</v>
      </c>
      <c r="BL169" s="13" t="s">
        <v>212</v>
      </c>
      <c r="BM169" s="190" t="s">
        <v>243</v>
      </c>
    </row>
    <row r="170" spans="1:65" s="2" customFormat="1" ht="39">
      <c r="A170" s="30"/>
      <c r="B170" s="31"/>
      <c r="C170" s="30"/>
      <c r="D170" s="191" t="s">
        <v>169</v>
      </c>
      <c r="E170" s="30"/>
      <c r="F170" s="192" t="s">
        <v>242</v>
      </c>
      <c r="G170" s="30"/>
      <c r="H170" s="30"/>
      <c r="I170" s="106"/>
      <c r="J170" s="106"/>
      <c r="K170" s="30"/>
      <c r="L170" s="30"/>
      <c r="M170" s="31"/>
      <c r="N170" s="193"/>
      <c r="O170" s="194"/>
      <c r="P170" s="55"/>
      <c r="Q170" s="55"/>
      <c r="R170" s="55"/>
      <c r="S170" s="55"/>
      <c r="T170" s="55"/>
      <c r="U170" s="55"/>
      <c r="V170" s="55"/>
      <c r="W170" s="55"/>
      <c r="X170" s="56"/>
      <c r="Y170" s="30"/>
      <c r="Z170" s="30"/>
      <c r="AA170" s="30"/>
      <c r="AB170" s="30"/>
      <c r="AC170" s="30"/>
      <c r="AD170" s="30"/>
      <c r="AE170" s="30"/>
      <c r="AT170" s="13" t="s">
        <v>169</v>
      </c>
      <c r="AU170" s="13" t="s">
        <v>86</v>
      </c>
    </row>
    <row r="171" spans="1:65" s="2" customFormat="1" ht="21.75" customHeight="1">
      <c r="A171" s="30"/>
      <c r="B171" s="146"/>
      <c r="C171" s="195" t="s">
        <v>244</v>
      </c>
      <c r="D171" s="195" t="s">
        <v>158</v>
      </c>
      <c r="E171" s="196" t="s">
        <v>245</v>
      </c>
      <c r="F171" s="197" t="s">
        <v>246</v>
      </c>
      <c r="G171" s="198" t="s">
        <v>165</v>
      </c>
      <c r="H171" s="199">
        <v>1</v>
      </c>
      <c r="I171" s="200"/>
      <c r="J171" s="201"/>
      <c r="K171" s="202">
        <f>ROUND(P171*H171,2)</f>
        <v>0</v>
      </c>
      <c r="L171" s="197" t="s">
        <v>166</v>
      </c>
      <c r="M171" s="203"/>
      <c r="N171" s="204" t="s">
        <v>1</v>
      </c>
      <c r="O171" s="186" t="s">
        <v>41</v>
      </c>
      <c r="P171" s="187">
        <f>I171+J171</f>
        <v>0</v>
      </c>
      <c r="Q171" s="187">
        <f>ROUND(I171*H171,2)</f>
        <v>0</v>
      </c>
      <c r="R171" s="187">
        <f>ROUND(J171*H171,2)</f>
        <v>0</v>
      </c>
      <c r="S171" s="55"/>
      <c r="T171" s="188">
        <f>S171*H171</f>
        <v>0</v>
      </c>
      <c r="U171" s="188">
        <v>0</v>
      </c>
      <c r="V171" s="188">
        <f>U171*H171</f>
        <v>0</v>
      </c>
      <c r="W171" s="188">
        <v>0</v>
      </c>
      <c r="X171" s="189">
        <f>W171*H171</f>
        <v>0</v>
      </c>
      <c r="Y171" s="30"/>
      <c r="Z171" s="30"/>
      <c r="AA171" s="30"/>
      <c r="AB171" s="30"/>
      <c r="AC171" s="30"/>
      <c r="AD171" s="30"/>
      <c r="AE171" s="30"/>
      <c r="AR171" s="190" t="s">
        <v>212</v>
      </c>
      <c r="AT171" s="190" t="s">
        <v>158</v>
      </c>
      <c r="AU171" s="190" t="s">
        <v>86</v>
      </c>
      <c r="AY171" s="13" t="s">
        <v>161</v>
      </c>
      <c r="BE171" s="96">
        <f>IF(O171="základní",K171,0)</f>
        <v>0</v>
      </c>
      <c r="BF171" s="96">
        <f>IF(O171="snížená",K171,0)</f>
        <v>0</v>
      </c>
      <c r="BG171" s="96">
        <f>IF(O171="zákl. přenesená",K171,0)</f>
        <v>0</v>
      </c>
      <c r="BH171" s="96">
        <f>IF(O171="sníž. přenesená",K171,0)</f>
        <v>0</v>
      </c>
      <c r="BI171" s="96">
        <f>IF(O171="nulová",K171,0)</f>
        <v>0</v>
      </c>
      <c r="BJ171" s="13" t="s">
        <v>86</v>
      </c>
      <c r="BK171" s="96">
        <f>ROUND(P171*H171,2)</f>
        <v>0</v>
      </c>
      <c r="BL171" s="13" t="s">
        <v>212</v>
      </c>
      <c r="BM171" s="190" t="s">
        <v>283</v>
      </c>
    </row>
    <row r="172" spans="1:65" s="2" customFormat="1">
      <c r="A172" s="30"/>
      <c r="B172" s="31"/>
      <c r="C172" s="30"/>
      <c r="D172" s="191" t="s">
        <v>169</v>
      </c>
      <c r="E172" s="30"/>
      <c r="F172" s="192" t="s">
        <v>246</v>
      </c>
      <c r="G172" s="30"/>
      <c r="H172" s="30"/>
      <c r="I172" s="106"/>
      <c r="J172" s="106"/>
      <c r="K172" s="30"/>
      <c r="L172" s="30"/>
      <c r="M172" s="31"/>
      <c r="N172" s="193"/>
      <c r="O172" s="194"/>
      <c r="P172" s="55"/>
      <c r="Q172" s="55"/>
      <c r="R172" s="55"/>
      <c r="S172" s="55"/>
      <c r="T172" s="55"/>
      <c r="U172" s="55"/>
      <c r="V172" s="55"/>
      <c r="W172" s="55"/>
      <c r="X172" s="56"/>
      <c r="Y172" s="30"/>
      <c r="Z172" s="30"/>
      <c r="AA172" s="30"/>
      <c r="AB172" s="30"/>
      <c r="AC172" s="30"/>
      <c r="AD172" s="30"/>
      <c r="AE172" s="30"/>
      <c r="AT172" s="13" t="s">
        <v>169</v>
      </c>
      <c r="AU172" s="13" t="s">
        <v>86</v>
      </c>
    </row>
    <row r="173" spans="1:65" s="2" customFormat="1" ht="29.25">
      <c r="A173" s="30"/>
      <c r="B173" s="31"/>
      <c r="C173" s="30"/>
      <c r="D173" s="191" t="s">
        <v>173</v>
      </c>
      <c r="E173" s="30"/>
      <c r="F173" s="205" t="s">
        <v>248</v>
      </c>
      <c r="G173" s="30"/>
      <c r="H173" s="30"/>
      <c r="I173" s="106"/>
      <c r="J173" s="106"/>
      <c r="K173" s="30"/>
      <c r="L173" s="30"/>
      <c r="M173" s="31"/>
      <c r="N173" s="193"/>
      <c r="O173" s="194"/>
      <c r="P173" s="55"/>
      <c r="Q173" s="55"/>
      <c r="R173" s="55"/>
      <c r="S173" s="55"/>
      <c r="T173" s="55"/>
      <c r="U173" s="55"/>
      <c r="V173" s="55"/>
      <c r="W173" s="55"/>
      <c r="X173" s="56"/>
      <c r="Y173" s="30"/>
      <c r="Z173" s="30"/>
      <c r="AA173" s="30"/>
      <c r="AB173" s="30"/>
      <c r="AC173" s="30"/>
      <c r="AD173" s="30"/>
      <c r="AE173" s="30"/>
      <c r="AT173" s="13" t="s">
        <v>173</v>
      </c>
      <c r="AU173" s="13" t="s">
        <v>86</v>
      </c>
    </row>
    <row r="174" spans="1:65" s="11" customFormat="1" ht="25.9" customHeight="1">
      <c r="B174" s="166"/>
      <c r="D174" s="167" t="s">
        <v>77</v>
      </c>
      <c r="E174" s="168" t="s">
        <v>249</v>
      </c>
      <c r="F174" s="168" t="s">
        <v>250</v>
      </c>
      <c r="I174" s="169"/>
      <c r="J174" s="169"/>
      <c r="K174" s="170">
        <f>BK174</f>
        <v>0</v>
      </c>
      <c r="M174" s="166"/>
      <c r="N174" s="171"/>
      <c r="O174" s="172"/>
      <c r="P174" s="172"/>
      <c r="Q174" s="173">
        <f>SUM(Q175:Q186)</f>
        <v>0</v>
      </c>
      <c r="R174" s="173">
        <f>SUM(R175:R186)</f>
        <v>0</v>
      </c>
      <c r="S174" s="172"/>
      <c r="T174" s="174">
        <f>SUM(T175:T186)</f>
        <v>0</v>
      </c>
      <c r="U174" s="172"/>
      <c r="V174" s="174">
        <f>SUM(V175:V186)</f>
        <v>0</v>
      </c>
      <c r="W174" s="172"/>
      <c r="X174" s="175">
        <f>SUM(X175:X186)</f>
        <v>0</v>
      </c>
      <c r="AR174" s="167" t="s">
        <v>178</v>
      </c>
      <c r="AT174" s="176" t="s">
        <v>77</v>
      </c>
      <c r="AU174" s="176" t="s">
        <v>78</v>
      </c>
      <c r="AY174" s="167" t="s">
        <v>161</v>
      </c>
      <c r="BK174" s="177">
        <f>SUM(BK175:BK186)</f>
        <v>0</v>
      </c>
    </row>
    <row r="175" spans="1:65" s="2" customFormat="1" ht="33" customHeight="1">
      <c r="A175" s="30"/>
      <c r="B175" s="146"/>
      <c r="C175" s="178" t="s">
        <v>251</v>
      </c>
      <c r="D175" s="178" t="s">
        <v>162</v>
      </c>
      <c r="E175" s="179" t="s">
        <v>252</v>
      </c>
      <c r="F175" s="180" t="s">
        <v>253</v>
      </c>
      <c r="G175" s="181" t="s">
        <v>165</v>
      </c>
      <c r="H175" s="182">
        <v>1</v>
      </c>
      <c r="I175" s="183"/>
      <c r="J175" s="183"/>
      <c r="K175" s="184">
        <f>ROUND(P175*H175,2)</f>
        <v>0</v>
      </c>
      <c r="L175" s="180" t="s">
        <v>166</v>
      </c>
      <c r="M175" s="31"/>
      <c r="N175" s="185" t="s">
        <v>1</v>
      </c>
      <c r="O175" s="186" t="s">
        <v>41</v>
      </c>
      <c r="P175" s="187">
        <f>I175+J175</f>
        <v>0</v>
      </c>
      <c r="Q175" s="187">
        <f>ROUND(I175*H175,2)</f>
        <v>0</v>
      </c>
      <c r="R175" s="187">
        <f>ROUND(J175*H175,2)</f>
        <v>0</v>
      </c>
      <c r="S175" s="55"/>
      <c r="T175" s="188">
        <f>S175*H175</f>
        <v>0</v>
      </c>
      <c r="U175" s="188">
        <v>0</v>
      </c>
      <c r="V175" s="188">
        <f>U175*H175</f>
        <v>0</v>
      </c>
      <c r="W175" s="188">
        <v>0</v>
      </c>
      <c r="X175" s="189">
        <f>W175*H175</f>
        <v>0</v>
      </c>
      <c r="Y175" s="30"/>
      <c r="Z175" s="30"/>
      <c r="AA175" s="30"/>
      <c r="AB175" s="30"/>
      <c r="AC175" s="30"/>
      <c r="AD175" s="30"/>
      <c r="AE175" s="30"/>
      <c r="AR175" s="190" t="s">
        <v>167</v>
      </c>
      <c r="AT175" s="190" t="s">
        <v>162</v>
      </c>
      <c r="AU175" s="190" t="s">
        <v>86</v>
      </c>
      <c r="AY175" s="13" t="s">
        <v>161</v>
      </c>
      <c r="BE175" s="96">
        <f>IF(O175="základní",K175,0)</f>
        <v>0</v>
      </c>
      <c r="BF175" s="96">
        <f>IF(O175="snížená",K175,0)</f>
        <v>0</v>
      </c>
      <c r="BG175" s="96">
        <f>IF(O175="zákl. přenesená",K175,0)</f>
        <v>0</v>
      </c>
      <c r="BH175" s="96">
        <f>IF(O175="sníž. přenesená",K175,0)</f>
        <v>0</v>
      </c>
      <c r="BI175" s="96">
        <f>IF(O175="nulová",K175,0)</f>
        <v>0</v>
      </c>
      <c r="BJ175" s="13" t="s">
        <v>86</v>
      </c>
      <c r="BK175" s="96">
        <f>ROUND(P175*H175,2)</f>
        <v>0</v>
      </c>
      <c r="BL175" s="13" t="s">
        <v>167</v>
      </c>
      <c r="BM175" s="190" t="s">
        <v>254</v>
      </c>
    </row>
    <row r="176" spans="1:65" s="2" customFormat="1" ht="58.5">
      <c r="A176" s="30"/>
      <c r="B176" s="31"/>
      <c r="C176" s="30"/>
      <c r="D176" s="191" t="s">
        <v>169</v>
      </c>
      <c r="E176" s="30"/>
      <c r="F176" s="192" t="s">
        <v>255</v>
      </c>
      <c r="G176" s="30"/>
      <c r="H176" s="30"/>
      <c r="I176" s="106"/>
      <c r="J176" s="106"/>
      <c r="K176" s="30"/>
      <c r="L176" s="30"/>
      <c r="M176" s="31"/>
      <c r="N176" s="193"/>
      <c r="O176" s="194"/>
      <c r="P176" s="55"/>
      <c r="Q176" s="55"/>
      <c r="R176" s="55"/>
      <c r="S176" s="55"/>
      <c r="T176" s="55"/>
      <c r="U176" s="55"/>
      <c r="V176" s="55"/>
      <c r="W176" s="55"/>
      <c r="X176" s="56"/>
      <c r="Y176" s="30"/>
      <c r="Z176" s="30"/>
      <c r="AA176" s="30"/>
      <c r="AB176" s="30"/>
      <c r="AC176" s="30"/>
      <c r="AD176" s="30"/>
      <c r="AE176" s="30"/>
      <c r="AT176" s="13" t="s">
        <v>169</v>
      </c>
      <c r="AU176" s="13" t="s">
        <v>86</v>
      </c>
    </row>
    <row r="177" spans="1:65" s="2" customFormat="1" ht="21.75" customHeight="1">
      <c r="A177" s="30"/>
      <c r="B177" s="146"/>
      <c r="C177" s="178" t="s">
        <v>8</v>
      </c>
      <c r="D177" s="178" t="s">
        <v>162</v>
      </c>
      <c r="E177" s="179" t="s">
        <v>256</v>
      </c>
      <c r="F177" s="180" t="s">
        <v>257</v>
      </c>
      <c r="G177" s="181" t="s">
        <v>258</v>
      </c>
      <c r="H177" s="182">
        <v>3</v>
      </c>
      <c r="I177" s="183"/>
      <c r="J177" s="183"/>
      <c r="K177" s="184">
        <f>ROUND(P177*H177,2)</f>
        <v>0</v>
      </c>
      <c r="L177" s="180" t="s">
        <v>166</v>
      </c>
      <c r="M177" s="31"/>
      <c r="N177" s="185" t="s">
        <v>1</v>
      </c>
      <c r="O177" s="186" t="s">
        <v>41</v>
      </c>
      <c r="P177" s="187">
        <f>I177+J177</f>
        <v>0</v>
      </c>
      <c r="Q177" s="187">
        <f>ROUND(I177*H177,2)</f>
        <v>0</v>
      </c>
      <c r="R177" s="187">
        <f>ROUND(J177*H177,2)</f>
        <v>0</v>
      </c>
      <c r="S177" s="55"/>
      <c r="T177" s="188">
        <f>S177*H177</f>
        <v>0</v>
      </c>
      <c r="U177" s="188">
        <v>0</v>
      </c>
      <c r="V177" s="188">
        <f>U177*H177</f>
        <v>0</v>
      </c>
      <c r="W177" s="188">
        <v>0</v>
      </c>
      <c r="X177" s="189">
        <f>W177*H177</f>
        <v>0</v>
      </c>
      <c r="Y177" s="30"/>
      <c r="Z177" s="30"/>
      <c r="AA177" s="30"/>
      <c r="AB177" s="30"/>
      <c r="AC177" s="30"/>
      <c r="AD177" s="30"/>
      <c r="AE177" s="30"/>
      <c r="AR177" s="190" t="s">
        <v>167</v>
      </c>
      <c r="AT177" s="190" t="s">
        <v>162</v>
      </c>
      <c r="AU177" s="190" t="s">
        <v>86</v>
      </c>
      <c r="AY177" s="13" t="s">
        <v>161</v>
      </c>
      <c r="BE177" s="96">
        <f>IF(O177="základní",K177,0)</f>
        <v>0</v>
      </c>
      <c r="BF177" s="96">
        <f>IF(O177="snížená",K177,0)</f>
        <v>0</v>
      </c>
      <c r="BG177" s="96">
        <f>IF(O177="zákl. přenesená",K177,0)</f>
        <v>0</v>
      </c>
      <c r="BH177" s="96">
        <f>IF(O177="sníž. přenesená",K177,0)</f>
        <v>0</v>
      </c>
      <c r="BI177" s="96">
        <f>IF(O177="nulová",K177,0)</f>
        <v>0</v>
      </c>
      <c r="BJ177" s="13" t="s">
        <v>86</v>
      </c>
      <c r="BK177" s="96">
        <f>ROUND(P177*H177,2)</f>
        <v>0</v>
      </c>
      <c r="BL177" s="13" t="s">
        <v>167</v>
      </c>
      <c r="BM177" s="190" t="s">
        <v>259</v>
      </c>
    </row>
    <row r="178" spans="1:65" s="2" customFormat="1" ht="29.25">
      <c r="A178" s="30"/>
      <c r="B178" s="31"/>
      <c r="C178" s="30"/>
      <c r="D178" s="191" t="s">
        <v>169</v>
      </c>
      <c r="E178" s="30"/>
      <c r="F178" s="192" t="s">
        <v>260</v>
      </c>
      <c r="G178" s="30"/>
      <c r="H178" s="30"/>
      <c r="I178" s="106"/>
      <c r="J178" s="106"/>
      <c r="K178" s="30"/>
      <c r="L178" s="30"/>
      <c r="M178" s="31"/>
      <c r="N178" s="193"/>
      <c r="O178" s="194"/>
      <c r="P178" s="55"/>
      <c r="Q178" s="55"/>
      <c r="R178" s="55"/>
      <c r="S178" s="55"/>
      <c r="T178" s="55"/>
      <c r="U178" s="55"/>
      <c r="V178" s="55"/>
      <c r="W178" s="55"/>
      <c r="X178" s="56"/>
      <c r="Y178" s="30"/>
      <c r="Z178" s="30"/>
      <c r="AA178" s="30"/>
      <c r="AB178" s="30"/>
      <c r="AC178" s="30"/>
      <c r="AD178" s="30"/>
      <c r="AE178" s="30"/>
      <c r="AT178" s="13" t="s">
        <v>169</v>
      </c>
      <c r="AU178" s="13" t="s">
        <v>86</v>
      </c>
    </row>
    <row r="179" spans="1:65" s="2" customFormat="1" ht="19.5">
      <c r="A179" s="30"/>
      <c r="B179" s="31"/>
      <c r="C179" s="30"/>
      <c r="D179" s="191" t="s">
        <v>173</v>
      </c>
      <c r="E179" s="30"/>
      <c r="F179" s="205" t="s">
        <v>261</v>
      </c>
      <c r="G179" s="30"/>
      <c r="H179" s="30"/>
      <c r="I179" s="106"/>
      <c r="J179" s="106"/>
      <c r="K179" s="30"/>
      <c r="L179" s="30"/>
      <c r="M179" s="31"/>
      <c r="N179" s="193"/>
      <c r="O179" s="194"/>
      <c r="P179" s="55"/>
      <c r="Q179" s="55"/>
      <c r="R179" s="55"/>
      <c r="S179" s="55"/>
      <c r="T179" s="55"/>
      <c r="U179" s="55"/>
      <c r="V179" s="55"/>
      <c r="W179" s="55"/>
      <c r="X179" s="56"/>
      <c r="Y179" s="30"/>
      <c r="Z179" s="30"/>
      <c r="AA179" s="30"/>
      <c r="AB179" s="30"/>
      <c r="AC179" s="30"/>
      <c r="AD179" s="30"/>
      <c r="AE179" s="30"/>
      <c r="AT179" s="13" t="s">
        <v>173</v>
      </c>
      <c r="AU179" s="13" t="s">
        <v>86</v>
      </c>
    </row>
    <row r="180" spans="1:65" s="2" customFormat="1" ht="21.75" customHeight="1">
      <c r="A180" s="30"/>
      <c r="B180" s="146"/>
      <c r="C180" s="178" t="s">
        <v>262</v>
      </c>
      <c r="D180" s="178" t="s">
        <v>162</v>
      </c>
      <c r="E180" s="179" t="s">
        <v>263</v>
      </c>
      <c r="F180" s="180" t="s">
        <v>264</v>
      </c>
      <c r="G180" s="181" t="s">
        <v>258</v>
      </c>
      <c r="H180" s="182">
        <v>3</v>
      </c>
      <c r="I180" s="183"/>
      <c r="J180" s="183"/>
      <c r="K180" s="184">
        <f>ROUND(P180*H180,2)</f>
        <v>0</v>
      </c>
      <c r="L180" s="180" t="s">
        <v>166</v>
      </c>
      <c r="M180" s="31"/>
      <c r="N180" s="185" t="s">
        <v>1</v>
      </c>
      <c r="O180" s="186" t="s">
        <v>41</v>
      </c>
      <c r="P180" s="187">
        <f>I180+J180</f>
        <v>0</v>
      </c>
      <c r="Q180" s="187">
        <f>ROUND(I180*H180,2)</f>
        <v>0</v>
      </c>
      <c r="R180" s="187">
        <f>ROUND(J180*H180,2)</f>
        <v>0</v>
      </c>
      <c r="S180" s="55"/>
      <c r="T180" s="188">
        <f>S180*H180</f>
        <v>0</v>
      </c>
      <c r="U180" s="188">
        <v>0</v>
      </c>
      <c r="V180" s="188">
        <f>U180*H180</f>
        <v>0</v>
      </c>
      <c r="W180" s="188">
        <v>0</v>
      </c>
      <c r="X180" s="189">
        <f>W180*H180</f>
        <v>0</v>
      </c>
      <c r="Y180" s="30"/>
      <c r="Z180" s="30"/>
      <c r="AA180" s="30"/>
      <c r="AB180" s="30"/>
      <c r="AC180" s="30"/>
      <c r="AD180" s="30"/>
      <c r="AE180" s="30"/>
      <c r="AR180" s="190" t="s">
        <v>167</v>
      </c>
      <c r="AT180" s="190" t="s">
        <v>162</v>
      </c>
      <c r="AU180" s="190" t="s">
        <v>86</v>
      </c>
      <c r="AY180" s="13" t="s">
        <v>161</v>
      </c>
      <c r="BE180" s="96">
        <f>IF(O180="základní",K180,0)</f>
        <v>0</v>
      </c>
      <c r="BF180" s="96">
        <f>IF(O180="snížená",K180,0)</f>
        <v>0</v>
      </c>
      <c r="BG180" s="96">
        <f>IF(O180="zákl. přenesená",K180,0)</f>
        <v>0</v>
      </c>
      <c r="BH180" s="96">
        <f>IF(O180="sníž. přenesená",K180,0)</f>
        <v>0</v>
      </c>
      <c r="BI180" s="96">
        <f>IF(O180="nulová",K180,0)</f>
        <v>0</v>
      </c>
      <c r="BJ180" s="13" t="s">
        <v>86</v>
      </c>
      <c r="BK180" s="96">
        <f>ROUND(P180*H180,2)</f>
        <v>0</v>
      </c>
      <c r="BL180" s="13" t="s">
        <v>167</v>
      </c>
      <c r="BM180" s="190" t="s">
        <v>265</v>
      </c>
    </row>
    <row r="181" spans="1:65" s="2" customFormat="1" ht="19.5">
      <c r="A181" s="30"/>
      <c r="B181" s="31"/>
      <c r="C181" s="30"/>
      <c r="D181" s="191" t="s">
        <v>169</v>
      </c>
      <c r="E181" s="30"/>
      <c r="F181" s="192" t="s">
        <v>266</v>
      </c>
      <c r="G181" s="30"/>
      <c r="H181" s="30"/>
      <c r="I181" s="106"/>
      <c r="J181" s="106"/>
      <c r="K181" s="30"/>
      <c r="L181" s="30"/>
      <c r="M181" s="31"/>
      <c r="N181" s="193"/>
      <c r="O181" s="194"/>
      <c r="P181" s="55"/>
      <c r="Q181" s="55"/>
      <c r="R181" s="55"/>
      <c r="S181" s="55"/>
      <c r="T181" s="55"/>
      <c r="U181" s="55"/>
      <c r="V181" s="55"/>
      <c r="W181" s="55"/>
      <c r="X181" s="56"/>
      <c r="Y181" s="30"/>
      <c r="Z181" s="30"/>
      <c r="AA181" s="30"/>
      <c r="AB181" s="30"/>
      <c r="AC181" s="30"/>
      <c r="AD181" s="30"/>
      <c r="AE181" s="30"/>
      <c r="AT181" s="13" t="s">
        <v>169</v>
      </c>
      <c r="AU181" s="13" t="s">
        <v>86</v>
      </c>
    </row>
    <row r="182" spans="1:65" s="2" customFormat="1" ht="19.5">
      <c r="A182" s="30"/>
      <c r="B182" s="31"/>
      <c r="C182" s="30"/>
      <c r="D182" s="191" t="s">
        <v>173</v>
      </c>
      <c r="E182" s="30"/>
      <c r="F182" s="205" t="s">
        <v>267</v>
      </c>
      <c r="G182" s="30"/>
      <c r="H182" s="30"/>
      <c r="I182" s="106"/>
      <c r="J182" s="106"/>
      <c r="K182" s="30"/>
      <c r="L182" s="30"/>
      <c r="M182" s="31"/>
      <c r="N182" s="193"/>
      <c r="O182" s="194"/>
      <c r="P182" s="55"/>
      <c r="Q182" s="55"/>
      <c r="R182" s="55"/>
      <c r="S182" s="55"/>
      <c r="T182" s="55"/>
      <c r="U182" s="55"/>
      <c r="V182" s="55"/>
      <c r="W182" s="55"/>
      <c r="X182" s="56"/>
      <c r="Y182" s="30"/>
      <c r="Z182" s="30"/>
      <c r="AA182" s="30"/>
      <c r="AB182" s="30"/>
      <c r="AC182" s="30"/>
      <c r="AD182" s="30"/>
      <c r="AE182" s="30"/>
      <c r="AT182" s="13" t="s">
        <v>173</v>
      </c>
      <c r="AU182" s="13" t="s">
        <v>86</v>
      </c>
    </row>
    <row r="183" spans="1:65" s="2" customFormat="1" ht="21.75" customHeight="1">
      <c r="A183" s="30"/>
      <c r="B183" s="146"/>
      <c r="C183" s="178" t="s">
        <v>268</v>
      </c>
      <c r="D183" s="178" t="s">
        <v>162</v>
      </c>
      <c r="E183" s="179" t="s">
        <v>269</v>
      </c>
      <c r="F183" s="180" t="s">
        <v>270</v>
      </c>
      <c r="G183" s="181" t="s">
        <v>258</v>
      </c>
      <c r="H183" s="182">
        <v>1</v>
      </c>
      <c r="I183" s="183"/>
      <c r="J183" s="183"/>
      <c r="K183" s="184">
        <f>ROUND(P183*H183,2)</f>
        <v>0</v>
      </c>
      <c r="L183" s="180" t="s">
        <v>166</v>
      </c>
      <c r="M183" s="31"/>
      <c r="N183" s="185" t="s">
        <v>1</v>
      </c>
      <c r="O183" s="186" t="s">
        <v>41</v>
      </c>
      <c r="P183" s="187">
        <f>I183+J183</f>
        <v>0</v>
      </c>
      <c r="Q183" s="187">
        <f>ROUND(I183*H183,2)</f>
        <v>0</v>
      </c>
      <c r="R183" s="187">
        <f>ROUND(J183*H183,2)</f>
        <v>0</v>
      </c>
      <c r="S183" s="55"/>
      <c r="T183" s="188">
        <f>S183*H183</f>
        <v>0</v>
      </c>
      <c r="U183" s="188">
        <v>0</v>
      </c>
      <c r="V183" s="188">
        <f>U183*H183</f>
        <v>0</v>
      </c>
      <c r="W183" s="188">
        <v>0</v>
      </c>
      <c r="X183" s="189">
        <f>W183*H183</f>
        <v>0</v>
      </c>
      <c r="Y183" s="30"/>
      <c r="Z183" s="30"/>
      <c r="AA183" s="30"/>
      <c r="AB183" s="30"/>
      <c r="AC183" s="30"/>
      <c r="AD183" s="30"/>
      <c r="AE183" s="30"/>
      <c r="AR183" s="190" t="s">
        <v>167</v>
      </c>
      <c r="AT183" s="190" t="s">
        <v>162</v>
      </c>
      <c r="AU183" s="190" t="s">
        <v>86</v>
      </c>
      <c r="AY183" s="13" t="s">
        <v>161</v>
      </c>
      <c r="BE183" s="96">
        <f>IF(O183="základní",K183,0)</f>
        <v>0</v>
      </c>
      <c r="BF183" s="96">
        <f>IF(O183="snížená",K183,0)</f>
        <v>0</v>
      </c>
      <c r="BG183" s="96">
        <f>IF(O183="zákl. přenesená",K183,0)</f>
        <v>0</v>
      </c>
      <c r="BH183" s="96">
        <f>IF(O183="sníž. přenesená",K183,0)</f>
        <v>0</v>
      </c>
      <c r="BI183" s="96">
        <f>IF(O183="nulová",K183,0)</f>
        <v>0</v>
      </c>
      <c r="BJ183" s="13" t="s">
        <v>86</v>
      </c>
      <c r="BK183" s="96">
        <f>ROUND(P183*H183,2)</f>
        <v>0</v>
      </c>
      <c r="BL183" s="13" t="s">
        <v>167</v>
      </c>
      <c r="BM183" s="190" t="s">
        <v>271</v>
      </c>
    </row>
    <row r="184" spans="1:65" s="2" customFormat="1" ht="29.25">
      <c r="A184" s="30"/>
      <c r="B184" s="31"/>
      <c r="C184" s="30"/>
      <c r="D184" s="191" t="s">
        <v>169</v>
      </c>
      <c r="E184" s="30"/>
      <c r="F184" s="192" t="s">
        <v>272</v>
      </c>
      <c r="G184" s="30"/>
      <c r="H184" s="30"/>
      <c r="I184" s="106"/>
      <c r="J184" s="106"/>
      <c r="K184" s="30"/>
      <c r="L184" s="30"/>
      <c r="M184" s="31"/>
      <c r="N184" s="193"/>
      <c r="O184" s="194"/>
      <c r="P184" s="55"/>
      <c r="Q184" s="55"/>
      <c r="R184" s="55"/>
      <c r="S184" s="55"/>
      <c r="T184" s="55"/>
      <c r="U184" s="55"/>
      <c r="V184" s="55"/>
      <c r="W184" s="55"/>
      <c r="X184" s="56"/>
      <c r="Y184" s="30"/>
      <c r="Z184" s="30"/>
      <c r="AA184" s="30"/>
      <c r="AB184" s="30"/>
      <c r="AC184" s="30"/>
      <c r="AD184" s="30"/>
      <c r="AE184" s="30"/>
      <c r="AT184" s="13" t="s">
        <v>169</v>
      </c>
      <c r="AU184" s="13" t="s">
        <v>86</v>
      </c>
    </row>
    <row r="185" spans="1:65" s="2" customFormat="1" ht="21.75" customHeight="1">
      <c r="A185" s="30"/>
      <c r="B185" s="146"/>
      <c r="C185" s="178" t="s">
        <v>273</v>
      </c>
      <c r="D185" s="178" t="s">
        <v>162</v>
      </c>
      <c r="E185" s="179" t="s">
        <v>274</v>
      </c>
      <c r="F185" s="180" t="s">
        <v>275</v>
      </c>
      <c r="G185" s="181" t="s">
        <v>165</v>
      </c>
      <c r="H185" s="182">
        <v>1</v>
      </c>
      <c r="I185" s="183"/>
      <c r="J185" s="183"/>
      <c r="K185" s="184">
        <f>ROUND(P185*H185,2)</f>
        <v>0</v>
      </c>
      <c r="L185" s="180" t="s">
        <v>166</v>
      </c>
      <c r="M185" s="31"/>
      <c r="N185" s="185" t="s">
        <v>1</v>
      </c>
      <c r="O185" s="186" t="s">
        <v>41</v>
      </c>
      <c r="P185" s="187">
        <f>I185+J185</f>
        <v>0</v>
      </c>
      <c r="Q185" s="187">
        <f>ROUND(I185*H185,2)</f>
        <v>0</v>
      </c>
      <c r="R185" s="187">
        <f>ROUND(J185*H185,2)</f>
        <v>0</v>
      </c>
      <c r="S185" s="55"/>
      <c r="T185" s="188">
        <f>S185*H185</f>
        <v>0</v>
      </c>
      <c r="U185" s="188">
        <v>0</v>
      </c>
      <c r="V185" s="188">
        <f>U185*H185</f>
        <v>0</v>
      </c>
      <c r="W185" s="188">
        <v>0</v>
      </c>
      <c r="X185" s="189">
        <f>W185*H185</f>
        <v>0</v>
      </c>
      <c r="Y185" s="30"/>
      <c r="Z185" s="30"/>
      <c r="AA185" s="30"/>
      <c r="AB185" s="30"/>
      <c r="AC185" s="30"/>
      <c r="AD185" s="30"/>
      <c r="AE185" s="30"/>
      <c r="AR185" s="190" t="s">
        <v>167</v>
      </c>
      <c r="AT185" s="190" t="s">
        <v>162</v>
      </c>
      <c r="AU185" s="190" t="s">
        <v>86</v>
      </c>
      <c r="AY185" s="13" t="s">
        <v>161</v>
      </c>
      <c r="BE185" s="96">
        <f>IF(O185="základní",K185,0)</f>
        <v>0</v>
      </c>
      <c r="BF185" s="96">
        <f>IF(O185="snížená",K185,0)</f>
        <v>0</v>
      </c>
      <c r="BG185" s="96">
        <f>IF(O185="zákl. přenesená",K185,0)</f>
        <v>0</v>
      </c>
      <c r="BH185" s="96">
        <f>IF(O185="sníž. přenesená",K185,0)</f>
        <v>0</v>
      </c>
      <c r="BI185" s="96">
        <f>IF(O185="nulová",K185,0)</f>
        <v>0</v>
      </c>
      <c r="BJ185" s="13" t="s">
        <v>86</v>
      </c>
      <c r="BK185" s="96">
        <f>ROUND(P185*H185,2)</f>
        <v>0</v>
      </c>
      <c r="BL185" s="13" t="s">
        <v>167</v>
      </c>
      <c r="BM185" s="190" t="s">
        <v>276</v>
      </c>
    </row>
    <row r="186" spans="1:65" s="2" customFormat="1" ht="29.25">
      <c r="A186" s="30"/>
      <c r="B186" s="31"/>
      <c r="C186" s="30"/>
      <c r="D186" s="191" t="s">
        <v>169</v>
      </c>
      <c r="E186" s="30"/>
      <c r="F186" s="192" t="s">
        <v>277</v>
      </c>
      <c r="G186" s="30"/>
      <c r="H186" s="30"/>
      <c r="I186" s="106"/>
      <c r="J186" s="106"/>
      <c r="K186" s="30"/>
      <c r="L186" s="30"/>
      <c r="M186" s="31"/>
      <c r="N186" s="206"/>
      <c r="O186" s="207"/>
      <c r="P186" s="208"/>
      <c r="Q186" s="208"/>
      <c r="R186" s="208"/>
      <c r="S186" s="208"/>
      <c r="T186" s="208"/>
      <c r="U186" s="208"/>
      <c r="V186" s="208"/>
      <c r="W186" s="208"/>
      <c r="X186" s="209"/>
      <c r="Y186" s="30"/>
      <c r="Z186" s="30"/>
      <c r="AA186" s="30"/>
      <c r="AB186" s="30"/>
      <c r="AC186" s="30"/>
      <c r="AD186" s="30"/>
      <c r="AE186" s="30"/>
      <c r="AT186" s="13" t="s">
        <v>169</v>
      </c>
      <c r="AU186" s="13" t="s">
        <v>86</v>
      </c>
    </row>
    <row r="187" spans="1:65" s="2" customFormat="1" ht="6.95" customHeight="1">
      <c r="A187" s="30"/>
      <c r="B187" s="45"/>
      <c r="C187" s="46"/>
      <c r="D187" s="46"/>
      <c r="E187" s="46"/>
      <c r="F187" s="46"/>
      <c r="G187" s="46"/>
      <c r="H187" s="46"/>
      <c r="I187" s="131"/>
      <c r="J187" s="131"/>
      <c r="K187" s="46"/>
      <c r="L187" s="46"/>
      <c r="M187" s="31"/>
      <c r="N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</row>
  </sheetData>
  <autoFilter ref="C127:L186"/>
  <mergeCells count="14">
    <mergeCell ref="D106:F106"/>
    <mergeCell ref="E118:H118"/>
    <mergeCell ref="E120:H120"/>
    <mergeCell ref="M2:Z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J2" s="103"/>
      <c r="M2" s="218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3" t="s">
        <v>97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04"/>
      <c r="J3" s="104"/>
      <c r="K3" s="15"/>
      <c r="L3" s="15"/>
      <c r="M3" s="16"/>
      <c r="AT3" s="13" t="s">
        <v>88</v>
      </c>
    </row>
    <row r="4" spans="1:46" s="1" customFormat="1" ht="24.95" customHeight="1">
      <c r="B4" s="16"/>
      <c r="D4" s="17" t="s">
        <v>119</v>
      </c>
      <c r="I4" s="103"/>
      <c r="J4" s="103"/>
      <c r="M4" s="16"/>
      <c r="N4" s="105" t="s">
        <v>11</v>
      </c>
      <c r="AT4" s="13" t="s">
        <v>3</v>
      </c>
    </row>
    <row r="5" spans="1:46" s="1" customFormat="1" ht="6.95" customHeight="1">
      <c r="B5" s="16"/>
      <c r="I5" s="103"/>
      <c r="J5" s="103"/>
      <c r="M5" s="16"/>
    </row>
    <row r="6" spans="1:46" s="1" customFormat="1" ht="12" customHeight="1">
      <c r="B6" s="16"/>
      <c r="D6" s="23" t="s">
        <v>16</v>
      </c>
      <c r="I6" s="103"/>
      <c r="J6" s="103"/>
      <c r="M6" s="16"/>
    </row>
    <row r="7" spans="1:46" s="1" customFormat="1" ht="16.5" customHeight="1">
      <c r="B7" s="16"/>
      <c r="E7" s="258" t="str">
        <f>'Rekapitulace stavby'!K6</f>
        <v>Oprava EOV v úseku Stříbro - Planá u Mariánských Lázní</v>
      </c>
      <c r="F7" s="259"/>
      <c r="G7" s="259"/>
      <c r="H7" s="259"/>
      <c r="I7" s="103"/>
      <c r="J7" s="103"/>
      <c r="M7" s="16"/>
    </row>
    <row r="8" spans="1:46" s="2" customFormat="1" ht="12" customHeight="1">
      <c r="A8" s="30"/>
      <c r="B8" s="31"/>
      <c r="C8" s="30"/>
      <c r="D8" s="23" t="s">
        <v>120</v>
      </c>
      <c r="E8" s="30"/>
      <c r="F8" s="30"/>
      <c r="G8" s="30"/>
      <c r="H8" s="30"/>
      <c r="I8" s="106"/>
      <c r="J8" s="106"/>
      <c r="K8" s="30"/>
      <c r="L8" s="30"/>
      <c r="M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53" t="s">
        <v>284</v>
      </c>
      <c r="F9" s="260"/>
      <c r="G9" s="260"/>
      <c r="H9" s="260"/>
      <c r="I9" s="106"/>
      <c r="J9" s="106"/>
      <c r="K9" s="30"/>
      <c r="L9" s="30"/>
      <c r="M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106"/>
      <c r="J10" s="106"/>
      <c r="K10" s="30"/>
      <c r="L10" s="30"/>
      <c r="M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3" t="s">
        <v>17</v>
      </c>
      <c r="E11" s="30"/>
      <c r="F11" s="21" t="s">
        <v>1</v>
      </c>
      <c r="G11" s="30"/>
      <c r="H11" s="30"/>
      <c r="I11" s="107" t="s">
        <v>18</v>
      </c>
      <c r="J11" s="108" t="s">
        <v>1</v>
      </c>
      <c r="K11" s="30"/>
      <c r="L11" s="30"/>
      <c r="M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3" t="s">
        <v>19</v>
      </c>
      <c r="E12" s="30"/>
      <c r="F12" s="21" t="s">
        <v>20</v>
      </c>
      <c r="G12" s="30"/>
      <c r="H12" s="30"/>
      <c r="I12" s="107" t="s">
        <v>21</v>
      </c>
      <c r="J12" s="109" t="str">
        <f>'Rekapitulace stavby'!AN8</f>
        <v>20. 4. 2020</v>
      </c>
      <c r="K12" s="30"/>
      <c r="L12" s="30"/>
      <c r="M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106"/>
      <c r="J13" s="106"/>
      <c r="K13" s="30"/>
      <c r="L13" s="30"/>
      <c r="M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3" t="s">
        <v>23</v>
      </c>
      <c r="E14" s="30"/>
      <c r="F14" s="30"/>
      <c r="G14" s="30"/>
      <c r="H14" s="30"/>
      <c r="I14" s="107" t="s">
        <v>24</v>
      </c>
      <c r="J14" s="108" t="str">
        <f>IF('Rekapitulace stavby'!AN10="","",'Rekapitulace stavby'!AN10)</f>
        <v/>
      </c>
      <c r="K14" s="30"/>
      <c r="L14" s="30"/>
      <c r="M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1" t="str">
        <f>IF('Rekapitulace stavby'!E11="","",'Rekapitulace stavby'!E11)</f>
        <v xml:space="preserve"> </v>
      </c>
      <c r="F15" s="30"/>
      <c r="G15" s="30"/>
      <c r="H15" s="30"/>
      <c r="I15" s="107" t="s">
        <v>26</v>
      </c>
      <c r="J15" s="108" t="str">
        <f>IF('Rekapitulace stavby'!AN11="","",'Rekapitulace stavby'!AN11)</f>
        <v/>
      </c>
      <c r="K15" s="30"/>
      <c r="L15" s="30"/>
      <c r="M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106"/>
      <c r="J16" s="106"/>
      <c r="K16" s="30"/>
      <c r="L16" s="30"/>
      <c r="M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3" t="s">
        <v>27</v>
      </c>
      <c r="E17" s="30"/>
      <c r="F17" s="30"/>
      <c r="G17" s="30"/>
      <c r="H17" s="30"/>
      <c r="I17" s="107" t="s">
        <v>24</v>
      </c>
      <c r="J17" s="24" t="str">
        <f>'Rekapitulace stavby'!AN13</f>
        <v>Vyplň údaj</v>
      </c>
      <c r="K17" s="30"/>
      <c r="L17" s="30"/>
      <c r="M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61" t="str">
        <f>'Rekapitulace stavby'!E14</f>
        <v>Vyplň údaj</v>
      </c>
      <c r="F18" s="239"/>
      <c r="G18" s="239"/>
      <c r="H18" s="239"/>
      <c r="I18" s="107" t="s">
        <v>26</v>
      </c>
      <c r="J18" s="24" t="str">
        <f>'Rekapitulace stavby'!AN14</f>
        <v>Vyplň údaj</v>
      </c>
      <c r="K18" s="30"/>
      <c r="L18" s="30"/>
      <c r="M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106"/>
      <c r="J19" s="106"/>
      <c r="K19" s="30"/>
      <c r="L19" s="30"/>
      <c r="M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3" t="s">
        <v>29</v>
      </c>
      <c r="E20" s="30"/>
      <c r="F20" s="30"/>
      <c r="G20" s="30"/>
      <c r="H20" s="30"/>
      <c r="I20" s="107" t="s">
        <v>24</v>
      </c>
      <c r="J20" s="108" t="str">
        <f>IF('Rekapitulace stavby'!AN16="","",'Rekapitulace stavby'!AN16)</f>
        <v/>
      </c>
      <c r="K20" s="30"/>
      <c r="L20" s="30"/>
      <c r="M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1" t="str">
        <f>IF('Rekapitulace stavby'!E17="","",'Rekapitulace stavby'!E17)</f>
        <v xml:space="preserve"> </v>
      </c>
      <c r="F21" s="30"/>
      <c r="G21" s="30"/>
      <c r="H21" s="30"/>
      <c r="I21" s="107" t="s">
        <v>26</v>
      </c>
      <c r="J21" s="108" t="str">
        <f>IF('Rekapitulace stavby'!AN17="","",'Rekapitulace stavby'!AN17)</f>
        <v/>
      </c>
      <c r="K21" s="30"/>
      <c r="L21" s="30"/>
      <c r="M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106"/>
      <c r="J22" s="106"/>
      <c r="K22" s="30"/>
      <c r="L22" s="30"/>
      <c r="M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3" t="s">
        <v>30</v>
      </c>
      <c r="E23" s="30"/>
      <c r="F23" s="30"/>
      <c r="G23" s="30"/>
      <c r="H23" s="30"/>
      <c r="I23" s="107" t="s">
        <v>24</v>
      </c>
      <c r="J23" s="108" t="str">
        <f>IF('Rekapitulace stavby'!AN19="","",'Rekapitulace stavby'!AN19)</f>
        <v/>
      </c>
      <c r="K23" s="30"/>
      <c r="L23" s="30"/>
      <c r="M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1" t="str">
        <f>IF('Rekapitulace stavby'!E20="","",'Rekapitulace stavby'!E20)</f>
        <v xml:space="preserve"> </v>
      </c>
      <c r="F24" s="30"/>
      <c r="G24" s="30"/>
      <c r="H24" s="30"/>
      <c r="I24" s="107" t="s">
        <v>26</v>
      </c>
      <c r="J24" s="108" t="str">
        <f>IF('Rekapitulace stavby'!AN20="","",'Rekapitulace stavby'!AN20)</f>
        <v/>
      </c>
      <c r="K24" s="30"/>
      <c r="L24" s="30"/>
      <c r="M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106"/>
      <c r="J25" s="106"/>
      <c r="K25" s="30"/>
      <c r="L25" s="30"/>
      <c r="M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3" t="s">
        <v>31</v>
      </c>
      <c r="E26" s="30"/>
      <c r="F26" s="30"/>
      <c r="G26" s="30"/>
      <c r="H26" s="30"/>
      <c r="I26" s="106"/>
      <c r="J26" s="106"/>
      <c r="K26" s="30"/>
      <c r="L26" s="30"/>
      <c r="M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0"/>
      <c r="B27" s="111"/>
      <c r="C27" s="110"/>
      <c r="D27" s="110"/>
      <c r="E27" s="243" t="s">
        <v>1</v>
      </c>
      <c r="F27" s="243"/>
      <c r="G27" s="243"/>
      <c r="H27" s="243"/>
      <c r="I27" s="112"/>
      <c r="J27" s="112"/>
      <c r="K27" s="110"/>
      <c r="L27" s="110"/>
      <c r="M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106"/>
      <c r="J28" s="106"/>
      <c r="K28" s="30"/>
      <c r="L28" s="30"/>
      <c r="M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3"/>
      <c r="E29" s="63"/>
      <c r="F29" s="63"/>
      <c r="G29" s="63"/>
      <c r="H29" s="63"/>
      <c r="I29" s="114"/>
      <c r="J29" s="114"/>
      <c r="K29" s="63"/>
      <c r="L29" s="63"/>
      <c r="M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1" t="s">
        <v>122</v>
      </c>
      <c r="E30" s="30"/>
      <c r="F30" s="30"/>
      <c r="G30" s="30"/>
      <c r="H30" s="30"/>
      <c r="I30" s="106"/>
      <c r="J30" s="106"/>
      <c r="K30" s="28">
        <f>K96</f>
        <v>0</v>
      </c>
      <c r="L30" s="30"/>
      <c r="M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1"/>
      <c r="C31" s="30"/>
      <c r="D31" s="30"/>
      <c r="E31" s="23" t="s">
        <v>33</v>
      </c>
      <c r="F31" s="30"/>
      <c r="G31" s="30"/>
      <c r="H31" s="30"/>
      <c r="I31" s="106"/>
      <c r="J31" s="106"/>
      <c r="K31" s="115">
        <f>I96</f>
        <v>0</v>
      </c>
      <c r="L31" s="30"/>
      <c r="M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1"/>
      <c r="C32" s="30"/>
      <c r="D32" s="30"/>
      <c r="E32" s="23" t="s">
        <v>34</v>
      </c>
      <c r="F32" s="30"/>
      <c r="G32" s="30"/>
      <c r="H32" s="30"/>
      <c r="I32" s="106"/>
      <c r="J32" s="106"/>
      <c r="K32" s="115">
        <f>J96</f>
        <v>0</v>
      </c>
      <c r="L32" s="30"/>
      <c r="M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7" t="s">
        <v>113</v>
      </c>
      <c r="E33" s="30"/>
      <c r="F33" s="30"/>
      <c r="G33" s="30"/>
      <c r="H33" s="30"/>
      <c r="I33" s="106"/>
      <c r="J33" s="106"/>
      <c r="K33" s="28">
        <f>K101</f>
        <v>0</v>
      </c>
      <c r="L33" s="30"/>
      <c r="M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16" t="s">
        <v>36</v>
      </c>
      <c r="E34" s="30"/>
      <c r="F34" s="30"/>
      <c r="G34" s="30"/>
      <c r="H34" s="30"/>
      <c r="I34" s="106"/>
      <c r="J34" s="106"/>
      <c r="K34" s="68">
        <f>ROUND(K30 + K33, 2)</f>
        <v>0</v>
      </c>
      <c r="L34" s="30"/>
      <c r="M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3"/>
      <c r="E35" s="63"/>
      <c r="F35" s="63"/>
      <c r="G35" s="63"/>
      <c r="H35" s="63"/>
      <c r="I35" s="114"/>
      <c r="J35" s="114"/>
      <c r="K35" s="63"/>
      <c r="L35" s="63"/>
      <c r="M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38</v>
      </c>
      <c r="G36" s="30"/>
      <c r="H36" s="30"/>
      <c r="I36" s="117" t="s">
        <v>37</v>
      </c>
      <c r="J36" s="106"/>
      <c r="K36" s="34" t="s">
        <v>39</v>
      </c>
      <c r="L36" s="30"/>
      <c r="M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18" t="s">
        <v>40</v>
      </c>
      <c r="E37" s="23" t="s">
        <v>41</v>
      </c>
      <c r="F37" s="115">
        <f>ROUND((SUM(BE101:BE108) + SUM(BE128:BE186)),  2)</f>
        <v>0</v>
      </c>
      <c r="G37" s="30"/>
      <c r="H37" s="30"/>
      <c r="I37" s="119">
        <v>0.21</v>
      </c>
      <c r="J37" s="106"/>
      <c r="K37" s="115">
        <f>ROUND(((SUM(BE101:BE108) + SUM(BE128:BE186))*I37),  2)</f>
        <v>0</v>
      </c>
      <c r="L37" s="30"/>
      <c r="M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3" t="s">
        <v>42</v>
      </c>
      <c r="F38" s="115">
        <f>ROUND((SUM(BF101:BF108) + SUM(BF128:BF186)),  2)</f>
        <v>0</v>
      </c>
      <c r="G38" s="30"/>
      <c r="H38" s="30"/>
      <c r="I38" s="119">
        <v>0.15</v>
      </c>
      <c r="J38" s="106"/>
      <c r="K38" s="115">
        <f>ROUND(((SUM(BF101:BF108) + SUM(BF128:BF186))*I38),  2)</f>
        <v>0</v>
      </c>
      <c r="L38" s="30"/>
      <c r="M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3" t="s">
        <v>43</v>
      </c>
      <c r="F39" s="115">
        <f>ROUND((SUM(BG101:BG108) + SUM(BG128:BG186)),  2)</f>
        <v>0</v>
      </c>
      <c r="G39" s="30"/>
      <c r="H39" s="30"/>
      <c r="I39" s="119">
        <v>0.21</v>
      </c>
      <c r="J39" s="106"/>
      <c r="K39" s="115">
        <f>0</f>
        <v>0</v>
      </c>
      <c r="L39" s="30"/>
      <c r="M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3" t="s">
        <v>44</v>
      </c>
      <c r="F40" s="115">
        <f>ROUND((SUM(BH101:BH108) + SUM(BH128:BH186)),  2)</f>
        <v>0</v>
      </c>
      <c r="G40" s="30"/>
      <c r="H40" s="30"/>
      <c r="I40" s="119">
        <v>0.15</v>
      </c>
      <c r="J40" s="106"/>
      <c r="K40" s="115">
        <f>0</f>
        <v>0</v>
      </c>
      <c r="L40" s="30"/>
      <c r="M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3" t="s">
        <v>45</v>
      </c>
      <c r="F41" s="115">
        <f>ROUND((SUM(BI101:BI108) + SUM(BI128:BI186)),  2)</f>
        <v>0</v>
      </c>
      <c r="G41" s="30"/>
      <c r="H41" s="30"/>
      <c r="I41" s="119">
        <v>0</v>
      </c>
      <c r="J41" s="106"/>
      <c r="K41" s="115">
        <f>0</f>
        <v>0</v>
      </c>
      <c r="L41" s="30"/>
      <c r="M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106"/>
      <c r="J42" s="106"/>
      <c r="K42" s="30"/>
      <c r="L42" s="30"/>
      <c r="M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20" t="s">
        <v>46</v>
      </c>
      <c r="E43" s="57"/>
      <c r="F43" s="57"/>
      <c r="G43" s="121" t="s">
        <v>47</v>
      </c>
      <c r="H43" s="122" t="s">
        <v>48</v>
      </c>
      <c r="I43" s="123"/>
      <c r="J43" s="123"/>
      <c r="K43" s="124">
        <f>SUM(K34:K41)</f>
        <v>0</v>
      </c>
      <c r="L43" s="125"/>
      <c r="M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106"/>
      <c r="J44" s="106"/>
      <c r="K44" s="30"/>
      <c r="L44" s="30"/>
      <c r="M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6"/>
      <c r="I45" s="103"/>
      <c r="J45" s="103"/>
      <c r="M45" s="16"/>
    </row>
    <row r="46" spans="1:31" s="1" customFormat="1" ht="14.45" customHeight="1">
      <c r="B46" s="16"/>
      <c r="I46" s="103"/>
      <c r="J46" s="103"/>
      <c r="M46" s="16"/>
    </row>
    <row r="47" spans="1:31" s="1" customFormat="1" ht="14.45" customHeight="1">
      <c r="B47" s="16"/>
      <c r="I47" s="103"/>
      <c r="J47" s="103"/>
      <c r="M47" s="16"/>
    </row>
    <row r="48" spans="1:31" s="1" customFormat="1" ht="14.45" customHeight="1">
      <c r="B48" s="16"/>
      <c r="I48" s="103"/>
      <c r="J48" s="103"/>
      <c r="M48" s="16"/>
    </row>
    <row r="49" spans="1:31" s="1" customFormat="1" ht="14.45" customHeight="1">
      <c r="B49" s="16"/>
      <c r="I49" s="103"/>
      <c r="J49" s="103"/>
      <c r="M49" s="16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126"/>
      <c r="J50" s="126"/>
      <c r="K50" s="42"/>
      <c r="L50" s="42"/>
      <c r="M50" s="40"/>
    </row>
    <row r="51" spans="1:31">
      <c r="B51" s="16"/>
      <c r="M51" s="16"/>
    </row>
    <row r="52" spans="1:31">
      <c r="B52" s="16"/>
      <c r="M52" s="16"/>
    </row>
    <row r="53" spans="1:31">
      <c r="B53" s="16"/>
      <c r="M53" s="16"/>
    </row>
    <row r="54" spans="1:31">
      <c r="B54" s="16"/>
      <c r="M54" s="16"/>
    </row>
    <row r="55" spans="1:31">
      <c r="B55" s="16"/>
      <c r="M55" s="16"/>
    </row>
    <row r="56" spans="1:31">
      <c r="B56" s="16"/>
      <c r="M56" s="16"/>
    </row>
    <row r="57" spans="1:31">
      <c r="B57" s="16"/>
      <c r="M57" s="16"/>
    </row>
    <row r="58" spans="1:31">
      <c r="B58" s="16"/>
      <c r="M58" s="16"/>
    </row>
    <row r="59" spans="1:31">
      <c r="B59" s="16"/>
      <c r="M59" s="16"/>
    </row>
    <row r="60" spans="1:31">
      <c r="B60" s="16"/>
      <c r="M60" s="16"/>
    </row>
    <row r="61" spans="1:31" s="2" customFormat="1" ht="12.75">
      <c r="A61" s="30"/>
      <c r="B61" s="31"/>
      <c r="C61" s="30"/>
      <c r="D61" s="43" t="s">
        <v>51</v>
      </c>
      <c r="E61" s="33"/>
      <c r="F61" s="127" t="s">
        <v>52</v>
      </c>
      <c r="G61" s="43" t="s">
        <v>51</v>
      </c>
      <c r="H61" s="33"/>
      <c r="I61" s="128"/>
      <c r="J61" s="129" t="s">
        <v>52</v>
      </c>
      <c r="K61" s="33"/>
      <c r="L61" s="33"/>
      <c r="M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M62" s="16"/>
    </row>
    <row r="63" spans="1:31">
      <c r="B63" s="16"/>
      <c r="M63" s="16"/>
    </row>
    <row r="64" spans="1:31">
      <c r="B64" s="16"/>
      <c r="M64" s="16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130"/>
      <c r="J65" s="130"/>
      <c r="K65" s="44"/>
      <c r="L65" s="44"/>
      <c r="M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M66" s="16"/>
    </row>
    <row r="67" spans="1:31">
      <c r="B67" s="16"/>
      <c r="M67" s="16"/>
    </row>
    <row r="68" spans="1:31">
      <c r="B68" s="16"/>
      <c r="M68" s="16"/>
    </row>
    <row r="69" spans="1:31">
      <c r="B69" s="16"/>
      <c r="M69" s="16"/>
    </row>
    <row r="70" spans="1:31">
      <c r="B70" s="16"/>
      <c r="M70" s="16"/>
    </row>
    <row r="71" spans="1:31">
      <c r="B71" s="16"/>
      <c r="M71" s="16"/>
    </row>
    <row r="72" spans="1:31">
      <c r="B72" s="16"/>
      <c r="M72" s="16"/>
    </row>
    <row r="73" spans="1:31">
      <c r="B73" s="16"/>
      <c r="M73" s="16"/>
    </row>
    <row r="74" spans="1:31">
      <c r="B74" s="16"/>
      <c r="M74" s="16"/>
    </row>
    <row r="75" spans="1:31">
      <c r="B75" s="16"/>
      <c r="M75" s="16"/>
    </row>
    <row r="76" spans="1:31" s="2" customFormat="1" ht="12.75">
      <c r="A76" s="30"/>
      <c r="B76" s="31"/>
      <c r="C76" s="30"/>
      <c r="D76" s="43" t="s">
        <v>51</v>
      </c>
      <c r="E76" s="33"/>
      <c r="F76" s="127" t="s">
        <v>52</v>
      </c>
      <c r="G76" s="43" t="s">
        <v>51</v>
      </c>
      <c r="H76" s="33"/>
      <c r="I76" s="128"/>
      <c r="J76" s="129" t="s">
        <v>52</v>
      </c>
      <c r="K76" s="33"/>
      <c r="L76" s="33"/>
      <c r="M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131"/>
      <c r="J77" s="131"/>
      <c r="K77" s="46"/>
      <c r="L77" s="46"/>
      <c r="M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132"/>
      <c r="J81" s="132"/>
      <c r="K81" s="48"/>
      <c r="L81" s="48"/>
      <c r="M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7" t="s">
        <v>123</v>
      </c>
      <c r="D82" s="30"/>
      <c r="E82" s="30"/>
      <c r="F82" s="30"/>
      <c r="G82" s="30"/>
      <c r="H82" s="30"/>
      <c r="I82" s="106"/>
      <c r="J82" s="106"/>
      <c r="K82" s="30"/>
      <c r="L82" s="30"/>
      <c r="M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106"/>
      <c r="J83" s="106"/>
      <c r="K83" s="30"/>
      <c r="L83" s="30"/>
      <c r="M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3" t="s">
        <v>16</v>
      </c>
      <c r="D84" s="30"/>
      <c r="E84" s="30"/>
      <c r="F84" s="30"/>
      <c r="G84" s="30"/>
      <c r="H84" s="30"/>
      <c r="I84" s="106"/>
      <c r="J84" s="106"/>
      <c r="K84" s="30"/>
      <c r="L84" s="30"/>
      <c r="M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Oprava EOV v úseku Stříbro - Planá u Mariánských Lázní</v>
      </c>
      <c r="F85" s="259"/>
      <c r="G85" s="259"/>
      <c r="H85" s="259"/>
      <c r="I85" s="106"/>
      <c r="J85" s="106"/>
      <c r="K85" s="30"/>
      <c r="L85" s="30"/>
      <c r="M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3" t="s">
        <v>120</v>
      </c>
      <c r="D86" s="30"/>
      <c r="E86" s="30"/>
      <c r="F86" s="30"/>
      <c r="G86" s="30"/>
      <c r="H86" s="30"/>
      <c r="I86" s="106"/>
      <c r="J86" s="106"/>
      <c r="K86" s="30"/>
      <c r="L86" s="30"/>
      <c r="M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53" t="str">
        <f>E9</f>
        <v>S4 - ŽST Ošelín</v>
      </c>
      <c r="F87" s="260"/>
      <c r="G87" s="260"/>
      <c r="H87" s="260"/>
      <c r="I87" s="106"/>
      <c r="J87" s="106"/>
      <c r="K87" s="30"/>
      <c r="L87" s="30"/>
      <c r="M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106"/>
      <c r="J88" s="106"/>
      <c r="K88" s="30"/>
      <c r="L88" s="30"/>
      <c r="M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3" t="s">
        <v>19</v>
      </c>
      <c r="D89" s="30"/>
      <c r="E89" s="30"/>
      <c r="F89" s="21" t="str">
        <f>F12</f>
        <v>Trať Stříbro - Planá</v>
      </c>
      <c r="G89" s="30"/>
      <c r="H89" s="30"/>
      <c r="I89" s="107" t="s">
        <v>21</v>
      </c>
      <c r="J89" s="109" t="str">
        <f>IF(J12="","",J12)</f>
        <v>20. 4. 2020</v>
      </c>
      <c r="K89" s="30"/>
      <c r="L89" s="30"/>
      <c r="M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106"/>
      <c r="J90" s="106"/>
      <c r="K90" s="30"/>
      <c r="L90" s="30"/>
      <c r="M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3" t="s">
        <v>23</v>
      </c>
      <c r="D91" s="30"/>
      <c r="E91" s="30"/>
      <c r="F91" s="21" t="str">
        <f>E15</f>
        <v xml:space="preserve"> </v>
      </c>
      <c r="G91" s="30"/>
      <c r="H91" s="30"/>
      <c r="I91" s="107" t="s">
        <v>29</v>
      </c>
      <c r="J91" s="133" t="str">
        <f>E21</f>
        <v xml:space="preserve"> </v>
      </c>
      <c r="K91" s="30"/>
      <c r="L91" s="30"/>
      <c r="M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107" t="s">
        <v>30</v>
      </c>
      <c r="J92" s="133" t="str">
        <f>E24</f>
        <v xml:space="preserve"> </v>
      </c>
      <c r="K92" s="30"/>
      <c r="L92" s="30"/>
      <c r="M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106"/>
      <c r="J93" s="106"/>
      <c r="K93" s="30"/>
      <c r="L93" s="30"/>
      <c r="M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4" t="s">
        <v>124</v>
      </c>
      <c r="D94" s="101"/>
      <c r="E94" s="101"/>
      <c r="F94" s="101"/>
      <c r="G94" s="101"/>
      <c r="H94" s="101"/>
      <c r="I94" s="135" t="s">
        <v>125</v>
      </c>
      <c r="J94" s="135" t="s">
        <v>126</v>
      </c>
      <c r="K94" s="136" t="s">
        <v>127</v>
      </c>
      <c r="L94" s="101"/>
      <c r="M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106"/>
      <c r="J95" s="106"/>
      <c r="K95" s="30"/>
      <c r="L95" s="30"/>
      <c r="M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7" t="s">
        <v>128</v>
      </c>
      <c r="D96" s="30"/>
      <c r="E96" s="30"/>
      <c r="F96" s="30"/>
      <c r="G96" s="30"/>
      <c r="H96" s="30"/>
      <c r="I96" s="138">
        <f>Q128</f>
        <v>0</v>
      </c>
      <c r="J96" s="138">
        <f>R128</f>
        <v>0</v>
      </c>
      <c r="K96" s="68">
        <f>K128</f>
        <v>0</v>
      </c>
      <c r="L96" s="30"/>
      <c r="M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129</v>
      </c>
    </row>
    <row r="97" spans="1:65" s="9" customFormat="1" ht="24.95" customHeight="1">
      <c r="B97" s="139"/>
      <c r="D97" s="140" t="s">
        <v>130</v>
      </c>
      <c r="E97" s="141"/>
      <c r="F97" s="141"/>
      <c r="G97" s="141"/>
      <c r="H97" s="141"/>
      <c r="I97" s="142">
        <f>Q129</f>
        <v>0</v>
      </c>
      <c r="J97" s="142">
        <f>R129</f>
        <v>0</v>
      </c>
      <c r="K97" s="143">
        <f>K129</f>
        <v>0</v>
      </c>
      <c r="M97" s="139"/>
    </row>
    <row r="98" spans="1:65" s="9" customFormat="1" ht="24.95" customHeight="1">
      <c r="B98" s="139"/>
      <c r="D98" s="140" t="s">
        <v>131</v>
      </c>
      <c r="E98" s="141"/>
      <c r="F98" s="141"/>
      <c r="G98" s="141"/>
      <c r="H98" s="141"/>
      <c r="I98" s="142">
        <f>Q174</f>
        <v>0</v>
      </c>
      <c r="J98" s="142">
        <f>R174</f>
        <v>0</v>
      </c>
      <c r="K98" s="143">
        <f>K174</f>
        <v>0</v>
      </c>
      <c r="M98" s="139"/>
    </row>
    <row r="99" spans="1:65" s="2" customFormat="1" ht="21.75" customHeight="1">
      <c r="A99" s="30"/>
      <c r="B99" s="31"/>
      <c r="C99" s="30"/>
      <c r="D99" s="30"/>
      <c r="E99" s="30"/>
      <c r="F99" s="30"/>
      <c r="G99" s="30"/>
      <c r="H99" s="30"/>
      <c r="I99" s="106"/>
      <c r="J99" s="106"/>
      <c r="K99" s="30"/>
      <c r="L99" s="30"/>
      <c r="M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65" s="2" customFormat="1" ht="6.95" customHeight="1">
      <c r="A100" s="30"/>
      <c r="B100" s="31"/>
      <c r="C100" s="30"/>
      <c r="D100" s="30"/>
      <c r="E100" s="30"/>
      <c r="F100" s="30"/>
      <c r="G100" s="30"/>
      <c r="H100" s="30"/>
      <c r="I100" s="106"/>
      <c r="J100" s="106"/>
      <c r="K100" s="30"/>
      <c r="L100" s="30"/>
      <c r="M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65" s="2" customFormat="1" ht="29.25" customHeight="1">
      <c r="A101" s="30"/>
      <c r="B101" s="31"/>
      <c r="C101" s="137" t="s">
        <v>132</v>
      </c>
      <c r="D101" s="30"/>
      <c r="E101" s="30"/>
      <c r="F101" s="30"/>
      <c r="G101" s="30"/>
      <c r="H101" s="30"/>
      <c r="I101" s="106"/>
      <c r="J101" s="106"/>
      <c r="K101" s="144">
        <f>ROUND(K102 + K103 + K104 + K105 + K106 + K107,2)</f>
        <v>0</v>
      </c>
      <c r="L101" s="30"/>
      <c r="M101" s="40"/>
      <c r="O101" s="145" t="s">
        <v>40</v>
      </c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65" s="2" customFormat="1" ht="18" customHeight="1">
      <c r="A102" s="30"/>
      <c r="B102" s="146"/>
      <c r="C102" s="106"/>
      <c r="D102" s="250" t="s">
        <v>133</v>
      </c>
      <c r="E102" s="257"/>
      <c r="F102" s="257"/>
      <c r="G102" s="106"/>
      <c r="H102" s="106"/>
      <c r="I102" s="106"/>
      <c r="J102" s="106"/>
      <c r="K102" s="92">
        <v>0</v>
      </c>
      <c r="L102" s="106"/>
      <c r="M102" s="148"/>
      <c r="N102" s="149"/>
      <c r="O102" s="150" t="s">
        <v>41</v>
      </c>
      <c r="P102" s="149"/>
      <c r="Q102" s="149"/>
      <c r="R102" s="149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51" t="s">
        <v>134</v>
      </c>
      <c r="AZ102" s="149"/>
      <c r="BA102" s="149"/>
      <c r="BB102" s="149"/>
      <c r="BC102" s="149"/>
      <c r="BD102" s="149"/>
      <c r="BE102" s="152">
        <f t="shared" ref="BE102:BE107" si="0">IF(O102="základní",K102,0)</f>
        <v>0</v>
      </c>
      <c r="BF102" s="152">
        <f t="shared" ref="BF102:BF107" si="1">IF(O102="snížená",K102,0)</f>
        <v>0</v>
      </c>
      <c r="BG102" s="152">
        <f t="shared" ref="BG102:BG107" si="2">IF(O102="zákl. přenesená",K102,0)</f>
        <v>0</v>
      </c>
      <c r="BH102" s="152">
        <f t="shared" ref="BH102:BH107" si="3">IF(O102="sníž. přenesená",K102,0)</f>
        <v>0</v>
      </c>
      <c r="BI102" s="152">
        <f t="shared" ref="BI102:BI107" si="4">IF(O102="nulová",K102,0)</f>
        <v>0</v>
      </c>
      <c r="BJ102" s="151" t="s">
        <v>86</v>
      </c>
      <c r="BK102" s="149"/>
      <c r="BL102" s="149"/>
      <c r="BM102" s="149"/>
    </row>
    <row r="103" spans="1:65" s="2" customFormat="1" ht="18" customHeight="1">
      <c r="A103" s="30"/>
      <c r="B103" s="146"/>
      <c r="C103" s="106"/>
      <c r="D103" s="250" t="s">
        <v>135</v>
      </c>
      <c r="E103" s="257"/>
      <c r="F103" s="257"/>
      <c r="G103" s="106"/>
      <c r="H103" s="106"/>
      <c r="I103" s="106"/>
      <c r="J103" s="106"/>
      <c r="K103" s="92">
        <v>0</v>
      </c>
      <c r="L103" s="106"/>
      <c r="M103" s="148"/>
      <c r="N103" s="149"/>
      <c r="O103" s="150" t="s">
        <v>41</v>
      </c>
      <c r="P103" s="149"/>
      <c r="Q103" s="149"/>
      <c r="R103" s="149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49"/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51" t="s">
        <v>134</v>
      </c>
      <c r="AZ103" s="149"/>
      <c r="BA103" s="149"/>
      <c r="BB103" s="149"/>
      <c r="BC103" s="149"/>
      <c r="BD103" s="149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86</v>
      </c>
      <c r="BK103" s="149"/>
      <c r="BL103" s="149"/>
      <c r="BM103" s="149"/>
    </row>
    <row r="104" spans="1:65" s="2" customFormat="1" ht="18" customHeight="1">
      <c r="A104" s="30"/>
      <c r="B104" s="146"/>
      <c r="C104" s="106"/>
      <c r="D104" s="250" t="s">
        <v>136</v>
      </c>
      <c r="E104" s="257"/>
      <c r="F104" s="257"/>
      <c r="G104" s="106"/>
      <c r="H104" s="106"/>
      <c r="I104" s="106"/>
      <c r="J104" s="106"/>
      <c r="K104" s="92">
        <v>0</v>
      </c>
      <c r="L104" s="106"/>
      <c r="M104" s="148"/>
      <c r="N104" s="149"/>
      <c r="O104" s="150" t="s">
        <v>41</v>
      </c>
      <c r="P104" s="149"/>
      <c r="Q104" s="149"/>
      <c r="R104" s="149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51" t="s">
        <v>134</v>
      </c>
      <c r="AZ104" s="149"/>
      <c r="BA104" s="149"/>
      <c r="BB104" s="149"/>
      <c r="BC104" s="149"/>
      <c r="BD104" s="149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86</v>
      </c>
      <c r="BK104" s="149"/>
      <c r="BL104" s="149"/>
      <c r="BM104" s="149"/>
    </row>
    <row r="105" spans="1:65" s="2" customFormat="1" ht="18" customHeight="1">
      <c r="A105" s="30"/>
      <c r="B105" s="146"/>
      <c r="C105" s="106"/>
      <c r="D105" s="250" t="s">
        <v>137</v>
      </c>
      <c r="E105" s="257"/>
      <c r="F105" s="257"/>
      <c r="G105" s="106"/>
      <c r="H105" s="106"/>
      <c r="I105" s="106"/>
      <c r="J105" s="106"/>
      <c r="K105" s="92">
        <v>0</v>
      </c>
      <c r="L105" s="106"/>
      <c r="M105" s="148"/>
      <c r="N105" s="149"/>
      <c r="O105" s="150" t="s">
        <v>41</v>
      </c>
      <c r="P105" s="149"/>
      <c r="Q105" s="149"/>
      <c r="R105" s="149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51" t="s">
        <v>134</v>
      </c>
      <c r="AZ105" s="149"/>
      <c r="BA105" s="149"/>
      <c r="BB105" s="149"/>
      <c r="BC105" s="149"/>
      <c r="BD105" s="149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86</v>
      </c>
      <c r="BK105" s="149"/>
      <c r="BL105" s="149"/>
      <c r="BM105" s="149"/>
    </row>
    <row r="106" spans="1:65" s="2" customFormat="1" ht="18" customHeight="1">
      <c r="A106" s="30"/>
      <c r="B106" s="146"/>
      <c r="C106" s="106"/>
      <c r="D106" s="250" t="s">
        <v>138</v>
      </c>
      <c r="E106" s="257"/>
      <c r="F106" s="257"/>
      <c r="G106" s="106"/>
      <c r="H106" s="106"/>
      <c r="I106" s="106"/>
      <c r="J106" s="106"/>
      <c r="K106" s="92">
        <v>0</v>
      </c>
      <c r="L106" s="106"/>
      <c r="M106" s="148"/>
      <c r="N106" s="149"/>
      <c r="O106" s="150" t="s">
        <v>41</v>
      </c>
      <c r="P106" s="149"/>
      <c r="Q106" s="149"/>
      <c r="R106" s="149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51" t="s">
        <v>134</v>
      </c>
      <c r="AZ106" s="149"/>
      <c r="BA106" s="149"/>
      <c r="BB106" s="149"/>
      <c r="BC106" s="149"/>
      <c r="BD106" s="149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86</v>
      </c>
      <c r="BK106" s="149"/>
      <c r="BL106" s="149"/>
      <c r="BM106" s="149"/>
    </row>
    <row r="107" spans="1:65" s="2" customFormat="1" ht="18" customHeight="1">
      <c r="A107" s="30"/>
      <c r="B107" s="146"/>
      <c r="C107" s="106"/>
      <c r="D107" s="147" t="s">
        <v>139</v>
      </c>
      <c r="E107" s="106"/>
      <c r="F107" s="106"/>
      <c r="G107" s="106"/>
      <c r="H107" s="106"/>
      <c r="I107" s="106"/>
      <c r="J107" s="106"/>
      <c r="K107" s="92">
        <f>ROUND(K30*T107,2)</f>
        <v>0</v>
      </c>
      <c r="L107" s="106"/>
      <c r="M107" s="148"/>
      <c r="N107" s="149"/>
      <c r="O107" s="150" t="s">
        <v>41</v>
      </c>
      <c r="P107" s="149"/>
      <c r="Q107" s="149"/>
      <c r="R107" s="149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51" t="s">
        <v>140</v>
      </c>
      <c r="AZ107" s="149"/>
      <c r="BA107" s="149"/>
      <c r="BB107" s="149"/>
      <c r="BC107" s="149"/>
      <c r="BD107" s="149"/>
      <c r="BE107" s="152">
        <f t="shared" si="0"/>
        <v>0</v>
      </c>
      <c r="BF107" s="152">
        <f t="shared" si="1"/>
        <v>0</v>
      </c>
      <c r="BG107" s="152">
        <f t="shared" si="2"/>
        <v>0</v>
      </c>
      <c r="BH107" s="152">
        <f t="shared" si="3"/>
        <v>0</v>
      </c>
      <c r="BI107" s="152">
        <f t="shared" si="4"/>
        <v>0</v>
      </c>
      <c r="BJ107" s="151" t="s">
        <v>86</v>
      </c>
      <c r="BK107" s="149"/>
      <c r="BL107" s="149"/>
      <c r="BM107" s="149"/>
    </row>
    <row r="108" spans="1:65" s="2" customFormat="1">
      <c r="A108" s="30"/>
      <c r="B108" s="31"/>
      <c r="C108" s="30"/>
      <c r="D108" s="30"/>
      <c r="E108" s="30"/>
      <c r="F108" s="30"/>
      <c r="G108" s="30"/>
      <c r="H108" s="30"/>
      <c r="I108" s="106"/>
      <c r="J108" s="106"/>
      <c r="K108" s="30"/>
      <c r="L108" s="30"/>
      <c r="M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65" s="2" customFormat="1" ht="29.25" customHeight="1">
      <c r="A109" s="30"/>
      <c r="B109" s="31"/>
      <c r="C109" s="100" t="s">
        <v>118</v>
      </c>
      <c r="D109" s="101"/>
      <c r="E109" s="101"/>
      <c r="F109" s="101"/>
      <c r="G109" s="101"/>
      <c r="H109" s="101"/>
      <c r="I109" s="153"/>
      <c r="J109" s="153"/>
      <c r="K109" s="102">
        <f>ROUND(K96+K101,2)</f>
        <v>0</v>
      </c>
      <c r="L109" s="101"/>
      <c r="M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65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131"/>
      <c r="J110" s="131"/>
      <c r="K110" s="46"/>
      <c r="L110" s="46"/>
      <c r="M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132"/>
      <c r="J114" s="132"/>
      <c r="K114" s="48"/>
      <c r="L114" s="48"/>
      <c r="M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17" t="s">
        <v>141</v>
      </c>
      <c r="D115" s="30"/>
      <c r="E115" s="30"/>
      <c r="F115" s="30"/>
      <c r="G115" s="30"/>
      <c r="H115" s="30"/>
      <c r="I115" s="106"/>
      <c r="J115" s="106"/>
      <c r="K115" s="30"/>
      <c r="L115" s="30"/>
      <c r="M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106"/>
      <c r="J116" s="106"/>
      <c r="K116" s="30"/>
      <c r="L116" s="30"/>
      <c r="M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3" t="s">
        <v>16</v>
      </c>
      <c r="D117" s="30"/>
      <c r="E117" s="30"/>
      <c r="F117" s="30"/>
      <c r="G117" s="30"/>
      <c r="H117" s="30"/>
      <c r="I117" s="106"/>
      <c r="J117" s="106"/>
      <c r="K117" s="30"/>
      <c r="L117" s="30"/>
      <c r="M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58" t="str">
        <f>E7</f>
        <v>Oprava EOV v úseku Stříbro - Planá u Mariánských Lázní</v>
      </c>
      <c r="F118" s="259"/>
      <c r="G118" s="259"/>
      <c r="H118" s="259"/>
      <c r="I118" s="106"/>
      <c r="J118" s="106"/>
      <c r="K118" s="30"/>
      <c r="L118" s="30"/>
      <c r="M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3" t="s">
        <v>120</v>
      </c>
      <c r="D119" s="30"/>
      <c r="E119" s="30"/>
      <c r="F119" s="30"/>
      <c r="G119" s="30"/>
      <c r="H119" s="30"/>
      <c r="I119" s="106"/>
      <c r="J119" s="106"/>
      <c r="K119" s="30"/>
      <c r="L119" s="30"/>
      <c r="M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53" t="str">
        <f>E9</f>
        <v>S4 - ŽST Ošelín</v>
      </c>
      <c r="F120" s="260"/>
      <c r="G120" s="260"/>
      <c r="H120" s="260"/>
      <c r="I120" s="106"/>
      <c r="J120" s="106"/>
      <c r="K120" s="30"/>
      <c r="L120" s="30"/>
      <c r="M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106"/>
      <c r="J121" s="106"/>
      <c r="K121" s="30"/>
      <c r="L121" s="30"/>
      <c r="M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3" t="s">
        <v>19</v>
      </c>
      <c r="D122" s="30"/>
      <c r="E122" s="30"/>
      <c r="F122" s="21" t="str">
        <f>F12</f>
        <v>Trať Stříbro - Planá</v>
      </c>
      <c r="G122" s="30"/>
      <c r="H122" s="30"/>
      <c r="I122" s="107" t="s">
        <v>21</v>
      </c>
      <c r="J122" s="109" t="str">
        <f>IF(J12="","",J12)</f>
        <v>20. 4. 2020</v>
      </c>
      <c r="K122" s="30"/>
      <c r="L122" s="30"/>
      <c r="M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106"/>
      <c r="J123" s="106"/>
      <c r="K123" s="30"/>
      <c r="L123" s="30"/>
      <c r="M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3" t="s">
        <v>23</v>
      </c>
      <c r="D124" s="30"/>
      <c r="E124" s="30"/>
      <c r="F124" s="21" t="str">
        <f>E15</f>
        <v xml:space="preserve"> </v>
      </c>
      <c r="G124" s="30"/>
      <c r="H124" s="30"/>
      <c r="I124" s="107" t="s">
        <v>29</v>
      </c>
      <c r="J124" s="133" t="str">
        <f>E21</f>
        <v xml:space="preserve"> </v>
      </c>
      <c r="K124" s="30"/>
      <c r="L124" s="30"/>
      <c r="M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>
      <c r="A125" s="30"/>
      <c r="B125" s="31"/>
      <c r="C125" s="23" t="s">
        <v>27</v>
      </c>
      <c r="D125" s="30"/>
      <c r="E125" s="30"/>
      <c r="F125" s="21" t="str">
        <f>IF(E18="","",E18)</f>
        <v>Vyplň údaj</v>
      </c>
      <c r="G125" s="30"/>
      <c r="H125" s="30"/>
      <c r="I125" s="107" t="s">
        <v>30</v>
      </c>
      <c r="J125" s="133" t="str">
        <f>E24</f>
        <v xml:space="preserve"> </v>
      </c>
      <c r="K125" s="30"/>
      <c r="L125" s="30"/>
      <c r="M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106"/>
      <c r="J126" s="106"/>
      <c r="K126" s="30"/>
      <c r="L126" s="30"/>
      <c r="M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0" customFormat="1" ht="29.25" customHeight="1">
      <c r="A127" s="154"/>
      <c r="B127" s="155"/>
      <c r="C127" s="156" t="s">
        <v>142</v>
      </c>
      <c r="D127" s="157" t="s">
        <v>61</v>
      </c>
      <c r="E127" s="157" t="s">
        <v>57</v>
      </c>
      <c r="F127" s="157" t="s">
        <v>58</v>
      </c>
      <c r="G127" s="157" t="s">
        <v>143</v>
      </c>
      <c r="H127" s="157" t="s">
        <v>144</v>
      </c>
      <c r="I127" s="158" t="s">
        <v>145</v>
      </c>
      <c r="J127" s="158" t="s">
        <v>146</v>
      </c>
      <c r="K127" s="157" t="s">
        <v>127</v>
      </c>
      <c r="L127" s="159" t="s">
        <v>147</v>
      </c>
      <c r="M127" s="160"/>
      <c r="N127" s="59" t="s">
        <v>1</v>
      </c>
      <c r="O127" s="60" t="s">
        <v>40</v>
      </c>
      <c r="P127" s="60" t="s">
        <v>148</v>
      </c>
      <c r="Q127" s="60" t="s">
        <v>149</v>
      </c>
      <c r="R127" s="60" t="s">
        <v>150</v>
      </c>
      <c r="S127" s="60" t="s">
        <v>151</v>
      </c>
      <c r="T127" s="60" t="s">
        <v>152</v>
      </c>
      <c r="U127" s="60" t="s">
        <v>153</v>
      </c>
      <c r="V127" s="60" t="s">
        <v>154</v>
      </c>
      <c r="W127" s="60" t="s">
        <v>155</v>
      </c>
      <c r="X127" s="61" t="s">
        <v>156</v>
      </c>
      <c r="Y127" s="154"/>
      <c r="Z127" s="154"/>
      <c r="AA127" s="154"/>
      <c r="AB127" s="154"/>
      <c r="AC127" s="154"/>
      <c r="AD127" s="154"/>
      <c r="AE127" s="154"/>
    </row>
    <row r="128" spans="1:63" s="2" customFormat="1" ht="22.9" customHeight="1">
      <c r="A128" s="30"/>
      <c r="B128" s="31"/>
      <c r="C128" s="66" t="s">
        <v>157</v>
      </c>
      <c r="D128" s="30"/>
      <c r="E128" s="30"/>
      <c r="F128" s="30"/>
      <c r="G128" s="30"/>
      <c r="H128" s="30"/>
      <c r="I128" s="106"/>
      <c r="J128" s="106"/>
      <c r="K128" s="161">
        <f>BK128</f>
        <v>0</v>
      </c>
      <c r="L128" s="30"/>
      <c r="M128" s="31"/>
      <c r="N128" s="62"/>
      <c r="O128" s="53"/>
      <c r="P128" s="63"/>
      <c r="Q128" s="162">
        <f>Q129+Q174</f>
        <v>0</v>
      </c>
      <c r="R128" s="162">
        <f>R129+R174</f>
        <v>0</v>
      </c>
      <c r="S128" s="63"/>
      <c r="T128" s="163">
        <f>T129+T174</f>
        <v>0</v>
      </c>
      <c r="U128" s="63"/>
      <c r="V128" s="163">
        <f>V129+V174</f>
        <v>0</v>
      </c>
      <c r="W128" s="63"/>
      <c r="X128" s="164">
        <f>X129+X174</f>
        <v>0</v>
      </c>
      <c r="Y128" s="30"/>
      <c r="Z128" s="30"/>
      <c r="AA128" s="30"/>
      <c r="AB128" s="30"/>
      <c r="AC128" s="30"/>
      <c r="AD128" s="30"/>
      <c r="AE128" s="30"/>
      <c r="AT128" s="13" t="s">
        <v>77</v>
      </c>
      <c r="AU128" s="13" t="s">
        <v>129</v>
      </c>
      <c r="BK128" s="165">
        <f>BK129+BK174</f>
        <v>0</v>
      </c>
    </row>
    <row r="129" spans="1:65" s="11" customFormat="1" ht="25.9" customHeight="1">
      <c r="B129" s="166"/>
      <c r="D129" s="167" t="s">
        <v>77</v>
      </c>
      <c r="E129" s="168" t="s">
        <v>158</v>
      </c>
      <c r="F129" s="168" t="s">
        <v>159</v>
      </c>
      <c r="I129" s="169"/>
      <c r="J129" s="169"/>
      <c r="K129" s="170">
        <f>BK129</f>
        <v>0</v>
      </c>
      <c r="M129" s="166"/>
      <c r="N129" s="171"/>
      <c r="O129" s="172"/>
      <c r="P129" s="172"/>
      <c r="Q129" s="173">
        <f>SUM(Q130:Q173)</f>
        <v>0</v>
      </c>
      <c r="R129" s="173">
        <f>SUM(R130:R173)</f>
        <v>0</v>
      </c>
      <c r="S129" s="172"/>
      <c r="T129" s="174">
        <f>SUM(T130:T173)</f>
        <v>0</v>
      </c>
      <c r="U129" s="172"/>
      <c r="V129" s="174">
        <f>SUM(V130:V173)</f>
        <v>0</v>
      </c>
      <c r="W129" s="172"/>
      <c r="X129" s="175">
        <f>SUM(X130:X173)</f>
        <v>0</v>
      </c>
      <c r="AR129" s="167" t="s">
        <v>160</v>
      </c>
      <c r="AT129" s="176" t="s">
        <v>77</v>
      </c>
      <c r="AU129" s="176" t="s">
        <v>78</v>
      </c>
      <c r="AY129" s="167" t="s">
        <v>161</v>
      </c>
      <c r="BK129" s="177">
        <f>SUM(BK130:BK173)</f>
        <v>0</v>
      </c>
    </row>
    <row r="130" spans="1:65" s="2" customFormat="1" ht="21.75" customHeight="1">
      <c r="A130" s="30"/>
      <c r="B130" s="146"/>
      <c r="C130" s="178" t="s">
        <v>86</v>
      </c>
      <c r="D130" s="178" t="s">
        <v>162</v>
      </c>
      <c r="E130" s="179" t="s">
        <v>163</v>
      </c>
      <c r="F130" s="180" t="s">
        <v>164</v>
      </c>
      <c r="G130" s="181" t="s">
        <v>165</v>
      </c>
      <c r="H130" s="182">
        <v>2</v>
      </c>
      <c r="I130" s="183"/>
      <c r="J130" s="183"/>
      <c r="K130" s="184">
        <f>ROUND(P130*H130,2)</f>
        <v>0</v>
      </c>
      <c r="L130" s="180" t="s">
        <v>166</v>
      </c>
      <c r="M130" s="31"/>
      <c r="N130" s="185" t="s">
        <v>1</v>
      </c>
      <c r="O130" s="186" t="s">
        <v>41</v>
      </c>
      <c r="P130" s="187">
        <f>I130+J130</f>
        <v>0</v>
      </c>
      <c r="Q130" s="187">
        <f>ROUND(I130*H130,2)</f>
        <v>0</v>
      </c>
      <c r="R130" s="187">
        <f>ROUND(J130*H130,2)</f>
        <v>0</v>
      </c>
      <c r="S130" s="55"/>
      <c r="T130" s="188">
        <f>S130*H130</f>
        <v>0</v>
      </c>
      <c r="U130" s="188">
        <v>0</v>
      </c>
      <c r="V130" s="188">
        <f>U130*H130</f>
        <v>0</v>
      </c>
      <c r="W130" s="188">
        <v>0</v>
      </c>
      <c r="X130" s="189">
        <f>W130*H130</f>
        <v>0</v>
      </c>
      <c r="Y130" s="30"/>
      <c r="Z130" s="30"/>
      <c r="AA130" s="30"/>
      <c r="AB130" s="30"/>
      <c r="AC130" s="30"/>
      <c r="AD130" s="30"/>
      <c r="AE130" s="30"/>
      <c r="AR130" s="190" t="s">
        <v>167</v>
      </c>
      <c r="AT130" s="190" t="s">
        <v>162</v>
      </c>
      <c r="AU130" s="190" t="s">
        <v>86</v>
      </c>
      <c r="AY130" s="13" t="s">
        <v>161</v>
      </c>
      <c r="BE130" s="96">
        <f>IF(O130="základní",K130,0)</f>
        <v>0</v>
      </c>
      <c r="BF130" s="96">
        <f>IF(O130="snížená",K130,0)</f>
        <v>0</v>
      </c>
      <c r="BG130" s="96">
        <f>IF(O130="zákl. přenesená",K130,0)</f>
        <v>0</v>
      </c>
      <c r="BH130" s="96">
        <f>IF(O130="sníž. přenesená",K130,0)</f>
        <v>0</v>
      </c>
      <c r="BI130" s="96">
        <f>IF(O130="nulová",K130,0)</f>
        <v>0</v>
      </c>
      <c r="BJ130" s="13" t="s">
        <v>86</v>
      </c>
      <c r="BK130" s="96">
        <f>ROUND(P130*H130,2)</f>
        <v>0</v>
      </c>
      <c r="BL130" s="13" t="s">
        <v>167</v>
      </c>
      <c r="BM130" s="190" t="s">
        <v>168</v>
      </c>
    </row>
    <row r="131" spans="1:65" s="2" customFormat="1" ht="19.5">
      <c r="A131" s="30"/>
      <c r="B131" s="31"/>
      <c r="C131" s="30"/>
      <c r="D131" s="191" t="s">
        <v>169</v>
      </c>
      <c r="E131" s="30"/>
      <c r="F131" s="192" t="s">
        <v>164</v>
      </c>
      <c r="G131" s="30"/>
      <c r="H131" s="30"/>
      <c r="I131" s="106"/>
      <c r="J131" s="106"/>
      <c r="K131" s="30"/>
      <c r="L131" s="30"/>
      <c r="M131" s="31"/>
      <c r="N131" s="193"/>
      <c r="O131" s="194"/>
      <c r="P131" s="55"/>
      <c r="Q131" s="55"/>
      <c r="R131" s="55"/>
      <c r="S131" s="55"/>
      <c r="T131" s="55"/>
      <c r="U131" s="55"/>
      <c r="V131" s="55"/>
      <c r="W131" s="55"/>
      <c r="X131" s="56"/>
      <c r="Y131" s="30"/>
      <c r="Z131" s="30"/>
      <c r="AA131" s="30"/>
      <c r="AB131" s="30"/>
      <c r="AC131" s="30"/>
      <c r="AD131" s="30"/>
      <c r="AE131" s="30"/>
      <c r="AT131" s="13" t="s">
        <v>169</v>
      </c>
      <c r="AU131" s="13" t="s">
        <v>86</v>
      </c>
    </row>
    <row r="132" spans="1:65" s="2" customFormat="1" ht="21.75" customHeight="1">
      <c r="A132" s="30"/>
      <c r="B132" s="146"/>
      <c r="C132" s="195" t="s">
        <v>88</v>
      </c>
      <c r="D132" s="195" t="s">
        <v>158</v>
      </c>
      <c r="E132" s="196" t="s">
        <v>170</v>
      </c>
      <c r="F132" s="197" t="s">
        <v>171</v>
      </c>
      <c r="G132" s="198" t="s">
        <v>165</v>
      </c>
      <c r="H132" s="199">
        <v>2</v>
      </c>
      <c r="I132" s="200"/>
      <c r="J132" s="201"/>
      <c r="K132" s="202">
        <f>ROUND(P132*H132,2)</f>
        <v>0</v>
      </c>
      <c r="L132" s="197" t="s">
        <v>166</v>
      </c>
      <c r="M132" s="203"/>
      <c r="N132" s="204" t="s">
        <v>1</v>
      </c>
      <c r="O132" s="186" t="s">
        <v>41</v>
      </c>
      <c r="P132" s="187">
        <f>I132+J132</f>
        <v>0</v>
      </c>
      <c r="Q132" s="187">
        <f>ROUND(I132*H132,2)</f>
        <v>0</v>
      </c>
      <c r="R132" s="187">
        <f>ROUND(J132*H132,2)</f>
        <v>0</v>
      </c>
      <c r="S132" s="55"/>
      <c r="T132" s="188">
        <f>S132*H132</f>
        <v>0</v>
      </c>
      <c r="U132" s="188">
        <v>0</v>
      </c>
      <c r="V132" s="188">
        <f>U132*H132</f>
        <v>0</v>
      </c>
      <c r="W132" s="188">
        <v>0</v>
      </c>
      <c r="X132" s="189">
        <f>W132*H132</f>
        <v>0</v>
      </c>
      <c r="Y132" s="30"/>
      <c r="Z132" s="30"/>
      <c r="AA132" s="30"/>
      <c r="AB132" s="30"/>
      <c r="AC132" s="30"/>
      <c r="AD132" s="30"/>
      <c r="AE132" s="30"/>
      <c r="AR132" s="190" t="s">
        <v>167</v>
      </c>
      <c r="AT132" s="190" t="s">
        <v>158</v>
      </c>
      <c r="AU132" s="190" t="s">
        <v>86</v>
      </c>
      <c r="AY132" s="13" t="s">
        <v>161</v>
      </c>
      <c r="BE132" s="96">
        <f>IF(O132="základní",K132,0)</f>
        <v>0</v>
      </c>
      <c r="BF132" s="96">
        <f>IF(O132="snížená",K132,0)</f>
        <v>0</v>
      </c>
      <c r="BG132" s="96">
        <f>IF(O132="zákl. přenesená",K132,0)</f>
        <v>0</v>
      </c>
      <c r="BH132" s="96">
        <f>IF(O132="sníž. přenesená",K132,0)</f>
        <v>0</v>
      </c>
      <c r="BI132" s="96">
        <f>IF(O132="nulová",K132,0)</f>
        <v>0</v>
      </c>
      <c r="BJ132" s="13" t="s">
        <v>86</v>
      </c>
      <c r="BK132" s="96">
        <f>ROUND(P132*H132,2)</f>
        <v>0</v>
      </c>
      <c r="BL132" s="13" t="s">
        <v>167</v>
      </c>
      <c r="BM132" s="190" t="s">
        <v>172</v>
      </c>
    </row>
    <row r="133" spans="1:65" s="2" customFormat="1" ht="19.5">
      <c r="A133" s="30"/>
      <c r="B133" s="31"/>
      <c r="C133" s="30"/>
      <c r="D133" s="191" t="s">
        <v>169</v>
      </c>
      <c r="E133" s="30"/>
      <c r="F133" s="192" t="s">
        <v>171</v>
      </c>
      <c r="G133" s="30"/>
      <c r="H133" s="30"/>
      <c r="I133" s="106"/>
      <c r="J133" s="106"/>
      <c r="K133" s="30"/>
      <c r="L133" s="30"/>
      <c r="M133" s="31"/>
      <c r="N133" s="193"/>
      <c r="O133" s="194"/>
      <c r="P133" s="55"/>
      <c r="Q133" s="55"/>
      <c r="R133" s="55"/>
      <c r="S133" s="55"/>
      <c r="T133" s="55"/>
      <c r="U133" s="55"/>
      <c r="V133" s="55"/>
      <c r="W133" s="55"/>
      <c r="X133" s="56"/>
      <c r="Y133" s="30"/>
      <c r="Z133" s="30"/>
      <c r="AA133" s="30"/>
      <c r="AB133" s="30"/>
      <c r="AC133" s="30"/>
      <c r="AD133" s="30"/>
      <c r="AE133" s="30"/>
      <c r="AT133" s="13" t="s">
        <v>169</v>
      </c>
      <c r="AU133" s="13" t="s">
        <v>86</v>
      </c>
    </row>
    <row r="134" spans="1:65" s="2" customFormat="1" ht="19.5">
      <c r="A134" s="30"/>
      <c r="B134" s="31"/>
      <c r="C134" s="30"/>
      <c r="D134" s="191" t="s">
        <v>173</v>
      </c>
      <c r="E134" s="30"/>
      <c r="F134" s="205" t="s">
        <v>174</v>
      </c>
      <c r="G134" s="30"/>
      <c r="H134" s="30"/>
      <c r="I134" s="106"/>
      <c r="J134" s="106"/>
      <c r="K134" s="30"/>
      <c r="L134" s="30"/>
      <c r="M134" s="31"/>
      <c r="N134" s="193"/>
      <c r="O134" s="194"/>
      <c r="P134" s="55"/>
      <c r="Q134" s="55"/>
      <c r="R134" s="55"/>
      <c r="S134" s="55"/>
      <c r="T134" s="55"/>
      <c r="U134" s="55"/>
      <c r="V134" s="55"/>
      <c r="W134" s="55"/>
      <c r="X134" s="56"/>
      <c r="Y134" s="30"/>
      <c r="Z134" s="30"/>
      <c r="AA134" s="30"/>
      <c r="AB134" s="30"/>
      <c r="AC134" s="30"/>
      <c r="AD134" s="30"/>
      <c r="AE134" s="30"/>
      <c r="AT134" s="13" t="s">
        <v>173</v>
      </c>
      <c r="AU134" s="13" t="s">
        <v>86</v>
      </c>
    </row>
    <row r="135" spans="1:65" s="2" customFormat="1" ht="21.75" customHeight="1">
      <c r="A135" s="30"/>
      <c r="B135" s="146"/>
      <c r="C135" s="178" t="s">
        <v>160</v>
      </c>
      <c r="D135" s="178" t="s">
        <v>162</v>
      </c>
      <c r="E135" s="179" t="s">
        <v>175</v>
      </c>
      <c r="F135" s="180" t="s">
        <v>176</v>
      </c>
      <c r="G135" s="181" t="s">
        <v>165</v>
      </c>
      <c r="H135" s="182">
        <v>2</v>
      </c>
      <c r="I135" s="183"/>
      <c r="J135" s="183"/>
      <c r="K135" s="184">
        <f>ROUND(P135*H135,2)</f>
        <v>0</v>
      </c>
      <c r="L135" s="180" t="s">
        <v>166</v>
      </c>
      <c r="M135" s="31"/>
      <c r="N135" s="185" t="s">
        <v>1</v>
      </c>
      <c r="O135" s="186" t="s">
        <v>41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55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0"/>
      <c r="Z135" s="30"/>
      <c r="AA135" s="30"/>
      <c r="AB135" s="30"/>
      <c r="AC135" s="30"/>
      <c r="AD135" s="30"/>
      <c r="AE135" s="30"/>
      <c r="AR135" s="190" t="s">
        <v>167</v>
      </c>
      <c r="AT135" s="190" t="s">
        <v>162</v>
      </c>
      <c r="AU135" s="190" t="s">
        <v>86</v>
      </c>
      <c r="AY135" s="13" t="s">
        <v>161</v>
      </c>
      <c r="BE135" s="96">
        <f>IF(O135="základní",K135,0)</f>
        <v>0</v>
      </c>
      <c r="BF135" s="96">
        <f>IF(O135="snížená",K135,0)</f>
        <v>0</v>
      </c>
      <c r="BG135" s="96">
        <f>IF(O135="zákl. přenesená",K135,0)</f>
        <v>0</v>
      </c>
      <c r="BH135" s="96">
        <f>IF(O135="sníž. přenesená",K135,0)</f>
        <v>0</v>
      </c>
      <c r="BI135" s="96">
        <f>IF(O135="nulová",K135,0)</f>
        <v>0</v>
      </c>
      <c r="BJ135" s="13" t="s">
        <v>86</v>
      </c>
      <c r="BK135" s="96">
        <f>ROUND(P135*H135,2)</f>
        <v>0</v>
      </c>
      <c r="BL135" s="13" t="s">
        <v>167</v>
      </c>
      <c r="BM135" s="190" t="s">
        <v>177</v>
      </c>
    </row>
    <row r="136" spans="1:65" s="2" customFormat="1" ht="19.5">
      <c r="A136" s="30"/>
      <c r="B136" s="31"/>
      <c r="C136" s="30"/>
      <c r="D136" s="191" t="s">
        <v>169</v>
      </c>
      <c r="E136" s="30"/>
      <c r="F136" s="192" t="s">
        <v>176</v>
      </c>
      <c r="G136" s="30"/>
      <c r="H136" s="30"/>
      <c r="I136" s="106"/>
      <c r="J136" s="106"/>
      <c r="K136" s="30"/>
      <c r="L136" s="30"/>
      <c r="M136" s="31"/>
      <c r="N136" s="193"/>
      <c r="O136" s="194"/>
      <c r="P136" s="55"/>
      <c r="Q136" s="55"/>
      <c r="R136" s="55"/>
      <c r="S136" s="55"/>
      <c r="T136" s="55"/>
      <c r="U136" s="55"/>
      <c r="V136" s="55"/>
      <c r="W136" s="55"/>
      <c r="X136" s="56"/>
      <c r="Y136" s="30"/>
      <c r="Z136" s="30"/>
      <c r="AA136" s="30"/>
      <c r="AB136" s="30"/>
      <c r="AC136" s="30"/>
      <c r="AD136" s="30"/>
      <c r="AE136" s="30"/>
      <c r="AT136" s="13" t="s">
        <v>169</v>
      </c>
      <c r="AU136" s="13" t="s">
        <v>86</v>
      </c>
    </row>
    <row r="137" spans="1:65" s="2" customFormat="1" ht="21.75" customHeight="1">
      <c r="A137" s="30"/>
      <c r="B137" s="146"/>
      <c r="C137" s="195" t="s">
        <v>178</v>
      </c>
      <c r="D137" s="195" t="s">
        <v>158</v>
      </c>
      <c r="E137" s="196" t="s">
        <v>179</v>
      </c>
      <c r="F137" s="197" t="s">
        <v>180</v>
      </c>
      <c r="G137" s="198" t="s">
        <v>165</v>
      </c>
      <c r="H137" s="199">
        <v>2</v>
      </c>
      <c r="I137" s="200"/>
      <c r="J137" s="201"/>
      <c r="K137" s="202">
        <f>ROUND(P137*H137,2)</f>
        <v>0</v>
      </c>
      <c r="L137" s="197" t="s">
        <v>166</v>
      </c>
      <c r="M137" s="203"/>
      <c r="N137" s="204" t="s">
        <v>1</v>
      </c>
      <c r="O137" s="186" t="s">
        <v>41</v>
      </c>
      <c r="P137" s="187">
        <f>I137+J137</f>
        <v>0</v>
      </c>
      <c r="Q137" s="187">
        <f>ROUND(I137*H137,2)</f>
        <v>0</v>
      </c>
      <c r="R137" s="187">
        <f>ROUND(J137*H137,2)</f>
        <v>0</v>
      </c>
      <c r="S137" s="55"/>
      <c r="T137" s="188">
        <f>S137*H137</f>
        <v>0</v>
      </c>
      <c r="U137" s="188">
        <v>0</v>
      </c>
      <c r="V137" s="188">
        <f>U137*H137</f>
        <v>0</v>
      </c>
      <c r="W137" s="188">
        <v>0</v>
      </c>
      <c r="X137" s="189">
        <f>W137*H137</f>
        <v>0</v>
      </c>
      <c r="Y137" s="30"/>
      <c r="Z137" s="30"/>
      <c r="AA137" s="30"/>
      <c r="AB137" s="30"/>
      <c r="AC137" s="30"/>
      <c r="AD137" s="30"/>
      <c r="AE137" s="30"/>
      <c r="AR137" s="190" t="s">
        <v>167</v>
      </c>
      <c r="AT137" s="190" t="s">
        <v>158</v>
      </c>
      <c r="AU137" s="190" t="s">
        <v>86</v>
      </c>
      <c r="AY137" s="13" t="s">
        <v>161</v>
      </c>
      <c r="BE137" s="96">
        <f>IF(O137="základní",K137,0)</f>
        <v>0</v>
      </c>
      <c r="BF137" s="96">
        <f>IF(O137="snížená",K137,0)</f>
        <v>0</v>
      </c>
      <c r="BG137" s="96">
        <f>IF(O137="zákl. přenesená",K137,0)</f>
        <v>0</v>
      </c>
      <c r="BH137" s="96">
        <f>IF(O137="sníž. přenesená",K137,0)</f>
        <v>0</v>
      </c>
      <c r="BI137" s="96">
        <f>IF(O137="nulová",K137,0)</f>
        <v>0</v>
      </c>
      <c r="BJ137" s="13" t="s">
        <v>86</v>
      </c>
      <c r="BK137" s="96">
        <f>ROUND(P137*H137,2)</f>
        <v>0</v>
      </c>
      <c r="BL137" s="13" t="s">
        <v>167</v>
      </c>
      <c r="BM137" s="190" t="s">
        <v>181</v>
      </c>
    </row>
    <row r="138" spans="1:65" s="2" customFormat="1" ht="19.5">
      <c r="A138" s="30"/>
      <c r="B138" s="31"/>
      <c r="C138" s="30"/>
      <c r="D138" s="191" t="s">
        <v>169</v>
      </c>
      <c r="E138" s="30"/>
      <c r="F138" s="192" t="s">
        <v>180</v>
      </c>
      <c r="G138" s="30"/>
      <c r="H138" s="30"/>
      <c r="I138" s="106"/>
      <c r="J138" s="106"/>
      <c r="K138" s="30"/>
      <c r="L138" s="30"/>
      <c r="M138" s="31"/>
      <c r="N138" s="193"/>
      <c r="O138" s="194"/>
      <c r="P138" s="55"/>
      <c r="Q138" s="55"/>
      <c r="R138" s="55"/>
      <c r="S138" s="55"/>
      <c r="T138" s="55"/>
      <c r="U138" s="55"/>
      <c r="V138" s="55"/>
      <c r="W138" s="55"/>
      <c r="X138" s="56"/>
      <c r="Y138" s="30"/>
      <c r="Z138" s="30"/>
      <c r="AA138" s="30"/>
      <c r="AB138" s="30"/>
      <c r="AC138" s="30"/>
      <c r="AD138" s="30"/>
      <c r="AE138" s="30"/>
      <c r="AT138" s="13" t="s">
        <v>169</v>
      </c>
      <c r="AU138" s="13" t="s">
        <v>86</v>
      </c>
    </row>
    <row r="139" spans="1:65" s="2" customFormat="1" ht="19.5">
      <c r="A139" s="30"/>
      <c r="B139" s="31"/>
      <c r="C139" s="30"/>
      <c r="D139" s="191" t="s">
        <v>173</v>
      </c>
      <c r="E139" s="30"/>
      <c r="F139" s="205" t="s">
        <v>182</v>
      </c>
      <c r="G139" s="30"/>
      <c r="H139" s="30"/>
      <c r="I139" s="106"/>
      <c r="J139" s="106"/>
      <c r="K139" s="30"/>
      <c r="L139" s="30"/>
      <c r="M139" s="31"/>
      <c r="N139" s="193"/>
      <c r="O139" s="194"/>
      <c r="P139" s="55"/>
      <c r="Q139" s="55"/>
      <c r="R139" s="55"/>
      <c r="S139" s="55"/>
      <c r="T139" s="55"/>
      <c r="U139" s="55"/>
      <c r="V139" s="55"/>
      <c r="W139" s="55"/>
      <c r="X139" s="56"/>
      <c r="Y139" s="30"/>
      <c r="Z139" s="30"/>
      <c r="AA139" s="30"/>
      <c r="AB139" s="30"/>
      <c r="AC139" s="30"/>
      <c r="AD139" s="30"/>
      <c r="AE139" s="30"/>
      <c r="AT139" s="13" t="s">
        <v>173</v>
      </c>
      <c r="AU139" s="13" t="s">
        <v>86</v>
      </c>
    </row>
    <row r="140" spans="1:65" s="2" customFormat="1" ht="21.75" customHeight="1">
      <c r="A140" s="30"/>
      <c r="B140" s="146"/>
      <c r="C140" s="178" t="s">
        <v>183</v>
      </c>
      <c r="D140" s="178" t="s">
        <v>162</v>
      </c>
      <c r="E140" s="179" t="s">
        <v>184</v>
      </c>
      <c r="F140" s="180" t="s">
        <v>185</v>
      </c>
      <c r="G140" s="181" t="s">
        <v>165</v>
      </c>
      <c r="H140" s="182">
        <v>2</v>
      </c>
      <c r="I140" s="183"/>
      <c r="J140" s="183"/>
      <c r="K140" s="184">
        <f>ROUND(P140*H140,2)</f>
        <v>0</v>
      </c>
      <c r="L140" s="180" t="s">
        <v>166</v>
      </c>
      <c r="M140" s="31"/>
      <c r="N140" s="185" t="s">
        <v>1</v>
      </c>
      <c r="O140" s="186" t="s">
        <v>41</v>
      </c>
      <c r="P140" s="187">
        <f>I140+J140</f>
        <v>0</v>
      </c>
      <c r="Q140" s="187">
        <f>ROUND(I140*H140,2)</f>
        <v>0</v>
      </c>
      <c r="R140" s="187">
        <f>ROUND(J140*H140,2)</f>
        <v>0</v>
      </c>
      <c r="S140" s="55"/>
      <c r="T140" s="188">
        <f>S140*H140</f>
        <v>0</v>
      </c>
      <c r="U140" s="188">
        <v>0</v>
      </c>
      <c r="V140" s="188">
        <f>U140*H140</f>
        <v>0</v>
      </c>
      <c r="W140" s="188">
        <v>0</v>
      </c>
      <c r="X140" s="189">
        <f>W140*H140</f>
        <v>0</v>
      </c>
      <c r="Y140" s="30"/>
      <c r="Z140" s="30"/>
      <c r="AA140" s="30"/>
      <c r="AB140" s="30"/>
      <c r="AC140" s="30"/>
      <c r="AD140" s="30"/>
      <c r="AE140" s="30"/>
      <c r="AR140" s="190" t="s">
        <v>167</v>
      </c>
      <c r="AT140" s="190" t="s">
        <v>162</v>
      </c>
      <c r="AU140" s="190" t="s">
        <v>86</v>
      </c>
      <c r="AY140" s="13" t="s">
        <v>161</v>
      </c>
      <c r="BE140" s="96">
        <f>IF(O140="základní",K140,0)</f>
        <v>0</v>
      </c>
      <c r="BF140" s="96">
        <f>IF(O140="snížená",K140,0)</f>
        <v>0</v>
      </c>
      <c r="BG140" s="96">
        <f>IF(O140="zákl. přenesená",K140,0)</f>
        <v>0</v>
      </c>
      <c r="BH140" s="96">
        <f>IF(O140="sníž. přenesená",K140,0)</f>
        <v>0</v>
      </c>
      <c r="BI140" s="96">
        <f>IF(O140="nulová",K140,0)</f>
        <v>0</v>
      </c>
      <c r="BJ140" s="13" t="s">
        <v>86</v>
      </c>
      <c r="BK140" s="96">
        <f>ROUND(P140*H140,2)</f>
        <v>0</v>
      </c>
      <c r="BL140" s="13" t="s">
        <v>167</v>
      </c>
      <c r="BM140" s="190" t="s">
        <v>186</v>
      </c>
    </row>
    <row r="141" spans="1:65" s="2" customFormat="1" ht="19.5">
      <c r="A141" s="30"/>
      <c r="B141" s="31"/>
      <c r="C141" s="30"/>
      <c r="D141" s="191" t="s">
        <v>169</v>
      </c>
      <c r="E141" s="30"/>
      <c r="F141" s="192" t="s">
        <v>185</v>
      </c>
      <c r="G141" s="30"/>
      <c r="H141" s="30"/>
      <c r="I141" s="106"/>
      <c r="J141" s="106"/>
      <c r="K141" s="30"/>
      <c r="L141" s="30"/>
      <c r="M141" s="31"/>
      <c r="N141" s="193"/>
      <c r="O141" s="194"/>
      <c r="P141" s="55"/>
      <c r="Q141" s="55"/>
      <c r="R141" s="55"/>
      <c r="S141" s="55"/>
      <c r="T141" s="55"/>
      <c r="U141" s="55"/>
      <c r="V141" s="55"/>
      <c r="W141" s="55"/>
      <c r="X141" s="56"/>
      <c r="Y141" s="30"/>
      <c r="Z141" s="30"/>
      <c r="AA141" s="30"/>
      <c r="AB141" s="30"/>
      <c r="AC141" s="30"/>
      <c r="AD141" s="30"/>
      <c r="AE141" s="30"/>
      <c r="AT141" s="13" t="s">
        <v>169</v>
      </c>
      <c r="AU141" s="13" t="s">
        <v>86</v>
      </c>
    </row>
    <row r="142" spans="1:65" s="2" customFormat="1" ht="21.75" customHeight="1">
      <c r="A142" s="30"/>
      <c r="B142" s="146"/>
      <c r="C142" s="195" t="s">
        <v>187</v>
      </c>
      <c r="D142" s="195" t="s">
        <v>158</v>
      </c>
      <c r="E142" s="196" t="s">
        <v>188</v>
      </c>
      <c r="F142" s="197" t="s">
        <v>189</v>
      </c>
      <c r="G142" s="198" t="s">
        <v>165</v>
      </c>
      <c r="H142" s="199">
        <v>2</v>
      </c>
      <c r="I142" s="200"/>
      <c r="J142" s="201"/>
      <c r="K142" s="202">
        <f>ROUND(P142*H142,2)</f>
        <v>0</v>
      </c>
      <c r="L142" s="197" t="s">
        <v>166</v>
      </c>
      <c r="M142" s="203"/>
      <c r="N142" s="204" t="s">
        <v>1</v>
      </c>
      <c r="O142" s="186" t="s">
        <v>41</v>
      </c>
      <c r="P142" s="187">
        <f>I142+J142</f>
        <v>0</v>
      </c>
      <c r="Q142" s="187">
        <f>ROUND(I142*H142,2)</f>
        <v>0</v>
      </c>
      <c r="R142" s="187">
        <f>ROUND(J142*H142,2)</f>
        <v>0</v>
      </c>
      <c r="S142" s="55"/>
      <c r="T142" s="188">
        <f>S142*H142</f>
        <v>0</v>
      </c>
      <c r="U142" s="188">
        <v>0</v>
      </c>
      <c r="V142" s="188">
        <f>U142*H142</f>
        <v>0</v>
      </c>
      <c r="W142" s="188">
        <v>0</v>
      </c>
      <c r="X142" s="189">
        <f>W142*H142</f>
        <v>0</v>
      </c>
      <c r="Y142" s="30"/>
      <c r="Z142" s="30"/>
      <c r="AA142" s="30"/>
      <c r="AB142" s="30"/>
      <c r="AC142" s="30"/>
      <c r="AD142" s="30"/>
      <c r="AE142" s="30"/>
      <c r="AR142" s="190" t="s">
        <v>167</v>
      </c>
      <c r="AT142" s="190" t="s">
        <v>158</v>
      </c>
      <c r="AU142" s="190" t="s">
        <v>86</v>
      </c>
      <c r="AY142" s="13" t="s">
        <v>161</v>
      </c>
      <c r="BE142" s="96">
        <f>IF(O142="základní",K142,0)</f>
        <v>0</v>
      </c>
      <c r="BF142" s="96">
        <f>IF(O142="snížená",K142,0)</f>
        <v>0</v>
      </c>
      <c r="BG142" s="96">
        <f>IF(O142="zákl. přenesená",K142,0)</f>
        <v>0</v>
      </c>
      <c r="BH142" s="96">
        <f>IF(O142="sníž. přenesená",K142,0)</f>
        <v>0</v>
      </c>
      <c r="BI142" s="96">
        <f>IF(O142="nulová",K142,0)</f>
        <v>0</v>
      </c>
      <c r="BJ142" s="13" t="s">
        <v>86</v>
      </c>
      <c r="BK142" s="96">
        <f>ROUND(P142*H142,2)</f>
        <v>0</v>
      </c>
      <c r="BL142" s="13" t="s">
        <v>167</v>
      </c>
      <c r="BM142" s="190" t="s">
        <v>190</v>
      </c>
    </row>
    <row r="143" spans="1:65" s="2" customFormat="1">
      <c r="A143" s="30"/>
      <c r="B143" s="31"/>
      <c r="C143" s="30"/>
      <c r="D143" s="191" t="s">
        <v>169</v>
      </c>
      <c r="E143" s="30"/>
      <c r="F143" s="192" t="s">
        <v>189</v>
      </c>
      <c r="G143" s="30"/>
      <c r="H143" s="30"/>
      <c r="I143" s="106"/>
      <c r="J143" s="106"/>
      <c r="K143" s="30"/>
      <c r="L143" s="30"/>
      <c r="M143" s="31"/>
      <c r="N143" s="193"/>
      <c r="O143" s="194"/>
      <c r="P143" s="55"/>
      <c r="Q143" s="55"/>
      <c r="R143" s="55"/>
      <c r="S143" s="55"/>
      <c r="T143" s="55"/>
      <c r="U143" s="55"/>
      <c r="V143" s="55"/>
      <c r="W143" s="55"/>
      <c r="X143" s="56"/>
      <c r="Y143" s="30"/>
      <c r="Z143" s="30"/>
      <c r="AA143" s="30"/>
      <c r="AB143" s="30"/>
      <c r="AC143" s="30"/>
      <c r="AD143" s="30"/>
      <c r="AE143" s="30"/>
      <c r="AT143" s="13" t="s">
        <v>169</v>
      </c>
      <c r="AU143" s="13" t="s">
        <v>86</v>
      </c>
    </row>
    <row r="144" spans="1:65" s="2" customFormat="1" ht="19.5">
      <c r="A144" s="30"/>
      <c r="B144" s="31"/>
      <c r="C144" s="30"/>
      <c r="D144" s="191" t="s">
        <v>173</v>
      </c>
      <c r="E144" s="30"/>
      <c r="F144" s="205" t="s">
        <v>191</v>
      </c>
      <c r="G144" s="30"/>
      <c r="H144" s="30"/>
      <c r="I144" s="106"/>
      <c r="J144" s="106"/>
      <c r="K144" s="30"/>
      <c r="L144" s="30"/>
      <c r="M144" s="31"/>
      <c r="N144" s="193"/>
      <c r="O144" s="194"/>
      <c r="P144" s="55"/>
      <c r="Q144" s="55"/>
      <c r="R144" s="55"/>
      <c r="S144" s="55"/>
      <c r="T144" s="55"/>
      <c r="U144" s="55"/>
      <c r="V144" s="55"/>
      <c r="W144" s="55"/>
      <c r="X144" s="56"/>
      <c r="Y144" s="30"/>
      <c r="Z144" s="30"/>
      <c r="AA144" s="30"/>
      <c r="AB144" s="30"/>
      <c r="AC144" s="30"/>
      <c r="AD144" s="30"/>
      <c r="AE144" s="30"/>
      <c r="AT144" s="13" t="s">
        <v>173</v>
      </c>
      <c r="AU144" s="13" t="s">
        <v>86</v>
      </c>
    </row>
    <row r="145" spans="1:65" s="2" customFormat="1" ht="33" customHeight="1">
      <c r="A145" s="30"/>
      <c r="B145" s="146"/>
      <c r="C145" s="195" t="s">
        <v>192</v>
      </c>
      <c r="D145" s="195" t="s">
        <v>158</v>
      </c>
      <c r="E145" s="196" t="s">
        <v>193</v>
      </c>
      <c r="F145" s="197" t="s">
        <v>194</v>
      </c>
      <c r="G145" s="198" t="s">
        <v>165</v>
      </c>
      <c r="H145" s="199">
        <v>2</v>
      </c>
      <c r="I145" s="200"/>
      <c r="J145" s="201"/>
      <c r="K145" s="202">
        <f>ROUND(P145*H145,2)</f>
        <v>0</v>
      </c>
      <c r="L145" s="197" t="s">
        <v>166</v>
      </c>
      <c r="M145" s="203"/>
      <c r="N145" s="204" t="s">
        <v>1</v>
      </c>
      <c r="O145" s="186" t="s">
        <v>41</v>
      </c>
      <c r="P145" s="187">
        <f>I145+J145</f>
        <v>0</v>
      </c>
      <c r="Q145" s="187">
        <f>ROUND(I145*H145,2)</f>
        <v>0</v>
      </c>
      <c r="R145" s="187">
        <f>ROUND(J145*H145,2)</f>
        <v>0</v>
      </c>
      <c r="S145" s="55"/>
      <c r="T145" s="188">
        <f>S145*H145</f>
        <v>0</v>
      </c>
      <c r="U145" s="188">
        <v>0</v>
      </c>
      <c r="V145" s="188">
        <f>U145*H145</f>
        <v>0</v>
      </c>
      <c r="W145" s="188">
        <v>0</v>
      </c>
      <c r="X145" s="189">
        <f>W145*H145</f>
        <v>0</v>
      </c>
      <c r="Y145" s="30"/>
      <c r="Z145" s="30"/>
      <c r="AA145" s="30"/>
      <c r="AB145" s="30"/>
      <c r="AC145" s="30"/>
      <c r="AD145" s="30"/>
      <c r="AE145" s="30"/>
      <c r="AR145" s="190" t="s">
        <v>167</v>
      </c>
      <c r="AT145" s="190" t="s">
        <v>158</v>
      </c>
      <c r="AU145" s="190" t="s">
        <v>86</v>
      </c>
      <c r="AY145" s="13" t="s">
        <v>161</v>
      </c>
      <c r="BE145" s="96">
        <f>IF(O145="základní",K145,0)</f>
        <v>0</v>
      </c>
      <c r="BF145" s="96">
        <f>IF(O145="snížená",K145,0)</f>
        <v>0</v>
      </c>
      <c r="BG145" s="96">
        <f>IF(O145="zákl. přenesená",K145,0)</f>
        <v>0</v>
      </c>
      <c r="BH145" s="96">
        <f>IF(O145="sníž. přenesená",K145,0)</f>
        <v>0</v>
      </c>
      <c r="BI145" s="96">
        <f>IF(O145="nulová",K145,0)</f>
        <v>0</v>
      </c>
      <c r="BJ145" s="13" t="s">
        <v>86</v>
      </c>
      <c r="BK145" s="96">
        <f>ROUND(P145*H145,2)</f>
        <v>0</v>
      </c>
      <c r="BL145" s="13" t="s">
        <v>167</v>
      </c>
      <c r="BM145" s="190" t="s">
        <v>195</v>
      </c>
    </row>
    <row r="146" spans="1:65" s="2" customFormat="1" ht="29.25">
      <c r="A146" s="30"/>
      <c r="B146" s="31"/>
      <c r="C146" s="30"/>
      <c r="D146" s="191" t="s">
        <v>169</v>
      </c>
      <c r="E146" s="30"/>
      <c r="F146" s="192" t="s">
        <v>194</v>
      </c>
      <c r="G146" s="30"/>
      <c r="H146" s="30"/>
      <c r="I146" s="106"/>
      <c r="J146" s="106"/>
      <c r="K146" s="30"/>
      <c r="L146" s="30"/>
      <c r="M146" s="31"/>
      <c r="N146" s="193"/>
      <c r="O146" s="194"/>
      <c r="P146" s="55"/>
      <c r="Q146" s="55"/>
      <c r="R146" s="55"/>
      <c r="S146" s="55"/>
      <c r="T146" s="55"/>
      <c r="U146" s="55"/>
      <c r="V146" s="55"/>
      <c r="W146" s="55"/>
      <c r="X146" s="56"/>
      <c r="Y146" s="30"/>
      <c r="Z146" s="30"/>
      <c r="AA146" s="30"/>
      <c r="AB146" s="30"/>
      <c r="AC146" s="30"/>
      <c r="AD146" s="30"/>
      <c r="AE146" s="30"/>
      <c r="AT146" s="13" t="s">
        <v>169</v>
      </c>
      <c r="AU146" s="13" t="s">
        <v>86</v>
      </c>
    </row>
    <row r="147" spans="1:65" s="2" customFormat="1" ht="21.75" customHeight="1">
      <c r="A147" s="30"/>
      <c r="B147" s="146"/>
      <c r="C147" s="178" t="s">
        <v>196</v>
      </c>
      <c r="D147" s="178" t="s">
        <v>162</v>
      </c>
      <c r="E147" s="179" t="s">
        <v>197</v>
      </c>
      <c r="F147" s="180" t="s">
        <v>198</v>
      </c>
      <c r="G147" s="181" t="s">
        <v>165</v>
      </c>
      <c r="H147" s="182">
        <v>2</v>
      </c>
      <c r="I147" s="183"/>
      <c r="J147" s="183"/>
      <c r="K147" s="184">
        <f>ROUND(P147*H147,2)</f>
        <v>0</v>
      </c>
      <c r="L147" s="180" t="s">
        <v>166</v>
      </c>
      <c r="M147" s="31"/>
      <c r="N147" s="185" t="s">
        <v>1</v>
      </c>
      <c r="O147" s="186" t="s">
        <v>41</v>
      </c>
      <c r="P147" s="187">
        <f>I147+J147</f>
        <v>0</v>
      </c>
      <c r="Q147" s="187">
        <f>ROUND(I147*H147,2)</f>
        <v>0</v>
      </c>
      <c r="R147" s="187">
        <f>ROUND(J147*H147,2)</f>
        <v>0</v>
      </c>
      <c r="S147" s="55"/>
      <c r="T147" s="188">
        <f>S147*H147</f>
        <v>0</v>
      </c>
      <c r="U147" s="188">
        <v>0</v>
      </c>
      <c r="V147" s="188">
        <f>U147*H147</f>
        <v>0</v>
      </c>
      <c r="W147" s="188">
        <v>0</v>
      </c>
      <c r="X147" s="189">
        <f>W147*H147</f>
        <v>0</v>
      </c>
      <c r="Y147" s="30"/>
      <c r="Z147" s="30"/>
      <c r="AA147" s="30"/>
      <c r="AB147" s="30"/>
      <c r="AC147" s="30"/>
      <c r="AD147" s="30"/>
      <c r="AE147" s="30"/>
      <c r="AR147" s="190" t="s">
        <v>167</v>
      </c>
      <c r="AT147" s="190" t="s">
        <v>162</v>
      </c>
      <c r="AU147" s="190" t="s">
        <v>86</v>
      </c>
      <c r="AY147" s="13" t="s">
        <v>161</v>
      </c>
      <c r="BE147" s="96">
        <f>IF(O147="základní",K147,0)</f>
        <v>0</v>
      </c>
      <c r="BF147" s="96">
        <f>IF(O147="snížená",K147,0)</f>
        <v>0</v>
      </c>
      <c r="BG147" s="96">
        <f>IF(O147="zákl. přenesená",K147,0)</f>
        <v>0</v>
      </c>
      <c r="BH147" s="96">
        <f>IF(O147="sníž. přenesená",K147,0)</f>
        <v>0</v>
      </c>
      <c r="BI147" s="96">
        <f>IF(O147="nulová",K147,0)</f>
        <v>0</v>
      </c>
      <c r="BJ147" s="13" t="s">
        <v>86</v>
      </c>
      <c r="BK147" s="96">
        <f>ROUND(P147*H147,2)</f>
        <v>0</v>
      </c>
      <c r="BL147" s="13" t="s">
        <v>167</v>
      </c>
      <c r="BM147" s="190" t="s">
        <v>199</v>
      </c>
    </row>
    <row r="148" spans="1:65" s="2" customFormat="1">
      <c r="A148" s="30"/>
      <c r="B148" s="31"/>
      <c r="C148" s="30"/>
      <c r="D148" s="191" t="s">
        <v>169</v>
      </c>
      <c r="E148" s="30"/>
      <c r="F148" s="192" t="s">
        <v>198</v>
      </c>
      <c r="G148" s="30"/>
      <c r="H148" s="30"/>
      <c r="I148" s="106"/>
      <c r="J148" s="106"/>
      <c r="K148" s="30"/>
      <c r="L148" s="30"/>
      <c r="M148" s="31"/>
      <c r="N148" s="193"/>
      <c r="O148" s="194"/>
      <c r="P148" s="55"/>
      <c r="Q148" s="55"/>
      <c r="R148" s="55"/>
      <c r="S148" s="55"/>
      <c r="T148" s="55"/>
      <c r="U148" s="55"/>
      <c r="V148" s="55"/>
      <c r="W148" s="55"/>
      <c r="X148" s="56"/>
      <c r="Y148" s="30"/>
      <c r="Z148" s="30"/>
      <c r="AA148" s="30"/>
      <c r="AB148" s="30"/>
      <c r="AC148" s="30"/>
      <c r="AD148" s="30"/>
      <c r="AE148" s="30"/>
      <c r="AT148" s="13" t="s">
        <v>169</v>
      </c>
      <c r="AU148" s="13" t="s">
        <v>86</v>
      </c>
    </row>
    <row r="149" spans="1:65" s="2" customFormat="1" ht="33" customHeight="1">
      <c r="A149" s="30"/>
      <c r="B149" s="146"/>
      <c r="C149" s="195" t="s">
        <v>200</v>
      </c>
      <c r="D149" s="195" t="s">
        <v>158</v>
      </c>
      <c r="E149" s="196" t="s">
        <v>201</v>
      </c>
      <c r="F149" s="197" t="s">
        <v>202</v>
      </c>
      <c r="G149" s="198" t="s">
        <v>165</v>
      </c>
      <c r="H149" s="199">
        <v>2</v>
      </c>
      <c r="I149" s="200"/>
      <c r="J149" s="201"/>
      <c r="K149" s="202">
        <f>ROUND(P149*H149,2)</f>
        <v>0</v>
      </c>
      <c r="L149" s="197" t="s">
        <v>166</v>
      </c>
      <c r="M149" s="203"/>
      <c r="N149" s="204" t="s">
        <v>1</v>
      </c>
      <c r="O149" s="186" t="s">
        <v>41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55"/>
      <c r="T149" s="188">
        <f>S149*H149</f>
        <v>0</v>
      </c>
      <c r="U149" s="188">
        <v>0</v>
      </c>
      <c r="V149" s="188">
        <f>U149*H149</f>
        <v>0</v>
      </c>
      <c r="W149" s="188">
        <v>0</v>
      </c>
      <c r="X149" s="189">
        <f>W149*H149</f>
        <v>0</v>
      </c>
      <c r="Y149" s="30"/>
      <c r="Z149" s="30"/>
      <c r="AA149" s="30"/>
      <c r="AB149" s="30"/>
      <c r="AC149" s="30"/>
      <c r="AD149" s="30"/>
      <c r="AE149" s="30"/>
      <c r="AR149" s="190" t="s">
        <v>167</v>
      </c>
      <c r="AT149" s="190" t="s">
        <v>158</v>
      </c>
      <c r="AU149" s="190" t="s">
        <v>86</v>
      </c>
      <c r="AY149" s="13" t="s">
        <v>161</v>
      </c>
      <c r="BE149" s="96">
        <f>IF(O149="základní",K149,0)</f>
        <v>0</v>
      </c>
      <c r="BF149" s="96">
        <f>IF(O149="snížená",K149,0)</f>
        <v>0</v>
      </c>
      <c r="BG149" s="96">
        <f>IF(O149="zákl. přenesená",K149,0)</f>
        <v>0</v>
      </c>
      <c r="BH149" s="96">
        <f>IF(O149="sníž. přenesená",K149,0)</f>
        <v>0</v>
      </c>
      <c r="BI149" s="96">
        <f>IF(O149="nulová",K149,0)</f>
        <v>0</v>
      </c>
      <c r="BJ149" s="13" t="s">
        <v>86</v>
      </c>
      <c r="BK149" s="96">
        <f>ROUND(P149*H149,2)</f>
        <v>0</v>
      </c>
      <c r="BL149" s="13" t="s">
        <v>167</v>
      </c>
      <c r="BM149" s="190" t="s">
        <v>203</v>
      </c>
    </row>
    <row r="150" spans="1:65" s="2" customFormat="1" ht="19.5">
      <c r="A150" s="30"/>
      <c r="B150" s="31"/>
      <c r="C150" s="30"/>
      <c r="D150" s="191" t="s">
        <v>169</v>
      </c>
      <c r="E150" s="30"/>
      <c r="F150" s="192" t="s">
        <v>202</v>
      </c>
      <c r="G150" s="30"/>
      <c r="H150" s="30"/>
      <c r="I150" s="106"/>
      <c r="J150" s="106"/>
      <c r="K150" s="30"/>
      <c r="L150" s="30"/>
      <c r="M150" s="31"/>
      <c r="N150" s="193"/>
      <c r="O150" s="194"/>
      <c r="P150" s="55"/>
      <c r="Q150" s="55"/>
      <c r="R150" s="55"/>
      <c r="S150" s="55"/>
      <c r="T150" s="55"/>
      <c r="U150" s="55"/>
      <c r="V150" s="55"/>
      <c r="W150" s="55"/>
      <c r="X150" s="56"/>
      <c r="Y150" s="30"/>
      <c r="Z150" s="30"/>
      <c r="AA150" s="30"/>
      <c r="AB150" s="30"/>
      <c r="AC150" s="30"/>
      <c r="AD150" s="30"/>
      <c r="AE150" s="30"/>
      <c r="AT150" s="13" t="s">
        <v>169</v>
      </c>
      <c r="AU150" s="13" t="s">
        <v>86</v>
      </c>
    </row>
    <row r="151" spans="1:65" s="2" customFormat="1" ht="33" customHeight="1">
      <c r="A151" s="30"/>
      <c r="B151" s="146"/>
      <c r="C151" s="178" t="s">
        <v>204</v>
      </c>
      <c r="D151" s="178" t="s">
        <v>162</v>
      </c>
      <c r="E151" s="179" t="s">
        <v>205</v>
      </c>
      <c r="F151" s="180" t="s">
        <v>206</v>
      </c>
      <c r="G151" s="181" t="s">
        <v>165</v>
      </c>
      <c r="H151" s="182">
        <v>2</v>
      </c>
      <c r="I151" s="183"/>
      <c r="J151" s="183"/>
      <c r="K151" s="184">
        <f>ROUND(P151*H151,2)</f>
        <v>0</v>
      </c>
      <c r="L151" s="180" t="s">
        <v>166</v>
      </c>
      <c r="M151" s="31"/>
      <c r="N151" s="185" t="s">
        <v>1</v>
      </c>
      <c r="O151" s="186" t="s">
        <v>41</v>
      </c>
      <c r="P151" s="187">
        <f>I151+J151</f>
        <v>0</v>
      </c>
      <c r="Q151" s="187">
        <f>ROUND(I151*H151,2)</f>
        <v>0</v>
      </c>
      <c r="R151" s="187">
        <f>ROUND(J151*H151,2)</f>
        <v>0</v>
      </c>
      <c r="S151" s="55"/>
      <c r="T151" s="188">
        <f>S151*H151</f>
        <v>0</v>
      </c>
      <c r="U151" s="188">
        <v>0</v>
      </c>
      <c r="V151" s="188">
        <f>U151*H151</f>
        <v>0</v>
      </c>
      <c r="W151" s="188">
        <v>0</v>
      </c>
      <c r="X151" s="189">
        <f>W151*H151</f>
        <v>0</v>
      </c>
      <c r="Y151" s="30"/>
      <c r="Z151" s="30"/>
      <c r="AA151" s="30"/>
      <c r="AB151" s="30"/>
      <c r="AC151" s="30"/>
      <c r="AD151" s="30"/>
      <c r="AE151" s="30"/>
      <c r="AR151" s="190" t="s">
        <v>167</v>
      </c>
      <c r="AT151" s="190" t="s">
        <v>162</v>
      </c>
      <c r="AU151" s="190" t="s">
        <v>86</v>
      </c>
      <c r="AY151" s="13" t="s">
        <v>161</v>
      </c>
      <c r="BE151" s="96">
        <f>IF(O151="základní",K151,0)</f>
        <v>0</v>
      </c>
      <c r="BF151" s="96">
        <f>IF(O151="snížená",K151,0)</f>
        <v>0</v>
      </c>
      <c r="BG151" s="96">
        <f>IF(O151="zákl. přenesená",K151,0)</f>
        <v>0</v>
      </c>
      <c r="BH151" s="96">
        <f>IF(O151="sníž. přenesená",K151,0)</f>
        <v>0</v>
      </c>
      <c r="BI151" s="96">
        <f>IF(O151="nulová",K151,0)</f>
        <v>0</v>
      </c>
      <c r="BJ151" s="13" t="s">
        <v>86</v>
      </c>
      <c r="BK151" s="96">
        <f>ROUND(P151*H151,2)</f>
        <v>0</v>
      </c>
      <c r="BL151" s="13" t="s">
        <v>167</v>
      </c>
      <c r="BM151" s="190" t="s">
        <v>207</v>
      </c>
    </row>
    <row r="152" spans="1:65" s="2" customFormat="1" ht="48.75">
      <c r="A152" s="30"/>
      <c r="B152" s="31"/>
      <c r="C152" s="30"/>
      <c r="D152" s="191" t="s">
        <v>169</v>
      </c>
      <c r="E152" s="30"/>
      <c r="F152" s="192" t="s">
        <v>208</v>
      </c>
      <c r="G152" s="30"/>
      <c r="H152" s="30"/>
      <c r="I152" s="106"/>
      <c r="J152" s="106"/>
      <c r="K152" s="30"/>
      <c r="L152" s="30"/>
      <c r="M152" s="31"/>
      <c r="N152" s="193"/>
      <c r="O152" s="194"/>
      <c r="P152" s="55"/>
      <c r="Q152" s="55"/>
      <c r="R152" s="55"/>
      <c r="S152" s="55"/>
      <c r="T152" s="55"/>
      <c r="U152" s="55"/>
      <c r="V152" s="55"/>
      <c r="W152" s="55"/>
      <c r="X152" s="56"/>
      <c r="Y152" s="30"/>
      <c r="Z152" s="30"/>
      <c r="AA152" s="30"/>
      <c r="AB152" s="30"/>
      <c r="AC152" s="30"/>
      <c r="AD152" s="30"/>
      <c r="AE152" s="30"/>
      <c r="AT152" s="13" t="s">
        <v>169</v>
      </c>
      <c r="AU152" s="13" t="s">
        <v>86</v>
      </c>
    </row>
    <row r="153" spans="1:65" s="2" customFormat="1" ht="33" customHeight="1">
      <c r="A153" s="30"/>
      <c r="B153" s="146"/>
      <c r="C153" s="195" t="s">
        <v>209</v>
      </c>
      <c r="D153" s="195" t="s">
        <v>158</v>
      </c>
      <c r="E153" s="196" t="s">
        <v>210</v>
      </c>
      <c r="F153" s="197" t="s">
        <v>211</v>
      </c>
      <c r="G153" s="198" t="s">
        <v>165</v>
      </c>
      <c r="H153" s="199">
        <v>2</v>
      </c>
      <c r="I153" s="200"/>
      <c r="J153" s="201"/>
      <c r="K153" s="202">
        <f>ROUND(P153*H153,2)</f>
        <v>0</v>
      </c>
      <c r="L153" s="197" t="s">
        <v>166</v>
      </c>
      <c r="M153" s="203"/>
      <c r="N153" s="204" t="s">
        <v>1</v>
      </c>
      <c r="O153" s="186" t="s">
        <v>41</v>
      </c>
      <c r="P153" s="187">
        <f>I153+J153</f>
        <v>0</v>
      </c>
      <c r="Q153" s="187">
        <f>ROUND(I153*H153,2)</f>
        <v>0</v>
      </c>
      <c r="R153" s="187">
        <f>ROUND(J153*H153,2)</f>
        <v>0</v>
      </c>
      <c r="S153" s="55"/>
      <c r="T153" s="188">
        <f>S153*H153</f>
        <v>0</v>
      </c>
      <c r="U153" s="188">
        <v>0</v>
      </c>
      <c r="V153" s="188">
        <f>U153*H153</f>
        <v>0</v>
      </c>
      <c r="W153" s="188">
        <v>0</v>
      </c>
      <c r="X153" s="189">
        <f>W153*H153</f>
        <v>0</v>
      </c>
      <c r="Y153" s="30"/>
      <c r="Z153" s="30"/>
      <c r="AA153" s="30"/>
      <c r="AB153" s="30"/>
      <c r="AC153" s="30"/>
      <c r="AD153" s="30"/>
      <c r="AE153" s="30"/>
      <c r="AR153" s="190" t="s">
        <v>212</v>
      </c>
      <c r="AT153" s="190" t="s">
        <v>158</v>
      </c>
      <c r="AU153" s="190" t="s">
        <v>86</v>
      </c>
      <c r="AY153" s="13" t="s">
        <v>161</v>
      </c>
      <c r="BE153" s="96">
        <f>IF(O153="základní",K153,0)</f>
        <v>0</v>
      </c>
      <c r="BF153" s="96">
        <f>IF(O153="snížená",K153,0)</f>
        <v>0</v>
      </c>
      <c r="BG153" s="96">
        <f>IF(O153="zákl. přenesená",K153,0)</f>
        <v>0</v>
      </c>
      <c r="BH153" s="96">
        <f>IF(O153="sníž. přenesená",K153,0)</f>
        <v>0</v>
      </c>
      <c r="BI153" s="96">
        <f>IF(O153="nulová",K153,0)</f>
        <v>0</v>
      </c>
      <c r="BJ153" s="13" t="s">
        <v>86</v>
      </c>
      <c r="BK153" s="96">
        <f>ROUND(P153*H153,2)</f>
        <v>0</v>
      </c>
      <c r="BL153" s="13" t="s">
        <v>212</v>
      </c>
      <c r="BM153" s="190" t="s">
        <v>213</v>
      </c>
    </row>
    <row r="154" spans="1:65" s="2" customFormat="1" ht="29.25">
      <c r="A154" s="30"/>
      <c r="B154" s="31"/>
      <c r="C154" s="30"/>
      <c r="D154" s="191" t="s">
        <v>169</v>
      </c>
      <c r="E154" s="30"/>
      <c r="F154" s="192" t="s">
        <v>211</v>
      </c>
      <c r="G154" s="30"/>
      <c r="H154" s="30"/>
      <c r="I154" s="106"/>
      <c r="J154" s="106"/>
      <c r="K154" s="30"/>
      <c r="L154" s="30"/>
      <c r="M154" s="31"/>
      <c r="N154" s="193"/>
      <c r="O154" s="194"/>
      <c r="P154" s="55"/>
      <c r="Q154" s="55"/>
      <c r="R154" s="55"/>
      <c r="S154" s="55"/>
      <c r="T154" s="55"/>
      <c r="U154" s="55"/>
      <c r="V154" s="55"/>
      <c r="W154" s="55"/>
      <c r="X154" s="56"/>
      <c r="Y154" s="30"/>
      <c r="Z154" s="30"/>
      <c r="AA154" s="30"/>
      <c r="AB154" s="30"/>
      <c r="AC154" s="30"/>
      <c r="AD154" s="30"/>
      <c r="AE154" s="30"/>
      <c r="AT154" s="13" t="s">
        <v>169</v>
      </c>
      <c r="AU154" s="13" t="s">
        <v>86</v>
      </c>
    </row>
    <row r="155" spans="1:65" s="2" customFormat="1" ht="21.75" customHeight="1">
      <c r="A155" s="30"/>
      <c r="B155" s="146"/>
      <c r="C155" s="178" t="s">
        <v>214</v>
      </c>
      <c r="D155" s="178" t="s">
        <v>162</v>
      </c>
      <c r="E155" s="179" t="s">
        <v>215</v>
      </c>
      <c r="F155" s="180" t="s">
        <v>216</v>
      </c>
      <c r="G155" s="181" t="s">
        <v>165</v>
      </c>
      <c r="H155" s="182">
        <v>2</v>
      </c>
      <c r="I155" s="183"/>
      <c r="J155" s="183"/>
      <c r="K155" s="184">
        <f>ROUND(P155*H155,2)</f>
        <v>0</v>
      </c>
      <c r="L155" s="180" t="s">
        <v>166</v>
      </c>
      <c r="M155" s="31"/>
      <c r="N155" s="185" t="s">
        <v>1</v>
      </c>
      <c r="O155" s="186" t="s">
        <v>41</v>
      </c>
      <c r="P155" s="187">
        <f>I155+J155</f>
        <v>0</v>
      </c>
      <c r="Q155" s="187">
        <f>ROUND(I155*H155,2)</f>
        <v>0</v>
      </c>
      <c r="R155" s="187">
        <f>ROUND(J155*H155,2)</f>
        <v>0</v>
      </c>
      <c r="S155" s="55"/>
      <c r="T155" s="188">
        <f>S155*H155</f>
        <v>0</v>
      </c>
      <c r="U155" s="188">
        <v>0</v>
      </c>
      <c r="V155" s="188">
        <f>U155*H155</f>
        <v>0</v>
      </c>
      <c r="W155" s="188">
        <v>0</v>
      </c>
      <c r="X155" s="189">
        <f>W155*H155</f>
        <v>0</v>
      </c>
      <c r="Y155" s="30"/>
      <c r="Z155" s="30"/>
      <c r="AA155" s="30"/>
      <c r="AB155" s="30"/>
      <c r="AC155" s="30"/>
      <c r="AD155" s="30"/>
      <c r="AE155" s="30"/>
      <c r="AR155" s="190" t="s">
        <v>217</v>
      </c>
      <c r="AT155" s="190" t="s">
        <v>162</v>
      </c>
      <c r="AU155" s="190" t="s">
        <v>86</v>
      </c>
      <c r="AY155" s="13" t="s">
        <v>161</v>
      </c>
      <c r="BE155" s="96">
        <f>IF(O155="základní",K155,0)</f>
        <v>0</v>
      </c>
      <c r="BF155" s="96">
        <f>IF(O155="snížená",K155,0)</f>
        <v>0</v>
      </c>
      <c r="BG155" s="96">
        <f>IF(O155="zákl. přenesená",K155,0)</f>
        <v>0</v>
      </c>
      <c r="BH155" s="96">
        <f>IF(O155="sníž. přenesená",K155,0)</f>
        <v>0</v>
      </c>
      <c r="BI155" s="96">
        <f>IF(O155="nulová",K155,0)</f>
        <v>0</v>
      </c>
      <c r="BJ155" s="13" t="s">
        <v>86</v>
      </c>
      <c r="BK155" s="96">
        <f>ROUND(P155*H155,2)</f>
        <v>0</v>
      </c>
      <c r="BL155" s="13" t="s">
        <v>217</v>
      </c>
      <c r="BM155" s="190" t="s">
        <v>218</v>
      </c>
    </row>
    <row r="156" spans="1:65" s="2" customFormat="1" ht="19.5">
      <c r="A156" s="30"/>
      <c r="B156" s="31"/>
      <c r="C156" s="30"/>
      <c r="D156" s="191" t="s">
        <v>169</v>
      </c>
      <c r="E156" s="30"/>
      <c r="F156" s="192" t="s">
        <v>216</v>
      </c>
      <c r="G156" s="30"/>
      <c r="H156" s="30"/>
      <c r="I156" s="106"/>
      <c r="J156" s="106"/>
      <c r="K156" s="30"/>
      <c r="L156" s="30"/>
      <c r="M156" s="31"/>
      <c r="N156" s="193"/>
      <c r="O156" s="194"/>
      <c r="P156" s="55"/>
      <c r="Q156" s="55"/>
      <c r="R156" s="55"/>
      <c r="S156" s="55"/>
      <c r="T156" s="55"/>
      <c r="U156" s="55"/>
      <c r="V156" s="55"/>
      <c r="W156" s="55"/>
      <c r="X156" s="56"/>
      <c r="Y156" s="30"/>
      <c r="Z156" s="30"/>
      <c r="AA156" s="30"/>
      <c r="AB156" s="30"/>
      <c r="AC156" s="30"/>
      <c r="AD156" s="30"/>
      <c r="AE156" s="30"/>
      <c r="AT156" s="13" t="s">
        <v>169</v>
      </c>
      <c r="AU156" s="13" t="s">
        <v>86</v>
      </c>
    </row>
    <row r="157" spans="1:65" s="2" customFormat="1" ht="21.75" customHeight="1">
      <c r="A157" s="30"/>
      <c r="B157" s="146"/>
      <c r="C157" s="178" t="s">
        <v>219</v>
      </c>
      <c r="D157" s="178" t="s">
        <v>162</v>
      </c>
      <c r="E157" s="179" t="s">
        <v>220</v>
      </c>
      <c r="F157" s="180" t="s">
        <v>221</v>
      </c>
      <c r="G157" s="181" t="s">
        <v>165</v>
      </c>
      <c r="H157" s="182">
        <v>2</v>
      </c>
      <c r="I157" s="183"/>
      <c r="J157" s="183"/>
      <c r="K157" s="184">
        <f>ROUND(P157*H157,2)</f>
        <v>0</v>
      </c>
      <c r="L157" s="180" t="s">
        <v>166</v>
      </c>
      <c r="M157" s="31"/>
      <c r="N157" s="185" t="s">
        <v>1</v>
      </c>
      <c r="O157" s="186" t="s">
        <v>41</v>
      </c>
      <c r="P157" s="187">
        <f>I157+J157</f>
        <v>0</v>
      </c>
      <c r="Q157" s="187">
        <f>ROUND(I157*H157,2)</f>
        <v>0</v>
      </c>
      <c r="R157" s="187">
        <f>ROUND(J157*H157,2)</f>
        <v>0</v>
      </c>
      <c r="S157" s="55"/>
      <c r="T157" s="188">
        <f>S157*H157</f>
        <v>0</v>
      </c>
      <c r="U157" s="188">
        <v>0</v>
      </c>
      <c r="V157" s="188">
        <f>U157*H157</f>
        <v>0</v>
      </c>
      <c r="W157" s="188">
        <v>0</v>
      </c>
      <c r="X157" s="189">
        <f>W157*H157</f>
        <v>0</v>
      </c>
      <c r="Y157" s="30"/>
      <c r="Z157" s="30"/>
      <c r="AA157" s="30"/>
      <c r="AB157" s="30"/>
      <c r="AC157" s="30"/>
      <c r="AD157" s="30"/>
      <c r="AE157" s="30"/>
      <c r="AR157" s="190" t="s">
        <v>217</v>
      </c>
      <c r="AT157" s="190" t="s">
        <v>162</v>
      </c>
      <c r="AU157" s="190" t="s">
        <v>86</v>
      </c>
      <c r="AY157" s="13" t="s">
        <v>161</v>
      </c>
      <c r="BE157" s="96">
        <f>IF(O157="základní",K157,0)</f>
        <v>0</v>
      </c>
      <c r="BF157" s="96">
        <f>IF(O157="snížená",K157,0)</f>
        <v>0</v>
      </c>
      <c r="BG157" s="96">
        <f>IF(O157="zákl. přenesená",K157,0)</f>
        <v>0</v>
      </c>
      <c r="BH157" s="96">
        <f>IF(O157="sníž. přenesená",K157,0)</f>
        <v>0</v>
      </c>
      <c r="BI157" s="96">
        <f>IF(O157="nulová",K157,0)</f>
        <v>0</v>
      </c>
      <c r="BJ157" s="13" t="s">
        <v>86</v>
      </c>
      <c r="BK157" s="96">
        <f>ROUND(P157*H157,2)</f>
        <v>0</v>
      </c>
      <c r="BL157" s="13" t="s">
        <v>217</v>
      </c>
      <c r="BM157" s="190" t="s">
        <v>222</v>
      </c>
    </row>
    <row r="158" spans="1:65" s="2" customFormat="1" ht="19.5">
      <c r="A158" s="30"/>
      <c r="B158" s="31"/>
      <c r="C158" s="30"/>
      <c r="D158" s="191" t="s">
        <v>169</v>
      </c>
      <c r="E158" s="30"/>
      <c r="F158" s="192" t="s">
        <v>221</v>
      </c>
      <c r="G158" s="30"/>
      <c r="H158" s="30"/>
      <c r="I158" s="106"/>
      <c r="J158" s="106"/>
      <c r="K158" s="30"/>
      <c r="L158" s="30"/>
      <c r="M158" s="31"/>
      <c r="N158" s="193"/>
      <c r="O158" s="194"/>
      <c r="P158" s="55"/>
      <c r="Q158" s="55"/>
      <c r="R158" s="55"/>
      <c r="S158" s="55"/>
      <c r="T158" s="55"/>
      <c r="U158" s="55"/>
      <c r="V158" s="55"/>
      <c r="W158" s="55"/>
      <c r="X158" s="56"/>
      <c r="Y158" s="30"/>
      <c r="Z158" s="30"/>
      <c r="AA158" s="30"/>
      <c r="AB158" s="30"/>
      <c r="AC158" s="30"/>
      <c r="AD158" s="30"/>
      <c r="AE158" s="30"/>
      <c r="AT158" s="13" t="s">
        <v>169</v>
      </c>
      <c r="AU158" s="13" t="s">
        <v>86</v>
      </c>
    </row>
    <row r="159" spans="1:65" s="2" customFormat="1" ht="44.25" customHeight="1">
      <c r="A159" s="30"/>
      <c r="B159" s="146"/>
      <c r="C159" s="195" t="s">
        <v>223</v>
      </c>
      <c r="D159" s="195" t="s">
        <v>158</v>
      </c>
      <c r="E159" s="196" t="s">
        <v>224</v>
      </c>
      <c r="F159" s="197" t="s">
        <v>225</v>
      </c>
      <c r="G159" s="198" t="s">
        <v>165</v>
      </c>
      <c r="H159" s="199">
        <v>2</v>
      </c>
      <c r="I159" s="200"/>
      <c r="J159" s="201"/>
      <c r="K159" s="202">
        <f>ROUND(P159*H159,2)</f>
        <v>0</v>
      </c>
      <c r="L159" s="197" t="s">
        <v>166</v>
      </c>
      <c r="M159" s="203"/>
      <c r="N159" s="204" t="s">
        <v>1</v>
      </c>
      <c r="O159" s="186" t="s">
        <v>41</v>
      </c>
      <c r="P159" s="187">
        <f>I159+J159</f>
        <v>0</v>
      </c>
      <c r="Q159" s="187">
        <f>ROUND(I159*H159,2)</f>
        <v>0</v>
      </c>
      <c r="R159" s="187">
        <f>ROUND(J159*H159,2)</f>
        <v>0</v>
      </c>
      <c r="S159" s="55"/>
      <c r="T159" s="188">
        <f>S159*H159</f>
        <v>0</v>
      </c>
      <c r="U159" s="188">
        <v>0</v>
      </c>
      <c r="V159" s="188">
        <f>U159*H159</f>
        <v>0</v>
      </c>
      <c r="W159" s="188">
        <v>0</v>
      </c>
      <c r="X159" s="189">
        <f>W159*H159</f>
        <v>0</v>
      </c>
      <c r="Y159" s="30"/>
      <c r="Z159" s="30"/>
      <c r="AA159" s="30"/>
      <c r="AB159" s="30"/>
      <c r="AC159" s="30"/>
      <c r="AD159" s="30"/>
      <c r="AE159" s="30"/>
      <c r="AR159" s="190" t="s">
        <v>212</v>
      </c>
      <c r="AT159" s="190" t="s">
        <v>158</v>
      </c>
      <c r="AU159" s="190" t="s">
        <v>86</v>
      </c>
      <c r="AY159" s="13" t="s">
        <v>161</v>
      </c>
      <c r="BE159" s="96">
        <f>IF(O159="základní",K159,0)</f>
        <v>0</v>
      </c>
      <c r="BF159" s="96">
        <f>IF(O159="snížená",K159,0)</f>
        <v>0</v>
      </c>
      <c r="BG159" s="96">
        <f>IF(O159="zákl. přenesená",K159,0)</f>
        <v>0</v>
      </c>
      <c r="BH159" s="96">
        <f>IF(O159="sníž. přenesená",K159,0)</f>
        <v>0</v>
      </c>
      <c r="BI159" s="96">
        <f>IF(O159="nulová",K159,0)</f>
        <v>0</v>
      </c>
      <c r="BJ159" s="13" t="s">
        <v>86</v>
      </c>
      <c r="BK159" s="96">
        <f>ROUND(P159*H159,2)</f>
        <v>0</v>
      </c>
      <c r="BL159" s="13" t="s">
        <v>212</v>
      </c>
      <c r="BM159" s="190" t="s">
        <v>226</v>
      </c>
    </row>
    <row r="160" spans="1:65" s="2" customFormat="1" ht="39">
      <c r="A160" s="30"/>
      <c r="B160" s="31"/>
      <c r="C160" s="30"/>
      <c r="D160" s="191" t="s">
        <v>169</v>
      </c>
      <c r="E160" s="30"/>
      <c r="F160" s="192" t="s">
        <v>225</v>
      </c>
      <c r="G160" s="30"/>
      <c r="H160" s="30"/>
      <c r="I160" s="106"/>
      <c r="J160" s="106"/>
      <c r="K160" s="30"/>
      <c r="L160" s="30"/>
      <c r="M160" s="31"/>
      <c r="N160" s="193"/>
      <c r="O160" s="194"/>
      <c r="P160" s="55"/>
      <c r="Q160" s="55"/>
      <c r="R160" s="55"/>
      <c r="S160" s="55"/>
      <c r="T160" s="55"/>
      <c r="U160" s="55"/>
      <c r="V160" s="55"/>
      <c r="W160" s="55"/>
      <c r="X160" s="56"/>
      <c r="Y160" s="30"/>
      <c r="Z160" s="30"/>
      <c r="AA160" s="30"/>
      <c r="AB160" s="30"/>
      <c r="AC160" s="30"/>
      <c r="AD160" s="30"/>
      <c r="AE160" s="30"/>
      <c r="AT160" s="13" t="s">
        <v>169</v>
      </c>
      <c r="AU160" s="13" t="s">
        <v>86</v>
      </c>
    </row>
    <row r="161" spans="1:65" s="2" customFormat="1" ht="21.75" customHeight="1">
      <c r="A161" s="30"/>
      <c r="B161" s="146"/>
      <c r="C161" s="195" t="s">
        <v>9</v>
      </c>
      <c r="D161" s="195" t="s">
        <v>158</v>
      </c>
      <c r="E161" s="196" t="s">
        <v>227</v>
      </c>
      <c r="F161" s="197" t="s">
        <v>228</v>
      </c>
      <c r="G161" s="198" t="s">
        <v>165</v>
      </c>
      <c r="H161" s="199">
        <v>2</v>
      </c>
      <c r="I161" s="200"/>
      <c r="J161" s="201"/>
      <c r="K161" s="202">
        <f>ROUND(P161*H161,2)</f>
        <v>0</v>
      </c>
      <c r="L161" s="197" t="s">
        <v>166</v>
      </c>
      <c r="M161" s="203"/>
      <c r="N161" s="204" t="s">
        <v>1</v>
      </c>
      <c r="O161" s="186" t="s">
        <v>41</v>
      </c>
      <c r="P161" s="187">
        <f>I161+J161</f>
        <v>0</v>
      </c>
      <c r="Q161" s="187">
        <f>ROUND(I161*H161,2)</f>
        <v>0</v>
      </c>
      <c r="R161" s="187">
        <f>ROUND(J161*H161,2)</f>
        <v>0</v>
      </c>
      <c r="S161" s="55"/>
      <c r="T161" s="188">
        <f>S161*H161</f>
        <v>0</v>
      </c>
      <c r="U161" s="188">
        <v>0</v>
      </c>
      <c r="V161" s="188">
        <f>U161*H161</f>
        <v>0</v>
      </c>
      <c r="W161" s="188">
        <v>0</v>
      </c>
      <c r="X161" s="189">
        <f>W161*H161</f>
        <v>0</v>
      </c>
      <c r="Y161" s="30"/>
      <c r="Z161" s="30"/>
      <c r="AA161" s="30"/>
      <c r="AB161" s="30"/>
      <c r="AC161" s="30"/>
      <c r="AD161" s="30"/>
      <c r="AE161" s="30"/>
      <c r="AR161" s="190" t="s">
        <v>212</v>
      </c>
      <c r="AT161" s="190" t="s">
        <v>158</v>
      </c>
      <c r="AU161" s="190" t="s">
        <v>86</v>
      </c>
      <c r="AY161" s="13" t="s">
        <v>161</v>
      </c>
      <c r="BE161" s="96">
        <f>IF(O161="základní",K161,0)</f>
        <v>0</v>
      </c>
      <c r="BF161" s="96">
        <f>IF(O161="snížená",K161,0)</f>
        <v>0</v>
      </c>
      <c r="BG161" s="96">
        <f>IF(O161="zákl. přenesená",K161,0)</f>
        <v>0</v>
      </c>
      <c r="BH161" s="96">
        <f>IF(O161="sníž. přenesená",K161,0)</f>
        <v>0</v>
      </c>
      <c r="BI161" s="96">
        <f>IF(O161="nulová",K161,0)</f>
        <v>0</v>
      </c>
      <c r="BJ161" s="13" t="s">
        <v>86</v>
      </c>
      <c r="BK161" s="96">
        <f>ROUND(P161*H161,2)</f>
        <v>0</v>
      </c>
      <c r="BL161" s="13" t="s">
        <v>212</v>
      </c>
      <c r="BM161" s="190" t="s">
        <v>229</v>
      </c>
    </row>
    <row r="162" spans="1:65" s="2" customFormat="1">
      <c r="A162" s="30"/>
      <c r="B162" s="31"/>
      <c r="C162" s="30"/>
      <c r="D162" s="191" t="s">
        <v>169</v>
      </c>
      <c r="E162" s="30"/>
      <c r="F162" s="192" t="s">
        <v>228</v>
      </c>
      <c r="G162" s="30"/>
      <c r="H162" s="30"/>
      <c r="I162" s="106"/>
      <c r="J162" s="106"/>
      <c r="K162" s="30"/>
      <c r="L162" s="30"/>
      <c r="M162" s="31"/>
      <c r="N162" s="193"/>
      <c r="O162" s="194"/>
      <c r="P162" s="55"/>
      <c r="Q162" s="55"/>
      <c r="R162" s="55"/>
      <c r="S162" s="55"/>
      <c r="T162" s="55"/>
      <c r="U162" s="55"/>
      <c r="V162" s="55"/>
      <c r="W162" s="55"/>
      <c r="X162" s="56"/>
      <c r="Y162" s="30"/>
      <c r="Z162" s="30"/>
      <c r="AA162" s="30"/>
      <c r="AB162" s="30"/>
      <c r="AC162" s="30"/>
      <c r="AD162" s="30"/>
      <c r="AE162" s="30"/>
      <c r="AT162" s="13" t="s">
        <v>169</v>
      </c>
      <c r="AU162" s="13" t="s">
        <v>86</v>
      </c>
    </row>
    <row r="163" spans="1:65" s="2" customFormat="1" ht="19.5">
      <c r="A163" s="30"/>
      <c r="B163" s="31"/>
      <c r="C163" s="30"/>
      <c r="D163" s="191" t="s">
        <v>173</v>
      </c>
      <c r="E163" s="30"/>
      <c r="F163" s="205" t="s">
        <v>230</v>
      </c>
      <c r="G163" s="30"/>
      <c r="H163" s="30"/>
      <c r="I163" s="106"/>
      <c r="J163" s="106"/>
      <c r="K163" s="30"/>
      <c r="L163" s="30"/>
      <c r="M163" s="31"/>
      <c r="N163" s="193"/>
      <c r="O163" s="194"/>
      <c r="P163" s="55"/>
      <c r="Q163" s="55"/>
      <c r="R163" s="55"/>
      <c r="S163" s="55"/>
      <c r="T163" s="55"/>
      <c r="U163" s="55"/>
      <c r="V163" s="55"/>
      <c r="W163" s="55"/>
      <c r="X163" s="56"/>
      <c r="Y163" s="30"/>
      <c r="Z163" s="30"/>
      <c r="AA163" s="30"/>
      <c r="AB163" s="30"/>
      <c r="AC163" s="30"/>
      <c r="AD163" s="30"/>
      <c r="AE163" s="30"/>
      <c r="AT163" s="13" t="s">
        <v>173</v>
      </c>
      <c r="AU163" s="13" t="s">
        <v>86</v>
      </c>
    </row>
    <row r="164" spans="1:65" s="2" customFormat="1" ht="21.75" customHeight="1">
      <c r="A164" s="30"/>
      <c r="B164" s="146"/>
      <c r="C164" s="195" t="s">
        <v>231</v>
      </c>
      <c r="D164" s="195" t="s">
        <v>158</v>
      </c>
      <c r="E164" s="196" t="s">
        <v>237</v>
      </c>
      <c r="F164" s="197" t="s">
        <v>238</v>
      </c>
      <c r="G164" s="198" t="s">
        <v>165</v>
      </c>
      <c r="H164" s="199">
        <v>2</v>
      </c>
      <c r="I164" s="200"/>
      <c r="J164" s="201"/>
      <c r="K164" s="202">
        <f>ROUND(P164*H164,2)</f>
        <v>0</v>
      </c>
      <c r="L164" s="197" t="s">
        <v>166</v>
      </c>
      <c r="M164" s="203"/>
      <c r="N164" s="204" t="s">
        <v>1</v>
      </c>
      <c r="O164" s="186" t="s">
        <v>41</v>
      </c>
      <c r="P164" s="187">
        <f>I164+J164</f>
        <v>0</v>
      </c>
      <c r="Q164" s="187">
        <f>ROUND(I164*H164,2)</f>
        <v>0</v>
      </c>
      <c r="R164" s="187">
        <f>ROUND(J164*H164,2)</f>
        <v>0</v>
      </c>
      <c r="S164" s="55"/>
      <c r="T164" s="188">
        <f>S164*H164</f>
        <v>0</v>
      </c>
      <c r="U164" s="188">
        <v>0</v>
      </c>
      <c r="V164" s="188">
        <f>U164*H164</f>
        <v>0</v>
      </c>
      <c r="W164" s="188">
        <v>0</v>
      </c>
      <c r="X164" s="189">
        <f>W164*H164</f>
        <v>0</v>
      </c>
      <c r="Y164" s="30"/>
      <c r="Z164" s="30"/>
      <c r="AA164" s="30"/>
      <c r="AB164" s="30"/>
      <c r="AC164" s="30"/>
      <c r="AD164" s="30"/>
      <c r="AE164" s="30"/>
      <c r="AR164" s="190" t="s">
        <v>212</v>
      </c>
      <c r="AT164" s="190" t="s">
        <v>158</v>
      </c>
      <c r="AU164" s="190" t="s">
        <v>86</v>
      </c>
      <c r="AY164" s="13" t="s">
        <v>161</v>
      </c>
      <c r="BE164" s="96">
        <f>IF(O164="základní",K164,0)</f>
        <v>0</v>
      </c>
      <c r="BF164" s="96">
        <f>IF(O164="snížená",K164,0)</f>
        <v>0</v>
      </c>
      <c r="BG164" s="96">
        <f>IF(O164="zákl. přenesená",K164,0)</f>
        <v>0</v>
      </c>
      <c r="BH164" s="96">
        <f>IF(O164="sníž. přenesená",K164,0)</f>
        <v>0</v>
      </c>
      <c r="BI164" s="96">
        <f>IF(O164="nulová",K164,0)</f>
        <v>0</v>
      </c>
      <c r="BJ164" s="13" t="s">
        <v>86</v>
      </c>
      <c r="BK164" s="96">
        <f>ROUND(P164*H164,2)</f>
        <v>0</v>
      </c>
      <c r="BL164" s="13" t="s">
        <v>212</v>
      </c>
      <c r="BM164" s="190" t="s">
        <v>285</v>
      </c>
    </row>
    <row r="165" spans="1:65" s="2" customFormat="1" ht="19.5">
      <c r="A165" s="30"/>
      <c r="B165" s="31"/>
      <c r="C165" s="30"/>
      <c r="D165" s="191" t="s">
        <v>169</v>
      </c>
      <c r="E165" s="30"/>
      <c r="F165" s="192" t="s">
        <v>238</v>
      </c>
      <c r="G165" s="30"/>
      <c r="H165" s="30"/>
      <c r="I165" s="106"/>
      <c r="J165" s="106"/>
      <c r="K165" s="30"/>
      <c r="L165" s="30"/>
      <c r="M165" s="31"/>
      <c r="N165" s="193"/>
      <c r="O165" s="194"/>
      <c r="P165" s="55"/>
      <c r="Q165" s="55"/>
      <c r="R165" s="55"/>
      <c r="S165" s="55"/>
      <c r="T165" s="55"/>
      <c r="U165" s="55"/>
      <c r="V165" s="55"/>
      <c r="W165" s="55"/>
      <c r="X165" s="56"/>
      <c r="Y165" s="30"/>
      <c r="Z165" s="30"/>
      <c r="AA165" s="30"/>
      <c r="AB165" s="30"/>
      <c r="AC165" s="30"/>
      <c r="AD165" s="30"/>
      <c r="AE165" s="30"/>
      <c r="AT165" s="13" t="s">
        <v>169</v>
      </c>
      <c r="AU165" s="13" t="s">
        <v>86</v>
      </c>
    </row>
    <row r="166" spans="1:65" s="2" customFormat="1" ht="21.75" customHeight="1">
      <c r="A166" s="30"/>
      <c r="B166" s="146"/>
      <c r="C166" s="195" t="s">
        <v>236</v>
      </c>
      <c r="D166" s="195" t="s">
        <v>158</v>
      </c>
      <c r="E166" s="196" t="s">
        <v>232</v>
      </c>
      <c r="F166" s="197" t="s">
        <v>233</v>
      </c>
      <c r="G166" s="198" t="s">
        <v>165</v>
      </c>
      <c r="H166" s="199">
        <v>2</v>
      </c>
      <c r="I166" s="200"/>
      <c r="J166" s="201"/>
      <c r="K166" s="202">
        <f>ROUND(P166*H166,2)</f>
        <v>0</v>
      </c>
      <c r="L166" s="197" t="s">
        <v>166</v>
      </c>
      <c r="M166" s="203"/>
      <c r="N166" s="204" t="s">
        <v>1</v>
      </c>
      <c r="O166" s="186" t="s">
        <v>41</v>
      </c>
      <c r="P166" s="187">
        <f>I166+J166</f>
        <v>0</v>
      </c>
      <c r="Q166" s="187">
        <f>ROUND(I166*H166,2)</f>
        <v>0</v>
      </c>
      <c r="R166" s="187">
        <f>ROUND(J166*H166,2)</f>
        <v>0</v>
      </c>
      <c r="S166" s="55"/>
      <c r="T166" s="188">
        <f>S166*H166</f>
        <v>0</v>
      </c>
      <c r="U166" s="188">
        <v>0</v>
      </c>
      <c r="V166" s="188">
        <f>U166*H166</f>
        <v>0</v>
      </c>
      <c r="W166" s="188">
        <v>0</v>
      </c>
      <c r="X166" s="189">
        <f>W166*H166</f>
        <v>0</v>
      </c>
      <c r="Y166" s="30"/>
      <c r="Z166" s="30"/>
      <c r="AA166" s="30"/>
      <c r="AB166" s="30"/>
      <c r="AC166" s="30"/>
      <c r="AD166" s="30"/>
      <c r="AE166" s="30"/>
      <c r="AR166" s="190" t="s">
        <v>212</v>
      </c>
      <c r="AT166" s="190" t="s">
        <v>158</v>
      </c>
      <c r="AU166" s="190" t="s">
        <v>86</v>
      </c>
      <c r="AY166" s="13" t="s">
        <v>161</v>
      </c>
      <c r="BE166" s="96">
        <f>IF(O166="základní",K166,0)</f>
        <v>0</v>
      </c>
      <c r="BF166" s="96">
        <f>IF(O166="snížená",K166,0)</f>
        <v>0</v>
      </c>
      <c r="BG166" s="96">
        <f>IF(O166="zákl. přenesená",K166,0)</f>
        <v>0</v>
      </c>
      <c r="BH166" s="96">
        <f>IF(O166="sníž. přenesená",K166,0)</f>
        <v>0</v>
      </c>
      <c r="BI166" s="96">
        <f>IF(O166="nulová",K166,0)</f>
        <v>0</v>
      </c>
      <c r="BJ166" s="13" t="s">
        <v>86</v>
      </c>
      <c r="BK166" s="96">
        <f>ROUND(P166*H166,2)</f>
        <v>0</v>
      </c>
      <c r="BL166" s="13" t="s">
        <v>212</v>
      </c>
      <c r="BM166" s="190" t="s">
        <v>234</v>
      </c>
    </row>
    <row r="167" spans="1:65" s="2" customFormat="1">
      <c r="A167" s="30"/>
      <c r="B167" s="31"/>
      <c r="C167" s="30"/>
      <c r="D167" s="191" t="s">
        <v>169</v>
      </c>
      <c r="E167" s="30"/>
      <c r="F167" s="192" t="s">
        <v>233</v>
      </c>
      <c r="G167" s="30"/>
      <c r="H167" s="30"/>
      <c r="I167" s="106"/>
      <c r="J167" s="106"/>
      <c r="K167" s="30"/>
      <c r="L167" s="30"/>
      <c r="M167" s="31"/>
      <c r="N167" s="193"/>
      <c r="O167" s="194"/>
      <c r="P167" s="55"/>
      <c r="Q167" s="55"/>
      <c r="R167" s="55"/>
      <c r="S167" s="55"/>
      <c r="T167" s="55"/>
      <c r="U167" s="55"/>
      <c r="V167" s="55"/>
      <c r="W167" s="55"/>
      <c r="X167" s="56"/>
      <c r="Y167" s="30"/>
      <c r="Z167" s="30"/>
      <c r="AA167" s="30"/>
      <c r="AB167" s="30"/>
      <c r="AC167" s="30"/>
      <c r="AD167" s="30"/>
      <c r="AE167" s="30"/>
      <c r="AT167" s="13" t="s">
        <v>169</v>
      </c>
      <c r="AU167" s="13" t="s">
        <v>86</v>
      </c>
    </row>
    <row r="168" spans="1:65" s="2" customFormat="1" ht="19.5">
      <c r="A168" s="30"/>
      <c r="B168" s="31"/>
      <c r="C168" s="30"/>
      <c r="D168" s="191" t="s">
        <v>173</v>
      </c>
      <c r="E168" s="30"/>
      <c r="F168" s="205" t="s">
        <v>235</v>
      </c>
      <c r="G168" s="30"/>
      <c r="H168" s="30"/>
      <c r="I168" s="106"/>
      <c r="J168" s="106"/>
      <c r="K168" s="30"/>
      <c r="L168" s="30"/>
      <c r="M168" s="31"/>
      <c r="N168" s="193"/>
      <c r="O168" s="194"/>
      <c r="P168" s="55"/>
      <c r="Q168" s="55"/>
      <c r="R168" s="55"/>
      <c r="S168" s="55"/>
      <c r="T168" s="55"/>
      <c r="U168" s="55"/>
      <c r="V168" s="55"/>
      <c r="W168" s="55"/>
      <c r="X168" s="56"/>
      <c r="Y168" s="30"/>
      <c r="Z168" s="30"/>
      <c r="AA168" s="30"/>
      <c r="AB168" s="30"/>
      <c r="AC168" s="30"/>
      <c r="AD168" s="30"/>
      <c r="AE168" s="30"/>
      <c r="AT168" s="13" t="s">
        <v>173</v>
      </c>
      <c r="AU168" s="13" t="s">
        <v>86</v>
      </c>
    </row>
    <row r="169" spans="1:65" s="2" customFormat="1" ht="55.5" customHeight="1">
      <c r="A169" s="30"/>
      <c r="B169" s="146"/>
      <c r="C169" s="195" t="s">
        <v>240</v>
      </c>
      <c r="D169" s="195" t="s">
        <v>158</v>
      </c>
      <c r="E169" s="196" t="s">
        <v>241</v>
      </c>
      <c r="F169" s="197" t="s">
        <v>242</v>
      </c>
      <c r="G169" s="198" t="s">
        <v>165</v>
      </c>
      <c r="H169" s="199">
        <v>2</v>
      </c>
      <c r="I169" s="200"/>
      <c r="J169" s="201"/>
      <c r="K169" s="202">
        <f>ROUND(P169*H169,2)</f>
        <v>0</v>
      </c>
      <c r="L169" s="197" t="s">
        <v>166</v>
      </c>
      <c r="M169" s="203"/>
      <c r="N169" s="204" t="s">
        <v>1</v>
      </c>
      <c r="O169" s="186" t="s">
        <v>41</v>
      </c>
      <c r="P169" s="187">
        <f>I169+J169</f>
        <v>0</v>
      </c>
      <c r="Q169" s="187">
        <f>ROUND(I169*H169,2)</f>
        <v>0</v>
      </c>
      <c r="R169" s="187">
        <f>ROUND(J169*H169,2)</f>
        <v>0</v>
      </c>
      <c r="S169" s="55"/>
      <c r="T169" s="188">
        <f>S169*H169</f>
        <v>0</v>
      </c>
      <c r="U169" s="188">
        <v>0</v>
      </c>
      <c r="V169" s="188">
        <f>U169*H169</f>
        <v>0</v>
      </c>
      <c r="W169" s="188">
        <v>0</v>
      </c>
      <c r="X169" s="189">
        <f>W169*H169</f>
        <v>0</v>
      </c>
      <c r="Y169" s="30"/>
      <c r="Z169" s="30"/>
      <c r="AA169" s="30"/>
      <c r="AB169" s="30"/>
      <c r="AC169" s="30"/>
      <c r="AD169" s="30"/>
      <c r="AE169" s="30"/>
      <c r="AR169" s="190" t="s">
        <v>212</v>
      </c>
      <c r="AT169" s="190" t="s">
        <v>158</v>
      </c>
      <c r="AU169" s="190" t="s">
        <v>86</v>
      </c>
      <c r="AY169" s="13" t="s">
        <v>161</v>
      </c>
      <c r="BE169" s="96">
        <f>IF(O169="základní",K169,0)</f>
        <v>0</v>
      </c>
      <c r="BF169" s="96">
        <f>IF(O169="snížená",K169,0)</f>
        <v>0</v>
      </c>
      <c r="BG169" s="96">
        <f>IF(O169="zákl. přenesená",K169,0)</f>
        <v>0</v>
      </c>
      <c r="BH169" s="96">
        <f>IF(O169="sníž. přenesená",K169,0)</f>
        <v>0</v>
      </c>
      <c r="BI169" s="96">
        <f>IF(O169="nulová",K169,0)</f>
        <v>0</v>
      </c>
      <c r="BJ169" s="13" t="s">
        <v>86</v>
      </c>
      <c r="BK169" s="96">
        <f>ROUND(P169*H169,2)</f>
        <v>0</v>
      </c>
      <c r="BL169" s="13" t="s">
        <v>212</v>
      </c>
      <c r="BM169" s="190" t="s">
        <v>243</v>
      </c>
    </row>
    <row r="170" spans="1:65" s="2" customFormat="1" ht="39">
      <c r="A170" s="30"/>
      <c r="B170" s="31"/>
      <c r="C170" s="30"/>
      <c r="D170" s="191" t="s">
        <v>169</v>
      </c>
      <c r="E170" s="30"/>
      <c r="F170" s="192" t="s">
        <v>242</v>
      </c>
      <c r="G170" s="30"/>
      <c r="H170" s="30"/>
      <c r="I170" s="106"/>
      <c r="J170" s="106"/>
      <c r="K170" s="30"/>
      <c r="L170" s="30"/>
      <c r="M170" s="31"/>
      <c r="N170" s="193"/>
      <c r="O170" s="194"/>
      <c r="P170" s="55"/>
      <c r="Q170" s="55"/>
      <c r="R170" s="55"/>
      <c r="S170" s="55"/>
      <c r="T170" s="55"/>
      <c r="U170" s="55"/>
      <c r="V170" s="55"/>
      <c r="W170" s="55"/>
      <c r="X170" s="56"/>
      <c r="Y170" s="30"/>
      <c r="Z170" s="30"/>
      <c r="AA170" s="30"/>
      <c r="AB170" s="30"/>
      <c r="AC170" s="30"/>
      <c r="AD170" s="30"/>
      <c r="AE170" s="30"/>
      <c r="AT170" s="13" t="s">
        <v>169</v>
      </c>
      <c r="AU170" s="13" t="s">
        <v>86</v>
      </c>
    </row>
    <row r="171" spans="1:65" s="2" customFormat="1" ht="21.75" customHeight="1">
      <c r="A171" s="30"/>
      <c r="B171" s="146"/>
      <c r="C171" s="195" t="s">
        <v>244</v>
      </c>
      <c r="D171" s="195" t="s">
        <v>158</v>
      </c>
      <c r="E171" s="196" t="s">
        <v>245</v>
      </c>
      <c r="F171" s="197" t="s">
        <v>246</v>
      </c>
      <c r="G171" s="198" t="s">
        <v>165</v>
      </c>
      <c r="H171" s="199">
        <v>1</v>
      </c>
      <c r="I171" s="200"/>
      <c r="J171" s="201"/>
      <c r="K171" s="202">
        <f>ROUND(P171*H171,2)</f>
        <v>0</v>
      </c>
      <c r="L171" s="197" t="s">
        <v>166</v>
      </c>
      <c r="M171" s="203"/>
      <c r="N171" s="204" t="s">
        <v>1</v>
      </c>
      <c r="O171" s="186" t="s">
        <v>41</v>
      </c>
      <c r="P171" s="187">
        <f>I171+J171</f>
        <v>0</v>
      </c>
      <c r="Q171" s="187">
        <f>ROUND(I171*H171,2)</f>
        <v>0</v>
      </c>
      <c r="R171" s="187">
        <f>ROUND(J171*H171,2)</f>
        <v>0</v>
      </c>
      <c r="S171" s="55"/>
      <c r="T171" s="188">
        <f>S171*H171</f>
        <v>0</v>
      </c>
      <c r="U171" s="188">
        <v>0</v>
      </c>
      <c r="V171" s="188">
        <f>U171*H171</f>
        <v>0</v>
      </c>
      <c r="W171" s="188">
        <v>0</v>
      </c>
      <c r="X171" s="189">
        <f>W171*H171</f>
        <v>0</v>
      </c>
      <c r="Y171" s="30"/>
      <c r="Z171" s="30"/>
      <c r="AA171" s="30"/>
      <c r="AB171" s="30"/>
      <c r="AC171" s="30"/>
      <c r="AD171" s="30"/>
      <c r="AE171" s="30"/>
      <c r="AR171" s="190" t="s">
        <v>212</v>
      </c>
      <c r="AT171" s="190" t="s">
        <v>158</v>
      </c>
      <c r="AU171" s="190" t="s">
        <v>86</v>
      </c>
      <c r="AY171" s="13" t="s">
        <v>161</v>
      </c>
      <c r="BE171" s="96">
        <f>IF(O171="základní",K171,0)</f>
        <v>0</v>
      </c>
      <c r="BF171" s="96">
        <f>IF(O171="snížená",K171,0)</f>
        <v>0</v>
      </c>
      <c r="BG171" s="96">
        <f>IF(O171="zákl. přenesená",K171,0)</f>
        <v>0</v>
      </c>
      <c r="BH171" s="96">
        <f>IF(O171="sníž. přenesená",K171,0)</f>
        <v>0</v>
      </c>
      <c r="BI171" s="96">
        <f>IF(O171="nulová",K171,0)</f>
        <v>0</v>
      </c>
      <c r="BJ171" s="13" t="s">
        <v>86</v>
      </c>
      <c r="BK171" s="96">
        <f>ROUND(P171*H171,2)</f>
        <v>0</v>
      </c>
      <c r="BL171" s="13" t="s">
        <v>212</v>
      </c>
      <c r="BM171" s="190" t="s">
        <v>286</v>
      </c>
    </row>
    <row r="172" spans="1:65" s="2" customFormat="1">
      <c r="A172" s="30"/>
      <c r="B172" s="31"/>
      <c r="C172" s="30"/>
      <c r="D172" s="191" t="s">
        <v>169</v>
      </c>
      <c r="E172" s="30"/>
      <c r="F172" s="192" t="s">
        <v>246</v>
      </c>
      <c r="G172" s="30"/>
      <c r="H172" s="30"/>
      <c r="I172" s="106"/>
      <c r="J172" s="106"/>
      <c r="K172" s="30"/>
      <c r="L172" s="30"/>
      <c r="M172" s="31"/>
      <c r="N172" s="193"/>
      <c r="O172" s="194"/>
      <c r="P172" s="55"/>
      <c r="Q172" s="55"/>
      <c r="R172" s="55"/>
      <c r="S172" s="55"/>
      <c r="T172" s="55"/>
      <c r="U172" s="55"/>
      <c r="V172" s="55"/>
      <c r="W172" s="55"/>
      <c r="X172" s="56"/>
      <c r="Y172" s="30"/>
      <c r="Z172" s="30"/>
      <c r="AA172" s="30"/>
      <c r="AB172" s="30"/>
      <c r="AC172" s="30"/>
      <c r="AD172" s="30"/>
      <c r="AE172" s="30"/>
      <c r="AT172" s="13" t="s">
        <v>169</v>
      </c>
      <c r="AU172" s="13" t="s">
        <v>86</v>
      </c>
    </row>
    <row r="173" spans="1:65" s="2" customFormat="1" ht="29.25">
      <c r="A173" s="30"/>
      <c r="B173" s="31"/>
      <c r="C173" s="30"/>
      <c r="D173" s="191" t="s">
        <v>173</v>
      </c>
      <c r="E173" s="30"/>
      <c r="F173" s="205" t="s">
        <v>248</v>
      </c>
      <c r="G173" s="30"/>
      <c r="H173" s="30"/>
      <c r="I173" s="106"/>
      <c r="J173" s="106"/>
      <c r="K173" s="30"/>
      <c r="L173" s="30"/>
      <c r="M173" s="31"/>
      <c r="N173" s="193"/>
      <c r="O173" s="194"/>
      <c r="P173" s="55"/>
      <c r="Q173" s="55"/>
      <c r="R173" s="55"/>
      <c r="S173" s="55"/>
      <c r="T173" s="55"/>
      <c r="U173" s="55"/>
      <c r="V173" s="55"/>
      <c r="W173" s="55"/>
      <c r="X173" s="56"/>
      <c r="Y173" s="30"/>
      <c r="Z173" s="30"/>
      <c r="AA173" s="30"/>
      <c r="AB173" s="30"/>
      <c r="AC173" s="30"/>
      <c r="AD173" s="30"/>
      <c r="AE173" s="30"/>
      <c r="AT173" s="13" t="s">
        <v>173</v>
      </c>
      <c r="AU173" s="13" t="s">
        <v>86</v>
      </c>
    </row>
    <row r="174" spans="1:65" s="11" customFormat="1" ht="25.9" customHeight="1">
      <c r="B174" s="166"/>
      <c r="D174" s="167" t="s">
        <v>77</v>
      </c>
      <c r="E174" s="168" t="s">
        <v>249</v>
      </c>
      <c r="F174" s="168" t="s">
        <v>250</v>
      </c>
      <c r="I174" s="169"/>
      <c r="J174" s="169"/>
      <c r="K174" s="170">
        <f>BK174</f>
        <v>0</v>
      </c>
      <c r="M174" s="166"/>
      <c r="N174" s="171"/>
      <c r="O174" s="172"/>
      <c r="P174" s="172"/>
      <c r="Q174" s="173">
        <f>SUM(Q175:Q186)</f>
        <v>0</v>
      </c>
      <c r="R174" s="173">
        <f>SUM(R175:R186)</f>
        <v>0</v>
      </c>
      <c r="S174" s="172"/>
      <c r="T174" s="174">
        <f>SUM(T175:T186)</f>
        <v>0</v>
      </c>
      <c r="U174" s="172"/>
      <c r="V174" s="174">
        <f>SUM(V175:V186)</f>
        <v>0</v>
      </c>
      <c r="W174" s="172"/>
      <c r="X174" s="175">
        <f>SUM(X175:X186)</f>
        <v>0</v>
      </c>
      <c r="AR174" s="167" t="s">
        <v>178</v>
      </c>
      <c r="AT174" s="176" t="s">
        <v>77</v>
      </c>
      <c r="AU174" s="176" t="s">
        <v>78</v>
      </c>
      <c r="AY174" s="167" t="s">
        <v>161</v>
      </c>
      <c r="BK174" s="177">
        <f>SUM(BK175:BK186)</f>
        <v>0</v>
      </c>
    </row>
    <row r="175" spans="1:65" s="2" customFormat="1" ht="33" customHeight="1">
      <c r="A175" s="30"/>
      <c r="B175" s="146"/>
      <c r="C175" s="178" t="s">
        <v>251</v>
      </c>
      <c r="D175" s="178" t="s">
        <v>162</v>
      </c>
      <c r="E175" s="179" t="s">
        <v>252</v>
      </c>
      <c r="F175" s="180" t="s">
        <v>253</v>
      </c>
      <c r="G175" s="181" t="s">
        <v>165</v>
      </c>
      <c r="H175" s="182">
        <v>1</v>
      </c>
      <c r="I175" s="183"/>
      <c r="J175" s="183"/>
      <c r="K175" s="184">
        <f>ROUND(P175*H175,2)</f>
        <v>0</v>
      </c>
      <c r="L175" s="180" t="s">
        <v>166</v>
      </c>
      <c r="M175" s="31"/>
      <c r="N175" s="185" t="s">
        <v>1</v>
      </c>
      <c r="O175" s="186" t="s">
        <v>41</v>
      </c>
      <c r="P175" s="187">
        <f>I175+J175</f>
        <v>0</v>
      </c>
      <c r="Q175" s="187">
        <f>ROUND(I175*H175,2)</f>
        <v>0</v>
      </c>
      <c r="R175" s="187">
        <f>ROUND(J175*H175,2)</f>
        <v>0</v>
      </c>
      <c r="S175" s="55"/>
      <c r="T175" s="188">
        <f>S175*H175</f>
        <v>0</v>
      </c>
      <c r="U175" s="188">
        <v>0</v>
      </c>
      <c r="V175" s="188">
        <f>U175*H175</f>
        <v>0</v>
      </c>
      <c r="W175" s="188">
        <v>0</v>
      </c>
      <c r="X175" s="189">
        <f>W175*H175</f>
        <v>0</v>
      </c>
      <c r="Y175" s="30"/>
      <c r="Z175" s="30"/>
      <c r="AA175" s="30"/>
      <c r="AB175" s="30"/>
      <c r="AC175" s="30"/>
      <c r="AD175" s="30"/>
      <c r="AE175" s="30"/>
      <c r="AR175" s="190" t="s">
        <v>167</v>
      </c>
      <c r="AT175" s="190" t="s">
        <v>162</v>
      </c>
      <c r="AU175" s="190" t="s">
        <v>86</v>
      </c>
      <c r="AY175" s="13" t="s">
        <v>161</v>
      </c>
      <c r="BE175" s="96">
        <f>IF(O175="základní",K175,0)</f>
        <v>0</v>
      </c>
      <c r="BF175" s="96">
        <f>IF(O175="snížená",K175,0)</f>
        <v>0</v>
      </c>
      <c r="BG175" s="96">
        <f>IF(O175="zákl. přenesená",K175,0)</f>
        <v>0</v>
      </c>
      <c r="BH175" s="96">
        <f>IF(O175="sníž. přenesená",K175,0)</f>
        <v>0</v>
      </c>
      <c r="BI175" s="96">
        <f>IF(O175="nulová",K175,0)</f>
        <v>0</v>
      </c>
      <c r="BJ175" s="13" t="s">
        <v>86</v>
      </c>
      <c r="BK175" s="96">
        <f>ROUND(P175*H175,2)</f>
        <v>0</v>
      </c>
      <c r="BL175" s="13" t="s">
        <v>167</v>
      </c>
      <c r="BM175" s="190" t="s">
        <v>254</v>
      </c>
    </row>
    <row r="176" spans="1:65" s="2" customFormat="1" ht="58.5">
      <c r="A176" s="30"/>
      <c r="B176" s="31"/>
      <c r="C176" s="30"/>
      <c r="D176" s="191" t="s">
        <v>169</v>
      </c>
      <c r="E176" s="30"/>
      <c r="F176" s="192" t="s">
        <v>255</v>
      </c>
      <c r="G176" s="30"/>
      <c r="H176" s="30"/>
      <c r="I176" s="106"/>
      <c r="J176" s="106"/>
      <c r="K176" s="30"/>
      <c r="L176" s="30"/>
      <c r="M176" s="31"/>
      <c r="N176" s="193"/>
      <c r="O176" s="194"/>
      <c r="P176" s="55"/>
      <c r="Q176" s="55"/>
      <c r="R176" s="55"/>
      <c r="S176" s="55"/>
      <c r="T176" s="55"/>
      <c r="U176" s="55"/>
      <c r="V176" s="55"/>
      <c r="W176" s="55"/>
      <c r="X176" s="56"/>
      <c r="Y176" s="30"/>
      <c r="Z176" s="30"/>
      <c r="AA176" s="30"/>
      <c r="AB176" s="30"/>
      <c r="AC176" s="30"/>
      <c r="AD176" s="30"/>
      <c r="AE176" s="30"/>
      <c r="AT176" s="13" t="s">
        <v>169</v>
      </c>
      <c r="AU176" s="13" t="s">
        <v>86</v>
      </c>
    </row>
    <row r="177" spans="1:65" s="2" customFormat="1" ht="21.75" customHeight="1">
      <c r="A177" s="30"/>
      <c r="B177" s="146"/>
      <c r="C177" s="178" t="s">
        <v>8</v>
      </c>
      <c r="D177" s="178" t="s">
        <v>162</v>
      </c>
      <c r="E177" s="179" t="s">
        <v>256</v>
      </c>
      <c r="F177" s="180" t="s">
        <v>257</v>
      </c>
      <c r="G177" s="181" t="s">
        <v>258</v>
      </c>
      <c r="H177" s="182">
        <v>3</v>
      </c>
      <c r="I177" s="183"/>
      <c r="J177" s="183"/>
      <c r="K177" s="184">
        <f>ROUND(P177*H177,2)</f>
        <v>0</v>
      </c>
      <c r="L177" s="180" t="s">
        <v>166</v>
      </c>
      <c r="M177" s="31"/>
      <c r="N177" s="185" t="s">
        <v>1</v>
      </c>
      <c r="O177" s="186" t="s">
        <v>41</v>
      </c>
      <c r="P177" s="187">
        <f>I177+J177</f>
        <v>0</v>
      </c>
      <c r="Q177" s="187">
        <f>ROUND(I177*H177,2)</f>
        <v>0</v>
      </c>
      <c r="R177" s="187">
        <f>ROUND(J177*H177,2)</f>
        <v>0</v>
      </c>
      <c r="S177" s="55"/>
      <c r="T177" s="188">
        <f>S177*H177</f>
        <v>0</v>
      </c>
      <c r="U177" s="188">
        <v>0</v>
      </c>
      <c r="V177" s="188">
        <f>U177*H177</f>
        <v>0</v>
      </c>
      <c r="W177" s="188">
        <v>0</v>
      </c>
      <c r="X177" s="189">
        <f>W177*H177</f>
        <v>0</v>
      </c>
      <c r="Y177" s="30"/>
      <c r="Z177" s="30"/>
      <c r="AA177" s="30"/>
      <c r="AB177" s="30"/>
      <c r="AC177" s="30"/>
      <c r="AD177" s="30"/>
      <c r="AE177" s="30"/>
      <c r="AR177" s="190" t="s">
        <v>167</v>
      </c>
      <c r="AT177" s="190" t="s">
        <v>162</v>
      </c>
      <c r="AU177" s="190" t="s">
        <v>86</v>
      </c>
      <c r="AY177" s="13" t="s">
        <v>161</v>
      </c>
      <c r="BE177" s="96">
        <f>IF(O177="základní",K177,0)</f>
        <v>0</v>
      </c>
      <c r="BF177" s="96">
        <f>IF(O177="snížená",K177,0)</f>
        <v>0</v>
      </c>
      <c r="BG177" s="96">
        <f>IF(O177="zákl. přenesená",K177,0)</f>
        <v>0</v>
      </c>
      <c r="BH177" s="96">
        <f>IF(O177="sníž. přenesená",K177,0)</f>
        <v>0</v>
      </c>
      <c r="BI177" s="96">
        <f>IF(O177="nulová",K177,0)</f>
        <v>0</v>
      </c>
      <c r="BJ177" s="13" t="s">
        <v>86</v>
      </c>
      <c r="BK177" s="96">
        <f>ROUND(P177*H177,2)</f>
        <v>0</v>
      </c>
      <c r="BL177" s="13" t="s">
        <v>167</v>
      </c>
      <c r="BM177" s="190" t="s">
        <v>259</v>
      </c>
    </row>
    <row r="178" spans="1:65" s="2" customFormat="1" ht="29.25">
      <c r="A178" s="30"/>
      <c r="B178" s="31"/>
      <c r="C178" s="30"/>
      <c r="D178" s="191" t="s">
        <v>169</v>
      </c>
      <c r="E178" s="30"/>
      <c r="F178" s="192" t="s">
        <v>260</v>
      </c>
      <c r="G178" s="30"/>
      <c r="H178" s="30"/>
      <c r="I178" s="106"/>
      <c r="J178" s="106"/>
      <c r="K178" s="30"/>
      <c r="L178" s="30"/>
      <c r="M178" s="31"/>
      <c r="N178" s="193"/>
      <c r="O178" s="194"/>
      <c r="P178" s="55"/>
      <c r="Q178" s="55"/>
      <c r="R178" s="55"/>
      <c r="S178" s="55"/>
      <c r="T178" s="55"/>
      <c r="U178" s="55"/>
      <c r="V178" s="55"/>
      <c r="W178" s="55"/>
      <c r="X178" s="56"/>
      <c r="Y178" s="30"/>
      <c r="Z178" s="30"/>
      <c r="AA178" s="30"/>
      <c r="AB178" s="30"/>
      <c r="AC178" s="30"/>
      <c r="AD178" s="30"/>
      <c r="AE178" s="30"/>
      <c r="AT178" s="13" t="s">
        <v>169</v>
      </c>
      <c r="AU178" s="13" t="s">
        <v>86</v>
      </c>
    </row>
    <row r="179" spans="1:65" s="2" customFormat="1" ht="19.5">
      <c r="A179" s="30"/>
      <c r="B179" s="31"/>
      <c r="C179" s="30"/>
      <c r="D179" s="191" t="s">
        <v>173</v>
      </c>
      <c r="E179" s="30"/>
      <c r="F179" s="205" t="s">
        <v>261</v>
      </c>
      <c r="G179" s="30"/>
      <c r="H179" s="30"/>
      <c r="I179" s="106"/>
      <c r="J179" s="106"/>
      <c r="K179" s="30"/>
      <c r="L179" s="30"/>
      <c r="M179" s="31"/>
      <c r="N179" s="193"/>
      <c r="O179" s="194"/>
      <c r="P179" s="55"/>
      <c r="Q179" s="55"/>
      <c r="R179" s="55"/>
      <c r="S179" s="55"/>
      <c r="T179" s="55"/>
      <c r="U179" s="55"/>
      <c r="V179" s="55"/>
      <c r="W179" s="55"/>
      <c r="X179" s="56"/>
      <c r="Y179" s="30"/>
      <c r="Z179" s="30"/>
      <c r="AA179" s="30"/>
      <c r="AB179" s="30"/>
      <c r="AC179" s="30"/>
      <c r="AD179" s="30"/>
      <c r="AE179" s="30"/>
      <c r="AT179" s="13" t="s">
        <v>173</v>
      </c>
      <c r="AU179" s="13" t="s">
        <v>86</v>
      </c>
    </row>
    <row r="180" spans="1:65" s="2" customFormat="1" ht="21.75" customHeight="1">
      <c r="A180" s="30"/>
      <c r="B180" s="146"/>
      <c r="C180" s="178" t="s">
        <v>262</v>
      </c>
      <c r="D180" s="178" t="s">
        <v>162</v>
      </c>
      <c r="E180" s="179" t="s">
        <v>263</v>
      </c>
      <c r="F180" s="180" t="s">
        <v>264</v>
      </c>
      <c r="G180" s="181" t="s">
        <v>258</v>
      </c>
      <c r="H180" s="182">
        <v>3</v>
      </c>
      <c r="I180" s="183"/>
      <c r="J180" s="183"/>
      <c r="K180" s="184">
        <f>ROUND(P180*H180,2)</f>
        <v>0</v>
      </c>
      <c r="L180" s="180" t="s">
        <v>166</v>
      </c>
      <c r="M180" s="31"/>
      <c r="N180" s="185" t="s">
        <v>1</v>
      </c>
      <c r="O180" s="186" t="s">
        <v>41</v>
      </c>
      <c r="P180" s="187">
        <f>I180+J180</f>
        <v>0</v>
      </c>
      <c r="Q180" s="187">
        <f>ROUND(I180*H180,2)</f>
        <v>0</v>
      </c>
      <c r="R180" s="187">
        <f>ROUND(J180*H180,2)</f>
        <v>0</v>
      </c>
      <c r="S180" s="55"/>
      <c r="T180" s="188">
        <f>S180*H180</f>
        <v>0</v>
      </c>
      <c r="U180" s="188">
        <v>0</v>
      </c>
      <c r="V180" s="188">
        <f>U180*H180</f>
        <v>0</v>
      </c>
      <c r="W180" s="188">
        <v>0</v>
      </c>
      <c r="X180" s="189">
        <f>W180*H180</f>
        <v>0</v>
      </c>
      <c r="Y180" s="30"/>
      <c r="Z180" s="30"/>
      <c r="AA180" s="30"/>
      <c r="AB180" s="30"/>
      <c r="AC180" s="30"/>
      <c r="AD180" s="30"/>
      <c r="AE180" s="30"/>
      <c r="AR180" s="190" t="s">
        <v>167</v>
      </c>
      <c r="AT180" s="190" t="s">
        <v>162</v>
      </c>
      <c r="AU180" s="190" t="s">
        <v>86</v>
      </c>
      <c r="AY180" s="13" t="s">
        <v>161</v>
      </c>
      <c r="BE180" s="96">
        <f>IF(O180="základní",K180,0)</f>
        <v>0</v>
      </c>
      <c r="BF180" s="96">
        <f>IF(O180="snížená",K180,0)</f>
        <v>0</v>
      </c>
      <c r="BG180" s="96">
        <f>IF(O180="zákl. přenesená",K180,0)</f>
        <v>0</v>
      </c>
      <c r="BH180" s="96">
        <f>IF(O180="sníž. přenesená",K180,0)</f>
        <v>0</v>
      </c>
      <c r="BI180" s="96">
        <f>IF(O180="nulová",K180,0)</f>
        <v>0</v>
      </c>
      <c r="BJ180" s="13" t="s">
        <v>86</v>
      </c>
      <c r="BK180" s="96">
        <f>ROUND(P180*H180,2)</f>
        <v>0</v>
      </c>
      <c r="BL180" s="13" t="s">
        <v>167</v>
      </c>
      <c r="BM180" s="190" t="s">
        <v>265</v>
      </c>
    </row>
    <row r="181" spans="1:65" s="2" customFormat="1" ht="19.5">
      <c r="A181" s="30"/>
      <c r="B181" s="31"/>
      <c r="C181" s="30"/>
      <c r="D181" s="191" t="s">
        <v>169</v>
      </c>
      <c r="E181" s="30"/>
      <c r="F181" s="192" t="s">
        <v>266</v>
      </c>
      <c r="G181" s="30"/>
      <c r="H181" s="30"/>
      <c r="I181" s="106"/>
      <c r="J181" s="106"/>
      <c r="K181" s="30"/>
      <c r="L181" s="30"/>
      <c r="M181" s="31"/>
      <c r="N181" s="193"/>
      <c r="O181" s="194"/>
      <c r="P181" s="55"/>
      <c r="Q181" s="55"/>
      <c r="R181" s="55"/>
      <c r="S181" s="55"/>
      <c r="T181" s="55"/>
      <c r="U181" s="55"/>
      <c r="V181" s="55"/>
      <c r="W181" s="55"/>
      <c r="X181" s="56"/>
      <c r="Y181" s="30"/>
      <c r="Z181" s="30"/>
      <c r="AA181" s="30"/>
      <c r="AB181" s="30"/>
      <c r="AC181" s="30"/>
      <c r="AD181" s="30"/>
      <c r="AE181" s="30"/>
      <c r="AT181" s="13" t="s">
        <v>169</v>
      </c>
      <c r="AU181" s="13" t="s">
        <v>86</v>
      </c>
    </row>
    <row r="182" spans="1:65" s="2" customFormat="1" ht="19.5">
      <c r="A182" s="30"/>
      <c r="B182" s="31"/>
      <c r="C182" s="30"/>
      <c r="D182" s="191" t="s">
        <v>173</v>
      </c>
      <c r="E182" s="30"/>
      <c r="F182" s="205" t="s">
        <v>267</v>
      </c>
      <c r="G182" s="30"/>
      <c r="H182" s="30"/>
      <c r="I182" s="106"/>
      <c r="J182" s="106"/>
      <c r="K182" s="30"/>
      <c r="L182" s="30"/>
      <c r="M182" s="31"/>
      <c r="N182" s="193"/>
      <c r="O182" s="194"/>
      <c r="P182" s="55"/>
      <c r="Q182" s="55"/>
      <c r="R182" s="55"/>
      <c r="S182" s="55"/>
      <c r="T182" s="55"/>
      <c r="U182" s="55"/>
      <c r="V182" s="55"/>
      <c r="W182" s="55"/>
      <c r="X182" s="56"/>
      <c r="Y182" s="30"/>
      <c r="Z182" s="30"/>
      <c r="AA182" s="30"/>
      <c r="AB182" s="30"/>
      <c r="AC182" s="30"/>
      <c r="AD182" s="30"/>
      <c r="AE182" s="30"/>
      <c r="AT182" s="13" t="s">
        <v>173</v>
      </c>
      <c r="AU182" s="13" t="s">
        <v>86</v>
      </c>
    </row>
    <row r="183" spans="1:65" s="2" customFormat="1" ht="21.75" customHeight="1">
      <c r="A183" s="30"/>
      <c r="B183" s="146"/>
      <c r="C183" s="178" t="s">
        <v>268</v>
      </c>
      <c r="D183" s="178" t="s">
        <v>162</v>
      </c>
      <c r="E183" s="179" t="s">
        <v>269</v>
      </c>
      <c r="F183" s="180" t="s">
        <v>270</v>
      </c>
      <c r="G183" s="181" t="s">
        <v>258</v>
      </c>
      <c r="H183" s="182">
        <v>1</v>
      </c>
      <c r="I183" s="183"/>
      <c r="J183" s="183"/>
      <c r="K183" s="184">
        <f>ROUND(P183*H183,2)</f>
        <v>0</v>
      </c>
      <c r="L183" s="180" t="s">
        <v>166</v>
      </c>
      <c r="M183" s="31"/>
      <c r="N183" s="185" t="s">
        <v>1</v>
      </c>
      <c r="O183" s="186" t="s">
        <v>41</v>
      </c>
      <c r="P183" s="187">
        <f>I183+J183</f>
        <v>0</v>
      </c>
      <c r="Q183" s="187">
        <f>ROUND(I183*H183,2)</f>
        <v>0</v>
      </c>
      <c r="R183" s="187">
        <f>ROUND(J183*H183,2)</f>
        <v>0</v>
      </c>
      <c r="S183" s="55"/>
      <c r="T183" s="188">
        <f>S183*H183</f>
        <v>0</v>
      </c>
      <c r="U183" s="188">
        <v>0</v>
      </c>
      <c r="V183" s="188">
        <f>U183*H183</f>
        <v>0</v>
      </c>
      <c r="W183" s="188">
        <v>0</v>
      </c>
      <c r="X183" s="189">
        <f>W183*H183</f>
        <v>0</v>
      </c>
      <c r="Y183" s="30"/>
      <c r="Z183" s="30"/>
      <c r="AA183" s="30"/>
      <c r="AB183" s="30"/>
      <c r="AC183" s="30"/>
      <c r="AD183" s="30"/>
      <c r="AE183" s="30"/>
      <c r="AR183" s="190" t="s">
        <v>167</v>
      </c>
      <c r="AT183" s="190" t="s">
        <v>162</v>
      </c>
      <c r="AU183" s="190" t="s">
        <v>86</v>
      </c>
      <c r="AY183" s="13" t="s">
        <v>161</v>
      </c>
      <c r="BE183" s="96">
        <f>IF(O183="základní",K183,0)</f>
        <v>0</v>
      </c>
      <c r="BF183" s="96">
        <f>IF(O183="snížená",K183,0)</f>
        <v>0</v>
      </c>
      <c r="BG183" s="96">
        <f>IF(O183="zákl. přenesená",K183,0)</f>
        <v>0</v>
      </c>
      <c r="BH183" s="96">
        <f>IF(O183="sníž. přenesená",K183,0)</f>
        <v>0</v>
      </c>
      <c r="BI183" s="96">
        <f>IF(O183="nulová",K183,0)</f>
        <v>0</v>
      </c>
      <c r="BJ183" s="13" t="s">
        <v>86</v>
      </c>
      <c r="BK183" s="96">
        <f>ROUND(P183*H183,2)</f>
        <v>0</v>
      </c>
      <c r="BL183" s="13" t="s">
        <v>167</v>
      </c>
      <c r="BM183" s="190" t="s">
        <v>271</v>
      </c>
    </row>
    <row r="184" spans="1:65" s="2" customFormat="1" ht="29.25">
      <c r="A184" s="30"/>
      <c r="B184" s="31"/>
      <c r="C184" s="30"/>
      <c r="D184" s="191" t="s">
        <v>169</v>
      </c>
      <c r="E184" s="30"/>
      <c r="F184" s="192" t="s">
        <v>272</v>
      </c>
      <c r="G184" s="30"/>
      <c r="H184" s="30"/>
      <c r="I184" s="106"/>
      <c r="J184" s="106"/>
      <c r="K184" s="30"/>
      <c r="L184" s="30"/>
      <c r="M184" s="31"/>
      <c r="N184" s="193"/>
      <c r="O184" s="194"/>
      <c r="P184" s="55"/>
      <c r="Q184" s="55"/>
      <c r="R184" s="55"/>
      <c r="S184" s="55"/>
      <c r="T184" s="55"/>
      <c r="U184" s="55"/>
      <c r="V184" s="55"/>
      <c r="W184" s="55"/>
      <c r="X184" s="56"/>
      <c r="Y184" s="30"/>
      <c r="Z184" s="30"/>
      <c r="AA184" s="30"/>
      <c r="AB184" s="30"/>
      <c r="AC184" s="30"/>
      <c r="AD184" s="30"/>
      <c r="AE184" s="30"/>
      <c r="AT184" s="13" t="s">
        <v>169</v>
      </c>
      <c r="AU184" s="13" t="s">
        <v>86</v>
      </c>
    </row>
    <row r="185" spans="1:65" s="2" customFormat="1" ht="21.75" customHeight="1">
      <c r="A185" s="30"/>
      <c r="B185" s="146"/>
      <c r="C185" s="178" t="s">
        <v>273</v>
      </c>
      <c r="D185" s="178" t="s">
        <v>162</v>
      </c>
      <c r="E185" s="179" t="s">
        <v>274</v>
      </c>
      <c r="F185" s="180" t="s">
        <v>275</v>
      </c>
      <c r="G185" s="181" t="s">
        <v>165</v>
      </c>
      <c r="H185" s="182">
        <v>1</v>
      </c>
      <c r="I185" s="183"/>
      <c r="J185" s="183"/>
      <c r="K185" s="184">
        <f>ROUND(P185*H185,2)</f>
        <v>0</v>
      </c>
      <c r="L185" s="180" t="s">
        <v>166</v>
      </c>
      <c r="M185" s="31"/>
      <c r="N185" s="185" t="s">
        <v>1</v>
      </c>
      <c r="O185" s="186" t="s">
        <v>41</v>
      </c>
      <c r="P185" s="187">
        <f>I185+J185</f>
        <v>0</v>
      </c>
      <c r="Q185" s="187">
        <f>ROUND(I185*H185,2)</f>
        <v>0</v>
      </c>
      <c r="R185" s="187">
        <f>ROUND(J185*H185,2)</f>
        <v>0</v>
      </c>
      <c r="S185" s="55"/>
      <c r="T185" s="188">
        <f>S185*H185</f>
        <v>0</v>
      </c>
      <c r="U185" s="188">
        <v>0</v>
      </c>
      <c r="V185" s="188">
        <f>U185*H185</f>
        <v>0</v>
      </c>
      <c r="W185" s="188">
        <v>0</v>
      </c>
      <c r="X185" s="189">
        <f>W185*H185</f>
        <v>0</v>
      </c>
      <c r="Y185" s="30"/>
      <c r="Z185" s="30"/>
      <c r="AA185" s="30"/>
      <c r="AB185" s="30"/>
      <c r="AC185" s="30"/>
      <c r="AD185" s="30"/>
      <c r="AE185" s="30"/>
      <c r="AR185" s="190" t="s">
        <v>167</v>
      </c>
      <c r="AT185" s="190" t="s">
        <v>162</v>
      </c>
      <c r="AU185" s="190" t="s">
        <v>86</v>
      </c>
      <c r="AY185" s="13" t="s">
        <v>161</v>
      </c>
      <c r="BE185" s="96">
        <f>IF(O185="základní",K185,0)</f>
        <v>0</v>
      </c>
      <c r="BF185" s="96">
        <f>IF(O185="snížená",K185,0)</f>
        <v>0</v>
      </c>
      <c r="BG185" s="96">
        <f>IF(O185="zákl. přenesená",K185,0)</f>
        <v>0</v>
      </c>
      <c r="BH185" s="96">
        <f>IF(O185="sníž. přenesená",K185,0)</f>
        <v>0</v>
      </c>
      <c r="BI185" s="96">
        <f>IF(O185="nulová",K185,0)</f>
        <v>0</v>
      </c>
      <c r="BJ185" s="13" t="s">
        <v>86</v>
      </c>
      <c r="BK185" s="96">
        <f>ROUND(P185*H185,2)</f>
        <v>0</v>
      </c>
      <c r="BL185" s="13" t="s">
        <v>167</v>
      </c>
      <c r="BM185" s="190" t="s">
        <v>276</v>
      </c>
    </row>
    <row r="186" spans="1:65" s="2" customFormat="1" ht="29.25">
      <c r="A186" s="30"/>
      <c r="B186" s="31"/>
      <c r="C186" s="30"/>
      <c r="D186" s="191" t="s">
        <v>169</v>
      </c>
      <c r="E186" s="30"/>
      <c r="F186" s="192" t="s">
        <v>277</v>
      </c>
      <c r="G186" s="30"/>
      <c r="H186" s="30"/>
      <c r="I186" s="106"/>
      <c r="J186" s="106"/>
      <c r="K186" s="30"/>
      <c r="L186" s="30"/>
      <c r="M186" s="31"/>
      <c r="N186" s="206"/>
      <c r="O186" s="207"/>
      <c r="P186" s="208"/>
      <c r="Q186" s="208"/>
      <c r="R186" s="208"/>
      <c r="S186" s="208"/>
      <c r="T186" s="208"/>
      <c r="U186" s="208"/>
      <c r="V186" s="208"/>
      <c r="W186" s="208"/>
      <c r="X186" s="209"/>
      <c r="Y186" s="30"/>
      <c r="Z186" s="30"/>
      <c r="AA186" s="30"/>
      <c r="AB186" s="30"/>
      <c r="AC186" s="30"/>
      <c r="AD186" s="30"/>
      <c r="AE186" s="30"/>
      <c r="AT186" s="13" t="s">
        <v>169</v>
      </c>
      <c r="AU186" s="13" t="s">
        <v>86</v>
      </c>
    </row>
    <row r="187" spans="1:65" s="2" customFormat="1" ht="6.95" customHeight="1">
      <c r="A187" s="30"/>
      <c r="B187" s="45"/>
      <c r="C187" s="46"/>
      <c r="D187" s="46"/>
      <c r="E187" s="46"/>
      <c r="F187" s="46"/>
      <c r="G187" s="46"/>
      <c r="H187" s="46"/>
      <c r="I187" s="131"/>
      <c r="J187" s="131"/>
      <c r="K187" s="46"/>
      <c r="L187" s="46"/>
      <c r="M187" s="31"/>
      <c r="N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</row>
  </sheetData>
  <autoFilter ref="C127:L186"/>
  <mergeCells count="14">
    <mergeCell ref="D106:F106"/>
    <mergeCell ref="E118:H118"/>
    <mergeCell ref="E120:H120"/>
    <mergeCell ref="M2:Z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J2" s="103"/>
      <c r="M2" s="218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3" t="s">
        <v>100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04"/>
      <c r="J3" s="104"/>
      <c r="K3" s="15"/>
      <c r="L3" s="15"/>
      <c r="M3" s="16"/>
      <c r="AT3" s="13" t="s">
        <v>88</v>
      </c>
    </row>
    <row r="4" spans="1:46" s="1" customFormat="1" ht="24.95" customHeight="1">
      <c r="B4" s="16"/>
      <c r="D4" s="17" t="s">
        <v>119</v>
      </c>
      <c r="I4" s="103"/>
      <c r="J4" s="103"/>
      <c r="M4" s="16"/>
      <c r="N4" s="105" t="s">
        <v>11</v>
      </c>
      <c r="AT4" s="13" t="s">
        <v>3</v>
      </c>
    </row>
    <row r="5" spans="1:46" s="1" customFormat="1" ht="6.95" customHeight="1">
      <c r="B5" s="16"/>
      <c r="I5" s="103"/>
      <c r="J5" s="103"/>
      <c r="M5" s="16"/>
    </row>
    <row r="6" spans="1:46" s="1" customFormat="1" ht="12" customHeight="1">
      <c r="B6" s="16"/>
      <c r="D6" s="23" t="s">
        <v>16</v>
      </c>
      <c r="I6" s="103"/>
      <c r="J6" s="103"/>
      <c r="M6" s="16"/>
    </row>
    <row r="7" spans="1:46" s="1" customFormat="1" ht="16.5" customHeight="1">
      <c r="B7" s="16"/>
      <c r="E7" s="258" t="str">
        <f>'Rekapitulace stavby'!K6</f>
        <v>Oprava EOV v úseku Stříbro - Planá u Mariánských Lázní</v>
      </c>
      <c r="F7" s="259"/>
      <c r="G7" s="259"/>
      <c r="H7" s="259"/>
      <c r="I7" s="103"/>
      <c r="J7" s="103"/>
      <c r="M7" s="16"/>
    </row>
    <row r="8" spans="1:46" s="2" customFormat="1" ht="12" customHeight="1">
      <c r="A8" s="30"/>
      <c r="B8" s="31"/>
      <c r="C8" s="30"/>
      <c r="D8" s="23" t="s">
        <v>120</v>
      </c>
      <c r="E8" s="30"/>
      <c r="F8" s="30"/>
      <c r="G8" s="30"/>
      <c r="H8" s="30"/>
      <c r="I8" s="106"/>
      <c r="J8" s="106"/>
      <c r="K8" s="30"/>
      <c r="L8" s="30"/>
      <c r="M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53" t="s">
        <v>287</v>
      </c>
      <c r="F9" s="260"/>
      <c r="G9" s="260"/>
      <c r="H9" s="260"/>
      <c r="I9" s="106"/>
      <c r="J9" s="106"/>
      <c r="K9" s="30"/>
      <c r="L9" s="30"/>
      <c r="M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106"/>
      <c r="J10" s="106"/>
      <c r="K10" s="30"/>
      <c r="L10" s="30"/>
      <c r="M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3" t="s">
        <v>17</v>
      </c>
      <c r="E11" s="30"/>
      <c r="F11" s="21" t="s">
        <v>1</v>
      </c>
      <c r="G11" s="30"/>
      <c r="H11" s="30"/>
      <c r="I11" s="107" t="s">
        <v>18</v>
      </c>
      <c r="J11" s="108" t="s">
        <v>1</v>
      </c>
      <c r="K11" s="30"/>
      <c r="L11" s="30"/>
      <c r="M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3" t="s">
        <v>19</v>
      </c>
      <c r="E12" s="30"/>
      <c r="F12" s="21" t="s">
        <v>20</v>
      </c>
      <c r="G12" s="30"/>
      <c r="H12" s="30"/>
      <c r="I12" s="107" t="s">
        <v>21</v>
      </c>
      <c r="J12" s="109" t="str">
        <f>'Rekapitulace stavby'!AN8</f>
        <v>20. 4. 2020</v>
      </c>
      <c r="K12" s="30"/>
      <c r="L12" s="30"/>
      <c r="M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106"/>
      <c r="J13" s="106"/>
      <c r="K13" s="30"/>
      <c r="L13" s="30"/>
      <c r="M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3" t="s">
        <v>23</v>
      </c>
      <c r="E14" s="30"/>
      <c r="F14" s="30"/>
      <c r="G14" s="30"/>
      <c r="H14" s="30"/>
      <c r="I14" s="107" t="s">
        <v>24</v>
      </c>
      <c r="J14" s="108" t="str">
        <f>IF('Rekapitulace stavby'!AN10="","",'Rekapitulace stavby'!AN10)</f>
        <v/>
      </c>
      <c r="K14" s="30"/>
      <c r="L14" s="30"/>
      <c r="M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1" t="str">
        <f>IF('Rekapitulace stavby'!E11="","",'Rekapitulace stavby'!E11)</f>
        <v xml:space="preserve"> </v>
      </c>
      <c r="F15" s="30"/>
      <c r="G15" s="30"/>
      <c r="H15" s="30"/>
      <c r="I15" s="107" t="s">
        <v>26</v>
      </c>
      <c r="J15" s="108" t="str">
        <f>IF('Rekapitulace stavby'!AN11="","",'Rekapitulace stavby'!AN11)</f>
        <v/>
      </c>
      <c r="K15" s="30"/>
      <c r="L15" s="30"/>
      <c r="M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106"/>
      <c r="J16" s="106"/>
      <c r="K16" s="30"/>
      <c r="L16" s="30"/>
      <c r="M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3" t="s">
        <v>27</v>
      </c>
      <c r="E17" s="30"/>
      <c r="F17" s="30"/>
      <c r="G17" s="30"/>
      <c r="H17" s="30"/>
      <c r="I17" s="107" t="s">
        <v>24</v>
      </c>
      <c r="J17" s="24" t="str">
        <f>'Rekapitulace stavby'!AN13</f>
        <v>Vyplň údaj</v>
      </c>
      <c r="K17" s="30"/>
      <c r="L17" s="30"/>
      <c r="M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61" t="str">
        <f>'Rekapitulace stavby'!E14</f>
        <v>Vyplň údaj</v>
      </c>
      <c r="F18" s="239"/>
      <c r="G18" s="239"/>
      <c r="H18" s="239"/>
      <c r="I18" s="107" t="s">
        <v>26</v>
      </c>
      <c r="J18" s="24" t="str">
        <f>'Rekapitulace stavby'!AN14</f>
        <v>Vyplň údaj</v>
      </c>
      <c r="K18" s="30"/>
      <c r="L18" s="30"/>
      <c r="M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106"/>
      <c r="J19" s="106"/>
      <c r="K19" s="30"/>
      <c r="L19" s="30"/>
      <c r="M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3" t="s">
        <v>29</v>
      </c>
      <c r="E20" s="30"/>
      <c r="F20" s="30"/>
      <c r="G20" s="30"/>
      <c r="H20" s="30"/>
      <c r="I20" s="107" t="s">
        <v>24</v>
      </c>
      <c r="J20" s="108" t="str">
        <f>IF('Rekapitulace stavby'!AN16="","",'Rekapitulace stavby'!AN16)</f>
        <v/>
      </c>
      <c r="K20" s="30"/>
      <c r="L20" s="30"/>
      <c r="M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1" t="str">
        <f>IF('Rekapitulace stavby'!E17="","",'Rekapitulace stavby'!E17)</f>
        <v xml:space="preserve"> </v>
      </c>
      <c r="F21" s="30"/>
      <c r="G21" s="30"/>
      <c r="H21" s="30"/>
      <c r="I21" s="107" t="s">
        <v>26</v>
      </c>
      <c r="J21" s="108" t="str">
        <f>IF('Rekapitulace stavby'!AN17="","",'Rekapitulace stavby'!AN17)</f>
        <v/>
      </c>
      <c r="K21" s="30"/>
      <c r="L21" s="30"/>
      <c r="M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106"/>
      <c r="J22" s="106"/>
      <c r="K22" s="30"/>
      <c r="L22" s="30"/>
      <c r="M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3" t="s">
        <v>30</v>
      </c>
      <c r="E23" s="30"/>
      <c r="F23" s="30"/>
      <c r="G23" s="30"/>
      <c r="H23" s="30"/>
      <c r="I23" s="107" t="s">
        <v>24</v>
      </c>
      <c r="J23" s="108" t="str">
        <f>IF('Rekapitulace stavby'!AN19="","",'Rekapitulace stavby'!AN19)</f>
        <v/>
      </c>
      <c r="K23" s="30"/>
      <c r="L23" s="30"/>
      <c r="M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1" t="str">
        <f>IF('Rekapitulace stavby'!E20="","",'Rekapitulace stavby'!E20)</f>
        <v xml:space="preserve"> </v>
      </c>
      <c r="F24" s="30"/>
      <c r="G24" s="30"/>
      <c r="H24" s="30"/>
      <c r="I24" s="107" t="s">
        <v>26</v>
      </c>
      <c r="J24" s="108" t="str">
        <f>IF('Rekapitulace stavby'!AN20="","",'Rekapitulace stavby'!AN20)</f>
        <v/>
      </c>
      <c r="K24" s="30"/>
      <c r="L24" s="30"/>
      <c r="M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106"/>
      <c r="J25" s="106"/>
      <c r="K25" s="30"/>
      <c r="L25" s="30"/>
      <c r="M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3" t="s">
        <v>31</v>
      </c>
      <c r="E26" s="30"/>
      <c r="F26" s="30"/>
      <c r="G26" s="30"/>
      <c r="H26" s="30"/>
      <c r="I26" s="106"/>
      <c r="J26" s="106"/>
      <c r="K26" s="30"/>
      <c r="L26" s="30"/>
      <c r="M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0"/>
      <c r="B27" s="111"/>
      <c r="C27" s="110"/>
      <c r="D27" s="110"/>
      <c r="E27" s="243" t="s">
        <v>1</v>
      </c>
      <c r="F27" s="243"/>
      <c r="G27" s="243"/>
      <c r="H27" s="243"/>
      <c r="I27" s="112"/>
      <c r="J27" s="112"/>
      <c r="K27" s="110"/>
      <c r="L27" s="110"/>
      <c r="M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106"/>
      <c r="J28" s="106"/>
      <c r="K28" s="30"/>
      <c r="L28" s="30"/>
      <c r="M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3"/>
      <c r="E29" s="63"/>
      <c r="F29" s="63"/>
      <c r="G29" s="63"/>
      <c r="H29" s="63"/>
      <c r="I29" s="114"/>
      <c r="J29" s="114"/>
      <c r="K29" s="63"/>
      <c r="L29" s="63"/>
      <c r="M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1" t="s">
        <v>122</v>
      </c>
      <c r="E30" s="30"/>
      <c r="F30" s="30"/>
      <c r="G30" s="30"/>
      <c r="H30" s="30"/>
      <c r="I30" s="106"/>
      <c r="J30" s="106"/>
      <c r="K30" s="28">
        <f>K96</f>
        <v>0</v>
      </c>
      <c r="L30" s="30"/>
      <c r="M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1"/>
      <c r="C31" s="30"/>
      <c r="D31" s="30"/>
      <c r="E31" s="23" t="s">
        <v>33</v>
      </c>
      <c r="F31" s="30"/>
      <c r="G31" s="30"/>
      <c r="H31" s="30"/>
      <c r="I31" s="106"/>
      <c r="J31" s="106"/>
      <c r="K31" s="115">
        <f>I96</f>
        <v>0</v>
      </c>
      <c r="L31" s="30"/>
      <c r="M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1"/>
      <c r="C32" s="30"/>
      <c r="D32" s="30"/>
      <c r="E32" s="23" t="s">
        <v>34</v>
      </c>
      <c r="F32" s="30"/>
      <c r="G32" s="30"/>
      <c r="H32" s="30"/>
      <c r="I32" s="106"/>
      <c r="J32" s="106"/>
      <c r="K32" s="115">
        <f>J96</f>
        <v>0</v>
      </c>
      <c r="L32" s="30"/>
      <c r="M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7" t="s">
        <v>113</v>
      </c>
      <c r="E33" s="30"/>
      <c r="F33" s="30"/>
      <c r="G33" s="30"/>
      <c r="H33" s="30"/>
      <c r="I33" s="106"/>
      <c r="J33" s="106"/>
      <c r="K33" s="28">
        <f>K101</f>
        <v>0</v>
      </c>
      <c r="L33" s="30"/>
      <c r="M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16" t="s">
        <v>36</v>
      </c>
      <c r="E34" s="30"/>
      <c r="F34" s="30"/>
      <c r="G34" s="30"/>
      <c r="H34" s="30"/>
      <c r="I34" s="106"/>
      <c r="J34" s="106"/>
      <c r="K34" s="68">
        <f>ROUND(K30 + K33, 2)</f>
        <v>0</v>
      </c>
      <c r="L34" s="30"/>
      <c r="M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3"/>
      <c r="E35" s="63"/>
      <c r="F35" s="63"/>
      <c r="G35" s="63"/>
      <c r="H35" s="63"/>
      <c r="I35" s="114"/>
      <c r="J35" s="114"/>
      <c r="K35" s="63"/>
      <c r="L35" s="63"/>
      <c r="M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38</v>
      </c>
      <c r="G36" s="30"/>
      <c r="H36" s="30"/>
      <c r="I36" s="117" t="s">
        <v>37</v>
      </c>
      <c r="J36" s="106"/>
      <c r="K36" s="34" t="s">
        <v>39</v>
      </c>
      <c r="L36" s="30"/>
      <c r="M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18" t="s">
        <v>40</v>
      </c>
      <c r="E37" s="23" t="s">
        <v>41</v>
      </c>
      <c r="F37" s="115">
        <f>ROUND((SUM(BE101:BE108) + SUM(BE128:BE186)),  2)</f>
        <v>0</v>
      </c>
      <c r="G37" s="30"/>
      <c r="H37" s="30"/>
      <c r="I37" s="119">
        <v>0.21</v>
      </c>
      <c r="J37" s="106"/>
      <c r="K37" s="115">
        <f>ROUND(((SUM(BE101:BE108) + SUM(BE128:BE186))*I37),  2)</f>
        <v>0</v>
      </c>
      <c r="L37" s="30"/>
      <c r="M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3" t="s">
        <v>42</v>
      </c>
      <c r="F38" s="115">
        <f>ROUND((SUM(BF101:BF108) + SUM(BF128:BF186)),  2)</f>
        <v>0</v>
      </c>
      <c r="G38" s="30"/>
      <c r="H38" s="30"/>
      <c r="I38" s="119">
        <v>0.15</v>
      </c>
      <c r="J38" s="106"/>
      <c r="K38" s="115">
        <f>ROUND(((SUM(BF101:BF108) + SUM(BF128:BF186))*I38),  2)</f>
        <v>0</v>
      </c>
      <c r="L38" s="30"/>
      <c r="M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3" t="s">
        <v>43</v>
      </c>
      <c r="F39" s="115">
        <f>ROUND((SUM(BG101:BG108) + SUM(BG128:BG186)),  2)</f>
        <v>0</v>
      </c>
      <c r="G39" s="30"/>
      <c r="H39" s="30"/>
      <c r="I39" s="119">
        <v>0.21</v>
      </c>
      <c r="J39" s="106"/>
      <c r="K39" s="115">
        <f>0</f>
        <v>0</v>
      </c>
      <c r="L39" s="30"/>
      <c r="M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3" t="s">
        <v>44</v>
      </c>
      <c r="F40" s="115">
        <f>ROUND((SUM(BH101:BH108) + SUM(BH128:BH186)),  2)</f>
        <v>0</v>
      </c>
      <c r="G40" s="30"/>
      <c r="H40" s="30"/>
      <c r="I40" s="119">
        <v>0.15</v>
      </c>
      <c r="J40" s="106"/>
      <c r="K40" s="115">
        <f>0</f>
        <v>0</v>
      </c>
      <c r="L40" s="30"/>
      <c r="M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3" t="s">
        <v>45</v>
      </c>
      <c r="F41" s="115">
        <f>ROUND((SUM(BI101:BI108) + SUM(BI128:BI186)),  2)</f>
        <v>0</v>
      </c>
      <c r="G41" s="30"/>
      <c r="H41" s="30"/>
      <c r="I41" s="119">
        <v>0</v>
      </c>
      <c r="J41" s="106"/>
      <c r="K41" s="115">
        <f>0</f>
        <v>0</v>
      </c>
      <c r="L41" s="30"/>
      <c r="M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106"/>
      <c r="J42" s="106"/>
      <c r="K42" s="30"/>
      <c r="L42" s="30"/>
      <c r="M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20" t="s">
        <v>46</v>
      </c>
      <c r="E43" s="57"/>
      <c r="F43" s="57"/>
      <c r="G43" s="121" t="s">
        <v>47</v>
      </c>
      <c r="H43" s="122" t="s">
        <v>48</v>
      </c>
      <c r="I43" s="123"/>
      <c r="J43" s="123"/>
      <c r="K43" s="124">
        <f>SUM(K34:K41)</f>
        <v>0</v>
      </c>
      <c r="L43" s="125"/>
      <c r="M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106"/>
      <c r="J44" s="106"/>
      <c r="K44" s="30"/>
      <c r="L44" s="30"/>
      <c r="M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6"/>
      <c r="I45" s="103"/>
      <c r="J45" s="103"/>
      <c r="M45" s="16"/>
    </row>
    <row r="46" spans="1:31" s="1" customFormat="1" ht="14.45" customHeight="1">
      <c r="B46" s="16"/>
      <c r="I46" s="103"/>
      <c r="J46" s="103"/>
      <c r="M46" s="16"/>
    </row>
    <row r="47" spans="1:31" s="1" customFormat="1" ht="14.45" customHeight="1">
      <c r="B47" s="16"/>
      <c r="I47" s="103"/>
      <c r="J47" s="103"/>
      <c r="M47" s="16"/>
    </row>
    <row r="48" spans="1:31" s="1" customFormat="1" ht="14.45" customHeight="1">
      <c r="B48" s="16"/>
      <c r="I48" s="103"/>
      <c r="J48" s="103"/>
      <c r="M48" s="16"/>
    </row>
    <row r="49" spans="1:31" s="1" customFormat="1" ht="14.45" customHeight="1">
      <c r="B49" s="16"/>
      <c r="I49" s="103"/>
      <c r="J49" s="103"/>
      <c r="M49" s="16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126"/>
      <c r="J50" s="126"/>
      <c r="K50" s="42"/>
      <c r="L50" s="42"/>
      <c r="M50" s="40"/>
    </row>
    <row r="51" spans="1:31">
      <c r="B51" s="16"/>
      <c r="M51" s="16"/>
    </row>
    <row r="52" spans="1:31">
      <c r="B52" s="16"/>
      <c r="M52" s="16"/>
    </row>
    <row r="53" spans="1:31">
      <c r="B53" s="16"/>
      <c r="M53" s="16"/>
    </row>
    <row r="54" spans="1:31">
      <c r="B54" s="16"/>
      <c r="M54" s="16"/>
    </row>
    <row r="55" spans="1:31">
      <c r="B55" s="16"/>
      <c r="M55" s="16"/>
    </row>
    <row r="56" spans="1:31">
      <c r="B56" s="16"/>
      <c r="M56" s="16"/>
    </row>
    <row r="57" spans="1:31">
      <c r="B57" s="16"/>
      <c r="M57" s="16"/>
    </row>
    <row r="58" spans="1:31">
      <c r="B58" s="16"/>
      <c r="M58" s="16"/>
    </row>
    <row r="59" spans="1:31">
      <c r="B59" s="16"/>
      <c r="M59" s="16"/>
    </row>
    <row r="60" spans="1:31">
      <c r="B60" s="16"/>
      <c r="M60" s="16"/>
    </row>
    <row r="61" spans="1:31" s="2" customFormat="1" ht="12.75">
      <c r="A61" s="30"/>
      <c r="B61" s="31"/>
      <c r="C61" s="30"/>
      <c r="D61" s="43" t="s">
        <v>51</v>
      </c>
      <c r="E61" s="33"/>
      <c r="F61" s="127" t="s">
        <v>52</v>
      </c>
      <c r="G61" s="43" t="s">
        <v>51</v>
      </c>
      <c r="H61" s="33"/>
      <c r="I61" s="128"/>
      <c r="J61" s="129" t="s">
        <v>52</v>
      </c>
      <c r="K61" s="33"/>
      <c r="L61" s="33"/>
      <c r="M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M62" s="16"/>
    </row>
    <row r="63" spans="1:31">
      <c r="B63" s="16"/>
      <c r="M63" s="16"/>
    </row>
    <row r="64" spans="1:31">
      <c r="B64" s="16"/>
      <c r="M64" s="16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130"/>
      <c r="J65" s="130"/>
      <c r="K65" s="44"/>
      <c r="L65" s="44"/>
      <c r="M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M66" s="16"/>
    </row>
    <row r="67" spans="1:31">
      <c r="B67" s="16"/>
      <c r="M67" s="16"/>
    </row>
    <row r="68" spans="1:31">
      <c r="B68" s="16"/>
      <c r="M68" s="16"/>
    </row>
    <row r="69" spans="1:31">
      <c r="B69" s="16"/>
      <c r="M69" s="16"/>
    </row>
    <row r="70" spans="1:31">
      <c r="B70" s="16"/>
      <c r="M70" s="16"/>
    </row>
    <row r="71" spans="1:31">
      <c r="B71" s="16"/>
      <c r="M71" s="16"/>
    </row>
    <row r="72" spans="1:31">
      <c r="B72" s="16"/>
      <c r="M72" s="16"/>
    </row>
    <row r="73" spans="1:31">
      <c r="B73" s="16"/>
      <c r="M73" s="16"/>
    </row>
    <row r="74" spans="1:31">
      <c r="B74" s="16"/>
      <c r="M74" s="16"/>
    </row>
    <row r="75" spans="1:31">
      <c r="B75" s="16"/>
      <c r="M75" s="16"/>
    </row>
    <row r="76" spans="1:31" s="2" customFormat="1" ht="12.75">
      <c r="A76" s="30"/>
      <c r="B76" s="31"/>
      <c r="C76" s="30"/>
      <c r="D76" s="43" t="s">
        <v>51</v>
      </c>
      <c r="E76" s="33"/>
      <c r="F76" s="127" t="s">
        <v>52</v>
      </c>
      <c r="G76" s="43" t="s">
        <v>51</v>
      </c>
      <c r="H76" s="33"/>
      <c r="I76" s="128"/>
      <c r="J76" s="129" t="s">
        <v>52</v>
      </c>
      <c r="K76" s="33"/>
      <c r="L76" s="33"/>
      <c r="M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131"/>
      <c r="J77" s="131"/>
      <c r="K77" s="46"/>
      <c r="L77" s="46"/>
      <c r="M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132"/>
      <c r="J81" s="132"/>
      <c r="K81" s="48"/>
      <c r="L81" s="48"/>
      <c r="M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7" t="s">
        <v>123</v>
      </c>
      <c r="D82" s="30"/>
      <c r="E82" s="30"/>
      <c r="F82" s="30"/>
      <c r="G82" s="30"/>
      <c r="H82" s="30"/>
      <c r="I82" s="106"/>
      <c r="J82" s="106"/>
      <c r="K82" s="30"/>
      <c r="L82" s="30"/>
      <c r="M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106"/>
      <c r="J83" s="106"/>
      <c r="K83" s="30"/>
      <c r="L83" s="30"/>
      <c r="M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3" t="s">
        <v>16</v>
      </c>
      <c r="D84" s="30"/>
      <c r="E84" s="30"/>
      <c r="F84" s="30"/>
      <c r="G84" s="30"/>
      <c r="H84" s="30"/>
      <c r="I84" s="106"/>
      <c r="J84" s="106"/>
      <c r="K84" s="30"/>
      <c r="L84" s="30"/>
      <c r="M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Oprava EOV v úseku Stříbro - Planá u Mariánských Lázní</v>
      </c>
      <c r="F85" s="259"/>
      <c r="G85" s="259"/>
      <c r="H85" s="259"/>
      <c r="I85" s="106"/>
      <c r="J85" s="106"/>
      <c r="K85" s="30"/>
      <c r="L85" s="30"/>
      <c r="M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3" t="s">
        <v>120</v>
      </c>
      <c r="D86" s="30"/>
      <c r="E86" s="30"/>
      <c r="F86" s="30"/>
      <c r="G86" s="30"/>
      <c r="H86" s="30"/>
      <c r="I86" s="106"/>
      <c r="J86" s="106"/>
      <c r="K86" s="30"/>
      <c r="L86" s="30"/>
      <c r="M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53" t="str">
        <f>E9</f>
        <v>S5 - ŽST Pavlovice</v>
      </c>
      <c r="F87" s="260"/>
      <c r="G87" s="260"/>
      <c r="H87" s="260"/>
      <c r="I87" s="106"/>
      <c r="J87" s="106"/>
      <c r="K87" s="30"/>
      <c r="L87" s="30"/>
      <c r="M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106"/>
      <c r="J88" s="106"/>
      <c r="K88" s="30"/>
      <c r="L88" s="30"/>
      <c r="M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3" t="s">
        <v>19</v>
      </c>
      <c r="D89" s="30"/>
      <c r="E89" s="30"/>
      <c r="F89" s="21" t="str">
        <f>F12</f>
        <v>Trať Stříbro - Planá</v>
      </c>
      <c r="G89" s="30"/>
      <c r="H89" s="30"/>
      <c r="I89" s="107" t="s">
        <v>21</v>
      </c>
      <c r="J89" s="109" t="str">
        <f>IF(J12="","",J12)</f>
        <v>20. 4. 2020</v>
      </c>
      <c r="K89" s="30"/>
      <c r="L89" s="30"/>
      <c r="M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106"/>
      <c r="J90" s="106"/>
      <c r="K90" s="30"/>
      <c r="L90" s="30"/>
      <c r="M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3" t="s">
        <v>23</v>
      </c>
      <c r="D91" s="30"/>
      <c r="E91" s="30"/>
      <c r="F91" s="21" t="str">
        <f>E15</f>
        <v xml:space="preserve"> </v>
      </c>
      <c r="G91" s="30"/>
      <c r="H91" s="30"/>
      <c r="I91" s="107" t="s">
        <v>29</v>
      </c>
      <c r="J91" s="133" t="str">
        <f>E21</f>
        <v xml:space="preserve"> </v>
      </c>
      <c r="K91" s="30"/>
      <c r="L91" s="30"/>
      <c r="M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107" t="s">
        <v>30</v>
      </c>
      <c r="J92" s="133" t="str">
        <f>E24</f>
        <v xml:space="preserve"> </v>
      </c>
      <c r="K92" s="30"/>
      <c r="L92" s="30"/>
      <c r="M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106"/>
      <c r="J93" s="106"/>
      <c r="K93" s="30"/>
      <c r="L93" s="30"/>
      <c r="M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4" t="s">
        <v>124</v>
      </c>
      <c r="D94" s="101"/>
      <c r="E94" s="101"/>
      <c r="F94" s="101"/>
      <c r="G94" s="101"/>
      <c r="H94" s="101"/>
      <c r="I94" s="135" t="s">
        <v>125</v>
      </c>
      <c r="J94" s="135" t="s">
        <v>126</v>
      </c>
      <c r="K94" s="136" t="s">
        <v>127</v>
      </c>
      <c r="L94" s="101"/>
      <c r="M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106"/>
      <c r="J95" s="106"/>
      <c r="K95" s="30"/>
      <c r="L95" s="30"/>
      <c r="M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7" t="s">
        <v>128</v>
      </c>
      <c r="D96" s="30"/>
      <c r="E96" s="30"/>
      <c r="F96" s="30"/>
      <c r="G96" s="30"/>
      <c r="H96" s="30"/>
      <c r="I96" s="138">
        <f>Q128</f>
        <v>0</v>
      </c>
      <c r="J96" s="138">
        <f>R128</f>
        <v>0</v>
      </c>
      <c r="K96" s="68">
        <f>K128</f>
        <v>0</v>
      </c>
      <c r="L96" s="30"/>
      <c r="M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129</v>
      </c>
    </row>
    <row r="97" spans="1:65" s="9" customFormat="1" ht="24.95" customHeight="1">
      <c r="B97" s="139"/>
      <c r="D97" s="140" t="s">
        <v>130</v>
      </c>
      <c r="E97" s="141"/>
      <c r="F97" s="141"/>
      <c r="G97" s="141"/>
      <c r="H97" s="141"/>
      <c r="I97" s="142">
        <f>Q129</f>
        <v>0</v>
      </c>
      <c r="J97" s="142">
        <f>R129</f>
        <v>0</v>
      </c>
      <c r="K97" s="143">
        <f>K129</f>
        <v>0</v>
      </c>
      <c r="M97" s="139"/>
    </row>
    <row r="98" spans="1:65" s="9" customFormat="1" ht="24.95" customHeight="1">
      <c r="B98" s="139"/>
      <c r="D98" s="140" t="s">
        <v>131</v>
      </c>
      <c r="E98" s="141"/>
      <c r="F98" s="141"/>
      <c r="G98" s="141"/>
      <c r="H98" s="141"/>
      <c r="I98" s="142">
        <f>Q174</f>
        <v>0</v>
      </c>
      <c r="J98" s="142">
        <f>R174</f>
        <v>0</v>
      </c>
      <c r="K98" s="143">
        <f>K174</f>
        <v>0</v>
      </c>
      <c r="M98" s="139"/>
    </row>
    <row r="99" spans="1:65" s="2" customFormat="1" ht="21.75" customHeight="1">
      <c r="A99" s="30"/>
      <c r="B99" s="31"/>
      <c r="C99" s="30"/>
      <c r="D99" s="30"/>
      <c r="E99" s="30"/>
      <c r="F99" s="30"/>
      <c r="G99" s="30"/>
      <c r="H99" s="30"/>
      <c r="I99" s="106"/>
      <c r="J99" s="106"/>
      <c r="K99" s="30"/>
      <c r="L99" s="30"/>
      <c r="M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65" s="2" customFormat="1" ht="6.95" customHeight="1">
      <c r="A100" s="30"/>
      <c r="B100" s="31"/>
      <c r="C100" s="30"/>
      <c r="D100" s="30"/>
      <c r="E100" s="30"/>
      <c r="F100" s="30"/>
      <c r="G100" s="30"/>
      <c r="H100" s="30"/>
      <c r="I100" s="106"/>
      <c r="J100" s="106"/>
      <c r="K100" s="30"/>
      <c r="L100" s="30"/>
      <c r="M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65" s="2" customFormat="1" ht="29.25" customHeight="1">
      <c r="A101" s="30"/>
      <c r="B101" s="31"/>
      <c r="C101" s="137" t="s">
        <v>132</v>
      </c>
      <c r="D101" s="30"/>
      <c r="E101" s="30"/>
      <c r="F101" s="30"/>
      <c r="G101" s="30"/>
      <c r="H101" s="30"/>
      <c r="I101" s="106"/>
      <c r="J101" s="106"/>
      <c r="K101" s="144">
        <f>ROUND(K102 + K103 + K104 + K105 + K106 + K107,2)</f>
        <v>0</v>
      </c>
      <c r="L101" s="30"/>
      <c r="M101" s="40"/>
      <c r="O101" s="145" t="s">
        <v>40</v>
      </c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65" s="2" customFormat="1" ht="18" customHeight="1">
      <c r="A102" s="30"/>
      <c r="B102" s="146"/>
      <c r="C102" s="106"/>
      <c r="D102" s="250" t="s">
        <v>133</v>
      </c>
      <c r="E102" s="257"/>
      <c r="F102" s="257"/>
      <c r="G102" s="106"/>
      <c r="H102" s="106"/>
      <c r="I102" s="106"/>
      <c r="J102" s="106"/>
      <c r="K102" s="92">
        <v>0</v>
      </c>
      <c r="L102" s="106"/>
      <c r="M102" s="148"/>
      <c r="N102" s="149"/>
      <c r="O102" s="150" t="s">
        <v>41</v>
      </c>
      <c r="P102" s="149"/>
      <c r="Q102" s="149"/>
      <c r="R102" s="149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51" t="s">
        <v>134</v>
      </c>
      <c r="AZ102" s="149"/>
      <c r="BA102" s="149"/>
      <c r="BB102" s="149"/>
      <c r="BC102" s="149"/>
      <c r="BD102" s="149"/>
      <c r="BE102" s="152">
        <f t="shared" ref="BE102:BE107" si="0">IF(O102="základní",K102,0)</f>
        <v>0</v>
      </c>
      <c r="BF102" s="152">
        <f t="shared" ref="BF102:BF107" si="1">IF(O102="snížená",K102,0)</f>
        <v>0</v>
      </c>
      <c r="BG102" s="152">
        <f t="shared" ref="BG102:BG107" si="2">IF(O102="zákl. přenesená",K102,0)</f>
        <v>0</v>
      </c>
      <c r="BH102" s="152">
        <f t="shared" ref="BH102:BH107" si="3">IF(O102="sníž. přenesená",K102,0)</f>
        <v>0</v>
      </c>
      <c r="BI102" s="152">
        <f t="shared" ref="BI102:BI107" si="4">IF(O102="nulová",K102,0)</f>
        <v>0</v>
      </c>
      <c r="BJ102" s="151" t="s">
        <v>86</v>
      </c>
      <c r="BK102" s="149"/>
      <c r="BL102" s="149"/>
      <c r="BM102" s="149"/>
    </row>
    <row r="103" spans="1:65" s="2" customFormat="1" ht="18" customHeight="1">
      <c r="A103" s="30"/>
      <c r="B103" s="146"/>
      <c r="C103" s="106"/>
      <c r="D103" s="250" t="s">
        <v>135</v>
      </c>
      <c r="E103" s="257"/>
      <c r="F103" s="257"/>
      <c r="G103" s="106"/>
      <c r="H103" s="106"/>
      <c r="I103" s="106"/>
      <c r="J103" s="106"/>
      <c r="K103" s="92">
        <v>0</v>
      </c>
      <c r="L103" s="106"/>
      <c r="M103" s="148"/>
      <c r="N103" s="149"/>
      <c r="O103" s="150" t="s">
        <v>41</v>
      </c>
      <c r="P103" s="149"/>
      <c r="Q103" s="149"/>
      <c r="R103" s="149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49"/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51" t="s">
        <v>134</v>
      </c>
      <c r="AZ103" s="149"/>
      <c r="BA103" s="149"/>
      <c r="BB103" s="149"/>
      <c r="BC103" s="149"/>
      <c r="BD103" s="149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86</v>
      </c>
      <c r="BK103" s="149"/>
      <c r="BL103" s="149"/>
      <c r="BM103" s="149"/>
    </row>
    <row r="104" spans="1:65" s="2" customFormat="1" ht="18" customHeight="1">
      <c r="A104" s="30"/>
      <c r="B104" s="146"/>
      <c r="C104" s="106"/>
      <c r="D104" s="250" t="s">
        <v>136</v>
      </c>
      <c r="E104" s="257"/>
      <c r="F104" s="257"/>
      <c r="G104" s="106"/>
      <c r="H104" s="106"/>
      <c r="I104" s="106"/>
      <c r="J104" s="106"/>
      <c r="K104" s="92">
        <v>0</v>
      </c>
      <c r="L104" s="106"/>
      <c r="M104" s="148"/>
      <c r="N104" s="149"/>
      <c r="O104" s="150" t="s">
        <v>41</v>
      </c>
      <c r="P104" s="149"/>
      <c r="Q104" s="149"/>
      <c r="R104" s="149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51" t="s">
        <v>134</v>
      </c>
      <c r="AZ104" s="149"/>
      <c r="BA104" s="149"/>
      <c r="BB104" s="149"/>
      <c r="BC104" s="149"/>
      <c r="BD104" s="149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86</v>
      </c>
      <c r="BK104" s="149"/>
      <c r="BL104" s="149"/>
      <c r="BM104" s="149"/>
    </row>
    <row r="105" spans="1:65" s="2" customFormat="1" ht="18" customHeight="1">
      <c r="A105" s="30"/>
      <c r="B105" s="146"/>
      <c r="C105" s="106"/>
      <c r="D105" s="250" t="s">
        <v>137</v>
      </c>
      <c r="E105" s="257"/>
      <c r="F105" s="257"/>
      <c r="G105" s="106"/>
      <c r="H105" s="106"/>
      <c r="I105" s="106"/>
      <c r="J105" s="106"/>
      <c r="K105" s="92">
        <v>0</v>
      </c>
      <c r="L105" s="106"/>
      <c r="M105" s="148"/>
      <c r="N105" s="149"/>
      <c r="O105" s="150" t="s">
        <v>41</v>
      </c>
      <c r="P105" s="149"/>
      <c r="Q105" s="149"/>
      <c r="R105" s="149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51" t="s">
        <v>134</v>
      </c>
      <c r="AZ105" s="149"/>
      <c r="BA105" s="149"/>
      <c r="BB105" s="149"/>
      <c r="BC105" s="149"/>
      <c r="BD105" s="149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86</v>
      </c>
      <c r="BK105" s="149"/>
      <c r="BL105" s="149"/>
      <c r="BM105" s="149"/>
    </row>
    <row r="106" spans="1:65" s="2" customFormat="1" ht="18" customHeight="1">
      <c r="A106" s="30"/>
      <c r="B106" s="146"/>
      <c r="C106" s="106"/>
      <c r="D106" s="250" t="s">
        <v>138</v>
      </c>
      <c r="E106" s="257"/>
      <c r="F106" s="257"/>
      <c r="G106" s="106"/>
      <c r="H106" s="106"/>
      <c r="I106" s="106"/>
      <c r="J106" s="106"/>
      <c r="K106" s="92">
        <v>0</v>
      </c>
      <c r="L106" s="106"/>
      <c r="M106" s="148"/>
      <c r="N106" s="149"/>
      <c r="O106" s="150" t="s">
        <v>41</v>
      </c>
      <c r="P106" s="149"/>
      <c r="Q106" s="149"/>
      <c r="R106" s="149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51" t="s">
        <v>134</v>
      </c>
      <c r="AZ106" s="149"/>
      <c r="BA106" s="149"/>
      <c r="BB106" s="149"/>
      <c r="BC106" s="149"/>
      <c r="BD106" s="149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86</v>
      </c>
      <c r="BK106" s="149"/>
      <c r="BL106" s="149"/>
      <c r="BM106" s="149"/>
    </row>
    <row r="107" spans="1:65" s="2" customFormat="1" ht="18" customHeight="1">
      <c r="A107" s="30"/>
      <c r="B107" s="146"/>
      <c r="C107" s="106"/>
      <c r="D107" s="147" t="s">
        <v>139</v>
      </c>
      <c r="E107" s="106"/>
      <c r="F107" s="106"/>
      <c r="G107" s="106"/>
      <c r="H107" s="106"/>
      <c r="I107" s="106"/>
      <c r="J107" s="106"/>
      <c r="K107" s="92">
        <f>ROUND(K30*T107,2)</f>
        <v>0</v>
      </c>
      <c r="L107" s="106"/>
      <c r="M107" s="148"/>
      <c r="N107" s="149"/>
      <c r="O107" s="150" t="s">
        <v>41</v>
      </c>
      <c r="P107" s="149"/>
      <c r="Q107" s="149"/>
      <c r="R107" s="149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51" t="s">
        <v>140</v>
      </c>
      <c r="AZ107" s="149"/>
      <c r="BA107" s="149"/>
      <c r="BB107" s="149"/>
      <c r="BC107" s="149"/>
      <c r="BD107" s="149"/>
      <c r="BE107" s="152">
        <f t="shared" si="0"/>
        <v>0</v>
      </c>
      <c r="BF107" s="152">
        <f t="shared" si="1"/>
        <v>0</v>
      </c>
      <c r="BG107" s="152">
        <f t="shared" si="2"/>
        <v>0</v>
      </c>
      <c r="BH107" s="152">
        <f t="shared" si="3"/>
        <v>0</v>
      </c>
      <c r="BI107" s="152">
        <f t="shared" si="4"/>
        <v>0</v>
      </c>
      <c r="BJ107" s="151" t="s">
        <v>86</v>
      </c>
      <c r="BK107" s="149"/>
      <c r="BL107" s="149"/>
      <c r="BM107" s="149"/>
    </row>
    <row r="108" spans="1:65" s="2" customFormat="1">
      <c r="A108" s="30"/>
      <c r="B108" s="31"/>
      <c r="C108" s="30"/>
      <c r="D108" s="30"/>
      <c r="E108" s="30"/>
      <c r="F108" s="30"/>
      <c r="G108" s="30"/>
      <c r="H108" s="30"/>
      <c r="I108" s="106"/>
      <c r="J108" s="106"/>
      <c r="K108" s="30"/>
      <c r="L108" s="30"/>
      <c r="M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65" s="2" customFormat="1" ht="29.25" customHeight="1">
      <c r="A109" s="30"/>
      <c r="B109" s="31"/>
      <c r="C109" s="100" t="s">
        <v>118</v>
      </c>
      <c r="D109" s="101"/>
      <c r="E109" s="101"/>
      <c r="F109" s="101"/>
      <c r="G109" s="101"/>
      <c r="H109" s="101"/>
      <c r="I109" s="153"/>
      <c r="J109" s="153"/>
      <c r="K109" s="102">
        <f>ROUND(K96+K101,2)</f>
        <v>0</v>
      </c>
      <c r="L109" s="101"/>
      <c r="M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65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131"/>
      <c r="J110" s="131"/>
      <c r="K110" s="46"/>
      <c r="L110" s="46"/>
      <c r="M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132"/>
      <c r="J114" s="132"/>
      <c r="K114" s="48"/>
      <c r="L114" s="48"/>
      <c r="M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17" t="s">
        <v>141</v>
      </c>
      <c r="D115" s="30"/>
      <c r="E115" s="30"/>
      <c r="F115" s="30"/>
      <c r="G115" s="30"/>
      <c r="H115" s="30"/>
      <c r="I115" s="106"/>
      <c r="J115" s="106"/>
      <c r="K115" s="30"/>
      <c r="L115" s="30"/>
      <c r="M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106"/>
      <c r="J116" s="106"/>
      <c r="K116" s="30"/>
      <c r="L116" s="30"/>
      <c r="M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3" t="s">
        <v>16</v>
      </c>
      <c r="D117" s="30"/>
      <c r="E117" s="30"/>
      <c r="F117" s="30"/>
      <c r="G117" s="30"/>
      <c r="H117" s="30"/>
      <c r="I117" s="106"/>
      <c r="J117" s="106"/>
      <c r="K117" s="30"/>
      <c r="L117" s="30"/>
      <c r="M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58" t="str">
        <f>E7</f>
        <v>Oprava EOV v úseku Stříbro - Planá u Mariánských Lázní</v>
      </c>
      <c r="F118" s="259"/>
      <c r="G118" s="259"/>
      <c r="H118" s="259"/>
      <c r="I118" s="106"/>
      <c r="J118" s="106"/>
      <c r="K118" s="30"/>
      <c r="L118" s="30"/>
      <c r="M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3" t="s">
        <v>120</v>
      </c>
      <c r="D119" s="30"/>
      <c r="E119" s="30"/>
      <c r="F119" s="30"/>
      <c r="G119" s="30"/>
      <c r="H119" s="30"/>
      <c r="I119" s="106"/>
      <c r="J119" s="106"/>
      <c r="K119" s="30"/>
      <c r="L119" s="30"/>
      <c r="M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53" t="str">
        <f>E9</f>
        <v>S5 - ŽST Pavlovice</v>
      </c>
      <c r="F120" s="260"/>
      <c r="G120" s="260"/>
      <c r="H120" s="260"/>
      <c r="I120" s="106"/>
      <c r="J120" s="106"/>
      <c r="K120" s="30"/>
      <c r="L120" s="30"/>
      <c r="M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106"/>
      <c r="J121" s="106"/>
      <c r="K121" s="30"/>
      <c r="L121" s="30"/>
      <c r="M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3" t="s">
        <v>19</v>
      </c>
      <c r="D122" s="30"/>
      <c r="E122" s="30"/>
      <c r="F122" s="21" t="str">
        <f>F12</f>
        <v>Trať Stříbro - Planá</v>
      </c>
      <c r="G122" s="30"/>
      <c r="H122" s="30"/>
      <c r="I122" s="107" t="s">
        <v>21</v>
      </c>
      <c r="J122" s="109" t="str">
        <f>IF(J12="","",J12)</f>
        <v>20. 4. 2020</v>
      </c>
      <c r="K122" s="30"/>
      <c r="L122" s="30"/>
      <c r="M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106"/>
      <c r="J123" s="106"/>
      <c r="K123" s="30"/>
      <c r="L123" s="30"/>
      <c r="M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3" t="s">
        <v>23</v>
      </c>
      <c r="D124" s="30"/>
      <c r="E124" s="30"/>
      <c r="F124" s="21" t="str">
        <f>E15</f>
        <v xml:space="preserve"> </v>
      </c>
      <c r="G124" s="30"/>
      <c r="H124" s="30"/>
      <c r="I124" s="107" t="s">
        <v>29</v>
      </c>
      <c r="J124" s="133" t="str">
        <f>E21</f>
        <v xml:space="preserve"> </v>
      </c>
      <c r="K124" s="30"/>
      <c r="L124" s="30"/>
      <c r="M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>
      <c r="A125" s="30"/>
      <c r="B125" s="31"/>
      <c r="C125" s="23" t="s">
        <v>27</v>
      </c>
      <c r="D125" s="30"/>
      <c r="E125" s="30"/>
      <c r="F125" s="21" t="str">
        <f>IF(E18="","",E18)</f>
        <v>Vyplň údaj</v>
      </c>
      <c r="G125" s="30"/>
      <c r="H125" s="30"/>
      <c r="I125" s="107" t="s">
        <v>30</v>
      </c>
      <c r="J125" s="133" t="str">
        <f>E24</f>
        <v xml:space="preserve"> </v>
      </c>
      <c r="K125" s="30"/>
      <c r="L125" s="30"/>
      <c r="M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106"/>
      <c r="J126" s="106"/>
      <c r="K126" s="30"/>
      <c r="L126" s="30"/>
      <c r="M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0" customFormat="1" ht="29.25" customHeight="1">
      <c r="A127" s="154"/>
      <c r="B127" s="155"/>
      <c r="C127" s="156" t="s">
        <v>142</v>
      </c>
      <c r="D127" s="157" t="s">
        <v>61</v>
      </c>
      <c r="E127" s="157" t="s">
        <v>57</v>
      </c>
      <c r="F127" s="157" t="s">
        <v>58</v>
      </c>
      <c r="G127" s="157" t="s">
        <v>143</v>
      </c>
      <c r="H127" s="157" t="s">
        <v>144</v>
      </c>
      <c r="I127" s="158" t="s">
        <v>145</v>
      </c>
      <c r="J127" s="158" t="s">
        <v>146</v>
      </c>
      <c r="K127" s="157" t="s">
        <v>127</v>
      </c>
      <c r="L127" s="159" t="s">
        <v>147</v>
      </c>
      <c r="M127" s="160"/>
      <c r="N127" s="59" t="s">
        <v>1</v>
      </c>
      <c r="O127" s="60" t="s">
        <v>40</v>
      </c>
      <c r="P127" s="60" t="s">
        <v>148</v>
      </c>
      <c r="Q127" s="60" t="s">
        <v>149</v>
      </c>
      <c r="R127" s="60" t="s">
        <v>150</v>
      </c>
      <c r="S127" s="60" t="s">
        <v>151</v>
      </c>
      <c r="T127" s="60" t="s">
        <v>152</v>
      </c>
      <c r="U127" s="60" t="s">
        <v>153</v>
      </c>
      <c r="V127" s="60" t="s">
        <v>154</v>
      </c>
      <c r="W127" s="60" t="s">
        <v>155</v>
      </c>
      <c r="X127" s="61" t="s">
        <v>156</v>
      </c>
      <c r="Y127" s="154"/>
      <c r="Z127" s="154"/>
      <c r="AA127" s="154"/>
      <c r="AB127" s="154"/>
      <c r="AC127" s="154"/>
      <c r="AD127" s="154"/>
      <c r="AE127" s="154"/>
    </row>
    <row r="128" spans="1:63" s="2" customFormat="1" ht="22.9" customHeight="1">
      <c r="A128" s="30"/>
      <c r="B128" s="31"/>
      <c r="C128" s="66" t="s">
        <v>157</v>
      </c>
      <c r="D128" s="30"/>
      <c r="E128" s="30"/>
      <c r="F128" s="30"/>
      <c r="G128" s="30"/>
      <c r="H128" s="30"/>
      <c r="I128" s="106"/>
      <c r="J128" s="106"/>
      <c r="K128" s="161">
        <f>BK128</f>
        <v>0</v>
      </c>
      <c r="L128" s="30"/>
      <c r="M128" s="31"/>
      <c r="N128" s="62"/>
      <c r="O128" s="53"/>
      <c r="P128" s="63"/>
      <c r="Q128" s="162">
        <f>Q129+Q174</f>
        <v>0</v>
      </c>
      <c r="R128" s="162">
        <f>R129+R174</f>
        <v>0</v>
      </c>
      <c r="S128" s="63"/>
      <c r="T128" s="163">
        <f>T129+T174</f>
        <v>0</v>
      </c>
      <c r="U128" s="63"/>
      <c r="V128" s="163">
        <f>V129+V174</f>
        <v>0</v>
      </c>
      <c r="W128" s="63"/>
      <c r="X128" s="164">
        <f>X129+X174</f>
        <v>0</v>
      </c>
      <c r="Y128" s="30"/>
      <c r="Z128" s="30"/>
      <c r="AA128" s="30"/>
      <c r="AB128" s="30"/>
      <c r="AC128" s="30"/>
      <c r="AD128" s="30"/>
      <c r="AE128" s="30"/>
      <c r="AT128" s="13" t="s">
        <v>77</v>
      </c>
      <c r="AU128" s="13" t="s">
        <v>129</v>
      </c>
      <c r="BK128" s="165">
        <f>BK129+BK174</f>
        <v>0</v>
      </c>
    </row>
    <row r="129" spans="1:65" s="11" customFormat="1" ht="25.9" customHeight="1">
      <c r="B129" s="166"/>
      <c r="D129" s="167" t="s">
        <v>77</v>
      </c>
      <c r="E129" s="168" t="s">
        <v>158</v>
      </c>
      <c r="F129" s="168" t="s">
        <v>159</v>
      </c>
      <c r="I129" s="169"/>
      <c r="J129" s="169"/>
      <c r="K129" s="170">
        <f>BK129</f>
        <v>0</v>
      </c>
      <c r="M129" s="166"/>
      <c r="N129" s="171"/>
      <c r="O129" s="172"/>
      <c r="P129" s="172"/>
      <c r="Q129" s="173">
        <f>SUM(Q130:Q173)</f>
        <v>0</v>
      </c>
      <c r="R129" s="173">
        <f>SUM(R130:R173)</f>
        <v>0</v>
      </c>
      <c r="S129" s="172"/>
      <c r="T129" s="174">
        <f>SUM(T130:T173)</f>
        <v>0</v>
      </c>
      <c r="U129" s="172"/>
      <c r="V129" s="174">
        <f>SUM(V130:V173)</f>
        <v>0</v>
      </c>
      <c r="W129" s="172"/>
      <c r="X129" s="175">
        <f>SUM(X130:X173)</f>
        <v>0</v>
      </c>
      <c r="AR129" s="167" t="s">
        <v>160</v>
      </c>
      <c r="AT129" s="176" t="s">
        <v>77</v>
      </c>
      <c r="AU129" s="176" t="s">
        <v>78</v>
      </c>
      <c r="AY129" s="167" t="s">
        <v>161</v>
      </c>
      <c r="BK129" s="177">
        <f>SUM(BK130:BK173)</f>
        <v>0</v>
      </c>
    </row>
    <row r="130" spans="1:65" s="2" customFormat="1" ht="21.75" customHeight="1">
      <c r="A130" s="30"/>
      <c r="B130" s="146"/>
      <c r="C130" s="178" t="s">
        <v>86</v>
      </c>
      <c r="D130" s="178" t="s">
        <v>162</v>
      </c>
      <c r="E130" s="179" t="s">
        <v>163</v>
      </c>
      <c r="F130" s="180" t="s">
        <v>164</v>
      </c>
      <c r="G130" s="181" t="s">
        <v>165</v>
      </c>
      <c r="H130" s="182">
        <v>2</v>
      </c>
      <c r="I130" s="183"/>
      <c r="J130" s="183"/>
      <c r="K130" s="184">
        <f>ROUND(P130*H130,2)</f>
        <v>0</v>
      </c>
      <c r="L130" s="180" t="s">
        <v>166</v>
      </c>
      <c r="M130" s="31"/>
      <c r="N130" s="185" t="s">
        <v>1</v>
      </c>
      <c r="O130" s="186" t="s">
        <v>41</v>
      </c>
      <c r="P130" s="187">
        <f>I130+J130</f>
        <v>0</v>
      </c>
      <c r="Q130" s="187">
        <f>ROUND(I130*H130,2)</f>
        <v>0</v>
      </c>
      <c r="R130" s="187">
        <f>ROUND(J130*H130,2)</f>
        <v>0</v>
      </c>
      <c r="S130" s="55"/>
      <c r="T130" s="188">
        <f>S130*H130</f>
        <v>0</v>
      </c>
      <c r="U130" s="188">
        <v>0</v>
      </c>
      <c r="V130" s="188">
        <f>U130*H130</f>
        <v>0</v>
      </c>
      <c r="W130" s="188">
        <v>0</v>
      </c>
      <c r="X130" s="189">
        <f>W130*H130</f>
        <v>0</v>
      </c>
      <c r="Y130" s="30"/>
      <c r="Z130" s="30"/>
      <c r="AA130" s="30"/>
      <c r="AB130" s="30"/>
      <c r="AC130" s="30"/>
      <c r="AD130" s="30"/>
      <c r="AE130" s="30"/>
      <c r="AR130" s="190" t="s">
        <v>167</v>
      </c>
      <c r="AT130" s="190" t="s">
        <v>162</v>
      </c>
      <c r="AU130" s="190" t="s">
        <v>86</v>
      </c>
      <c r="AY130" s="13" t="s">
        <v>161</v>
      </c>
      <c r="BE130" s="96">
        <f>IF(O130="základní",K130,0)</f>
        <v>0</v>
      </c>
      <c r="BF130" s="96">
        <f>IF(O130="snížená",K130,0)</f>
        <v>0</v>
      </c>
      <c r="BG130" s="96">
        <f>IF(O130="zákl. přenesená",K130,0)</f>
        <v>0</v>
      </c>
      <c r="BH130" s="96">
        <f>IF(O130="sníž. přenesená",K130,0)</f>
        <v>0</v>
      </c>
      <c r="BI130" s="96">
        <f>IF(O130="nulová",K130,0)</f>
        <v>0</v>
      </c>
      <c r="BJ130" s="13" t="s">
        <v>86</v>
      </c>
      <c r="BK130" s="96">
        <f>ROUND(P130*H130,2)</f>
        <v>0</v>
      </c>
      <c r="BL130" s="13" t="s">
        <v>167</v>
      </c>
      <c r="BM130" s="190" t="s">
        <v>168</v>
      </c>
    </row>
    <row r="131" spans="1:65" s="2" customFormat="1" ht="19.5">
      <c r="A131" s="30"/>
      <c r="B131" s="31"/>
      <c r="C131" s="30"/>
      <c r="D131" s="191" t="s">
        <v>169</v>
      </c>
      <c r="E131" s="30"/>
      <c r="F131" s="192" t="s">
        <v>164</v>
      </c>
      <c r="G131" s="30"/>
      <c r="H131" s="30"/>
      <c r="I131" s="106"/>
      <c r="J131" s="106"/>
      <c r="K131" s="30"/>
      <c r="L131" s="30"/>
      <c r="M131" s="31"/>
      <c r="N131" s="193"/>
      <c r="O131" s="194"/>
      <c r="P131" s="55"/>
      <c r="Q131" s="55"/>
      <c r="R131" s="55"/>
      <c r="S131" s="55"/>
      <c r="T131" s="55"/>
      <c r="U131" s="55"/>
      <c r="V131" s="55"/>
      <c r="W131" s="55"/>
      <c r="X131" s="56"/>
      <c r="Y131" s="30"/>
      <c r="Z131" s="30"/>
      <c r="AA131" s="30"/>
      <c r="AB131" s="30"/>
      <c r="AC131" s="30"/>
      <c r="AD131" s="30"/>
      <c r="AE131" s="30"/>
      <c r="AT131" s="13" t="s">
        <v>169</v>
      </c>
      <c r="AU131" s="13" t="s">
        <v>86</v>
      </c>
    </row>
    <row r="132" spans="1:65" s="2" customFormat="1" ht="21.75" customHeight="1">
      <c r="A132" s="30"/>
      <c r="B132" s="146"/>
      <c r="C132" s="195" t="s">
        <v>88</v>
      </c>
      <c r="D132" s="195" t="s">
        <v>158</v>
      </c>
      <c r="E132" s="196" t="s">
        <v>170</v>
      </c>
      <c r="F132" s="197" t="s">
        <v>171</v>
      </c>
      <c r="G132" s="198" t="s">
        <v>165</v>
      </c>
      <c r="H132" s="199">
        <v>2</v>
      </c>
      <c r="I132" s="200"/>
      <c r="J132" s="201"/>
      <c r="K132" s="202">
        <f>ROUND(P132*H132,2)</f>
        <v>0</v>
      </c>
      <c r="L132" s="197" t="s">
        <v>166</v>
      </c>
      <c r="M132" s="203"/>
      <c r="N132" s="204" t="s">
        <v>1</v>
      </c>
      <c r="O132" s="186" t="s">
        <v>41</v>
      </c>
      <c r="P132" s="187">
        <f>I132+J132</f>
        <v>0</v>
      </c>
      <c r="Q132" s="187">
        <f>ROUND(I132*H132,2)</f>
        <v>0</v>
      </c>
      <c r="R132" s="187">
        <f>ROUND(J132*H132,2)</f>
        <v>0</v>
      </c>
      <c r="S132" s="55"/>
      <c r="T132" s="188">
        <f>S132*H132</f>
        <v>0</v>
      </c>
      <c r="U132" s="188">
        <v>0</v>
      </c>
      <c r="V132" s="188">
        <f>U132*H132</f>
        <v>0</v>
      </c>
      <c r="W132" s="188">
        <v>0</v>
      </c>
      <c r="X132" s="189">
        <f>W132*H132</f>
        <v>0</v>
      </c>
      <c r="Y132" s="30"/>
      <c r="Z132" s="30"/>
      <c r="AA132" s="30"/>
      <c r="AB132" s="30"/>
      <c r="AC132" s="30"/>
      <c r="AD132" s="30"/>
      <c r="AE132" s="30"/>
      <c r="AR132" s="190" t="s">
        <v>167</v>
      </c>
      <c r="AT132" s="190" t="s">
        <v>158</v>
      </c>
      <c r="AU132" s="190" t="s">
        <v>86</v>
      </c>
      <c r="AY132" s="13" t="s">
        <v>161</v>
      </c>
      <c r="BE132" s="96">
        <f>IF(O132="základní",K132,0)</f>
        <v>0</v>
      </c>
      <c r="BF132" s="96">
        <f>IF(O132="snížená",K132,0)</f>
        <v>0</v>
      </c>
      <c r="BG132" s="96">
        <f>IF(O132="zákl. přenesená",K132,0)</f>
        <v>0</v>
      </c>
      <c r="BH132" s="96">
        <f>IF(O132="sníž. přenesená",K132,0)</f>
        <v>0</v>
      </c>
      <c r="BI132" s="96">
        <f>IF(O132="nulová",K132,0)</f>
        <v>0</v>
      </c>
      <c r="BJ132" s="13" t="s">
        <v>86</v>
      </c>
      <c r="BK132" s="96">
        <f>ROUND(P132*H132,2)</f>
        <v>0</v>
      </c>
      <c r="BL132" s="13" t="s">
        <v>167</v>
      </c>
      <c r="BM132" s="190" t="s">
        <v>172</v>
      </c>
    </row>
    <row r="133" spans="1:65" s="2" customFormat="1" ht="19.5">
      <c r="A133" s="30"/>
      <c r="B133" s="31"/>
      <c r="C133" s="30"/>
      <c r="D133" s="191" t="s">
        <v>169</v>
      </c>
      <c r="E133" s="30"/>
      <c r="F133" s="192" t="s">
        <v>171</v>
      </c>
      <c r="G133" s="30"/>
      <c r="H133" s="30"/>
      <c r="I133" s="106"/>
      <c r="J133" s="106"/>
      <c r="K133" s="30"/>
      <c r="L133" s="30"/>
      <c r="M133" s="31"/>
      <c r="N133" s="193"/>
      <c r="O133" s="194"/>
      <c r="P133" s="55"/>
      <c r="Q133" s="55"/>
      <c r="R133" s="55"/>
      <c r="S133" s="55"/>
      <c r="T133" s="55"/>
      <c r="U133" s="55"/>
      <c r="V133" s="55"/>
      <c r="W133" s="55"/>
      <c r="X133" s="56"/>
      <c r="Y133" s="30"/>
      <c r="Z133" s="30"/>
      <c r="AA133" s="30"/>
      <c r="AB133" s="30"/>
      <c r="AC133" s="30"/>
      <c r="AD133" s="30"/>
      <c r="AE133" s="30"/>
      <c r="AT133" s="13" t="s">
        <v>169</v>
      </c>
      <c r="AU133" s="13" t="s">
        <v>86</v>
      </c>
    </row>
    <row r="134" spans="1:65" s="2" customFormat="1" ht="19.5">
      <c r="A134" s="30"/>
      <c r="B134" s="31"/>
      <c r="C134" s="30"/>
      <c r="D134" s="191" t="s">
        <v>173</v>
      </c>
      <c r="E134" s="30"/>
      <c r="F134" s="205" t="s">
        <v>174</v>
      </c>
      <c r="G134" s="30"/>
      <c r="H134" s="30"/>
      <c r="I134" s="106"/>
      <c r="J134" s="106"/>
      <c r="K134" s="30"/>
      <c r="L134" s="30"/>
      <c r="M134" s="31"/>
      <c r="N134" s="193"/>
      <c r="O134" s="194"/>
      <c r="P134" s="55"/>
      <c r="Q134" s="55"/>
      <c r="R134" s="55"/>
      <c r="S134" s="55"/>
      <c r="T134" s="55"/>
      <c r="U134" s="55"/>
      <c r="V134" s="55"/>
      <c r="W134" s="55"/>
      <c r="X134" s="56"/>
      <c r="Y134" s="30"/>
      <c r="Z134" s="30"/>
      <c r="AA134" s="30"/>
      <c r="AB134" s="30"/>
      <c r="AC134" s="30"/>
      <c r="AD134" s="30"/>
      <c r="AE134" s="30"/>
      <c r="AT134" s="13" t="s">
        <v>173</v>
      </c>
      <c r="AU134" s="13" t="s">
        <v>86</v>
      </c>
    </row>
    <row r="135" spans="1:65" s="2" customFormat="1" ht="21.75" customHeight="1">
      <c r="A135" s="30"/>
      <c r="B135" s="146"/>
      <c r="C135" s="178" t="s">
        <v>160</v>
      </c>
      <c r="D135" s="178" t="s">
        <v>162</v>
      </c>
      <c r="E135" s="179" t="s">
        <v>175</v>
      </c>
      <c r="F135" s="180" t="s">
        <v>176</v>
      </c>
      <c r="G135" s="181" t="s">
        <v>165</v>
      </c>
      <c r="H135" s="182">
        <v>2</v>
      </c>
      <c r="I135" s="183"/>
      <c r="J135" s="183"/>
      <c r="K135" s="184">
        <f>ROUND(P135*H135,2)</f>
        <v>0</v>
      </c>
      <c r="L135" s="180" t="s">
        <v>166</v>
      </c>
      <c r="M135" s="31"/>
      <c r="N135" s="185" t="s">
        <v>1</v>
      </c>
      <c r="O135" s="186" t="s">
        <v>41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55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0"/>
      <c r="Z135" s="30"/>
      <c r="AA135" s="30"/>
      <c r="AB135" s="30"/>
      <c r="AC135" s="30"/>
      <c r="AD135" s="30"/>
      <c r="AE135" s="30"/>
      <c r="AR135" s="190" t="s">
        <v>167</v>
      </c>
      <c r="AT135" s="190" t="s">
        <v>162</v>
      </c>
      <c r="AU135" s="190" t="s">
        <v>86</v>
      </c>
      <c r="AY135" s="13" t="s">
        <v>161</v>
      </c>
      <c r="BE135" s="96">
        <f>IF(O135="základní",K135,0)</f>
        <v>0</v>
      </c>
      <c r="BF135" s="96">
        <f>IF(O135="snížená",K135,0)</f>
        <v>0</v>
      </c>
      <c r="BG135" s="96">
        <f>IF(O135="zákl. přenesená",K135,0)</f>
        <v>0</v>
      </c>
      <c r="BH135" s="96">
        <f>IF(O135="sníž. přenesená",K135,0)</f>
        <v>0</v>
      </c>
      <c r="BI135" s="96">
        <f>IF(O135="nulová",K135,0)</f>
        <v>0</v>
      </c>
      <c r="BJ135" s="13" t="s">
        <v>86</v>
      </c>
      <c r="BK135" s="96">
        <f>ROUND(P135*H135,2)</f>
        <v>0</v>
      </c>
      <c r="BL135" s="13" t="s">
        <v>167</v>
      </c>
      <c r="BM135" s="190" t="s">
        <v>177</v>
      </c>
    </row>
    <row r="136" spans="1:65" s="2" customFormat="1" ht="19.5">
      <c r="A136" s="30"/>
      <c r="B136" s="31"/>
      <c r="C136" s="30"/>
      <c r="D136" s="191" t="s">
        <v>169</v>
      </c>
      <c r="E136" s="30"/>
      <c r="F136" s="192" t="s">
        <v>176</v>
      </c>
      <c r="G136" s="30"/>
      <c r="H136" s="30"/>
      <c r="I136" s="106"/>
      <c r="J136" s="106"/>
      <c r="K136" s="30"/>
      <c r="L136" s="30"/>
      <c r="M136" s="31"/>
      <c r="N136" s="193"/>
      <c r="O136" s="194"/>
      <c r="P136" s="55"/>
      <c r="Q136" s="55"/>
      <c r="R136" s="55"/>
      <c r="S136" s="55"/>
      <c r="T136" s="55"/>
      <c r="U136" s="55"/>
      <c r="V136" s="55"/>
      <c r="W136" s="55"/>
      <c r="X136" s="56"/>
      <c r="Y136" s="30"/>
      <c r="Z136" s="30"/>
      <c r="AA136" s="30"/>
      <c r="AB136" s="30"/>
      <c r="AC136" s="30"/>
      <c r="AD136" s="30"/>
      <c r="AE136" s="30"/>
      <c r="AT136" s="13" t="s">
        <v>169</v>
      </c>
      <c r="AU136" s="13" t="s">
        <v>86</v>
      </c>
    </row>
    <row r="137" spans="1:65" s="2" customFormat="1" ht="21.75" customHeight="1">
      <c r="A137" s="30"/>
      <c r="B137" s="146"/>
      <c r="C137" s="195" t="s">
        <v>178</v>
      </c>
      <c r="D137" s="195" t="s">
        <v>158</v>
      </c>
      <c r="E137" s="196" t="s">
        <v>179</v>
      </c>
      <c r="F137" s="197" t="s">
        <v>180</v>
      </c>
      <c r="G137" s="198" t="s">
        <v>165</v>
      </c>
      <c r="H137" s="199">
        <v>2</v>
      </c>
      <c r="I137" s="200"/>
      <c r="J137" s="201"/>
      <c r="K137" s="202">
        <f>ROUND(P137*H137,2)</f>
        <v>0</v>
      </c>
      <c r="L137" s="197" t="s">
        <v>166</v>
      </c>
      <c r="M137" s="203"/>
      <c r="N137" s="204" t="s">
        <v>1</v>
      </c>
      <c r="O137" s="186" t="s">
        <v>41</v>
      </c>
      <c r="P137" s="187">
        <f>I137+J137</f>
        <v>0</v>
      </c>
      <c r="Q137" s="187">
        <f>ROUND(I137*H137,2)</f>
        <v>0</v>
      </c>
      <c r="R137" s="187">
        <f>ROUND(J137*H137,2)</f>
        <v>0</v>
      </c>
      <c r="S137" s="55"/>
      <c r="T137" s="188">
        <f>S137*H137</f>
        <v>0</v>
      </c>
      <c r="U137" s="188">
        <v>0</v>
      </c>
      <c r="V137" s="188">
        <f>U137*H137</f>
        <v>0</v>
      </c>
      <c r="W137" s="188">
        <v>0</v>
      </c>
      <c r="X137" s="189">
        <f>W137*H137</f>
        <v>0</v>
      </c>
      <c r="Y137" s="30"/>
      <c r="Z137" s="30"/>
      <c r="AA137" s="30"/>
      <c r="AB137" s="30"/>
      <c r="AC137" s="30"/>
      <c r="AD137" s="30"/>
      <c r="AE137" s="30"/>
      <c r="AR137" s="190" t="s">
        <v>167</v>
      </c>
      <c r="AT137" s="190" t="s">
        <v>158</v>
      </c>
      <c r="AU137" s="190" t="s">
        <v>86</v>
      </c>
      <c r="AY137" s="13" t="s">
        <v>161</v>
      </c>
      <c r="BE137" s="96">
        <f>IF(O137="základní",K137,0)</f>
        <v>0</v>
      </c>
      <c r="BF137" s="96">
        <f>IF(O137="snížená",K137,0)</f>
        <v>0</v>
      </c>
      <c r="BG137" s="96">
        <f>IF(O137="zákl. přenesená",K137,0)</f>
        <v>0</v>
      </c>
      <c r="BH137" s="96">
        <f>IF(O137="sníž. přenesená",K137,0)</f>
        <v>0</v>
      </c>
      <c r="BI137" s="96">
        <f>IF(O137="nulová",K137,0)</f>
        <v>0</v>
      </c>
      <c r="BJ137" s="13" t="s">
        <v>86</v>
      </c>
      <c r="BK137" s="96">
        <f>ROUND(P137*H137,2)</f>
        <v>0</v>
      </c>
      <c r="BL137" s="13" t="s">
        <v>167</v>
      </c>
      <c r="BM137" s="190" t="s">
        <v>181</v>
      </c>
    </row>
    <row r="138" spans="1:65" s="2" customFormat="1" ht="19.5">
      <c r="A138" s="30"/>
      <c r="B138" s="31"/>
      <c r="C138" s="30"/>
      <c r="D138" s="191" t="s">
        <v>169</v>
      </c>
      <c r="E138" s="30"/>
      <c r="F138" s="192" t="s">
        <v>180</v>
      </c>
      <c r="G138" s="30"/>
      <c r="H138" s="30"/>
      <c r="I138" s="106"/>
      <c r="J138" s="106"/>
      <c r="K138" s="30"/>
      <c r="L138" s="30"/>
      <c r="M138" s="31"/>
      <c r="N138" s="193"/>
      <c r="O138" s="194"/>
      <c r="P138" s="55"/>
      <c r="Q138" s="55"/>
      <c r="R138" s="55"/>
      <c r="S138" s="55"/>
      <c r="T138" s="55"/>
      <c r="U138" s="55"/>
      <c r="V138" s="55"/>
      <c r="W138" s="55"/>
      <c r="X138" s="56"/>
      <c r="Y138" s="30"/>
      <c r="Z138" s="30"/>
      <c r="AA138" s="30"/>
      <c r="AB138" s="30"/>
      <c r="AC138" s="30"/>
      <c r="AD138" s="30"/>
      <c r="AE138" s="30"/>
      <c r="AT138" s="13" t="s">
        <v>169</v>
      </c>
      <c r="AU138" s="13" t="s">
        <v>86</v>
      </c>
    </row>
    <row r="139" spans="1:65" s="2" customFormat="1" ht="19.5">
      <c r="A139" s="30"/>
      <c r="B139" s="31"/>
      <c r="C139" s="30"/>
      <c r="D139" s="191" t="s">
        <v>173</v>
      </c>
      <c r="E139" s="30"/>
      <c r="F139" s="205" t="s">
        <v>182</v>
      </c>
      <c r="G139" s="30"/>
      <c r="H139" s="30"/>
      <c r="I139" s="106"/>
      <c r="J139" s="106"/>
      <c r="K139" s="30"/>
      <c r="L139" s="30"/>
      <c r="M139" s="31"/>
      <c r="N139" s="193"/>
      <c r="O139" s="194"/>
      <c r="P139" s="55"/>
      <c r="Q139" s="55"/>
      <c r="R139" s="55"/>
      <c r="S139" s="55"/>
      <c r="T139" s="55"/>
      <c r="U139" s="55"/>
      <c r="V139" s="55"/>
      <c r="W139" s="55"/>
      <c r="X139" s="56"/>
      <c r="Y139" s="30"/>
      <c r="Z139" s="30"/>
      <c r="AA139" s="30"/>
      <c r="AB139" s="30"/>
      <c r="AC139" s="30"/>
      <c r="AD139" s="30"/>
      <c r="AE139" s="30"/>
      <c r="AT139" s="13" t="s">
        <v>173</v>
      </c>
      <c r="AU139" s="13" t="s">
        <v>86</v>
      </c>
    </row>
    <row r="140" spans="1:65" s="2" customFormat="1" ht="21.75" customHeight="1">
      <c r="A140" s="30"/>
      <c r="B140" s="146"/>
      <c r="C140" s="178" t="s">
        <v>183</v>
      </c>
      <c r="D140" s="178" t="s">
        <v>162</v>
      </c>
      <c r="E140" s="179" t="s">
        <v>184</v>
      </c>
      <c r="F140" s="180" t="s">
        <v>185</v>
      </c>
      <c r="G140" s="181" t="s">
        <v>165</v>
      </c>
      <c r="H140" s="182">
        <v>2</v>
      </c>
      <c r="I140" s="183"/>
      <c r="J140" s="183"/>
      <c r="K140" s="184">
        <f>ROUND(P140*H140,2)</f>
        <v>0</v>
      </c>
      <c r="L140" s="180" t="s">
        <v>166</v>
      </c>
      <c r="M140" s="31"/>
      <c r="N140" s="185" t="s">
        <v>1</v>
      </c>
      <c r="O140" s="186" t="s">
        <v>41</v>
      </c>
      <c r="P140" s="187">
        <f>I140+J140</f>
        <v>0</v>
      </c>
      <c r="Q140" s="187">
        <f>ROUND(I140*H140,2)</f>
        <v>0</v>
      </c>
      <c r="R140" s="187">
        <f>ROUND(J140*H140,2)</f>
        <v>0</v>
      </c>
      <c r="S140" s="55"/>
      <c r="T140" s="188">
        <f>S140*H140</f>
        <v>0</v>
      </c>
      <c r="U140" s="188">
        <v>0</v>
      </c>
      <c r="V140" s="188">
        <f>U140*H140</f>
        <v>0</v>
      </c>
      <c r="W140" s="188">
        <v>0</v>
      </c>
      <c r="X140" s="189">
        <f>W140*H140</f>
        <v>0</v>
      </c>
      <c r="Y140" s="30"/>
      <c r="Z140" s="30"/>
      <c r="AA140" s="30"/>
      <c r="AB140" s="30"/>
      <c r="AC140" s="30"/>
      <c r="AD140" s="30"/>
      <c r="AE140" s="30"/>
      <c r="AR140" s="190" t="s">
        <v>167</v>
      </c>
      <c r="AT140" s="190" t="s">
        <v>162</v>
      </c>
      <c r="AU140" s="190" t="s">
        <v>86</v>
      </c>
      <c r="AY140" s="13" t="s">
        <v>161</v>
      </c>
      <c r="BE140" s="96">
        <f>IF(O140="základní",K140,0)</f>
        <v>0</v>
      </c>
      <c r="BF140" s="96">
        <f>IF(O140="snížená",K140,0)</f>
        <v>0</v>
      </c>
      <c r="BG140" s="96">
        <f>IF(O140="zákl. přenesená",K140,0)</f>
        <v>0</v>
      </c>
      <c r="BH140" s="96">
        <f>IF(O140="sníž. přenesená",K140,0)</f>
        <v>0</v>
      </c>
      <c r="BI140" s="96">
        <f>IF(O140="nulová",K140,0)</f>
        <v>0</v>
      </c>
      <c r="BJ140" s="13" t="s">
        <v>86</v>
      </c>
      <c r="BK140" s="96">
        <f>ROUND(P140*H140,2)</f>
        <v>0</v>
      </c>
      <c r="BL140" s="13" t="s">
        <v>167</v>
      </c>
      <c r="BM140" s="190" t="s">
        <v>186</v>
      </c>
    </row>
    <row r="141" spans="1:65" s="2" customFormat="1" ht="19.5">
      <c r="A141" s="30"/>
      <c r="B141" s="31"/>
      <c r="C141" s="30"/>
      <c r="D141" s="191" t="s">
        <v>169</v>
      </c>
      <c r="E141" s="30"/>
      <c r="F141" s="192" t="s">
        <v>185</v>
      </c>
      <c r="G141" s="30"/>
      <c r="H141" s="30"/>
      <c r="I141" s="106"/>
      <c r="J141" s="106"/>
      <c r="K141" s="30"/>
      <c r="L141" s="30"/>
      <c r="M141" s="31"/>
      <c r="N141" s="193"/>
      <c r="O141" s="194"/>
      <c r="P141" s="55"/>
      <c r="Q141" s="55"/>
      <c r="R141" s="55"/>
      <c r="S141" s="55"/>
      <c r="T141" s="55"/>
      <c r="U141" s="55"/>
      <c r="V141" s="55"/>
      <c r="W141" s="55"/>
      <c r="X141" s="56"/>
      <c r="Y141" s="30"/>
      <c r="Z141" s="30"/>
      <c r="AA141" s="30"/>
      <c r="AB141" s="30"/>
      <c r="AC141" s="30"/>
      <c r="AD141" s="30"/>
      <c r="AE141" s="30"/>
      <c r="AT141" s="13" t="s">
        <v>169</v>
      </c>
      <c r="AU141" s="13" t="s">
        <v>86</v>
      </c>
    </row>
    <row r="142" spans="1:65" s="2" customFormat="1" ht="21.75" customHeight="1">
      <c r="A142" s="30"/>
      <c r="B142" s="146"/>
      <c r="C142" s="195" t="s">
        <v>187</v>
      </c>
      <c r="D142" s="195" t="s">
        <v>158</v>
      </c>
      <c r="E142" s="196" t="s">
        <v>188</v>
      </c>
      <c r="F142" s="197" t="s">
        <v>189</v>
      </c>
      <c r="G142" s="198" t="s">
        <v>165</v>
      </c>
      <c r="H142" s="199">
        <v>2</v>
      </c>
      <c r="I142" s="200"/>
      <c r="J142" s="201"/>
      <c r="K142" s="202">
        <f>ROUND(P142*H142,2)</f>
        <v>0</v>
      </c>
      <c r="L142" s="197" t="s">
        <v>166</v>
      </c>
      <c r="M142" s="203"/>
      <c r="N142" s="204" t="s">
        <v>1</v>
      </c>
      <c r="O142" s="186" t="s">
        <v>41</v>
      </c>
      <c r="P142" s="187">
        <f>I142+J142</f>
        <v>0</v>
      </c>
      <c r="Q142" s="187">
        <f>ROUND(I142*H142,2)</f>
        <v>0</v>
      </c>
      <c r="R142" s="187">
        <f>ROUND(J142*H142,2)</f>
        <v>0</v>
      </c>
      <c r="S142" s="55"/>
      <c r="T142" s="188">
        <f>S142*H142</f>
        <v>0</v>
      </c>
      <c r="U142" s="188">
        <v>0</v>
      </c>
      <c r="V142" s="188">
        <f>U142*H142</f>
        <v>0</v>
      </c>
      <c r="W142" s="188">
        <v>0</v>
      </c>
      <c r="X142" s="189">
        <f>W142*H142</f>
        <v>0</v>
      </c>
      <c r="Y142" s="30"/>
      <c r="Z142" s="30"/>
      <c r="AA142" s="30"/>
      <c r="AB142" s="30"/>
      <c r="AC142" s="30"/>
      <c r="AD142" s="30"/>
      <c r="AE142" s="30"/>
      <c r="AR142" s="190" t="s">
        <v>167</v>
      </c>
      <c r="AT142" s="190" t="s">
        <v>158</v>
      </c>
      <c r="AU142" s="190" t="s">
        <v>86</v>
      </c>
      <c r="AY142" s="13" t="s">
        <v>161</v>
      </c>
      <c r="BE142" s="96">
        <f>IF(O142="základní",K142,0)</f>
        <v>0</v>
      </c>
      <c r="BF142" s="96">
        <f>IF(O142="snížená",K142,0)</f>
        <v>0</v>
      </c>
      <c r="BG142" s="96">
        <f>IF(O142="zákl. přenesená",K142,0)</f>
        <v>0</v>
      </c>
      <c r="BH142" s="96">
        <f>IF(O142="sníž. přenesená",K142,0)</f>
        <v>0</v>
      </c>
      <c r="BI142" s="96">
        <f>IF(O142="nulová",K142,0)</f>
        <v>0</v>
      </c>
      <c r="BJ142" s="13" t="s">
        <v>86</v>
      </c>
      <c r="BK142" s="96">
        <f>ROUND(P142*H142,2)</f>
        <v>0</v>
      </c>
      <c r="BL142" s="13" t="s">
        <v>167</v>
      </c>
      <c r="BM142" s="190" t="s">
        <v>190</v>
      </c>
    </row>
    <row r="143" spans="1:65" s="2" customFormat="1">
      <c r="A143" s="30"/>
      <c r="B143" s="31"/>
      <c r="C143" s="30"/>
      <c r="D143" s="191" t="s">
        <v>169</v>
      </c>
      <c r="E143" s="30"/>
      <c r="F143" s="192" t="s">
        <v>189</v>
      </c>
      <c r="G143" s="30"/>
      <c r="H143" s="30"/>
      <c r="I143" s="106"/>
      <c r="J143" s="106"/>
      <c r="K143" s="30"/>
      <c r="L143" s="30"/>
      <c r="M143" s="31"/>
      <c r="N143" s="193"/>
      <c r="O143" s="194"/>
      <c r="P143" s="55"/>
      <c r="Q143" s="55"/>
      <c r="R143" s="55"/>
      <c r="S143" s="55"/>
      <c r="T143" s="55"/>
      <c r="U143" s="55"/>
      <c r="V143" s="55"/>
      <c r="W143" s="55"/>
      <c r="X143" s="56"/>
      <c r="Y143" s="30"/>
      <c r="Z143" s="30"/>
      <c r="AA143" s="30"/>
      <c r="AB143" s="30"/>
      <c r="AC143" s="30"/>
      <c r="AD143" s="30"/>
      <c r="AE143" s="30"/>
      <c r="AT143" s="13" t="s">
        <v>169</v>
      </c>
      <c r="AU143" s="13" t="s">
        <v>86</v>
      </c>
    </row>
    <row r="144" spans="1:65" s="2" customFormat="1" ht="19.5">
      <c r="A144" s="30"/>
      <c r="B144" s="31"/>
      <c r="C144" s="30"/>
      <c r="D144" s="191" t="s">
        <v>173</v>
      </c>
      <c r="E144" s="30"/>
      <c r="F144" s="205" t="s">
        <v>191</v>
      </c>
      <c r="G144" s="30"/>
      <c r="H144" s="30"/>
      <c r="I144" s="106"/>
      <c r="J144" s="106"/>
      <c r="K144" s="30"/>
      <c r="L144" s="30"/>
      <c r="M144" s="31"/>
      <c r="N144" s="193"/>
      <c r="O144" s="194"/>
      <c r="P144" s="55"/>
      <c r="Q144" s="55"/>
      <c r="R144" s="55"/>
      <c r="S144" s="55"/>
      <c r="T144" s="55"/>
      <c r="U144" s="55"/>
      <c r="V144" s="55"/>
      <c r="W144" s="55"/>
      <c r="X144" s="56"/>
      <c r="Y144" s="30"/>
      <c r="Z144" s="30"/>
      <c r="AA144" s="30"/>
      <c r="AB144" s="30"/>
      <c r="AC144" s="30"/>
      <c r="AD144" s="30"/>
      <c r="AE144" s="30"/>
      <c r="AT144" s="13" t="s">
        <v>173</v>
      </c>
      <c r="AU144" s="13" t="s">
        <v>86</v>
      </c>
    </row>
    <row r="145" spans="1:65" s="2" customFormat="1" ht="33" customHeight="1">
      <c r="A145" s="30"/>
      <c r="B145" s="146"/>
      <c r="C145" s="195" t="s">
        <v>192</v>
      </c>
      <c r="D145" s="195" t="s">
        <v>158</v>
      </c>
      <c r="E145" s="196" t="s">
        <v>193</v>
      </c>
      <c r="F145" s="197" t="s">
        <v>194</v>
      </c>
      <c r="G145" s="198" t="s">
        <v>165</v>
      </c>
      <c r="H145" s="199">
        <v>2</v>
      </c>
      <c r="I145" s="200"/>
      <c r="J145" s="201"/>
      <c r="K145" s="202">
        <f>ROUND(P145*H145,2)</f>
        <v>0</v>
      </c>
      <c r="L145" s="197" t="s">
        <v>166</v>
      </c>
      <c r="M145" s="203"/>
      <c r="N145" s="204" t="s">
        <v>1</v>
      </c>
      <c r="O145" s="186" t="s">
        <v>41</v>
      </c>
      <c r="P145" s="187">
        <f>I145+J145</f>
        <v>0</v>
      </c>
      <c r="Q145" s="187">
        <f>ROUND(I145*H145,2)</f>
        <v>0</v>
      </c>
      <c r="R145" s="187">
        <f>ROUND(J145*H145,2)</f>
        <v>0</v>
      </c>
      <c r="S145" s="55"/>
      <c r="T145" s="188">
        <f>S145*H145</f>
        <v>0</v>
      </c>
      <c r="U145" s="188">
        <v>0</v>
      </c>
      <c r="V145" s="188">
        <f>U145*H145</f>
        <v>0</v>
      </c>
      <c r="W145" s="188">
        <v>0</v>
      </c>
      <c r="X145" s="189">
        <f>W145*H145</f>
        <v>0</v>
      </c>
      <c r="Y145" s="30"/>
      <c r="Z145" s="30"/>
      <c r="AA145" s="30"/>
      <c r="AB145" s="30"/>
      <c r="AC145" s="30"/>
      <c r="AD145" s="30"/>
      <c r="AE145" s="30"/>
      <c r="AR145" s="190" t="s">
        <v>167</v>
      </c>
      <c r="AT145" s="190" t="s">
        <v>158</v>
      </c>
      <c r="AU145" s="190" t="s">
        <v>86</v>
      </c>
      <c r="AY145" s="13" t="s">
        <v>161</v>
      </c>
      <c r="BE145" s="96">
        <f>IF(O145="základní",K145,0)</f>
        <v>0</v>
      </c>
      <c r="BF145" s="96">
        <f>IF(O145="snížená",K145,0)</f>
        <v>0</v>
      </c>
      <c r="BG145" s="96">
        <f>IF(O145="zákl. přenesená",K145,0)</f>
        <v>0</v>
      </c>
      <c r="BH145" s="96">
        <f>IF(O145="sníž. přenesená",K145,0)</f>
        <v>0</v>
      </c>
      <c r="BI145" s="96">
        <f>IF(O145="nulová",K145,0)</f>
        <v>0</v>
      </c>
      <c r="BJ145" s="13" t="s">
        <v>86</v>
      </c>
      <c r="BK145" s="96">
        <f>ROUND(P145*H145,2)</f>
        <v>0</v>
      </c>
      <c r="BL145" s="13" t="s">
        <v>167</v>
      </c>
      <c r="BM145" s="190" t="s">
        <v>195</v>
      </c>
    </row>
    <row r="146" spans="1:65" s="2" customFormat="1" ht="29.25">
      <c r="A146" s="30"/>
      <c r="B146" s="31"/>
      <c r="C146" s="30"/>
      <c r="D146" s="191" t="s">
        <v>169</v>
      </c>
      <c r="E146" s="30"/>
      <c r="F146" s="192" t="s">
        <v>194</v>
      </c>
      <c r="G146" s="30"/>
      <c r="H146" s="30"/>
      <c r="I146" s="106"/>
      <c r="J146" s="106"/>
      <c r="K146" s="30"/>
      <c r="L146" s="30"/>
      <c r="M146" s="31"/>
      <c r="N146" s="193"/>
      <c r="O146" s="194"/>
      <c r="P146" s="55"/>
      <c r="Q146" s="55"/>
      <c r="R146" s="55"/>
      <c r="S146" s="55"/>
      <c r="T146" s="55"/>
      <c r="U146" s="55"/>
      <c r="V146" s="55"/>
      <c r="W146" s="55"/>
      <c r="X146" s="56"/>
      <c r="Y146" s="30"/>
      <c r="Z146" s="30"/>
      <c r="AA146" s="30"/>
      <c r="AB146" s="30"/>
      <c r="AC146" s="30"/>
      <c r="AD146" s="30"/>
      <c r="AE146" s="30"/>
      <c r="AT146" s="13" t="s">
        <v>169</v>
      </c>
      <c r="AU146" s="13" t="s">
        <v>86</v>
      </c>
    </row>
    <row r="147" spans="1:65" s="2" customFormat="1" ht="21.75" customHeight="1">
      <c r="A147" s="30"/>
      <c r="B147" s="146"/>
      <c r="C147" s="178" t="s">
        <v>196</v>
      </c>
      <c r="D147" s="178" t="s">
        <v>162</v>
      </c>
      <c r="E147" s="179" t="s">
        <v>197</v>
      </c>
      <c r="F147" s="180" t="s">
        <v>198</v>
      </c>
      <c r="G147" s="181" t="s">
        <v>165</v>
      </c>
      <c r="H147" s="182">
        <v>2</v>
      </c>
      <c r="I147" s="183"/>
      <c r="J147" s="183"/>
      <c r="K147" s="184">
        <f>ROUND(P147*H147,2)</f>
        <v>0</v>
      </c>
      <c r="L147" s="180" t="s">
        <v>166</v>
      </c>
      <c r="M147" s="31"/>
      <c r="N147" s="185" t="s">
        <v>1</v>
      </c>
      <c r="O147" s="186" t="s">
        <v>41</v>
      </c>
      <c r="P147" s="187">
        <f>I147+J147</f>
        <v>0</v>
      </c>
      <c r="Q147" s="187">
        <f>ROUND(I147*H147,2)</f>
        <v>0</v>
      </c>
      <c r="R147" s="187">
        <f>ROUND(J147*H147,2)</f>
        <v>0</v>
      </c>
      <c r="S147" s="55"/>
      <c r="T147" s="188">
        <f>S147*H147</f>
        <v>0</v>
      </c>
      <c r="U147" s="188">
        <v>0</v>
      </c>
      <c r="V147" s="188">
        <f>U147*H147</f>
        <v>0</v>
      </c>
      <c r="W147" s="188">
        <v>0</v>
      </c>
      <c r="X147" s="189">
        <f>W147*H147</f>
        <v>0</v>
      </c>
      <c r="Y147" s="30"/>
      <c r="Z147" s="30"/>
      <c r="AA147" s="30"/>
      <c r="AB147" s="30"/>
      <c r="AC147" s="30"/>
      <c r="AD147" s="30"/>
      <c r="AE147" s="30"/>
      <c r="AR147" s="190" t="s">
        <v>167</v>
      </c>
      <c r="AT147" s="190" t="s">
        <v>162</v>
      </c>
      <c r="AU147" s="190" t="s">
        <v>86</v>
      </c>
      <c r="AY147" s="13" t="s">
        <v>161</v>
      </c>
      <c r="BE147" s="96">
        <f>IF(O147="základní",K147,0)</f>
        <v>0</v>
      </c>
      <c r="BF147" s="96">
        <f>IF(O147="snížená",K147,0)</f>
        <v>0</v>
      </c>
      <c r="BG147" s="96">
        <f>IF(O147="zákl. přenesená",K147,0)</f>
        <v>0</v>
      </c>
      <c r="BH147" s="96">
        <f>IF(O147="sníž. přenesená",K147,0)</f>
        <v>0</v>
      </c>
      <c r="BI147" s="96">
        <f>IF(O147="nulová",K147,0)</f>
        <v>0</v>
      </c>
      <c r="BJ147" s="13" t="s">
        <v>86</v>
      </c>
      <c r="BK147" s="96">
        <f>ROUND(P147*H147,2)</f>
        <v>0</v>
      </c>
      <c r="BL147" s="13" t="s">
        <v>167</v>
      </c>
      <c r="BM147" s="190" t="s">
        <v>199</v>
      </c>
    </row>
    <row r="148" spans="1:65" s="2" customFormat="1">
      <c r="A148" s="30"/>
      <c r="B148" s="31"/>
      <c r="C148" s="30"/>
      <c r="D148" s="191" t="s">
        <v>169</v>
      </c>
      <c r="E148" s="30"/>
      <c r="F148" s="192" t="s">
        <v>198</v>
      </c>
      <c r="G148" s="30"/>
      <c r="H148" s="30"/>
      <c r="I148" s="106"/>
      <c r="J148" s="106"/>
      <c r="K148" s="30"/>
      <c r="L148" s="30"/>
      <c r="M148" s="31"/>
      <c r="N148" s="193"/>
      <c r="O148" s="194"/>
      <c r="P148" s="55"/>
      <c r="Q148" s="55"/>
      <c r="R148" s="55"/>
      <c r="S148" s="55"/>
      <c r="T148" s="55"/>
      <c r="U148" s="55"/>
      <c r="V148" s="55"/>
      <c r="W148" s="55"/>
      <c r="X148" s="56"/>
      <c r="Y148" s="30"/>
      <c r="Z148" s="30"/>
      <c r="AA148" s="30"/>
      <c r="AB148" s="30"/>
      <c r="AC148" s="30"/>
      <c r="AD148" s="30"/>
      <c r="AE148" s="30"/>
      <c r="AT148" s="13" t="s">
        <v>169</v>
      </c>
      <c r="AU148" s="13" t="s">
        <v>86</v>
      </c>
    </row>
    <row r="149" spans="1:65" s="2" customFormat="1" ht="33" customHeight="1">
      <c r="A149" s="30"/>
      <c r="B149" s="146"/>
      <c r="C149" s="195" t="s">
        <v>200</v>
      </c>
      <c r="D149" s="195" t="s">
        <v>158</v>
      </c>
      <c r="E149" s="196" t="s">
        <v>201</v>
      </c>
      <c r="F149" s="197" t="s">
        <v>202</v>
      </c>
      <c r="G149" s="198" t="s">
        <v>165</v>
      </c>
      <c r="H149" s="199">
        <v>2</v>
      </c>
      <c r="I149" s="200"/>
      <c r="J149" s="201"/>
      <c r="K149" s="202">
        <f>ROUND(P149*H149,2)</f>
        <v>0</v>
      </c>
      <c r="L149" s="197" t="s">
        <v>166</v>
      </c>
      <c r="M149" s="203"/>
      <c r="N149" s="204" t="s">
        <v>1</v>
      </c>
      <c r="O149" s="186" t="s">
        <v>41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55"/>
      <c r="T149" s="188">
        <f>S149*H149</f>
        <v>0</v>
      </c>
      <c r="U149" s="188">
        <v>0</v>
      </c>
      <c r="V149" s="188">
        <f>U149*H149</f>
        <v>0</v>
      </c>
      <c r="W149" s="188">
        <v>0</v>
      </c>
      <c r="X149" s="189">
        <f>W149*H149</f>
        <v>0</v>
      </c>
      <c r="Y149" s="30"/>
      <c r="Z149" s="30"/>
      <c r="AA149" s="30"/>
      <c r="AB149" s="30"/>
      <c r="AC149" s="30"/>
      <c r="AD149" s="30"/>
      <c r="AE149" s="30"/>
      <c r="AR149" s="190" t="s">
        <v>167</v>
      </c>
      <c r="AT149" s="190" t="s">
        <v>158</v>
      </c>
      <c r="AU149" s="190" t="s">
        <v>86</v>
      </c>
      <c r="AY149" s="13" t="s">
        <v>161</v>
      </c>
      <c r="BE149" s="96">
        <f>IF(O149="základní",K149,0)</f>
        <v>0</v>
      </c>
      <c r="BF149" s="96">
        <f>IF(O149="snížená",K149,0)</f>
        <v>0</v>
      </c>
      <c r="BG149" s="96">
        <f>IF(O149="zákl. přenesená",K149,0)</f>
        <v>0</v>
      </c>
      <c r="BH149" s="96">
        <f>IF(O149="sníž. přenesená",K149,0)</f>
        <v>0</v>
      </c>
      <c r="BI149" s="96">
        <f>IF(O149="nulová",K149,0)</f>
        <v>0</v>
      </c>
      <c r="BJ149" s="13" t="s">
        <v>86</v>
      </c>
      <c r="BK149" s="96">
        <f>ROUND(P149*H149,2)</f>
        <v>0</v>
      </c>
      <c r="BL149" s="13" t="s">
        <v>167</v>
      </c>
      <c r="BM149" s="190" t="s">
        <v>203</v>
      </c>
    </row>
    <row r="150" spans="1:65" s="2" customFormat="1" ht="19.5">
      <c r="A150" s="30"/>
      <c r="B150" s="31"/>
      <c r="C150" s="30"/>
      <c r="D150" s="191" t="s">
        <v>169</v>
      </c>
      <c r="E150" s="30"/>
      <c r="F150" s="192" t="s">
        <v>202</v>
      </c>
      <c r="G150" s="30"/>
      <c r="H150" s="30"/>
      <c r="I150" s="106"/>
      <c r="J150" s="106"/>
      <c r="K150" s="30"/>
      <c r="L150" s="30"/>
      <c r="M150" s="31"/>
      <c r="N150" s="193"/>
      <c r="O150" s="194"/>
      <c r="P150" s="55"/>
      <c r="Q150" s="55"/>
      <c r="R150" s="55"/>
      <c r="S150" s="55"/>
      <c r="T150" s="55"/>
      <c r="U150" s="55"/>
      <c r="V150" s="55"/>
      <c r="W150" s="55"/>
      <c r="X150" s="56"/>
      <c r="Y150" s="30"/>
      <c r="Z150" s="30"/>
      <c r="AA150" s="30"/>
      <c r="AB150" s="30"/>
      <c r="AC150" s="30"/>
      <c r="AD150" s="30"/>
      <c r="AE150" s="30"/>
      <c r="AT150" s="13" t="s">
        <v>169</v>
      </c>
      <c r="AU150" s="13" t="s">
        <v>86</v>
      </c>
    </row>
    <row r="151" spans="1:65" s="2" customFormat="1" ht="33" customHeight="1">
      <c r="A151" s="30"/>
      <c r="B151" s="146"/>
      <c r="C151" s="178" t="s">
        <v>204</v>
      </c>
      <c r="D151" s="178" t="s">
        <v>162</v>
      </c>
      <c r="E151" s="179" t="s">
        <v>205</v>
      </c>
      <c r="F151" s="180" t="s">
        <v>206</v>
      </c>
      <c r="G151" s="181" t="s">
        <v>165</v>
      </c>
      <c r="H151" s="182">
        <v>2</v>
      </c>
      <c r="I151" s="183"/>
      <c r="J151" s="183"/>
      <c r="K151" s="184">
        <f>ROUND(P151*H151,2)</f>
        <v>0</v>
      </c>
      <c r="L151" s="180" t="s">
        <v>166</v>
      </c>
      <c r="M151" s="31"/>
      <c r="N151" s="185" t="s">
        <v>1</v>
      </c>
      <c r="O151" s="186" t="s">
        <v>41</v>
      </c>
      <c r="P151" s="187">
        <f>I151+J151</f>
        <v>0</v>
      </c>
      <c r="Q151" s="187">
        <f>ROUND(I151*H151,2)</f>
        <v>0</v>
      </c>
      <c r="R151" s="187">
        <f>ROUND(J151*H151,2)</f>
        <v>0</v>
      </c>
      <c r="S151" s="55"/>
      <c r="T151" s="188">
        <f>S151*H151</f>
        <v>0</v>
      </c>
      <c r="U151" s="188">
        <v>0</v>
      </c>
      <c r="V151" s="188">
        <f>U151*H151</f>
        <v>0</v>
      </c>
      <c r="W151" s="188">
        <v>0</v>
      </c>
      <c r="X151" s="189">
        <f>W151*H151</f>
        <v>0</v>
      </c>
      <c r="Y151" s="30"/>
      <c r="Z151" s="30"/>
      <c r="AA151" s="30"/>
      <c r="AB151" s="30"/>
      <c r="AC151" s="30"/>
      <c r="AD151" s="30"/>
      <c r="AE151" s="30"/>
      <c r="AR151" s="190" t="s">
        <v>167</v>
      </c>
      <c r="AT151" s="190" t="s">
        <v>162</v>
      </c>
      <c r="AU151" s="190" t="s">
        <v>86</v>
      </c>
      <c r="AY151" s="13" t="s">
        <v>161</v>
      </c>
      <c r="BE151" s="96">
        <f>IF(O151="základní",K151,0)</f>
        <v>0</v>
      </c>
      <c r="BF151" s="96">
        <f>IF(O151="snížená",K151,0)</f>
        <v>0</v>
      </c>
      <c r="BG151" s="96">
        <f>IF(O151="zákl. přenesená",K151,0)</f>
        <v>0</v>
      </c>
      <c r="BH151" s="96">
        <f>IF(O151="sníž. přenesená",K151,0)</f>
        <v>0</v>
      </c>
      <c r="BI151" s="96">
        <f>IF(O151="nulová",K151,0)</f>
        <v>0</v>
      </c>
      <c r="BJ151" s="13" t="s">
        <v>86</v>
      </c>
      <c r="BK151" s="96">
        <f>ROUND(P151*H151,2)</f>
        <v>0</v>
      </c>
      <c r="BL151" s="13" t="s">
        <v>167</v>
      </c>
      <c r="BM151" s="190" t="s">
        <v>207</v>
      </c>
    </row>
    <row r="152" spans="1:65" s="2" customFormat="1" ht="48.75">
      <c r="A152" s="30"/>
      <c r="B152" s="31"/>
      <c r="C152" s="30"/>
      <c r="D152" s="191" t="s">
        <v>169</v>
      </c>
      <c r="E152" s="30"/>
      <c r="F152" s="192" t="s">
        <v>208</v>
      </c>
      <c r="G152" s="30"/>
      <c r="H152" s="30"/>
      <c r="I152" s="106"/>
      <c r="J152" s="106"/>
      <c r="K152" s="30"/>
      <c r="L152" s="30"/>
      <c r="M152" s="31"/>
      <c r="N152" s="193"/>
      <c r="O152" s="194"/>
      <c r="P152" s="55"/>
      <c r="Q152" s="55"/>
      <c r="R152" s="55"/>
      <c r="S152" s="55"/>
      <c r="T152" s="55"/>
      <c r="U152" s="55"/>
      <c r="V152" s="55"/>
      <c r="W152" s="55"/>
      <c r="X152" s="56"/>
      <c r="Y152" s="30"/>
      <c r="Z152" s="30"/>
      <c r="AA152" s="30"/>
      <c r="AB152" s="30"/>
      <c r="AC152" s="30"/>
      <c r="AD152" s="30"/>
      <c r="AE152" s="30"/>
      <c r="AT152" s="13" t="s">
        <v>169</v>
      </c>
      <c r="AU152" s="13" t="s">
        <v>86</v>
      </c>
    </row>
    <row r="153" spans="1:65" s="2" customFormat="1" ht="33" customHeight="1">
      <c r="A153" s="30"/>
      <c r="B153" s="146"/>
      <c r="C153" s="195" t="s">
        <v>209</v>
      </c>
      <c r="D153" s="195" t="s">
        <v>158</v>
      </c>
      <c r="E153" s="196" t="s">
        <v>210</v>
      </c>
      <c r="F153" s="197" t="s">
        <v>211</v>
      </c>
      <c r="G153" s="198" t="s">
        <v>165</v>
      </c>
      <c r="H153" s="199">
        <v>2</v>
      </c>
      <c r="I153" s="200"/>
      <c r="J153" s="201"/>
      <c r="K153" s="202">
        <f>ROUND(P153*H153,2)</f>
        <v>0</v>
      </c>
      <c r="L153" s="197" t="s">
        <v>166</v>
      </c>
      <c r="M153" s="203"/>
      <c r="N153" s="204" t="s">
        <v>1</v>
      </c>
      <c r="O153" s="186" t="s">
        <v>41</v>
      </c>
      <c r="P153" s="187">
        <f>I153+J153</f>
        <v>0</v>
      </c>
      <c r="Q153" s="187">
        <f>ROUND(I153*H153,2)</f>
        <v>0</v>
      </c>
      <c r="R153" s="187">
        <f>ROUND(J153*H153,2)</f>
        <v>0</v>
      </c>
      <c r="S153" s="55"/>
      <c r="T153" s="188">
        <f>S153*H153</f>
        <v>0</v>
      </c>
      <c r="U153" s="188">
        <v>0</v>
      </c>
      <c r="V153" s="188">
        <f>U153*H153</f>
        <v>0</v>
      </c>
      <c r="W153" s="188">
        <v>0</v>
      </c>
      <c r="X153" s="189">
        <f>W153*H153</f>
        <v>0</v>
      </c>
      <c r="Y153" s="30"/>
      <c r="Z153" s="30"/>
      <c r="AA153" s="30"/>
      <c r="AB153" s="30"/>
      <c r="AC153" s="30"/>
      <c r="AD153" s="30"/>
      <c r="AE153" s="30"/>
      <c r="AR153" s="190" t="s">
        <v>212</v>
      </c>
      <c r="AT153" s="190" t="s">
        <v>158</v>
      </c>
      <c r="AU153" s="190" t="s">
        <v>86</v>
      </c>
      <c r="AY153" s="13" t="s">
        <v>161</v>
      </c>
      <c r="BE153" s="96">
        <f>IF(O153="základní",K153,0)</f>
        <v>0</v>
      </c>
      <c r="BF153" s="96">
        <f>IF(O153="snížená",K153,0)</f>
        <v>0</v>
      </c>
      <c r="BG153" s="96">
        <f>IF(O153="zákl. přenesená",K153,0)</f>
        <v>0</v>
      </c>
      <c r="BH153" s="96">
        <f>IF(O153="sníž. přenesená",K153,0)</f>
        <v>0</v>
      </c>
      <c r="BI153" s="96">
        <f>IF(O153="nulová",K153,0)</f>
        <v>0</v>
      </c>
      <c r="BJ153" s="13" t="s">
        <v>86</v>
      </c>
      <c r="BK153" s="96">
        <f>ROUND(P153*H153,2)</f>
        <v>0</v>
      </c>
      <c r="BL153" s="13" t="s">
        <v>212</v>
      </c>
      <c r="BM153" s="190" t="s">
        <v>213</v>
      </c>
    </row>
    <row r="154" spans="1:65" s="2" customFormat="1" ht="29.25">
      <c r="A154" s="30"/>
      <c r="B154" s="31"/>
      <c r="C154" s="30"/>
      <c r="D154" s="191" t="s">
        <v>169</v>
      </c>
      <c r="E154" s="30"/>
      <c r="F154" s="192" t="s">
        <v>211</v>
      </c>
      <c r="G154" s="30"/>
      <c r="H154" s="30"/>
      <c r="I154" s="106"/>
      <c r="J154" s="106"/>
      <c r="K154" s="30"/>
      <c r="L154" s="30"/>
      <c r="M154" s="31"/>
      <c r="N154" s="193"/>
      <c r="O154" s="194"/>
      <c r="P154" s="55"/>
      <c r="Q154" s="55"/>
      <c r="R154" s="55"/>
      <c r="S154" s="55"/>
      <c r="T154" s="55"/>
      <c r="U154" s="55"/>
      <c r="V154" s="55"/>
      <c r="W154" s="55"/>
      <c r="X154" s="56"/>
      <c r="Y154" s="30"/>
      <c r="Z154" s="30"/>
      <c r="AA154" s="30"/>
      <c r="AB154" s="30"/>
      <c r="AC154" s="30"/>
      <c r="AD154" s="30"/>
      <c r="AE154" s="30"/>
      <c r="AT154" s="13" t="s">
        <v>169</v>
      </c>
      <c r="AU154" s="13" t="s">
        <v>86</v>
      </c>
    </row>
    <row r="155" spans="1:65" s="2" customFormat="1" ht="21.75" customHeight="1">
      <c r="A155" s="30"/>
      <c r="B155" s="146"/>
      <c r="C155" s="178" t="s">
        <v>214</v>
      </c>
      <c r="D155" s="178" t="s">
        <v>162</v>
      </c>
      <c r="E155" s="179" t="s">
        <v>215</v>
      </c>
      <c r="F155" s="180" t="s">
        <v>216</v>
      </c>
      <c r="G155" s="181" t="s">
        <v>165</v>
      </c>
      <c r="H155" s="182">
        <v>2</v>
      </c>
      <c r="I155" s="183"/>
      <c r="J155" s="183"/>
      <c r="K155" s="184">
        <f>ROUND(P155*H155,2)</f>
        <v>0</v>
      </c>
      <c r="L155" s="180" t="s">
        <v>166</v>
      </c>
      <c r="M155" s="31"/>
      <c r="N155" s="185" t="s">
        <v>1</v>
      </c>
      <c r="O155" s="186" t="s">
        <v>41</v>
      </c>
      <c r="P155" s="187">
        <f>I155+J155</f>
        <v>0</v>
      </c>
      <c r="Q155" s="187">
        <f>ROUND(I155*H155,2)</f>
        <v>0</v>
      </c>
      <c r="R155" s="187">
        <f>ROUND(J155*H155,2)</f>
        <v>0</v>
      </c>
      <c r="S155" s="55"/>
      <c r="T155" s="188">
        <f>S155*H155</f>
        <v>0</v>
      </c>
      <c r="U155" s="188">
        <v>0</v>
      </c>
      <c r="V155" s="188">
        <f>U155*H155</f>
        <v>0</v>
      </c>
      <c r="W155" s="188">
        <v>0</v>
      </c>
      <c r="X155" s="189">
        <f>W155*H155</f>
        <v>0</v>
      </c>
      <c r="Y155" s="30"/>
      <c r="Z155" s="30"/>
      <c r="AA155" s="30"/>
      <c r="AB155" s="30"/>
      <c r="AC155" s="30"/>
      <c r="AD155" s="30"/>
      <c r="AE155" s="30"/>
      <c r="AR155" s="190" t="s">
        <v>217</v>
      </c>
      <c r="AT155" s="190" t="s">
        <v>162</v>
      </c>
      <c r="AU155" s="190" t="s">
        <v>86</v>
      </c>
      <c r="AY155" s="13" t="s">
        <v>161</v>
      </c>
      <c r="BE155" s="96">
        <f>IF(O155="základní",K155,0)</f>
        <v>0</v>
      </c>
      <c r="BF155" s="96">
        <f>IF(O155="snížená",K155,0)</f>
        <v>0</v>
      </c>
      <c r="BG155" s="96">
        <f>IF(O155="zákl. přenesená",K155,0)</f>
        <v>0</v>
      </c>
      <c r="BH155" s="96">
        <f>IF(O155="sníž. přenesená",K155,0)</f>
        <v>0</v>
      </c>
      <c r="BI155" s="96">
        <f>IF(O155="nulová",K155,0)</f>
        <v>0</v>
      </c>
      <c r="BJ155" s="13" t="s">
        <v>86</v>
      </c>
      <c r="BK155" s="96">
        <f>ROUND(P155*H155,2)</f>
        <v>0</v>
      </c>
      <c r="BL155" s="13" t="s">
        <v>217</v>
      </c>
      <c r="BM155" s="190" t="s">
        <v>218</v>
      </c>
    </row>
    <row r="156" spans="1:65" s="2" customFormat="1" ht="19.5">
      <c r="A156" s="30"/>
      <c r="B156" s="31"/>
      <c r="C156" s="30"/>
      <c r="D156" s="191" t="s">
        <v>169</v>
      </c>
      <c r="E156" s="30"/>
      <c r="F156" s="192" t="s">
        <v>216</v>
      </c>
      <c r="G156" s="30"/>
      <c r="H156" s="30"/>
      <c r="I156" s="106"/>
      <c r="J156" s="106"/>
      <c r="K156" s="30"/>
      <c r="L156" s="30"/>
      <c r="M156" s="31"/>
      <c r="N156" s="193"/>
      <c r="O156" s="194"/>
      <c r="P156" s="55"/>
      <c r="Q156" s="55"/>
      <c r="R156" s="55"/>
      <c r="S156" s="55"/>
      <c r="T156" s="55"/>
      <c r="U156" s="55"/>
      <c r="V156" s="55"/>
      <c r="W156" s="55"/>
      <c r="X156" s="56"/>
      <c r="Y156" s="30"/>
      <c r="Z156" s="30"/>
      <c r="AA156" s="30"/>
      <c r="AB156" s="30"/>
      <c r="AC156" s="30"/>
      <c r="AD156" s="30"/>
      <c r="AE156" s="30"/>
      <c r="AT156" s="13" t="s">
        <v>169</v>
      </c>
      <c r="AU156" s="13" t="s">
        <v>86</v>
      </c>
    </row>
    <row r="157" spans="1:65" s="2" customFormat="1" ht="21.75" customHeight="1">
      <c r="A157" s="30"/>
      <c r="B157" s="146"/>
      <c r="C157" s="178" t="s">
        <v>219</v>
      </c>
      <c r="D157" s="178" t="s">
        <v>162</v>
      </c>
      <c r="E157" s="179" t="s">
        <v>220</v>
      </c>
      <c r="F157" s="180" t="s">
        <v>221</v>
      </c>
      <c r="G157" s="181" t="s">
        <v>165</v>
      </c>
      <c r="H157" s="182">
        <v>2</v>
      </c>
      <c r="I157" s="183"/>
      <c r="J157" s="183"/>
      <c r="K157" s="184">
        <f>ROUND(P157*H157,2)</f>
        <v>0</v>
      </c>
      <c r="L157" s="180" t="s">
        <v>166</v>
      </c>
      <c r="M157" s="31"/>
      <c r="N157" s="185" t="s">
        <v>1</v>
      </c>
      <c r="O157" s="186" t="s">
        <v>41</v>
      </c>
      <c r="P157" s="187">
        <f>I157+J157</f>
        <v>0</v>
      </c>
      <c r="Q157" s="187">
        <f>ROUND(I157*H157,2)</f>
        <v>0</v>
      </c>
      <c r="R157" s="187">
        <f>ROUND(J157*H157,2)</f>
        <v>0</v>
      </c>
      <c r="S157" s="55"/>
      <c r="T157" s="188">
        <f>S157*H157</f>
        <v>0</v>
      </c>
      <c r="U157" s="188">
        <v>0</v>
      </c>
      <c r="V157" s="188">
        <f>U157*H157</f>
        <v>0</v>
      </c>
      <c r="W157" s="188">
        <v>0</v>
      </c>
      <c r="X157" s="189">
        <f>W157*H157</f>
        <v>0</v>
      </c>
      <c r="Y157" s="30"/>
      <c r="Z157" s="30"/>
      <c r="AA157" s="30"/>
      <c r="AB157" s="30"/>
      <c r="AC157" s="30"/>
      <c r="AD157" s="30"/>
      <c r="AE157" s="30"/>
      <c r="AR157" s="190" t="s">
        <v>217</v>
      </c>
      <c r="AT157" s="190" t="s">
        <v>162</v>
      </c>
      <c r="AU157" s="190" t="s">
        <v>86</v>
      </c>
      <c r="AY157" s="13" t="s">
        <v>161</v>
      </c>
      <c r="BE157" s="96">
        <f>IF(O157="základní",K157,0)</f>
        <v>0</v>
      </c>
      <c r="BF157" s="96">
        <f>IF(O157="snížená",K157,0)</f>
        <v>0</v>
      </c>
      <c r="BG157" s="96">
        <f>IF(O157="zákl. přenesená",K157,0)</f>
        <v>0</v>
      </c>
      <c r="BH157" s="96">
        <f>IF(O157="sníž. přenesená",K157,0)</f>
        <v>0</v>
      </c>
      <c r="BI157" s="96">
        <f>IF(O157="nulová",K157,0)</f>
        <v>0</v>
      </c>
      <c r="BJ157" s="13" t="s">
        <v>86</v>
      </c>
      <c r="BK157" s="96">
        <f>ROUND(P157*H157,2)</f>
        <v>0</v>
      </c>
      <c r="BL157" s="13" t="s">
        <v>217</v>
      </c>
      <c r="BM157" s="190" t="s">
        <v>222</v>
      </c>
    </row>
    <row r="158" spans="1:65" s="2" customFormat="1" ht="19.5">
      <c r="A158" s="30"/>
      <c r="B158" s="31"/>
      <c r="C158" s="30"/>
      <c r="D158" s="191" t="s">
        <v>169</v>
      </c>
      <c r="E158" s="30"/>
      <c r="F158" s="192" t="s">
        <v>221</v>
      </c>
      <c r="G158" s="30"/>
      <c r="H158" s="30"/>
      <c r="I158" s="106"/>
      <c r="J158" s="106"/>
      <c r="K158" s="30"/>
      <c r="L158" s="30"/>
      <c r="M158" s="31"/>
      <c r="N158" s="193"/>
      <c r="O158" s="194"/>
      <c r="P158" s="55"/>
      <c r="Q158" s="55"/>
      <c r="R158" s="55"/>
      <c r="S158" s="55"/>
      <c r="T158" s="55"/>
      <c r="U158" s="55"/>
      <c r="V158" s="55"/>
      <c r="W158" s="55"/>
      <c r="X158" s="56"/>
      <c r="Y158" s="30"/>
      <c r="Z158" s="30"/>
      <c r="AA158" s="30"/>
      <c r="AB158" s="30"/>
      <c r="AC158" s="30"/>
      <c r="AD158" s="30"/>
      <c r="AE158" s="30"/>
      <c r="AT158" s="13" t="s">
        <v>169</v>
      </c>
      <c r="AU158" s="13" t="s">
        <v>86</v>
      </c>
    </row>
    <row r="159" spans="1:65" s="2" customFormat="1" ht="21.75" customHeight="1">
      <c r="A159" s="30"/>
      <c r="B159" s="146"/>
      <c r="C159" s="195" t="s">
        <v>223</v>
      </c>
      <c r="D159" s="195" t="s">
        <v>158</v>
      </c>
      <c r="E159" s="196" t="s">
        <v>237</v>
      </c>
      <c r="F159" s="197" t="s">
        <v>238</v>
      </c>
      <c r="G159" s="198" t="s">
        <v>165</v>
      </c>
      <c r="H159" s="199">
        <v>2</v>
      </c>
      <c r="I159" s="200"/>
      <c r="J159" s="201"/>
      <c r="K159" s="202">
        <f>ROUND(P159*H159,2)</f>
        <v>0</v>
      </c>
      <c r="L159" s="197" t="s">
        <v>166</v>
      </c>
      <c r="M159" s="203"/>
      <c r="N159" s="204" t="s">
        <v>1</v>
      </c>
      <c r="O159" s="186" t="s">
        <v>41</v>
      </c>
      <c r="P159" s="187">
        <f>I159+J159</f>
        <v>0</v>
      </c>
      <c r="Q159" s="187">
        <f>ROUND(I159*H159,2)</f>
        <v>0</v>
      </c>
      <c r="R159" s="187">
        <f>ROUND(J159*H159,2)</f>
        <v>0</v>
      </c>
      <c r="S159" s="55"/>
      <c r="T159" s="188">
        <f>S159*H159</f>
        <v>0</v>
      </c>
      <c r="U159" s="188">
        <v>0</v>
      </c>
      <c r="V159" s="188">
        <f>U159*H159</f>
        <v>0</v>
      </c>
      <c r="W159" s="188">
        <v>0</v>
      </c>
      <c r="X159" s="189">
        <f>W159*H159</f>
        <v>0</v>
      </c>
      <c r="Y159" s="30"/>
      <c r="Z159" s="30"/>
      <c r="AA159" s="30"/>
      <c r="AB159" s="30"/>
      <c r="AC159" s="30"/>
      <c r="AD159" s="30"/>
      <c r="AE159" s="30"/>
      <c r="AR159" s="190" t="s">
        <v>212</v>
      </c>
      <c r="AT159" s="190" t="s">
        <v>158</v>
      </c>
      <c r="AU159" s="190" t="s">
        <v>86</v>
      </c>
      <c r="AY159" s="13" t="s">
        <v>161</v>
      </c>
      <c r="BE159" s="96">
        <f>IF(O159="základní",K159,0)</f>
        <v>0</v>
      </c>
      <c r="BF159" s="96">
        <f>IF(O159="snížená",K159,0)</f>
        <v>0</v>
      </c>
      <c r="BG159" s="96">
        <f>IF(O159="zákl. přenesená",K159,0)</f>
        <v>0</v>
      </c>
      <c r="BH159" s="96">
        <f>IF(O159="sníž. přenesená",K159,0)</f>
        <v>0</v>
      </c>
      <c r="BI159" s="96">
        <f>IF(O159="nulová",K159,0)</f>
        <v>0</v>
      </c>
      <c r="BJ159" s="13" t="s">
        <v>86</v>
      </c>
      <c r="BK159" s="96">
        <f>ROUND(P159*H159,2)</f>
        <v>0</v>
      </c>
      <c r="BL159" s="13" t="s">
        <v>212</v>
      </c>
      <c r="BM159" s="190" t="s">
        <v>288</v>
      </c>
    </row>
    <row r="160" spans="1:65" s="2" customFormat="1" ht="19.5">
      <c r="A160" s="30"/>
      <c r="B160" s="31"/>
      <c r="C160" s="30"/>
      <c r="D160" s="191" t="s">
        <v>169</v>
      </c>
      <c r="E160" s="30"/>
      <c r="F160" s="192" t="s">
        <v>238</v>
      </c>
      <c r="G160" s="30"/>
      <c r="H160" s="30"/>
      <c r="I160" s="106"/>
      <c r="J160" s="106"/>
      <c r="K160" s="30"/>
      <c r="L160" s="30"/>
      <c r="M160" s="31"/>
      <c r="N160" s="193"/>
      <c r="O160" s="194"/>
      <c r="P160" s="55"/>
      <c r="Q160" s="55"/>
      <c r="R160" s="55"/>
      <c r="S160" s="55"/>
      <c r="T160" s="55"/>
      <c r="U160" s="55"/>
      <c r="V160" s="55"/>
      <c r="W160" s="55"/>
      <c r="X160" s="56"/>
      <c r="Y160" s="30"/>
      <c r="Z160" s="30"/>
      <c r="AA160" s="30"/>
      <c r="AB160" s="30"/>
      <c r="AC160" s="30"/>
      <c r="AD160" s="30"/>
      <c r="AE160" s="30"/>
      <c r="AT160" s="13" t="s">
        <v>169</v>
      </c>
      <c r="AU160" s="13" t="s">
        <v>86</v>
      </c>
    </row>
    <row r="161" spans="1:65" s="2" customFormat="1" ht="44.25" customHeight="1">
      <c r="A161" s="30"/>
      <c r="B161" s="146"/>
      <c r="C161" s="195" t="s">
        <v>9</v>
      </c>
      <c r="D161" s="195" t="s">
        <v>158</v>
      </c>
      <c r="E161" s="196" t="s">
        <v>224</v>
      </c>
      <c r="F161" s="197" t="s">
        <v>225</v>
      </c>
      <c r="G161" s="198" t="s">
        <v>165</v>
      </c>
      <c r="H161" s="199">
        <v>2</v>
      </c>
      <c r="I161" s="200"/>
      <c r="J161" s="201"/>
      <c r="K161" s="202">
        <f>ROUND(P161*H161,2)</f>
        <v>0</v>
      </c>
      <c r="L161" s="197" t="s">
        <v>166</v>
      </c>
      <c r="M161" s="203"/>
      <c r="N161" s="204" t="s">
        <v>1</v>
      </c>
      <c r="O161" s="186" t="s">
        <v>41</v>
      </c>
      <c r="P161" s="187">
        <f>I161+J161</f>
        <v>0</v>
      </c>
      <c r="Q161" s="187">
        <f>ROUND(I161*H161,2)</f>
        <v>0</v>
      </c>
      <c r="R161" s="187">
        <f>ROUND(J161*H161,2)</f>
        <v>0</v>
      </c>
      <c r="S161" s="55"/>
      <c r="T161" s="188">
        <f>S161*H161</f>
        <v>0</v>
      </c>
      <c r="U161" s="188">
        <v>0</v>
      </c>
      <c r="V161" s="188">
        <f>U161*H161</f>
        <v>0</v>
      </c>
      <c r="W161" s="188">
        <v>0</v>
      </c>
      <c r="X161" s="189">
        <f>W161*H161</f>
        <v>0</v>
      </c>
      <c r="Y161" s="30"/>
      <c r="Z161" s="30"/>
      <c r="AA161" s="30"/>
      <c r="AB161" s="30"/>
      <c r="AC161" s="30"/>
      <c r="AD161" s="30"/>
      <c r="AE161" s="30"/>
      <c r="AR161" s="190" t="s">
        <v>212</v>
      </c>
      <c r="AT161" s="190" t="s">
        <v>158</v>
      </c>
      <c r="AU161" s="190" t="s">
        <v>86</v>
      </c>
      <c r="AY161" s="13" t="s">
        <v>161</v>
      </c>
      <c r="BE161" s="96">
        <f>IF(O161="základní",K161,0)</f>
        <v>0</v>
      </c>
      <c r="BF161" s="96">
        <f>IF(O161="snížená",K161,0)</f>
        <v>0</v>
      </c>
      <c r="BG161" s="96">
        <f>IF(O161="zákl. přenesená",K161,0)</f>
        <v>0</v>
      </c>
      <c r="BH161" s="96">
        <f>IF(O161="sníž. přenesená",K161,0)</f>
        <v>0</v>
      </c>
      <c r="BI161" s="96">
        <f>IF(O161="nulová",K161,0)</f>
        <v>0</v>
      </c>
      <c r="BJ161" s="13" t="s">
        <v>86</v>
      </c>
      <c r="BK161" s="96">
        <f>ROUND(P161*H161,2)</f>
        <v>0</v>
      </c>
      <c r="BL161" s="13" t="s">
        <v>212</v>
      </c>
      <c r="BM161" s="190" t="s">
        <v>226</v>
      </c>
    </row>
    <row r="162" spans="1:65" s="2" customFormat="1" ht="39">
      <c r="A162" s="30"/>
      <c r="B162" s="31"/>
      <c r="C162" s="30"/>
      <c r="D162" s="191" t="s">
        <v>169</v>
      </c>
      <c r="E162" s="30"/>
      <c r="F162" s="192" t="s">
        <v>225</v>
      </c>
      <c r="G162" s="30"/>
      <c r="H162" s="30"/>
      <c r="I162" s="106"/>
      <c r="J162" s="106"/>
      <c r="K162" s="30"/>
      <c r="L162" s="30"/>
      <c r="M162" s="31"/>
      <c r="N162" s="193"/>
      <c r="O162" s="194"/>
      <c r="P162" s="55"/>
      <c r="Q162" s="55"/>
      <c r="R162" s="55"/>
      <c r="S162" s="55"/>
      <c r="T162" s="55"/>
      <c r="U162" s="55"/>
      <c r="V162" s="55"/>
      <c r="W162" s="55"/>
      <c r="X162" s="56"/>
      <c r="Y162" s="30"/>
      <c r="Z162" s="30"/>
      <c r="AA162" s="30"/>
      <c r="AB162" s="30"/>
      <c r="AC162" s="30"/>
      <c r="AD162" s="30"/>
      <c r="AE162" s="30"/>
      <c r="AT162" s="13" t="s">
        <v>169</v>
      </c>
      <c r="AU162" s="13" t="s">
        <v>86</v>
      </c>
    </row>
    <row r="163" spans="1:65" s="2" customFormat="1" ht="21.75" customHeight="1">
      <c r="A163" s="30"/>
      <c r="B163" s="146"/>
      <c r="C163" s="195" t="s">
        <v>231</v>
      </c>
      <c r="D163" s="195" t="s">
        <v>158</v>
      </c>
      <c r="E163" s="196" t="s">
        <v>227</v>
      </c>
      <c r="F163" s="197" t="s">
        <v>228</v>
      </c>
      <c r="G163" s="198" t="s">
        <v>165</v>
      </c>
      <c r="H163" s="199">
        <v>2</v>
      </c>
      <c r="I163" s="200"/>
      <c r="J163" s="201"/>
      <c r="K163" s="202">
        <f>ROUND(P163*H163,2)</f>
        <v>0</v>
      </c>
      <c r="L163" s="197" t="s">
        <v>166</v>
      </c>
      <c r="M163" s="203"/>
      <c r="N163" s="204" t="s">
        <v>1</v>
      </c>
      <c r="O163" s="186" t="s">
        <v>41</v>
      </c>
      <c r="P163" s="187">
        <f>I163+J163</f>
        <v>0</v>
      </c>
      <c r="Q163" s="187">
        <f>ROUND(I163*H163,2)</f>
        <v>0</v>
      </c>
      <c r="R163" s="187">
        <f>ROUND(J163*H163,2)</f>
        <v>0</v>
      </c>
      <c r="S163" s="55"/>
      <c r="T163" s="188">
        <f>S163*H163</f>
        <v>0</v>
      </c>
      <c r="U163" s="188">
        <v>0</v>
      </c>
      <c r="V163" s="188">
        <f>U163*H163</f>
        <v>0</v>
      </c>
      <c r="W163" s="188">
        <v>0</v>
      </c>
      <c r="X163" s="189">
        <f>W163*H163</f>
        <v>0</v>
      </c>
      <c r="Y163" s="30"/>
      <c r="Z163" s="30"/>
      <c r="AA163" s="30"/>
      <c r="AB163" s="30"/>
      <c r="AC163" s="30"/>
      <c r="AD163" s="30"/>
      <c r="AE163" s="30"/>
      <c r="AR163" s="190" t="s">
        <v>212</v>
      </c>
      <c r="AT163" s="190" t="s">
        <v>158</v>
      </c>
      <c r="AU163" s="190" t="s">
        <v>86</v>
      </c>
      <c r="AY163" s="13" t="s">
        <v>161</v>
      </c>
      <c r="BE163" s="96">
        <f>IF(O163="základní",K163,0)</f>
        <v>0</v>
      </c>
      <c r="BF163" s="96">
        <f>IF(O163="snížená",K163,0)</f>
        <v>0</v>
      </c>
      <c r="BG163" s="96">
        <f>IF(O163="zákl. přenesená",K163,0)</f>
        <v>0</v>
      </c>
      <c r="BH163" s="96">
        <f>IF(O163="sníž. přenesená",K163,0)</f>
        <v>0</v>
      </c>
      <c r="BI163" s="96">
        <f>IF(O163="nulová",K163,0)</f>
        <v>0</v>
      </c>
      <c r="BJ163" s="13" t="s">
        <v>86</v>
      </c>
      <c r="BK163" s="96">
        <f>ROUND(P163*H163,2)</f>
        <v>0</v>
      </c>
      <c r="BL163" s="13" t="s">
        <v>212</v>
      </c>
      <c r="BM163" s="190" t="s">
        <v>229</v>
      </c>
    </row>
    <row r="164" spans="1:65" s="2" customFormat="1">
      <c r="A164" s="30"/>
      <c r="B164" s="31"/>
      <c r="C164" s="30"/>
      <c r="D164" s="191" t="s">
        <v>169</v>
      </c>
      <c r="E164" s="30"/>
      <c r="F164" s="192" t="s">
        <v>228</v>
      </c>
      <c r="G164" s="30"/>
      <c r="H164" s="30"/>
      <c r="I164" s="106"/>
      <c r="J164" s="106"/>
      <c r="K164" s="30"/>
      <c r="L164" s="30"/>
      <c r="M164" s="31"/>
      <c r="N164" s="193"/>
      <c r="O164" s="194"/>
      <c r="P164" s="55"/>
      <c r="Q164" s="55"/>
      <c r="R164" s="55"/>
      <c r="S164" s="55"/>
      <c r="T164" s="55"/>
      <c r="U164" s="55"/>
      <c r="V164" s="55"/>
      <c r="W164" s="55"/>
      <c r="X164" s="56"/>
      <c r="Y164" s="30"/>
      <c r="Z164" s="30"/>
      <c r="AA164" s="30"/>
      <c r="AB164" s="30"/>
      <c r="AC164" s="30"/>
      <c r="AD164" s="30"/>
      <c r="AE164" s="30"/>
      <c r="AT164" s="13" t="s">
        <v>169</v>
      </c>
      <c r="AU164" s="13" t="s">
        <v>86</v>
      </c>
    </row>
    <row r="165" spans="1:65" s="2" customFormat="1" ht="19.5">
      <c r="A165" s="30"/>
      <c r="B165" s="31"/>
      <c r="C165" s="30"/>
      <c r="D165" s="191" t="s">
        <v>173</v>
      </c>
      <c r="E165" s="30"/>
      <c r="F165" s="205" t="s">
        <v>230</v>
      </c>
      <c r="G165" s="30"/>
      <c r="H165" s="30"/>
      <c r="I165" s="106"/>
      <c r="J165" s="106"/>
      <c r="K165" s="30"/>
      <c r="L165" s="30"/>
      <c r="M165" s="31"/>
      <c r="N165" s="193"/>
      <c r="O165" s="194"/>
      <c r="P165" s="55"/>
      <c r="Q165" s="55"/>
      <c r="R165" s="55"/>
      <c r="S165" s="55"/>
      <c r="T165" s="55"/>
      <c r="U165" s="55"/>
      <c r="V165" s="55"/>
      <c r="W165" s="55"/>
      <c r="X165" s="56"/>
      <c r="Y165" s="30"/>
      <c r="Z165" s="30"/>
      <c r="AA165" s="30"/>
      <c r="AB165" s="30"/>
      <c r="AC165" s="30"/>
      <c r="AD165" s="30"/>
      <c r="AE165" s="30"/>
      <c r="AT165" s="13" t="s">
        <v>173</v>
      </c>
      <c r="AU165" s="13" t="s">
        <v>86</v>
      </c>
    </row>
    <row r="166" spans="1:65" s="2" customFormat="1" ht="21.75" customHeight="1">
      <c r="A166" s="30"/>
      <c r="B166" s="146"/>
      <c r="C166" s="195" t="s">
        <v>236</v>
      </c>
      <c r="D166" s="195" t="s">
        <v>158</v>
      </c>
      <c r="E166" s="196" t="s">
        <v>232</v>
      </c>
      <c r="F166" s="197" t="s">
        <v>233</v>
      </c>
      <c r="G166" s="198" t="s">
        <v>165</v>
      </c>
      <c r="H166" s="199">
        <v>2</v>
      </c>
      <c r="I166" s="200"/>
      <c r="J166" s="201"/>
      <c r="K166" s="202">
        <f>ROUND(P166*H166,2)</f>
        <v>0</v>
      </c>
      <c r="L166" s="197" t="s">
        <v>166</v>
      </c>
      <c r="M166" s="203"/>
      <c r="N166" s="204" t="s">
        <v>1</v>
      </c>
      <c r="O166" s="186" t="s">
        <v>41</v>
      </c>
      <c r="P166" s="187">
        <f>I166+J166</f>
        <v>0</v>
      </c>
      <c r="Q166" s="187">
        <f>ROUND(I166*H166,2)</f>
        <v>0</v>
      </c>
      <c r="R166" s="187">
        <f>ROUND(J166*H166,2)</f>
        <v>0</v>
      </c>
      <c r="S166" s="55"/>
      <c r="T166" s="188">
        <f>S166*H166</f>
        <v>0</v>
      </c>
      <c r="U166" s="188">
        <v>0</v>
      </c>
      <c r="V166" s="188">
        <f>U166*H166</f>
        <v>0</v>
      </c>
      <c r="W166" s="188">
        <v>0</v>
      </c>
      <c r="X166" s="189">
        <f>W166*H166</f>
        <v>0</v>
      </c>
      <c r="Y166" s="30"/>
      <c r="Z166" s="30"/>
      <c r="AA166" s="30"/>
      <c r="AB166" s="30"/>
      <c r="AC166" s="30"/>
      <c r="AD166" s="30"/>
      <c r="AE166" s="30"/>
      <c r="AR166" s="190" t="s">
        <v>212</v>
      </c>
      <c r="AT166" s="190" t="s">
        <v>158</v>
      </c>
      <c r="AU166" s="190" t="s">
        <v>86</v>
      </c>
      <c r="AY166" s="13" t="s">
        <v>161</v>
      </c>
      <c r="BE166" s="96">
        <f>IF(O166="základní",K166,0)</f>
        <v>0</v>
      </c>
      <c r="BF166" s="96">
        <f>IF(O166="snížená",K166,0)</f>
        <v>0</v>
      </c>
      <c r="BG166" s="96">
        <f>IF(O166="zákl. přenesená",K166,0)</f>
        <v>0</v>
      </c>
      <c r="BH166" s="96">
        <f>IF(O166="sníž. přenesená",K166,0)</f>
        <v>0</v>
      </c>
      <c r="BI166" s="96">
        <f>IF(O166="nulová",K166,0)</f>
        <v>0</v>
      </c>
      <c r="BJ166" s="13" t="s">
        <v>86</v>
      </c>
      <c r="BK166" s="96">
        <f>ROUND(P166*H166,2)</f>
        <v>0</v>
      </c>
      <c r="BL166" s="13" t="s">
        <v>212</v>
      </c>
      <c r="BM166" s="190" t="s">
        <v>234</v>
      </c>
    </row>
    <row r="167" spans="1:65" s="2" customFormat="1">
      <c r="A167" s="30"/>
      <c r="B167" s="31"/>
      <c r="C167" s="30"/>
      <c r="D167" s="191" t="s">
        <v>169</v>
      </c>
      <c r="E167" s="30"/>
      <c r="F167" s="192" t="s">
        <v>233</v>
      </c>
      <c r="G167" s="30"/>
      <c r="H167" s="30"/>
      <c r="I167" s="106"/>
      <c r="J167" s="106"/>
      <c r="K167" s="30"/>
      <c r="L167" s="30"/>
      <c r="M167" s="31"/>
      <c r="N167" s="193"/>
      <c r="O167" s="194"/>
      <c r="P167" s="55"/>
      <c r="Q167" s="55"/>
      <c r="R167" s="55"/>
      <c r="S167" s="55"/>
      <c r="T167" s="55"/>
      <c r="U167" s="55"/>
      <c r="V167" s="55"/>
      <c r="W167" s="55"/>
      <c r="X167" s="56"/>
      <c r="Y167" s="30"/>
      <c r="Z167" s="30"/>
      <c r="AA167" s="30"/>
      <c r="AB167" s="30"/>
      <c r="AC167" s="30"/>
      <c r="AD167" s="30"/>
      <c r="AE167" s="30"/>
      <c r="AT167" s="13" t="s">
        <v>169</v>
      </c>
      <c r="AU167" s="13" t="s">
        <v>86</v>
      </c>
    </row>
    <row r="168" spans="1:65" s="2" customFormat="1" ht="19.5">
      <c r="A168" s="30"/>
      <c r="B168" s="31"/>
      <c r="C168" s="30"/>
      <c r="D168" s="191" t="s">
        <v>173</v>
      </c>
      <c r="E168" s="30"/>
      <c r="F168" s="205" t="s">
        <v>235</v>
      </c>
      <c r="G168" s="30"/>
      <c r="H168" s="30"/>
      <c r="I168" s="106"/>
      <c r="J168" s="106"/>
      <c r="K168" s="30"/>
      <c r="L168" s="30"/>
      <c r="M168" s="31"/>
      <c r="N168" s="193"/>
      <c r="O168" s="194"/>
      <c r="P168" s="55"/>
      <c r="Q168" s="55"/>
      <c r="R168" s="55"/>
      <c r="S168" s="55"/>
      <c r="T168" s="55"/>
      <c r="U168" s="55"/>
      <c r="V168" s="55"/>
      <c r="W168" s="55"/>
      <c r="X168" s="56"/>
      <c r="Y168" s="30"/>
      <c r="Z168" s="30"/>
      <c r="AA168" s="30"/>
      <c r="AB168" s="30"/>
      <c r="AC168" s="30"/>
      <c r="AD168" s="30"/>
      <c r="AE168" s="30"/>
      <c r="AT168" s="13" t="s">
        <v>173</v>
      </c>
      <c r="AU168" s="13" t="s">
        <v>86</v>
      </c>
    </row>
    <row r="169" spans="1:65" s="2" customFormat="1" ht="55.5" customHeight="1">
      <c r="A169" s="30"/>
      <c r="B169" s="146"/>
      <c r="C169" s="195" t="s">
        <v>240</v>
      </c>
      <c r="D169" s="195" t="s">
        <v>158</v>
      </c>
      <c r="E169" s="196" t="s">
        <v>241</v>
      </c>
      <c r="F169" s="197" t="s">
        <v>242</v>
      </c>
      <c r="G169" s="198" t="s">
        <v>165</v>
      </c>
      <c r="H169" s="199">
        <v>2</v>
      </c>
      <c r="I169" s="200"/>
      <c r="J169" s="201"/>
      <c r="K169" s="202">
        <f>ROUND(P169*H169,2)</f>
        <v>0</v>
      </c>
      <c r="L169" s="197" t="s">
        <v>166</v>
      </c>
      <c r="M169" s="203"/>
      <c r="N169" s="204" t="s">
        <v>1</v>
      </c>
      <c r="O169" s="186" t="s">
        <v>41</v>
      </c>
      <c r="P169" s="187">
        <f>I169+J169</f>
        <v>0</v>
      </c>
      <c r="Q169" s="187">
        <f>ROUND(I169*H169,2)</f>
        <v>0</v>
      </c>
      <c r="R169" s="187">
        <f>ROUND(J169*H169,2)</f>
        <v>0</v>
      </c>
      <c r="S169" s="55"/>
      <c r="T169" s="188">
        <f>S169*H169</f>
        <v>0</v>
      </c>
      <c r="U169" s="188">
        <v>0</v>
      </c>
      <c r="V169" s="188">
        <f>U169*H169</f>
        <v>0</v>
      </c>
      <c r="W169" s="188">
        <v>0</v>
      </c>
      <c r="X169" s="189">
        <f>W169*H169</f>
        <v>0</v>
      </c>
      <c r="Y169" s="30"/>
      <c r="Z169" s="30"/>
      <c r="AA169" s="30"/>
      <c r="AB169" s="30"/>
      <c r="AC169" s="30"/>
      <c r="AD169" s="30"/>
      <c r="AE169" s="30"/>
      <c r="AR169" s="190" t="s">
        <v>212</v>
      </c>
      <c r="AT169" s="190" t="s">
        <v>158</v>
      </c>
      <c r="AU169" s="190" t="s">
        <v>86</v>
      </c>
      <c r="AY169" s="13" t="s">
        <v>161</v>
      </c>
      <c r="BE169" s="96">
        <f>IF(O169="základní",K169,0)</f>
        <v>0</v>
      </c>
      <c r="BF169" s="96">
        <f>IF(O169="snížená",K169,0)</f>
        <v>0</v>
      </c>
      <c r="BG169" s="96">
        <f>IF(O169="zákl. přenesená",K169,0)</f>
        <v>0</v>
      </c>
      <c r="BH169" s="96">
        <f>IF(O169="sníž. přenesená",K169,0)</f>
        <v>0</v>
      </c>
      <c r="BI169" s="96">
        <f>IF(O169="nulová",K169,0)</f>
        <v>0</v>
      </c>
      <c r="BJ169" s="13" t="s">
        <v>86</v>
      </c>
      <c r="BK169" s="96">
        <f>ROUND(P169*H169,2)</f>
        <v>0</v>
      </c>
      <c r="BL169" s="13" t="s">
        <v>212</v>
      </c>
      <c r="BM169" s="190" t="s">
        <v>243</v>
      </c>
    </row>
    <row r="170" spans="1:65" s="2" customFormat="1" ht="39">
      <c r="A170" s="30"/>
      <c r="B170" s="31"/>
      <c r="C170" s="30"/>
      <c r="D170" s="191" t="s">
        <v>169</v>
      </c>
      <c r="E170" s="30"/>
      <c r="F170" s="192" t="s">
        <v>242</v>
      </c>
      <c r="G170" s="30"/>
      <c r="H170" s="30"/>
      <c r="I170" s="106"/>
      <c r="J170" s="106"/>
      <c r="K170" s="30"/>
      <c r="L170" s="30"/>
      <c r="M170" s="31"/>
      <c r="N170" s="193"/>
      <c r="O170" s="194"/>
      <c r="P170" s="55"/>
      <c r="Q170" s="55"/>
      <c r="R170" s="55"/>
      <c r="S170" s="55"/>
      <c r="T170" s="55"/>
      <c r="U170" s="55"/>
      <c r="V170" s="55"/>
      <c r="W170" s="55"/>
      <c r="X170" s="56"/>
      <c r="Y170" s="30"/>
      <c r="Z170" s="30"/>
      <c r="AA170" s="30"/>
      <c r="AB170" s="30"/>
      <c r="AC170" s="30"/>
      <c r="AD170" s="30"/>
      <c r="AE170" s="30"/>
      <c r="AT170" s="13" t="s">
        <v>169</v>
      </c>
      <c r="AU170" s="13" t="s">
        <v>86</v>
      </c>
    </row>
    <row r="171" spans="1:65" s="2" customFormat="1" ht="21.75" customHeight="1">
      <c r="A171" s="30"/>
      <c r="B171" s="146"/>
      <c r="C171" s="195" t="s">
        <v>244</v>
      </c>
      <c r="D171" s="195" t="s">
        <v>158</v>
      </c>
      <c r="E171" s="196" t="s">
        <v>245</v>
      </c>
      <c r="F171" s="197" t="s">
        <v>246</v>
      </c>
      <c r="G171" s="198" t="s">
        <v>165</v>
      </c>
      <c r="H171" s="199">
        <v>1</v>
      </c>
      <c r="I171" s="200"/>
      <c r="J171" s="201"/>
      <c r="K171" s="202">
        <f>ROUND(P171*H171,2)</f>
        <v>0</v>
      </c>
      <c r="L171" s="197" t="s">
        <v>166</v>
      </c>
      <c r="M171" s="203"/>
      <c r="N171" s="204" t="s">
        <v>1</v>
      </c>
      <c r="O171" s="186" t="s">
        <v>41</v>
      </c>
      <c r="P171" s="187">
        <f>I171+J171</f>
        <v>0</v>
      </c>
      <c r="Q171" s="187">
        <f>ROUND(I171*H171,2)</f>
        <v>0</v>
      </c>
      <c r="R171" s="187">
        <f>ROUND(J171*H171,2)</f>
        <v>0</v>
      </c>
      <c r="S171" s="55"/>
      <c r="T171" s="188">
        <f>S171*H171</f>
        <v>0</v>
      </c>
      <c r="U171" s="188">
        <v>0</v>
      </c>
      <c r="V171" s="188">
        <f>U171*H171</f>
        <v>0</v>
      </c>
      <c r="W171" s="188">
        <v>0</v>
      </c>
      <c r="X171" s="189">
        <f>W171*H171</f>
        <v>0</v>
      </c>
      <c r="Y171" s="30"/>
      <c r="Z171" s="30"/>
      <c r="AA171" s="30"/>
      <c r="AB171" s="30"/>
      <c r="AC171" s="30"/>
      <c r="AD171" s="30"/>
      <c r="AE171" s="30"/>
      <c r="AR171" s="190" t="s">
        <v>212</v>
      </c>
      <c r="AT171" s="190" t="s">
        <v>158</v>
      </c>
      <c r="AU171" s="190" t="s">
        <v>86</v>
      </c>
      <c r="AY171" s="13" t="s">
        <v>161</v>
      </c>
      <c r="BE171" s="96">
        <f>IF(O171="základní",K171,0)</f>
        <v>0</v>
      </c>
      <c r="BF171" s="96">
        <f>IF(O171="snížená",K171,0)</f>
        <v>0</v>
      </c>
      <c r="BG171" s="96">
        <f>IF(O171="zákl. přenesená",K171,0)</f>
        <v>0</v>
      </c>
      <c r="BH171" s="96">
        <f>IF(O171="sníž. přenesená",K171,0)</f>
        <v>0</v>
      </c>
      <c r="BI171" s="96">
        <f>IF(O171="nulová",K171,0)</f>
        <v>0</v>
      </c>
      <c r="BJ171" s="13" t="s">
        <v>86</v>
      </c>
      <c r="BK171" s="96">
        <f>ROUND(P171*H171,2)</f>
        <v>0</v>
      </c>
      <c r="BL171" s="13" t="s">
        <v>212</v>
      </c>
      <c r="BM171" s="190" t="s">
        <v>289</v>
      </c>
    </row>
    <row r="172" spans="1:65" s="2" customFormat="1">
      <c r="A172" s="30"/>
      <c r="B172" s="31"/>
      <c r="C172" s="30"/>
      <c r="D172" s="191" t="s">
        <v>169</v>
      </c>
      <c r="E172" s="30"/>
      <c r="F172" s="192" t="s">
        <v>246</v>
      </c>
      <c r="G172" s="30"/>
      <c r="H172" s="30"/>
      <c r="I172" s="106"/>
      <c r="J172" s="106"/>
      <c r="K172" s="30"/>
      <c r="L172" s="30"/>
      <c r="M172" s="31"/>
      <c r="N172" s="193"/>
      <c r="O172" s="194"/>
      <c r="P172" s="55"/>
      <c r="Q172" s="55"/>
      <c r="R172" s="55"/>
      <c r="S172" s="55"/>
      <c r="T172" s="55"/>
      <c r="U172" s="55"/>
      <c r="V172" s="55"/>
      <c r="W172" s="55"/>
      <c r="X172" s="56"/>
      <c r="Y172" s="30"/>
      <c r="Z172" s="30"/>
      <c r="AA172" s="30"/>
      <c r="AB172" s="30"/>
      <c r="AC172" s="30"/>
      <c r="AD172" s="30"/>
      <c r="AE172" s="30"/>
      <c r="AT172" s="13" t="s">
        <v>169</v>
      </c>
      <c r="AU172" s="13" t="s">
        <v>86</v>
      </c>
    </row>
    <row r="173" spans="1:65" s="2" customFormat="1" ht="29.25">
      <c r="A173" s="30"/>
      <c r="B173" s="31"/>
      <c r="C173" s="30"/>
      <c r="D173" s="191" t="s">
        <v>173</v>
      </c>
      <c r="E173" s="30"/>
      <c r="F173" s="205" t="s">
        <v>248</v>
      </c>
      <c r="G173" s="30"/>
      <c r="H173" s="30"/>
      <c r="I173" s="106"/>
      <c r="J173" s="106"/>
      <c r="K173" s="30"/>
      <c r="L173" s="30"/>
      <c r="M173" s="31"/>
      <c r="N173" s="193"/>
      <c r="O173" s="194"/>
      <c r="P173" s="55"/>
      <c r="Q173" s="55"/>
      <c r="R173" s="55"/>
      <c r="S173" s="55"/>
      <c r="T173" s="55"/>
      <c r="U173" s="55"/>
      <c r="V173" s="55"/>
      <c r="W173" s="55"/>
      <c r="X173" s="56"/>
      <c r="Y173" s="30"/>
      <c r="Z173" s="30"/>
      <c r="AA173" s="30"/>
      <c r="AB173" s="30"/>
      <c r="AC173" s="30"/>
      <c r="AD173" s="30"/>
      <c r="AE173" s="30"/>
      <c r="AT173" s="13" t="s">
        <v>173</v>
      </c>
      <c r="AU173" s="13" t="s">
        <v>86</v>
      </c>
    </row>
    <row r="174" spans="1:65" s="11" customFormat="1" ht="25.9" customHeight="1">
      <c r="B174" s="166"/>
      <c r="D174" s="167" t="s">
        <v>77</v>
      </c>
      <c r="E174" s="168" t="s">
        <v>249</v>
      </c>
      <c r="F174" s="168" t="s">
        <v>250</v>
      </c>
      <c r="I174" s="169"/>
      <c r="J174" s="169"/>
      <c r="K174" s="170">
        <f>BK174</f>
        <v>0</v>
      </c>
      <c r="M174" s="166"/>
      <c r="N174" s="171"/>
      <c r="O174" s="172"/>
      <c r="P174" s="172"/>
      <c r="Q174" s="173">
        <f>SUM(Q175:Q186)</f>
        <v>0</v>
      </c>
      <c r="R174" s="173">
        <f>SUM(R175:R186)</f>
        <v>0</v>
      </c>
      <c r="S174" s="172"/>
      <c r="T174" s="174">
        <f>SUM(T175:T186)</f>
        <v>0</v>
      </c>
      <c r="U174" s="172"/>
      <c r="V174" s="174">
        <f>SUM(V175:V186)</f>
        <v>0</v>
      </c>
      <c r="W174" s="172"/>
      <c r="X174" s="175">
        <f>SUM(X175:X186)</f>
        <v>0</v>
      </c>
      <c r="AR174" s="167" t="s">
        <v>178</v>
      </c>
      <c r="AT174" s="176" t="s">
        <v>77</v>
      </c>
      <c r="AU174" s="176" t="s">
        <v>78</v>
      </c>
      <c r="AY174" s="167" t="s">
        <v>161</v>
      </c>
      <c r="BK174" s="177">
        <f>SUM(BK175:BK186)</f>
        <v>0</v>
      </c>
    </row>
    <row r="175" spans="1:65" s="2" customFormat="1" ht="33" customHeight="1">
      <c r="A175" s="30"/>
      <c r="B175" s="146"/>
      <c r="C175" s="178" t="s">
        <v>251</v>
      </c>
      <c r="D175" s="178" t="s">
        <v>162</v>
      </c>
      <c r="E175" s="179" t="s">
        <v>252</v>
      </c>
      <c r="F175" s="180" t="s">
        <v>253</v>
      </c>
      <c r="G175" s="181" t="s">
        <v>165</v>
      </c>
      <c r="H175" s="182">
        <v>1</v>
      </c>
      <c r="I175" s="183"/>
      <c r="J175" s="183"/>
      <c r="K175" s="184">
        <f>ROUND(P175*H175,2)</f>
        <v>0</v>
      </c>
      <c r="L175" s="180" t="s">
        <v>166</v>
      </c>
      <c r="M175" s="31"/>
      <c r="N175" s="185" t="s">
        <v>1</v>
      </c>
      <c r="O175" s="186" t="s">
        <v>41</v>
      </c>
      <c r="P175" s="187">
        <f>I175+J175</f>
        <v>0</v>
      </c>
      <c r="Q175" s="187">
        <f>ROUND(I175*H175,2)</f>
        <v>0</v>
      </c>
      <c r="R175" s="187">
        <f>ROUND(J175*H175,2)</f>
        <v>0</v>
      </c>
      <c r="S175" s="55"/>
      <c r="T175" s="188">
        <f>S175*H175</f>
        <v>0</v>
      </c>
      <c r="U175" s="188">
        <v>0</v>
      </c>
      <c r="V175" s="188">
        <f>U175*H175</f>
        <v>0</v>
      </c>
      <c r="W175" s="188">
        <v>0</v>
      </c>
      <c r="X175" s="189">
        <f>W175*H175</f>
        <v>0</v>
      </c>
      <c r="Y175" s="30"/>
      <c r="Z175" s="30"/>
      <c r="AA175" s="30"/>
      <c r="AB175" s="30"/>
      <c r="AC175" s="30"/>
      <c r="AD175" s="30"/>
      <c r="AE175" s="30"/>
      <c r="AR175" s="190" t="s">
        <v>167</v>
      </c>
      <c r="AT175" s="190" t="s">
        <v>162</v>
      </c>
      <c r="AU175" s="190" t="s">
        <v>86</v>
      </c>
      <c r="AY175" s="13" t="s">
        <v>161</v>
      </c>
      <c r="BE175" s="96">
        <f>IF(O175="základní",K175,0)</f>
        <v>0</v>
      </c>
      <c r="BF175" s="96">
        <f>IF(O175="snížená",K175,0)</f>
        <v>0</v>
      </c>
      <c r="BG175" s="96">
        <f>IF(O175="zákl. přenesená",K175,0)</f>
        <v>0</v>
      </c>
      <c r="BH175" s="96">
        <f>IF(O175="sníž. přenesená",K175,0)</f>
        <v>0</v>
      </c>
      <c r="BI175" s="96">
        <f>IF(O175="nulová",K175,0)</f>
        <v>0</v>
      </c>
      <c r="BJ175" s="13" t="s">
        <v>86</v>
      </c>
      <c r="BK175" s="96">
        <f>ROUND(P175*H175,2)</f>
        <v>0</v>
      </c>
      <c r="BL175" s="13" t="s">
        <v>167</v>
      </c>
      <c r="BM175" s="190" t="s">
        <v>254</v>
      </c>
    </row>
    <row r="176" spans="1:65" s="2" customFormat="1" ht="58.5">
      <c r="A176" s="30"/>
      <c r="B176" s="31"/>
      <c r="C176" s="30"/>
      <c r="D176" s="191" t="s">
        <v>169</v>
      </c>
      <c r="E176" s="30"/>
      <c r="F176" s="192" t="s">
        <v>255</v>
      </c>
      <c r="G176" s="30"/>
      <c r="H176" s="30"/>
      <c r="I176" s="106"/>
      <c r="J176" s="106"/>
      <c r="K176" s="30"/>
      <c r="L176" s="30"/>
      <c r="M176" s="31"/>
      <c r="N176" s="193"/>
      <c r="O176" s="194"/>
      <c r="P176" s="55"/>
      <c r="Q176" s="55"/>
      <c r="R176" s="55"/>
      <c r="S176" s="55"/>
      <c r="T176" s="55"/>
      <c r="U176" s="55"/>
      <c r="V176" s="55"/>
      <c r="W176" s="55"/>
      <c r="X176" s="56"/>
      <c r="Y176" s="30"/>
      <c r="Z176" s="30"/>
      <c r="AA176" s="30"/>
      <c r="AB176" s="30"/>
      <c r="AC176" s="30"/>
      <c r="AD176" s="30"/>
      <c r="AE176" s="30"/>
      <c r="AT176" s="13" t="s">
        <v>169</v>
      </c>
      <c r="AU176" s="13" t="s">
        <v>86</v>
      </c>
    </row>
    <row r="177" spans="1:65" s="2" customFormat="1" ht="21.75" customHeight="1">
      <c r="A177" s="30"/>
      <c r="B177" s="146"/>
      <c r="C177" s="178" t="s">
        <v>8</v>
      </c>
      <c r="D177" s="178" t="s">
        <v>162</v>
      </c>
      <c r="E177" s="179" t="s">
        <v>256</v>
      </c>
      <c r="F177" s="180" t="s">
        <v>257</v>
      </c>
      <c r="G177" s="181" t="s">
        <v>258</v>
      </c>
      <c r="H177" s="182">
        <v>3</v>
      </c>
      <c r="I177" s="183"/>
      <c r="J177" s="183"/>
      <c r="K177" s="184">
        <f>ROUND(P177*H177,2)</f>
        <v>0</v>
      </c>
      <c r="L177" s="180" t="s">
        <v>166</v>
      </c>
      <c r="M177" s="31"/>
      <c r="N177" s="185" t="s">
        <v>1</v>
      </c>
      <c r="O177" s="186" t="s">
        <v>41</v>
      </c>
      <c r="P177" s="187">
        <f>I177+J177</f>
        <v>0</v>
      </c>
      <c r="Q177" s="187">
        <f>ROUND(I177*H177,2)</f>
        <v>0</v>
      </c>
      <c r="R177" s="187">
        <f>ROUND(J177*H177,2)</f>
        <v>0</v>
      </c>
      <c r="S177" s="55"/>
      <c r="T177" s="188">
        <f>S177*H177</f>
        <v>0</v>
      </c>
      <c r="U177" s="188">
        <v>0</v>
      </c>
      <c r="V177" s="188">
        <f>U177*H177</f>
        <v>0</v>
      </c>
      <c r="W177" s="188">
        <v>0</v>
      </c>
      <c r="X177" s="189">
        <f>W177*H177</f>
        <v>0</v>
      </c>
      <c r="Y177" s="30"/>
      <c r="Z177" s="30"/>
      <c r="AA177" s="30"/>
      <c r="AB177" s="30"/>
      <c r="AC177" s="30"/>
      <c r="AD177" s="30"/>
      <c r="AE177" s="30"/>
      <c r="AR177" s="190" t="s">
        <v>167</v>
      </c>
      <c r="AT177" s="190" t="s">
        <v>162</v>
      </c>
      <c r="AU177" s="190" t="s">
        <v>86</v>
      </c>
      <c r="AY177" s="13" t="s">
        <v>161</v>
      </c>
      <c r="BE177" s="96">
        <f>IF(O177="základní",K177,0)</f>
        <v>0</v>
      </c>
      <c r="BF177" s="96">
        <f>IF(O177="snížená",K177,0)</f>
        <v>0</v>
      </c>
      <c r="BG177" s="96">
        <f>IF(O177="zákl. přenesená",K177,0)</f>
        <v>0</v>
      </c>
      <c r="BH177" s="96">
        <f>IF(O177="sníž. přenesená",K177,0)</f>
        <v>0</v>
      </c>
      <c r="BI177" s="96">
        <f>IF(O177="nulová",K177,0)</f>
        <v>0</v>
      </c>
      <c r="BJ177" s="13" t="s">
        <v>86</v>
      </c>
      <c r="BK177" s="96">
        <f>ROUND(P177*H177,2)</f>
        <v>0</v>
      </c>
      <c r="BL177" s="13" t="s">
        <v>167</v>
      </c>
      <c r="BM177" s="190" t="s">
        <v>259</v>
      </c>
    </row>
    <row r="178" spans="1:65" s="2" customFormat="1" ht="29.25">
      <c r="A178" s="30"/>
      <c r="B178" s="31"/>
      <c r="C178" s="30"/>
      <c r="D178" s="191" t="s">
        <v>169</v>
      </c>
      <c r="E178" s="30"/>
      <c r="F178" s="192" t="s">
        <v>260</v>
      </c>
      <c r="G178" s="30"/>
      <c r="H178" s="30"/>
      <c r="I178" s="106"/>
      <c r="J178" s="106"/>
      <c r="K178" s="30"/>
      <c r="L178" s="30"/>
      <c r="M178" s="31"/>
      <c r="N178" s="193"/>
      <c r="O178" s="194"/>
      <c r="P178" s="55"/>
      <c r="Q178" s="55"/>
      <c r="R178" s="55"/>
      <c r="S178" s="55"/>
      <c r="T178" s="55"/>
      <c r="U178" s="55"/>
      <c r="V178" s="55"/>
      <c r="W178" s="55"/>
      <c r="X178" s="56"/>
      <c r="Y178" s="30"/>
      <c r="Z178" s="30"/>
      <c r="AA178" s="30"/>
      <c r="AB178" s="30"/>
      <c r="AC178" s="30"/>
      <c r="AD178" s="30"/>
      <c r="AE178" s="30"/>
      <c r="AT178" s="13" t="s">
        <v>169</v>
      </c>
      <c r="AU178" s="13" t="s">
        <v>86</v>
      </c>
    </row>
    <row r="179" spans="1:65" s="2" customFormat="1" ht="19.5">
      <c r="A179" s="30"/>
      <c r="B179" s="31"/>
      <c r="C179" s="30"/>
      <c r="D179" s="191" t="s">
        <v>173</v>
      </c>
      <c r="E179" s="30"/>
      <c r="F179" s="205" t="s">
        <v>261</v>
      </c>
      <c r="G179" s="30"/>
      <c r="H179" s="30"/>
      <c r="I179" s="106"/>
      <c r="J179" s="106"/>
      <c r="K179" s="30"/>
      <c r="L179" s="30"/>
      <c r="M179" s="31"/>
      <c r="N179" s="193"/>
      <c r="O179" s="194"/>
      <c r="P179" s="55"/>
      <c r="Q179" s="55"/>
      <c r="R179" s="55"/>
      <c r="S179" s="55"/>
      <c r="T179" s="55"/>
      <c r="U179" s="55"/>
      <c r="V179" s="55"/>
      <c r="W179" s="55"/>
      <c r="X179" s="56"/>
      <c r="Y179" s="30"/>
      <c r="Z179" s="30"/>
      <c r="AA179" s="30"/>
      <c r="AB179" s="30"/>
      <c r="AC179" s="30"/>
      <c r="AD179" s="30"/>
      <c r="AE179" s="30"/>
      <c r="AT179" s="13" t="s">
        <v>173</v>
      </c>
      <c r="AU179" s="13" t="s">
        <v>86</v>
      </c>
    </row>
    <row r="180" spans="1:65" s="2" customFormat="1" ht="21.75" customHeight="1">
      <c r="A180" s="30"/>
      <c r="B180" s="146"/>
      <c r="C180" s="178" t="s">
        <v>262</v>
      </c>
      <c r="D180" s="178" t="s">
        <v>162</v>
      </c>
      <c r="E180" s="179" t="s">
        <v>263</v>
      </c>
      <c r="F180" s="180" t="s">
        <v>264</v>
      </c>
      <c r="G180" s="181" t="s">
        <v>258</v>
      </c>
      <c r="H180" s="182">
        <v>3</v>
      </c>
      <c r="I180" s="183"/>
      <c r="J180" s="183"/>
      <c r="K180" s="184">
        <f>ROUND(P180*H180,2)</f>
        <v>0</v>
      </c>
      <c r="L180" s="180" t="s">
        <v>166</v>
      </c>
      <c r="M180" s="31"/>
      <c r="N180" s="185" t="s">
        <v>1</v>
      </c>
      <c r="O180" s="186" t="s">
        <v>41</v>
      </c>
      <c r="P180" s="187">
        <f>I180+J180</f>
        <v>0</v>
      </c>
      <c r="Q180" s="187">
        <f>ROUND(I180*H180,2)</f>
        <v>0</v>
      </c>
      <c r="R180" s="187">
        <f>ROUND(J180*H180,2)</f>
        <v>0</v>
      </c>
      <c r="S180" s="55"/>
      <c r="T180" s="188">
        <f>S180*H180</f>
        <v>0</v>
      </c>
      <c r="U180" s="188">
        <v>0</v>
      </c>
      <c r="V180" s="188">
        <f>U180*H180</f>
        <v>0</v>
      </c>
      <c r="W180" s="188">
        <v>0</v>
      </c>
      <c r="X180" s="189">
        <f>W180*H180</f>
        <v>0</v>
      </c>
      <c r="Y180" s="30"/>
      <c r="Z180" s="30"/>
      <c r="AA180" s="30"/>
      <c r="AB180" s="30"/>
      <c r="AC180" s="30"/>
      <c r="AD180" s="30"/>
      <c r="AE180" s="30"/>
      <c r="AR180" s="190" t="s">
        <v>167</v>
      </c>
      <c r="AT180" s="190" t="s">
        <v>162</v>
      </c>
      <c r="AU180" s="190" t="s">
        <v>86</v>
      </c>
      <c r="AY180" s="13" t="s">
        <v>161</v>
      </c>
      <c r="BE180" s="96">
        <f>IF(O180="základní",K180,0)</f>
        <v>0</v>
      </c>
      <c r="BF180" s="96">
        <f>IF(O180="snížená",K180,0)</f>
        <v>0</v>
      </c>
      <c r="BG180" s="96">
        <f>IF(O180="zákl. přenesená",K180,0)</f>
        <v>0</v>
      </c>
      <c r="BH180" s="96">
        <f>IF(O180="sníž. přenesená",K180,0)</f>
        <v>0</v>
      </c>
      <c r="BI180" s="96">
        <f>IF(O180="nulová",K180,0)</f>
        <v>0</v>
      </c>
      <c r="BJ180" s="13" t="s">
        <v>86</v>
      </c>
      <c r="BK180" s="96">
        <f>ROUND(P180*H180,2)</f>
        <v>0</v>
      </c>
      <c r="BL180" s="13" t="s">
        <v>167</v>
      </c>
      <c r="BM180" s="190" t="s">
        <v>265</v>
      </c>
    </row>
    <row r="181" spans="1:65" s="2" customFormat="1" ht="19.5">
      <c r="A181" s="30"/>
      <c r="B181" s="31"/>
      <c r="C181" s="30"/>
      <c r="D181" s="191" t="s">
        <v>169</v>
      </c>
      <c r="E181" s="30"/>
      <c r="F181" s="192" t="s">
        <v>266</v>
      </c>
      <c r="G181" s="30"/>
      <c r="H181" s="30"/>
      <c r="I181" s="106"/>
      <c r="J181" s="106"/>
      <c r="K181" s="30"/>
      <c r="L181" s="30"/>
      <c r="M181" s="31"/>
      <c r="N181" s="193"/>
      <c r="O181" s="194"/>
      <c r="P181" s="55"/>
      <c r="Q181" s="55"/>
      <c r="R181" s="55"/>
      <c r="S181" s="55"/>
      <c r="T181" s="55"/>
      <c r="U181" s="55"/>
      <c r="V181" s="55"/>
      <c r="W181" s="55"/>
      <c r="X181" s="56"/>
      <c r="Y181" s="30"/>
      <c r="Z181" s="30"/>
      <c r="AA181" s="30"/>
      <c r="AB181" s="30"/>
      <c r="AC181" s="30"/>
      <c r="AD181" s="30"/>
      <c r="AE181" s="30"/>
      <c r="AT181" s="13" t="s">
        <v>169</v>
      </c>
      <c r="AU181" s="13" t="s">
        <v>86</v>
      </c>
    </row>
    <row r="182" spans="1:65" s="2" customFormat="1" ht="19.5">
      <c r="A182" s="30"/>
      <c r="B182" s="31"/>
      <c r="C182" s="30"/>
      <c r="D182" s="191" t="s">
        <v>173</v>
      </c>
      <c r="E182" s="30"/>
      <c r="F182" s="205" t="s">
        <v>267</v>
      </c>
      <c r="G182" s="30"/>
      <c r="H182" s="30"/>
      <c r="I182" s="106"/>
      <c r="J182" s="106"/>
      <c r="K182" s="30"/>
      <c r="L182" s="30"/>
      <c r="M182" s="31"/>
      <c r="N182" s="193"/>
      <c r="O182" s="194"/>
      <c r="P182" s="55"/>
      <c r="Q182" s="55"/>
      <c r="R182" s="55"/>
      <c r="S182" s="55"/>
      <c r="T182" s="55"/>
      <c r="U182" s="55"/>
      <c r="V182" s="55"/>
      <c r="W182" s="55"/>
      <c r="X182" s="56"/>
      <c r="Y182" s="30"/>
      <c r="Z182" s="30"/>
      <c r="AA182" s="30"/>
      <c r="AB182" s="30"/>
      <c r="AC182" s="30"/>
      <c r="AD182" s="30"/>
      <c r="AE182" s="30"/>
      <c r="AT182" s="13" t="s">
        <v>173</v>
      </c>
      <c r="AU182" s="13" t="s">
        <v>86</v>
      </c>
    </row>
    <row r="183" spans="1:65" s="2" customFormat="1" ht="21.75" customHeight="1">
      <c r="A183" s="30"/>
      <c r="B183" s="146"/>
      <c r="C183" s="178" t="s">
        <v>268</v>
      </c>
      <c r="D183" s="178" t="s">
        <v>162</v>
      </c>
      <c r="E183" s="179" t="s">
        <v>269</v>
      </c>
      <c r="F183" s="180" t="s">
        <v>270</v>
      </c>
      <c r="G183" s="181" t="s">
        <v>258</v>
      </c>
      <c r="H183" s="182">
        <v>1</v>
      </c>
      <c r="I183" s="183"/>
      <c r="J183" s="183"/>
      <c r="K183" s="184">
        <f>ROUND(P183*H183,2)</f>
        <v>0</v>
      </c>
      <c r="L183" s="180" t="s">
        <v>166</v>
      </c>
      <c r="M183" s="31"/>
      <c r="N183" s="185" t="s">
        <v>1</v>
      </c>
      <c r="O183" s="186" t="s">
        <v>41</v>
      </c>
      <c r="P183" s="187">
        <f>I183+J183</f>
        <v>0</v>
      </c>
      <c r="Q183" s="187">
        <f>ROUND(I183*H183,2)</f>
        <v>0</v>
      </c>
      <c r="R183" s="187">
        <f>ROUND(J183*H183,2)</f>
        <v>0</v>
      </c>
      <c r="S183" s="55"/>
      <c r="T183" s="188">
        <f>S183*H183</f>
        <v>0</v>
      </c>
      <c r="U183" s="188">
        <v>0</v>
      </c>
      <c r="V183" s="188">
        <f>U183*H183</f>
        <v>0</v>
      </c>
      <c r="W183" s="188">
        <v>0</v>
      </c>
      <c r="X183" s="189">
        <f>W183*H183</f>
        <v>0</v>
      </c>
      <c r="Y183" s="30"/>
      <c r="Z183" s="30"/>
      <c r="AA183" s="30"/>
      <c r="AB183" s="30"/>
      <c r="AC183" s="30"/>
      <c r="AD183" s="30"/>
      <c r="AE183" s="30"/>
      <c r="AR183" s="190" t="s">
        <v>167</v>
      </c>
      <c r="AT183" s="190" t="s">
        <v>162</v>
      </c>
      <c r="AU183" s="190" t="s">
        <v>86</v>
      </c>
      <c r="AY183" s="13" t="s">
        <v>161</v>
      </c>
      <c r="BE183" s="96">
        <f>IF(O183="základní",K183,0)</f>
        <v>0</v>
      </c>
      <c r="BF183" s="96">
        <f>IF(O183="snížená",K183,0)</f>
        <v>0</v>
      </c>
      <c r="BG183" s="96">
        <f>IF(O183="zákl. přenesená",K183,0)</f>
        <v>0</v>
      </c>
      <c r="BH183" s="96">
        <f>IF(O183="sníž. přenesená",K183,0)</f>
        <v>0</v>
      </c>
      <c r="BI183" s="96">
        <f>IF(O183="nulová",K183,0)</f>
        <v>0</v>
      </c>
      <c r="BJ183" s="13" t="s">
        <v>86</v>
      </c>
      <c r="BK183" s="96">
        <f>ROUND(P183*H183,2)</f>
        <v>0</v>
      </c>
      <c r="BL183" s="13" t="s">
        <v>167</v>
      </c>
      <c r="BM183" s="190" t="s">
        <v>271</v>
      </c>
    </row>
    <row r="184" spans="1:65" s="2" customFormat="1" ht="29.25">
      <c r="A184" s="30"/>
      <c r="B184" s="31"/>
      <c r="C184" s="30"/>
      <c r="D184" s="191" t="s">
        <v>169</v>
      </c>
      <c r="E184" s="30"/>
      <c r="F184" s="192" t="s">
        <v>272</v>
      </c>
      <c r="G184" s="30"/>
      <c r="H184" s="30"/>
      <c r="I184" s="106"/>
      <c r="J184" s="106"/>
      <c r="K184" s="30"/>
      <c r="L184" s="30"/>
      <c r="M184" s="31"/>
      <c r="N184" s="193"/>
      <c r="O184" s="194"/>
      <c r="P184" s="55"/>
      <c r="Q184" s="55"/>
      <c r="R184" s="55"/>
      <c r="S184" s="55"/>
      <c r="T184" s="55"/>
      <c r="U184" s="55"/>
      <c r="V184" s="55"/>
      <c r="W184" s="55"/>
      <c r="X184" s="56"/>
      <c r="Y184" s="30"/>
      <c r="Z184" s="30"/>
      <c r="AA184" s="30"/>
      <c r="AB184" s="30"/>
      <c r="AC184" s="30"/>
      <c r="AD184" s="30"/>
      <c r="AE184" s="30"/>
      <c r="AT184" s="13" t="s">
        <v>169</v>
      </c>
      <c r="AU184" s="13" t="s">
        <v>86</v>
      </c>
    </row>
    <row r="185" spans="1:65" s="2" customFormat="1" ht="21.75" customHeight="1">
      <c r="A185" s="30"/>
      <c r="B185" s="146"/>
      <c r="C185" s="178" t="s">
        <v>273</v>
      </c>
      <c r="D185" s="178" t="s">
        <v>162</v>
      </c>
      <c r="E185" s="179" t="s">
        <v>274</v>
      </c>
      <c r="F185" s="180" t="s">
        <v>275</v>
      </c>
      <c r="G185" s="181" t="s">
        <v>165</v>
      </c>
      <c r="H185" s="182">
        <v>1</v>
      </c>
      <c r="I185" s="183"/>
      <c r="J185" s="183"/>
      <c r="K185" s="184">
        <f>ROUND(P185*H185,2)</f>
        <v>0</v>
      </c>
      <c r="L185" s="180" t="s">
        <v>166</v>
      </c>
      <c r="M185" s="31"/>
      <c r="N185" s="185" t="s">
        <v>1</v>
      </c>
      <c r="O185" s="186" t="s">
        <v>41</v>
      </c>
      <c r="P185" s="187">
        <f>I185+J185</f>
        <v>0</v>
      </c>
      <c r="Q185" s="187">
        <f>ROUND(I185*H185,2)</f>
        <v>0</v>
      </c>
      <c r="R185" s="187">
        <f>ROUND(J185*H185,2)</f>
        <v>0</v>
      </c>
      <c r="S185" s="55"/>
      <c r="T185" s="188">
        <f>S185*H185</f>
        <v>0</v>
      </c>
      <c r="U185" s="188">
        <v>0</v>
      </c>
      <c r="V185" s="188">
        <f>U185*H185</f>
        <v>0</v>
      </c>
      <c r="W185" s="188">
        <v>0</v>
      </c>
      <c r="X185" s="189">
        <f>W185*H185</f>
        <v>0</v>
      </c>
      <c r="Y185" s="30"/>
      <c r="Z185" s="30"/>
      <c r="AA185" s="30"/>
      <c r="AB185" s="30"/>
      <c r="AC185" s="30"/>
      <c r="AD185" s="30"/>
      <c r="AE185" s="30"/>
      <c r="AR185" s="190" t="s">
        <v>167</v>
      </c>
      <c r="AT185" s="190" t="s">
        <v>162</v>
      </c>
      <c r="AU185" s="190" t="s">
        <v>86</v>
      </c>
      <c r="AY185" s="13" t="s">
        <v>161</v>
      </c>
      <c r="BE185" s="96">
        <f>IF(O185="základní",K185,0)</f>
        <v>0</v>
      </c>
      <c r="BF185" s="96">
        <f>IF(O185="snížená",K185,0)</f>
        <v>0</v>
      </c>
      <c r="BG185" s="96">
        <f>IF(O185="zákl. přenesená",K185,0)</f>
        <v>0</v>
      </c>
      <c r="BH185" s="96">
        <f>IF(O185="sníž. přenesená",K185,0)</f>
        <v>0</v>
      </c>
      <c r="BI185" s="96">
        <f>IF(O185="nulová",K185,0)</f>
        <v>0</v>
      </c>
      <c r="BJ185" s="13" t="s">
        <v>86</v>
      </c>
      <c r="BK185" s="96">
        <f>ROUND(P185*H185,2)</f>
        <v>0</v>
      </c>
      <c r="BL185" s="13" t="s">
        <v>167</v>
      </c>
      <c r="BM185" s="190" t="s">
        <v>276</v>
      </c>
    </row>
    <row r="186" spans="1:65" s="2" customFormat="1" ht="29.25">
      <c r="A186" s="30"/>
      <c r="B186" s="31"/>
      <c r="C186" s="30"/>
      <c r="D186" s="191" t="s">
        <v>169</v>
      </c>
      <c r="E186" s="30"/>
      <c r="F186" s="192" t="s">
        <v>277</v>
      </c>
      <c r="G186" s="30"/>
      <c r="H186" s="30"/>
      <c r="I186" s="106"/>
      <c r="J186" s="106"/>
      <c r="K186" s="30"/>
      <c r="L186" s="30"/>
      <c r="M186" s="31"/>
      <c r="N186" s="206"/>
      <c r="O186" s="207"/>
      <c r="P186" s="208"/>
      <c r="Q186" s="208"/>
      <c r="R186" s="208"/>
      <c r="S186" s="208"/>
      <c r="T186" s="208"/>
      <c r="U186" s="208"/>
      <c r="V186" s="208"/>
      <c r="W186" s="208"/>
      <c r="X186" s="209"/>
      <c r="Y186" s="30"/>
      <c r="Z186" s="30"/>
      <c r="AA186" s="30"/>
      <c r="AB186" s="30"/>
      <c r="AC186" s="30"/>
      <c r="AD186" s="30"/>
      <c r="AE186" s="30"/>
      <c r="AT186" s="13" t="s">
        <v>169</v>
      </c>
      <c r="AU186" s="13" t="s">
        <v>86</v>
      </c>
    </row>
    <row r="187" spans="1:65" s="2" customFormat="1" ht="6.95" customHeight="1">
      <c r="A187" s="30"/>
      <c r="B187" s="45"/>
      <c r="C187" s="46"/>
      <c r="D187" s="46"/>
      <c r="E187" s="46"/>
      <c r="F187" s="46"/>
      <c r="G187" s="46"/>
      <c r="H187" s="46"/>
      <c r="I187" s="131"/>
      <c r="J187" s="131"/>
      <c r="K187" s="46"/>
      <c r="L187" s="46"/>
      <c r="M187" s="31"/>
      <c r="N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</row>
  </sheetData>
  <autoFilter ref="C127:L186"/>
  <mergeCells count="14">
    <mergeCell ref="D106:F106"/>
    <mergeCell ref="E118:H118"/>
    <mergeCell ref="E120:H120"/>
    <mergeCell ref="M2:Z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J2" s="103"/>
      <c r="M2" s="218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3" t="s">
        <v>103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04"/>
      <c r="J3" s="104"/>
      <c r="K3" s="15"/>
      <c r="L3" s="15"/>
      <c r="M3" s="16"/>
      <c r="AT3" s="13" t="s">
        <v>88</v>
      </c>
    </row>
    <row r="4" spans="1:46" s="1" customFormat="1" ht="24.95" customHeight="1">
      <c r="B4" s="16"/>
      <c r="D4" s="17" t="s">
        <v>119</v>
      </c>
      <c r="I4" s="103"/>
      <c r="J4" s="103"/>
      <c r="M4" s="16"/>
      <c r="N4" s="105" t="s">
        <v>11</v>
      </c>
      <c r="AT4" s="13" t="s">
        <v>3</v>
      </c>
    </row>
    <row r="5" spans="1:46" s="1" customFormat="1" ht="6.95" customHeight="1">
      <c r="B5" s="16"/>
      <c r="I5" s="103"/>
      <c r="J5" s="103"/>
      <c r="M5" s="16"/>
    </row>
    <row r="6" spans="1:46" s="1" customFormat="1" ht="12" customHeight="1">
      <c r="B6" s="16"/>
      <c r="D6" s="23" t="s">
        <v>16</v>
      </c>
      <c r="I6" s="103"/>
      <c r="J6" s="103"/>
      <c r="M6" s="16"/>
    </row>
    <row r="7" spans="1:46" s="1" customFormat="1" ht="16.5" customHeight="1">
      <c r="B7" s="16"/>
      <c r="E7" s="258" t="str">
        <f>'Rekapitulace stavby'!K6</f>
        <v>Oprava EOV v úseku Stříbro - Planá u Mariánských Lázní</v>
      </c>
      <c r="F7" s="259"/>
      <c r="G7" s="259"/>
      <c r="H7" s="259"/>
      <c r="I7" s="103"/>
      <c r="J7" s="103"/>
      <c r="M7" s="16"/>
    </row>
    <row r="8" spans="1:46" s="2" customFormat="1" ht="12" customHeight="1">
      <c r="A8" s="30"/>
      <c r="B8" s="31"/>
      <c r="C8" s="30"/>
      <c r="D8" s="23" t="s">
        <v>120</v>
      </c>
      <c r="E8" s="30"/>
      <c r="F8" s="30"/>
      <c r="G8" s="30"/>
      <c r="H8" s="30"/>
      <c r="I8" s="106"/>
      <c r="J8" s="106"/>
      <c r="K8" s="30"/>
      <c r="L8" s="30"/>
      <c r="M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53" t="s">
        <v>290</v>
      </c>
      <c r="F9" s="260"/>
      <c r="G9" s="260"/>
      <c r="H9" s="260"/>
      <c r="I9" s="106"/>
      <c r="J9" s="106"/>
      <c r="K9" s="30"/>
      <c r="L9" s="30"/>
      <c r="M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106"/>
      <c r="J10" s="106"/>
      <c r="K10" s="30"/>
      <c r="L10" s="30"/>
      <c r="M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3" t="s">
        <v>17</v>
      </c>
      <c r="E11" s="30"/>
      <c r="F11" s="21" t="s">
        <v>1</v>
      </c>
      <c r="G11" s="30"/>
      <c r="H11" s="30"/>
      <c r="I11" s="107" t="s">
        <v>18</v>
      </c>
      <c r="J11" s="108" t="s">
        <v>1</v>
      </c>
      <c r="K11" s="30"/>
      <c r="L11" s="30"/>
      <c r="M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3" t="s">
        <v>19</v>
      </c>
      <c r="E12" s="30"/>
      <c r="F12" s="21" t="s">
        <v>20</v>
      </c>
      <c r="G12" s="30"/>
      <c r="H12" s="30"/>
      <c r="I12" s="107" t="s">
        <v>21</v>
      </c>
      <c r="J12" s="109" t="str">
        <f>'Rekapitulace stavby'!AN8</f>
        <v>20. 4. 2020</v>
      </c>
      <c r="K12" s="30"/>
      <c r="L12" s="30"/>
      <c r="M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106"/>
      <c r="J13" s="106"/>
      <c r="K13" s="30"/>
      <c r="L13" s="30"/>
      <c r="M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3" t="s">
        <v>23</v>
      </c>
      <c r="E14" s="30"/>
      <c r="F14" s="30"/>
      <c r="G14" s="30"/>
      <c r="H14" s="30"/>
      <c r="I14" s="107" t="s">
        <v>24</v>
      </c>
      <c r="J14" s="108" t="str">
        <f>IF('Rekapitulace stavby'!AN10="","",'Rekapitulace stavby'!AN10)</f>
        <v/>
      </c>
      <c r="K14" s="30"/>
      <c r="L14" s="30"/>
      <c r="M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1" t="str">
        <f>IF('Rekapitulace stavby'!E11="","",'Rekapitulace stavby'!E11)</f>
        <v xml:space="preserve"> </v>
      </c>
      <c r="F15" s="30"/>
      <c r="G15" s="30"/>
      <c r="H15" s="30"/>
      <c r="I15" s="107" t="s">
        <v>26</v>
      </c>
      <c r="J15" s="108" t="str">
        <f>IF('Rekapitulace stavby'!AN11="","",'Rekapitulace stavby'!AN11)</f>
        <v/>
      </c>
      <c r="K15" s="30"/>
      <c r="L15" s="30"/>
      <c r="M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106"/>
      <c r="J16" s="106"/>
      <c r="K16" s="30"/>
      <c r="L16" s="30"/>
      <c r="M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3" t="s">
        <v>27</v>
      </c>
      <c r="E17" s="30"/>
      <c r="F17" s="30"/>
      <c r="G17" s="30"/>
      <c r="H17" s="30"/>
      <c r="I17" s="107" t="s">
        <v>24</v>
      </c>
      <c r="J17" s="24" t="str">
        <f>'Rekapitulace stavby'!AN13</f>
        <v>Vyplň údaj</v>
      </c>
      <c r="K17" s="30"/>
      <c r="L17" s="30"/>
      <c r="M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61" t="str">
        <f>'Rekapitulace stavby'!E14</f>
        <v>Vyplň údaj</v>
      </c>
      <c r="F18" s="239"/>
      <c r="G18" s="239"/>
      <c r="H18" s="239"/>
      <c r="I18" s="107" t="s">
        <v>26</v>
      </c>
      <c r="J18" s="24" t="str">
        <f>'Rekapitulace stavby'!AN14</f>
        <v>Vyplň údaj</v>
      </c>
      <c r="K18" s="30"/>
      <c r="L18" s="30"/>
      <c r="M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106"/>
      <c r="J19" s="106"/>
      <c r="K19" s="30"/>
      <c r="L19" s="30"/>
      <c r="M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3" t="s">
        <v>29</v>
      </c>
      <c r="E20" s="30"/>
      <c r="F20" s="30"/>
      <c r="G20" s="30"/>
      <c r="H20" s="30"/>
      <c r="I20" s="107" t="s">
        <v>24</v>
      </c>
      <c r="J20" s="108" t="str">
        <f>IF('Rekapitulace stavby'!AN16="","",'Rekapitulace stavby'!AN16)</f>
        <v/>
      </c>
      <c r="K20" s="30"/>
      <c r="L20" s="30"/>
      <c r="M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1" t="str">
        <f>IF('Rekapitulace stavby'!E17="","",'Rekapitulace stavby'!E17)</f>
        <v xml:space="preserve"> </v>
      </c>
      <c r="F21" s="30"/>
      <c r="G21" s="30"/>
      <c r="H21" s="30"/>
      <c r="I21" s="107" t="s">
        <v>26</v>
      </c>
      <c r="J21" s="108" t="str">
        <f>IF('Rekapitulace stavby'!AN17="","",'Rekapitulace stavby'!AN17)</f>
        <v/>
      </c>
      <c r="K21" s="30"/>
      <c r="L21" s="30"/>
      <c r="M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106"/>
      <c r="J22" s="106"/>
      <c r="K22" s="30"/>
      <c r="L22" s="30"/>
      <c r="M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3" t="s">
        <v>30</v>
      </c>
      <c r="E23" s="30"/>
      <c r="F23" s="30"/>
      <c r="G23" s="30"/>
      <c r="H23" s="30"/>
      <c r="I23" s="107" t="s">
        <v>24</v>
      </c>
      <c r="J23" s="108" t="str">
        <f>IF('Rekapitulace stavby'!AN19="","",'Rekapitulace stavby'!AN19)</f>
        <v/>
      </c>
      <c r="K23" s="30"/>
      <c r="L23" s="30"/>
      <c r="M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1" t="str">
        <f>IF('Rekapitulace stavby'!E20="","",'Rekapitulace stavby'!E20)</f>
        <v xml:space="preserve"> </v>
      </c>
      <c r="F24" s="30"/>
      <c r="G24" s="30"/>
      <c r="H24" s="30"/>
      <c r="I24" s="107" t="s">
        <v>26</v>
      </c>
      <c r="J24" s="108" t="str">
        <f>IF('Rekapitulace stavby'!AN20="","",'Rekapitulace stavby'!AN20)</f>
        <v/>
      </c>
      <c r="K24" s="30"/>
      <c r="L24" s="30"/>
      <c r="M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106"/>
      <c r="J25" s="106"/>
      <c r="K25" s="30"/>
      <c r="L25" s="30"/>
      <c r="M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3" t="s">
        <v>31</v>
      </c>
      <c r="E26" s="30"/>
      <c r="F26" s="30"/>
      <c r="G26" s="30"/>
      <c r="H26" s="30"/>
      <c r="I26" s="106"/>
      <c r="J26" s="106"/>
      <c r="K26" s="30"/>
      <c r="L26" s="30"/>
      <c r="M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0"/>
      <c r="B27" s="111"/>
      <c r="C27" s="110"/>
      <c r="D27" s="110"/>
      <c r="E27" s="243" t="s">
        <v>1</v>
      </c>
      <c r="F27" s="243"/>
      <c r="G27" s="243"/>
      <c r="H27" s="243"/>
      <c r="I27" s="112"/>
      <c r="J27" s="112"/>
      <c r="K27" s="110"/>
      <c r="L27" s="110"/>
      <c r="M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106"/>
      <c r="J28" s="106"/>
      <c r="K28" s="30"/>
      <c r="L28" s="30"/>
      <c r="M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3"/>
      <c r="E29" s="63"/>
      <c r="F29" s="63"/>
      <c r="G29" s="63"/>
      <c r="H29" s="63"/>
      <c r="I29" s="114"/>
      <c r="J29" s="114"/>
      <c r="K29" s="63"/>
      <c r="L29" s="63"/>
      <c r="M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1" t="s">
        <v>122</v>
      </c>
      <c r="E30" s="30"/>
      <c r="F30" s="30"/>
      <c r="G30" s="30"/>
      <c r="H30" s="30"/>
      <c r="I30" s="106"/>
      <c r="J30" s="106"/>
      <c r="K30" s="28">
        <f>K96</f>
        <v>0</v>
      </c>
      <c r="L30" s="30"/>
      <c r="M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1"/>
      <c r="C31" s="30"/>
      <c r="D31" s="30"/>
      <c r="E31" s="23" t="s">
        <v>33</v>
      </c>
      <c r="F31" s="30"/>
      <c r="G31" s="30"/>
      <c r="H31" s="30"/>
      <c r="I31" s="106"/>
      <c r="J31" s="106"/>
      <c r="K31" s="115">
        <f>I96</f>
        <v>0</v>
      </c>
      <c r="L31" s="30"/>
      <c r="M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1"/>
      <c r="C32" s="30"/>
      <c r="D32" s="30"/>
      <c r="E32" s="23" t="s">
        <v>34</v>
      </c>
      <c r="F32" s="30"/>
      <c r="G32" s="30"/>
      <c r="H32" s="30"/>
      <c r="I32" s="106"/>
      <c r="J32" s="106"/>
      <c r="K32" s="115">
        <f>J96</f>
        <v>0</v>
      </c>
      <c r="L32" s="30"/>
      <c r="M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7" t="s">
        <v>113</v>
      </c>
      <c r="E33" s="30"/>
      <c r="F33" s="30"/>
      <c r="G33" s="30"/>
      <c r="H33" s="30"/>
      <c r="I33" s="106"/>
      <c r="J33" s="106"/>
      <c r="K33" s="28">
        <f>K101</f>
        <v>0</v>
      </c>
      <c r="L33" s="30"/>
      <c r="M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16" t="s">
        <v>36</v>
      </c>
      <c r="E34" s="30"/>
      <c r="F34" s="30"/>
      <c r="G34" s="30"/>
      <c r="H34" s="30"/>
      <c r="I34" s="106"/>
      <c r="J34" s="106"/>
      <c r="K34" s="68">
        <f>ROUND(K30 + K33, 2)</f>
        <v>0</v>
      </c>
      <c r="L34" s="30"/>
      <c r="M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3"/>
      <c r="E35" s="63"/>
      <c r="F35" s="63"/>
      <c r="G35" s="63"/>
      <c r="H35" s="63"/>
      <c r="I35" s="114"/>
      <c r="J35" s="114"/>
      <c r="K35" s="63"/>
      <c r="L35" s="63"/>
      <c r="M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38</v>
      </c>
      <c r="G36" s="30"/>
      <c r="H36" s="30"/>
      <c r="I36" s="117" t="s">
        <v>37</v>
      </c>
      <c r="J36" s="106"/>
      <c r="K36" s="34" t="s">
        <v>39</v>
      </c>
      <c r="L36" s="30"/>
      <c r="M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18" t="s">
        <v>40</v>
      </c>
      <c r="E37" s="23" t="s">
        <v>41</v>
      </c>
      <c r="F37" s="115">
        <f>ROUND((SUM(BE101:BE108) + SUM(BE128:BE186)),  2)</f>
        <v>0</v>
      </c>
      <c r="G37" s="30"/>
      <c r="H37" s="30"/>
      <c r="I37" s="119">
        <v>0.21</v>
      </c>
      <c r="J37" s="106"/>
      <c r="K37" s="115">
        <f>ROUND(((SUM(BE101:BE108) + SUM(BE128:BE186))*I37),  2)</f>
        <v>0</v>
      </c>
      <c r="L37" s="30"/>
      <c r="M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3" t="s">
        <v>42</v>
      </c>
      <c r="F38" s="115">
        <f>ROUND((SUM(BF101:BF108) + SUM(BF128:BF186)),  2)</f>
        <v>0</v>
      </c>
      <c r="G38" s="30"/>
      <c r="H38" s="30"/>
      <c r="I38" s="119">
        <v>0.15</v>
      </c>
      <c r="J38" s="106"/>
      <c r="K38" s="115">
        <f>ROUND(((SUM(BF101:BF108) + SUM(BF128:BF186))*I38),  2)</f>
        <v>0</v>
      </c>
      <c r="L38" s="30"/>
      <c r="M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3" t="s">
        <v>43</v>
      </c>
      <c r="F39" s="115">
        <f>ROUND((SUM(BG101:BG108) + SUM(BG128:BG186)),  2)</f>
        <v>0</v>
      </c>
      <c r="G39" s="30"/>
      <c r="H39" s="30"/>
      <c r="I39" s="119">
        <v>0.21</v>
      </c>
      <c r="J39" s="106"/>
      <c r="K39" s="115">
        <f>0</f>
        <v>0</v>
      </c>
      <c r="L39" s="30"/>
      <c r="M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3" t="s">
        <v>44</v>
      </c>
      <c r="F40" s="115">
        <f>ROUND((SUM(BH101:BH108) + SUM(BH128:BH186)),  2)</f>
        <v>0</v>
      </c>
      <c r="G40" s="30"/>
      <c r="H40" s="30"/>
      <c r="I40" s="119">
        <v>0.15</v>
      </c>
      <c r="J40" s="106"/>
      <c r="K40" s="115">
        <f>0</f>
        <v>0</v>
      </c>
      <c r="L40" s="30"/>
      <c r="M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3" t="s">
        <v>45</v>
      </c>
      <c r="F41" s="115">
        <f>ROUND((SUM(BI101:BI108) + SUM(BI128:BI186)),  2)</f>
        <v>0</v>
      </c>
      <c r="G41" s="30"/>
      <c r="H41" s="30"/>
      <c r="I41" s="119">
        <v>0</v>
      </c>
      <c r="J41" s="106"/>
      <c r="K41" s="115">
        <f>0</f>
        <v>0</v>
      </c>
      <c r="L41" s="30"/>
      <c r="M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106"/>
      <c r="J42" s="106"/>
      <c r="K42" s="30"/>
      <c r="L42" s="30"/>
      <c r="M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20" t="s">
        <v>46</v>
      </c>
      <c r="E43" s="57"/>
      <c r="F43" s="57"/>
      <c r="G43" s="121" t="s">
        <v>47</v>
      </c>
      <c r="H43" s="122" t="s">
        <v>48</v>
      </c>
      <c r="I43" s="123"/>
      <c r="J43" s="123"/>
      <c r="K43" s="124">
        <f>SUM(K34:K41)</f>
        <v>0</v>
      </c>
      <c r="L43" s="125"/>
      <c r="M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106"/>
      <c r="J44" s="106"/>
      <c r="K44" s="30"/>
      <c r="L44" s="30"/>
      <c r="M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6"/>
      <c r="I45" s="103"/>
      <c r="J45" s="103"/>
      <c r="M45" s="16"/>
    </row>
    <row r="46" spans="1:31" s="1" customFormat="1" ht="14.45" customHeight="1">
      <c r="B46" s="16"/>
      <c r="I46" s="103"/>
      <c r="J46" s="103"/>
      <c r="M46" s="16"/>
    </row>
    <row r="47" spans="1:31" s="1" customFormat="1" ht="14.45" customHeight="1">
      <c r="B47" s="16"/>
      <c r="I47" s="103"/>
      <c r="J47" s="103"/>
      <c r="M47" s="16"/>
    </row>
    <row r="48" spans="1:31" s="1" customFormat="1" ht="14.45" customHeight="1">
      <c r="B48" s="16"/>
      <c r="I48" s="103"/>
      <c r="J48" s="103"/>
      <c r="M48" s="16"/>
    </row>
    <row r="49" spans="1:31" s="1" customFormat="1" ht="14.45" customHeight="1">
      <c r="B49" s="16"/>
      <c r="I49" s="103"/>
      <c r="J49" s="103"/>
      <c r="M49" s="16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126"/>
      <c r="J50" s="126"/>
      <c r="K50" s="42"/>
      <c r="L50" s="42"/>
      <c r="M50" s="40"/>
    </row>
    <row r="51" spans="1:31">
      <c r="B51" s="16"/>
      <c r="M51" s="16"/>
    </row>
    <row r="52" spans="1:31">
      <c r="B52" s="16"/>
      <c r="M52" s="16"/>
    </row>
    <row r="53" spans="1:31">
      <c r="B53" s="16"/>
      <c r="M53" s="16"/>
    </row>
    <row r="54" spans="1:31">
      <c r="B54" s="16"/>
      <c r="M54" s="16"/>
    </row>
    <row r="55" spans="1:31">
      <c r="B55" s="16"/>
      <c r="M55" s="16"/>
    </row>
    <row r="56" spans="1:31">
      <c r="B56" s="16"/>
      <c r="M56" s="16"/>
    </row>
    <row r="57" spans="1:31">
      <c r="B57" s="16"/>
      <c r="M57" s="16"/>
    </row>
    <row r="58" spans="1:31">
      <c r="B58" s="16"/>
      <c r="M58" s="16"/>
    </row>
    <row r="59" spans="1:31">
      <c r="B59" s="16"/>
      <c r="M59" s="16"/>
    </row>
    <row r="60" spans="1:31">
      <c r="B60" s="16"/>
      <c r="M60" s="16"/>
    </row>
    <row r="61" spans="1:31" s="2" customFormat="1" ht="12.75">
      <c r="A61" s="30"/>
      <c r="B61" s="31"/>
      <c r="C61" s="30"/>
      <c r="D61" s="43" t="s">
        <v>51</v>
      </c>
      <c r="E61" s="33"/>
      <c r="F61" s="127" t="s">
        <v>52</v>
      </c>
      <c r="G61" s="43" t="s">
        <v>51</v>
      </c>
      <c r="H61" s="33"/>
      <c r="I61" s="128"/>
      <c r="J61" s="129" t="s">
        <v>52</v>
      </c>
      <c r="K61" s="33"/>
      <c r="L61" s="33"/>
      <c r="M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M62" s="16"/>
    </row>
    <row r="63" spans="1:31">
      <c r="B63" s="16"/>
      <c r="M63" s="16"/>
    </row>
    <row r="64" spans="1:31">
      <c r="B64" s="16"/>
      <c r="M64" s="16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130"/>
      <c r="J65" s="130"/>
      <c r="K65" s="44"/>
      <c r="L65" s="44"/>
      <c r="M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M66" s="16"/>
    </row>
    <row r="67" spans="1:31">
      <c r="B67" s="16"/>
      <c r="M67" s="16"/>
    </row>
    <row r="68" spans="1:31">
      <c r="B68" s="16"/>
      <c r="M68" s="16"/>
    </row>
    <row r="69" spans="1:31">
      <c r="B69" s="16"/>
      <c r="M69" s="16"/>
    </row>
    <row r="70" spans="1:31">
      <c r="B70" s="16"/>
      <c r="M70" s="16"/>
    </row>
    <row r="71" spans="1:31">
      <c r="B71" s="16"/>
      <c r="M71" s="16"/>
    </row>
    <row r="72" spans="1:31">
      <c r="B72" s="16"/>
      <c r="M72" s="16"/>
    </row>
    <row r="73" spans="1:31">
      <c r="B73" s="16"/>
      <c r="M73" s="16"/>
    </row>
    <row r="74" spans="1:31">
      <c r="B74" s="16"/>
      <c r="M74" s="16"/>
    </row>
    <row r="75" spans="1:31">
      <c r="B75" s="16"/>
      <c r="M75" s="16"/>
    </row>
    <row r="76" spans="1:31" s="2" customFormat="1" ht="12.75">
      <c r="A76" s="30"/>
      <c r="B76" s="31"/>
      <c r="C76" s="30"/>
      <c r="D76" s="43" t="s">
        <v>51</v>
      </c>
      <c r="E76" s="33"/>
      <c r="F76" s="127" t="s">
        <v>52</v>
      </c>
      <c r="G76" s="43" t="s">
        <v>51</v>
      </c>
      <c r="H76" s="33"/>
      <c r="I76" s="128"/>
      <c r="J76" s="129" t="s">
        <v>52</v>
      </c>
      <c r="K76" s="33"/>
      <c r="L76" s="33"/>
      <c r="M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131"/>
      <c r="J77" s="131"/>
      <c r="K77" s="46"/>
      <c r="L77" s="46"/>
      <c r="M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132"/>
      <c r="J81" s="132"/>
      <c r="K81" s="48"/>
      <c r="L81" s="48"/>
      <c r="M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7" t="s">
        <v>123</v>
      </c>
      <c r="D82" s="30"/>
      <c r="E82" s="30"/>
      <c r="F82" s="30"/>
      <c r="G82" s="30"/>
      <c r="H82" s="30"/>
      <c r="I82" s="106"/>
      <c r="J82" s="106"/>
      <c r="K82" s="30"/>
      <c r="L82" s="30"/>
      <c r="M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106"/>
      <c r="J83" s="106"/>
      <c r="K83" s="30"/>
      <c r="L83" s="30"/>
      <c r="M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3" t="s">
        <v>16</v>
      </c>
      <c r="D84" s="30"/>
      <c r="E84" s="30"/>
      <c r="F84" s="30"/>
      <c r="G84" s="30"/>
      <c r="H84" s="30"/>
      <c r="I84" s="106"/>
      <c r="J84" s="106"/>
      <c r="K84" s="30"/>
      <c r="L84" s="30"/>
      <c r="M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Oprava EOV v úseku Stříbro - Planá u Mariánských Lázní</v>
      </c>
      <c r="F85" s="259"/>
      <c r="G85" s="259"/>
      <c r="H85" s="259"/>
      <c r="I85" s="106"/>
      <c r="J85" s="106"/>
      <c r="K85" s="30"/>
      <c r="L85" s="30"/>
      <c r="M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3" t="s">
        <v>120</v>
      </c>
      <c r="D86" s="30"/>
      <c r="E86" s="30"/>
      <c r="F86" s="30"/>
      <c r="G86" s="30"/>
      <c r="H86" s="30"/>
      <c r="I86" s="106"/>
      <c r="J86" s="106"/>
      <c r="K86" s="30"/>
      <c r="L86" s="30"/>
      <c r="M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53" t="str">
        <f>E9</f>
        <v>S6 - ŽST Brod nad Tichou</v>
      </c>
      <c r="F87" s="260"/>
      <c r="G87" s="260"/>
      <c r="H87" s="260"/>
      <c r="I87" s="106"/>
      <c r="J87" s="106"/>
      <c r="K87" s="30"/>
      <c r="L87" s="30"/>
      <c r="M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106"/>
      <c r="J88" s="106"/>
      <c r="K88" s="30"/>
      <c r="L88" s="30"/>
      <c r="M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3" t="s">
        <v>19</v>
      </c>
      <c r="D89" s="30"/>
      <c r="E89" s="30"/>
      <c r="F89" s="21" t="str">
        <f>F12</f>
        <v>Trať Stříbro - Planá</v>
      </c>
      <c r="G89" s="30"/>
      <c r="H89" s="30"/>
      <c r="I89" s="107" t="s">
        <v>21</v>
      </c>
      <c r="J89" s="109" t="str">
        <f>IF(J12="","",J12)</f>
        <v>20. 4. 2020</v>
      </c>
      <c r="K89" s="30"/>
      <c r="L89" s="30"/>
      <c r="M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106"/>
      <c r="J90" s="106"/>
      <c r="K90" s="30"/>
      <c r="L90" s="30"/>
      <c r="M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3" t="s">
        <v>23</v>
      </c>
      <c r="D91" s="30"/>
      <c r="E91" s="30"/>
      <c r="F91" s="21" t="str">
        <f>E15</f>
        <v xml:space="preserve"> </v>
      </c>
      <c r="G91" s="30"/>
      <c r="H91" s="30"/>
      <c r="I91" s="107" t="s">
        <v>29</v>
      </c>
      <c r="J91" s="133" t="str">
        <f>E21</f>
        <v xml:space="preserve"> </v>
      </c>
      <c r="K91" s="30"/>
      <c r="L91" s="30"/>
      <c r="M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107" t="s">
        <v>30</v>
      </c>
      <c r="J92" s="133" t="str">
        <f>E24</f>
        <v xml:space="preserve"> </v>
      </c>
      <c r="K92" s="30"/>
      <c r="L92" s="30"/>
      <c r="M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106"/>
      <c r="J93" s="106"/>
      <c r="K93" s="30"/>
      <c r="L93" s="30"/>
      <c r="M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4" t="s">
        <v>124</v>
      </c>
      <c r="D94" s="101"/>
      <c r="E94" s="101"/>
      <c r="F94" s="101"/>
      <c r="G94" s="101"/>
      <c r="H94" s="101"/>
      <c r="I94" s="135" t="s">
        <v>125</v>
      </c>
      <c r="J94" s="135" t="s">
        <v>126</v>
      </c>
      <c r="K94" s="136" t="s">
        <v>127</v>
      </c>
      <c r="L94" s="101"/>
      <c r="M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106"/>
      <c r="J95" s="106"/>
      <c r="K95" s="30"/>
      <c r="L95" s="30"/>
      <c r="M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7" t="s">
        <v>128</v>
      </c>
      <c r="D96" s="30"/>
      <c r="E96" s="30"/>
      <c r="F96" s="30"/>
      <c r="G96" s="30"/>
      <c r="H96" s="30"/>
      <c r="I96" s="138">
        <f>Q128</f>
        <v>0</v>
      </c>
      <c r="J96" s="138">
        <f>R128</f>
        <v>0</v>
      </c>
      <c r="K96" s="68">
        <f>K128</f>
        <v>0</v>
      </c>
      <c r="L96" s="30"/>
      <c r="M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129</v>
      </c>
    </row>
    <row r="97" spans="1:65" s="9" customFormat="1" ht="24.95" customHeight="1">
      <c r="B97" s="139"/>
      <c r="D97" s="140" t="s">
        <v>130</v>
      </c>
      <c r="E97" s="141"/>
      <c r="F97" s="141"/>
      <c r="G97" s="141"/>
      <c r="H97" s="141"/>
      <c r="I97" s="142">
        <f>Q129</f>
        <v>0</v>
      </c>
      <c r="J97" s="142">
        <f>R129</f>
        <v>0</v>
      </c>
      <c r="K97" s="143">
        <f>K129</f>
        <v>0</v>
      </c>
      <c r="M97" s="139"/>
    </row>
    <row r="98" spans="1:65" s="9" customFormat="1" ht="24.95" customHeight="1">
      <c r="B98" s="139"/>
      <c r="D98" s="140" t="s">
        <v>131</v>
      </c>
      <c r="E98" s="141"/>
      <c r="F98" s="141"/>
      <c r="G98" s="141"/>
      <c r="H98" s="141"/>
      <c r="I98" s="142">
        <f>Q174</f>
        <v>0</v>
      </c>
      <c r="J98" s="142">
        <f>R174</f>
        <v>0</v>
      </c>
      <c r="K98" s="143">
        <f>K174</f>
        <v>0</v>
      </c>
      <c r="M98" s="139"/>
    </row>
    <row r="99" spans="1:65" s="2" customFormat="1" ht="21.75" customHeight="1">
      <c r="A99" s="30"/>
      <c r="B99" s="31"/>
      <c r="C99" s="30"/>
      <c r="D99" s="30"/>
      <c r="E99" s="30"/>
      <c r="F99" s="30"/>
      <c r="G99" s="30"/>
      <c r="H99" s="30"/>
      <c r="I99" s="106"/>
      <c r="J99" s="106"/>
      <c r="K99" s="30"/>
      <c r="L99" s="30"/>
      <c r="M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65" s="2" customFormat="1" ht="6.95" customHeight="1">
      <c r="A100" s="30"/>
      <c r="B100" s="31"/>
      <c r="C100" s="30"/>
      <c r="D100" s="30"/>
      <c r="E100" s="30"/>
      <c r="F100" s="30"/>
      <c r="G100" s="30"/>
      <c r="H100" s="30"/>
      <c r="I100" s="106"/>
      <c r="J100" s="106"/>
      <c r="K100" s="30"/>
      <c r="L100" s="30"/>
      <c r="M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65" s="2" customFormat="1" ht="29.25" customHeight="1">
      <c r="A101" s="30"/>
      <c r="B101" s="31"/>
      <c r="C101" s="137" t="s">
        <v>132</v>
      </c>
      <c r="D101" s="30"/>
      <c r="E101" s="30"/>
      <c r="F101" s="30"/>
      <c r="G101" s="30"/>
      <c r="H101" s="30"/>
      <c r="I101" s="106"/>
      <c r="J101" s="106"/>
      <c r="K101" s="144">
        <f>ROUND(K102 + K103 + K104 + K105 + K106 + K107,2)</f>
        <v>0</v>
      </c>
      <c r="L101" s="30"/>
      <c r="M101" s="40"/>
      <c r="O101" s="145" t="s">
        <v>40</v>
      </c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65" s="2" customFormat="1" ht="18" customHeight="1">
      <c r="A102" s="30"/>
      <c r="B102" s="146"/>
      <c r="C102" s="106"/>
      <c r="D102" s="250" t="s">
        <v>133</v>
      </c>
      <c r="E102" s="257"/>
      <c r="F102" s="257"/>
      <c r="G102" s="106"/>
      <c r="H102" s="106"/>
      <c r="I102" s="106"/>
      <c r="J102" s="106"/>
      <c r="K102" s="92">
        <v>0</v>
      </c>
      <c r="L102" s="106"/>
      <c r="M102" s="148"/>
      <c r="N102" s="149"/>
      <c r="O102" s="150" t="s">
        <v>41</v>
      </c>
      <c r="P102" s="149"/>
      <c r="Q102" s="149"/>
      <c r="R102" s="149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51" t="s">
        <v>134</v>
      </c>
      <c r="AZ102" s="149"/>
      <c r="BA102" s="149"/>
      <c r="BB102" s="149"/>
      <c r="BC102" s="149"/>
      <c r="BD102" s="149"/>
      <c r="BE102" s="152">
        <f t="shared" ref="BE102:BE107" si="0">IF(O102="základní",K102,0)</f>
        <v>0</v>
      </c>
      <c r="BF102" s="152">
        <f t="shared" ref="BF102:BF107" si="1">IF(O102="snížená",K102,0)</f>
        <v>0</v>
      </c>
      <c r="BG102" s="152">
        <f t="shared" ref="BG102:BG107" si="2">IF(O102="zákl. přenesená",K102,0)</f>
        <v>0</v>
      </c>
      <c r="BH102" s="152">
        <f t="shared" ref="BH102:BH107" si="3">IF(O102="sníž. přenesená",K102,0)</f>
        <v>0</v>
      </c>
      <c r="BI102" s="152">
        <f t="shared" ref="BI102:BI107" si="4">IF(O102="nulová",K102,0)</f>
        <v>0</v>
      </c>
      <c r="BJ102" s="151" t="s">
        <v>86</v>
      </c>
      <c r="BK102" s="149"/>
      <c r="BL102" s="149"/>
      <c r="BM102" s="149"/>
    </row>
    <row r="103" spans="1:65" s="2" customFormat="1" ht="18" customHeight="1">
      <c r="A103" s="30"/>
      <c r="B103" s="146"/>
      <c r="C103" s="106"/>
      <c r="D103" s="250" t="s">
        <v>135</v>
      </c>
      <c r="E103" s="257"/>
      <c r="F103" s="257"/>
      <c r="G103" s="106"/>
      <c r="H103" s="106"/>
      <c r="I103" s="106"/>
      <c r="J103" s="106"/>
      <c r="K103" s="92">
        <v>0</v>
      </c>
      <c r="L103" s="106"/>
      <c r="M103" s="148"/>
      <c r="N103" s="149"/>
      <c r="O103" s="150" t="s">
        <v>41</v>
      </c>
      <c r="P103" s="149"/>
      <c r="Q103" s="149"/>
      <c r="R103" s="149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49"/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51" t="s">
        <v>134</v>
      </c>
      <c r="AZ103" s="149"/>
      <c r="BA103" s="149"/>
      <c r="BB103" s="149"/>
      <c r="BC103" s="149"/>
      <c r="BD103" s="149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86</v>
      </c>
      <c r="BK103" s="149"/>
      <c r="BL103" s="149"/>
      <c r="BM103" s="149"/>
    </row>
    <row r="104" spans="1:65" s="2" customFormat="1" ht="18" customHeight="1">
      <c r="A104" s="30"/>
      <c r="B104" s="146"/>
      <c r="C104" s="106"/>
      <c r="D104" s="250" t="s">
        <v>136</v>
      </c>
      <c r="E104" s="257"/>
      <c r="F104" s="257"/>
      <c r="G104" s="106"/>
      <c r="H104" s="106"/>
      <c r="I104" s="106"/>
      <c r="J104" s="106"/>
      <c r="K104" s="92">
        <v>0</v>
      </c>
      <c r="L104" s="106"/>
      <c r="M104" s="148"/>
      <c r="N104" s="149"/>
      <c r="O104" s="150" t="s">
        <v>41</v>
      </c>
      <c r="P104" s="149"/>
      <c r="Q104" s="149"/>
      <c r="R104" s="149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51" t="s">
        <v>134</v>
      </c>
      <c r="AZ104" s="149"/>
      <c r="BA104" s="149"/>
      <c r="BB104" s="149"/>
      <c r="BC104" s="149"/>
      <c r="BD104" s="149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86</v>
      </c>
      <c r="BK104" s="149"/>
      <c r="BL104" s="149"/>
      <c r="BM104" s="149"/>
    </row>
    <row r="105" spans="1:65" s="2" customFormat="1" ht="18" customHeight="1">
      <c r="A105" s="30"/>
      <c r="B105" s="146"/>
      <c r="C105" s="106"/>
      <c r="D105" s="250" t="s">
        <v>137</v>
      </c>
      <c r="E105" s="257"/>
      <c r="F105" s="257"/>
      <c r="G105" s="106"/>
      <c r="H105" s="106"/>
      <c r="I105" s="106"/>
      <c r="J105" s="106"/>
      <c r="K105" s="92">
        <v>0</v>
      </c>
      <c r="L105" s="106"/>
      <c r="M105" s="148"/>
      <c r="N105" s="149"/>
      <c r="O105" s="150" t="s">
        <v>41</v>
      </c>
      <c r="P105" s="149"/>
      <c r="Q105" s="149"/>
      <c r="R105" s="149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51" t="s">
        <v>134</v>
      </c>
      <c r="AZ105" s="149"/>
      <c r="BA105" s="149"/>
      <c r="BB105" s="149"/>
      <c r="BC105" s="149"/>
      <c r="BD105" s="149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86</v>
      </c>
      <c r="BK105" s="149"/>
      <c r="BL105" s="149"/>
      <c r="BM105" s="149"/>
    </row>
    <row r="106" spans="1:65" s="2" customFormat="1" ht="18" customHeight="1">
      <c r="A106" s="30"/>
      <c r="B106" s="146"/>
      <c r="C106" s="106"/>
      <c r="D106" s="250" t="s">
        <v>138</v>
      </c>
      <c r="E106" s="257"/>
      <c r="F106" s="257"/>
      <c r="G106" s="106"/>
      <c r="H106" s="106"/>
      <c r="I106" s="106"/>
      <c r="J106" s="106"/>
      <c r="K106" s="92">
        <v>0</v>
      </c>
      <c r="L106" s="106"/>
      <c r="M106" s="148"/>
      <c r="N106" s="149"/>
      <c r="O106" s="150" t="s">
        <v>41</v>
      </c>
      <c r="P106" s="149"/>
      <c r="Q106" s="149"/>
      <c r="R106" s="149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51" t="s">
        <v>134</v>
      </c>
      <c r="AZ106" s="149"/>
      <c r="BA106" s="149"/>
      <c r="BB106" s="149"/>
      <c r="BC106" s="149"/>
      <c r="BD106" s="149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86</v>
      </c>
      <c r="BK106" s="149"/>
      <c r="BL106" s="149"/>
      <c r="BM106" s="149"/>
    </row>
    <row r="107" spans="1:65" s="2" customFormat="1" ht="18" customHeight="1">
      <c r="A107" s="30"/>
      <c r="B107" s="146"/>
      <c r="C107" s="106"/>
      <c r="D107" s="147" t="s">
        <v>139</v>
      </c>
      <c r="E107" s="106"/>
      <c r="F107" s="106"/>
      <c r="G107" s="106"/>
      <c r="H107" s="106"/>
      <c r="I107" s="106"/>
      <c r="J107" s="106"/>
      <c r="K107" s="92">
        <f>ROUND(K30*T107,2)</f>
        <v>0</v>
      </c>
      <c r="L107" s="106"/>
      <c r="M107" s="148"/>
      <c r="N107" s="149"/>
      <c r="O107" s="150" t="s">
        <v>41</v>
      </c>
      <c r="P107" s="149"/>
      <c r="Q107" s="149"/>
      <c r="R107" s="149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51" t="s">
        <v>140</v>
      </c>
      <c r="AZ107" s="149"/>
      <c r="BA107" s="149"/>
      <c r="BB107" s="149"/>
      <c r="BC107" s="149"/>
      <c r="BD107" s="149"/>
      <c r="BE107" s="152">
        <f t="shared" si="0"/>
        <v>0</v>
      </c>
      <c r="BF107" s="152">
        <f t="shared" si="1"/>
        <v>0</v>
      </c>
      <c r="BG107" s="152">
        <f t="shared" si="2"/>
        <v>0</v>
      </c>
      <c r="BH107" s="152">
        <f t="shared" si="3"/>
        <v>0</v>
      </c>
      <c r="BI107" s="152">
        <f t="shared" si="4"/>
        <v>0</v>
      </c>
      <c r="BJ107" s="151" t="s">
        <v>86</v>
      </c>
      <c r="BK107" s="149"/>
      <c r="BL107" s="149"/>
      <c r="BM107" s="149"/>
    </row>
    <row r="108" spans="1:65" s="2" customFormat="1">
      <c r="A108" s="30"/>
      <c r="B108" s="31"/>
      <c r="C108" s="30"/>
      <c r="D108" s="30"/>
      <c r="E108" s="30"/>
      <c r="F108" s="30"/>
      <c r="G108" s="30"/>
      <c r="H108" s="30"/>
      <c r="I108" s="106"/>
      <c r="J108" s="106"/>
      <c r="K108" s="30"/>
      <c r="L108" s="30"/>
      <c r="M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65" s="2" customFormat="1" ht="29.25" customHeight="1">
      <c r="A109" s="30"/>
      <c r="B109" s="31"/>
      <c r="C109" s="100" t="s">
        <v>118</v>
      </c>
      <c r="D109" s="101"/>
      <c r="E109" s="101"/>
      <c r="F109" s="101"/>
      <c r="G109" s="101"/>
      <c r="H109" s="101"/>
      <c r="I109" s="153"/>
      <c r="J109" s="153"/>
      <c r="K109" s="102">
        <f>ROUND(K96+K101,2)</f>
        <v>0</v>
      </c>
      <c r="L109" s="101"/>
      <c r="M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65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131"/>
      <c r="J110" s="131"/>
      <c r="K110" s="46"/>
      <c r="L110" s="46"/>
      <c r="M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132"/>
      <c r="J114" s="132"/>
      <c r="K114" s="48"/>
      <c r="L114" s="48"/>
      <c r="M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17" t="s">
        <v>141</v>
      </c>
      <c r="D115" s="30"/>
      <c r="E115" s="30"/>
      <c r="F115" s="30"/>
      <c r="G115" s="30"/>
      <c r="H115" s="30"/>
      <c r="I115" s="106"/>
      <c r="J115" s="106"/>
      <c r="K115" s="30"/>
      <c r="L115" s="30"/>
      <c r="M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106"/>
      <c r="J116" s="106"/>
      <c r="K116" s="30"/>
      <c r="L116" s="30"/>
      <c r="M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3" t="s">
        <v>16</v>
      </c>
      <c r="D117" s="30"/>
      <c r="E117" s="30"/>
      <c r="F117" s="30"/>
      <c r="G117" s="30"/>
      <c r="H117" s="30"/>
      <c r="I117" s="106"/>
      <c r="J117" s="106"/>
      <c r="K117" s="30"/>
      <c r="L117" s="30"/>
      <c r="M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58" t="str">
        <f>E7</f>
        <v>Oprava EOV v úseku Stříbro - Planá u Mariánských Lázní</v>
      </c>
      <c r="F118" s="259"/>
      <c r="G118" s="259"/>
      <c r="H118" s="259"/>
      <c r="I118" s="106"/>
      <c r="J118" s="106"/>
      <c r="K118" s="30"/>
      <c r="L118" s="30"/>
      <c r="M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3" t="s">
        <v>120</v>
      </c>
      <c r="D119" s="30"/>
      <c r="E119" s="30"/>
      <c r="F119" s="30"/>
      <c r="G119" s="30"/>
      <c r="H119" s="30"/>
      <c r="I119" s="106"/>
      <c r="J119" s="106"/>
      <c r="K119" s="30"/>
      <c r="L119" s="30"/>
      <c r="M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53" t="str">
        <f>E9</f>
        <v>S6 - ŽST Brod nad Tichou</v>
      </c>
      <c r="F120" s="260"/>
      <c r="G120" s="260"/>
      <c r="H120" s="260"/>
      <c r="I120" s="106"/>
      <c r="J120" s="106"/>
      <c r="K120" s="30"/>
      <c r="L120" s="30"/>
      <c r="M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106"/>
      <c r="J121" s="106"/>
      <c r="K121" s="30"/>
      <c r="L121" s="30"/>
      <c r="M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3" t="s">
        <v>19</v>
      </c>
      <c r="D122" s="30"/>
      <c r="E122" s="30"/>
      <c r="F122" s="21" t="str">
        <f>F12</f>
        <v>Trať Stříbro - Planá</v>
      </c>
      <c r="G122" s="30"/>
      <c r="H122" s="30"/>
      <c r="I122" s="107" t="s">
        <v>21</v>
      </c>
      <c r="J122" s="109" t="str">
        <f>IF(J12="","",J12)</f>
        <v>20. 4. 2020</v>
      </c>
      <c r="K122" s="30"/>
      <c r="L122" s="30"/>
      <c r="M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106"/>
      <c r="J123" s="106"/>
      <c r="K123" s="30"/>
      <c r="L123" s="30"/>
      <c r="M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3" t="s">
        <v>23</v>
      </c>
      <c r="D124" s="30"/>
      <c r="E124" s="30"/>
      <c r="F124" s="21" t="str">
        <f>E15</f>
        <v xml:space="preserve"> </v>
      </c>
      <c r="G124" s="30"/>
      <c r="H124" s="30"/>
      <c r="I124" s="107" t="s">
        <v>29</v>
      </c>
      <c r="J124" s="133" t="str">
        <f>E21</f>
        <v xml:space="preserve"> </v>
      </c>
      <c r="K124" s="30"/>
      <c r="L124" s="30"/>
      <c r="M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>
      <c r="A125" s="30"/>
      <c r="B125" s="31"/>
      <c r="C125" s="23" t="s">
        <v>27</v>
      </c>
      <c r="D125" s="30"/>
      <c r="E125" s="30"/>
      <c r="F125" s="21" t="str">
        <f>IF(E18="","",E18)</f>
        <v>Vyplň údaj</v>
      </c>
      <c r="G125" s="30"/>
      <c r="H125" s="30"/>
      <c r="I125" s="107" t="s">
        <v>30</v>
      </c>
      <c r="J125" s="133" t="str">
        <f>E24</f>
        <v xml:space="preserve"> </v>
      </c>
      <c r="K125" s="30"/>
      <c r="L125" s="30"/>
      <c r="M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106"/>
      <c r="J126" s="106"/>
      <c r="K126" s="30"/>
      <c r="L126" s="30"/>
      <c r="M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0" customFormat="1" ht="29.25" customHeight="1">
      <c r="A127" s="154"/>
      <c r="B127" s="155"/>
      <c r="C127" s="156" t="s">
        <v>142</v>
      </c>
      <c r="D127" s="157" t="s">
        <v>61</v>
      </c>
      <c r="E127" s="157" t="s">
        <v>57</v>
      </c>
      <c r="F127" s="157" t="s">
        <v>58</v>
      </c>
      <c r="G127" s="157" t="s">
        <v>143</v>
      </c>
      <c r="H127" s="157" t="s">
        <v>144</v>
      </c>
      <c r="I127" s="158" t="s">
        <v>145</v>
      </c>
      <c r="J127" s="158" t="s">
        <v>146</v>
      </c>
      <c r="K127" s="157" t="s">
        <v>127</v>
      </c>
      <c r="L127" s="159" t="s">
        <v>147</v>
      </c>
      <c r="M127" s="160"/>
      <c r="N127" s="59" t="s">
        <v>1</v>
      </c>
      <c r="O127" s="60" t="s">
        <v>40</v>
      </c>
      <c r="P127" s="60" t="s">
        <v>148</v>
      </c>
      <c r="Q127" s="60" t="s">
        <v>149</v>
      </c>
      <c r="R127" s="60" t="s">
        <v>150</v>
      </c>
      <c r="S127" s="60" t="s">
        <v>151</v>
      </c>
      <c r="T127" s="60" t="s">
        <v>152</v>
      </c>
      <c r="U127" s="60" t="s">
        <v>153</v>
      </c>
      <c r="V127" s="60" t="s">
        <v>154</v>
      </c>
      <c r="W127" s="60" t="s">
        <v>155</v>
      </c>
      <c r="X127" s="61" t="s">
        <v>156</v>
      </c>
      <c r="Y127" s="154"/>
      <c r="Z127" s="154"/>
      <c r="AA127" s="154"/>
      <c r="AB127" s="154"/>
      <c r="AC127" s="154"/>
      <c r="AD127" s="154"/>
      <c r="AE127" s="154"/>
    </row>
    <row r="128" spans="1:63" s="2" customFormat="1" ht="22.9" customHeight="1">
      <c r="A128" s="30"/>
      <c r="B128" s="31"/>
      <c r="C128" s="66" t="s">
        <v>157</v>
      </c>
      <c r="D128" s="30"/>
      <c r="E128" s="30"/>
      <c r="F128" s="30"/>
      <c r="G128" s="30"/>
      <c r="H128" s="30"/>
      <c r="I128" s="106"/>
      <c r="J128" s="106"/>
      <c r="K128" s="161">
        <f>BK128</f>
        <v>0</v>
      </c>
      <c r="L128" s="30"/>
      <c r="M128" s="31"/>
      <c r="N128" s="62"/>
      <c r="O128" s="53"/>
      <c r="P128" s="63"/>
      <c r="Q128" s="162">
        <f>Q129+Q174</f>
        <v>0</v>
      </c>
      <c r="R128" s="162">
        <f>R129+R174</f>
        <v>0</v>
      </c>
      <c r="S128" s="63"/>
      <c r="T128" s="163">
        <f>T129+T174</f>
        <v>0</v>
      </c>
      <c r="U128" s="63"/>
      <c r="V128" s="163">
        <f>V129+V174</f>
        <v>0</v>
      </c>
      <c r="W128" s="63"/>
      <c r="X128" s="164">
        <f>X129+X174</f>
        <v>0</v>
      </c>
      <c r="Y128" s="30"/>
      <c r="Z128" s="30"/>
      <c r="AA128" s="30"/>
      <c r="AB128" s="30"/>
      <c r="AC128" s="30"/>
      <c r="AD128" s="30"/>
      <c r="AE128" s="30"/>
      <c r="AT128" s="13" t="s">
        <v>77</v>
      </c>
      <c r="AU128" s="13" t="s">
        <v>129</v>
      </c>
      <c r="BK128" s="165">
        <f>BK129+BK174</f>
        <v>0</v>
      </c>
    </row>
    <row r="129" spans="1:65" s="11" customFormat="1" ht="25.9" customHeight="1">
      <c r="B129" s="166"/>
      <c r="D129" s="167" t="s">
        <v>77</v>
      </c>
      <c r="E129" s="168" t="s">
        <v>158</v>
      </c>
      <c r="F129" s="168" t="s">
        <v>159</v>
      </c>
      <c r="I129" s="169"/>
      <c r="J129" s="169"/>
      <c r="K129" s="170">
        <f>BK129</f>
        <v>0</v>
      </c>
      <c r="M129" s="166"/>
      <c r="N129" s="171"/>
      <c r="O129" s="172"/>
      <c r="P129" s="172"/>
      <c r="Q129" s="173">
        <f>SUM(Q130:Q173)</f>
        <v>0</v>
      </c>
      <c r="R129" s="173">
        <f>SUM(R130:R173)</f>
        <v>0</v>
      </c>
      <c r="S129" s="172"/>
      <c r="T129" s="174">
        <f>SUM(T130:T173)</f>
        <v>0</v>
      </c>
      <c r="U129" s="172"/>
      <c r="V129" s="174">
        <f>SUM(V130:V173)</f>
        <v>0</v>
      </c>
      <c r="W129" s="172"/>
      <c r="X129" s="175">
        <f>SUM(X130:X173)</f>
        <v>0</v>
      </c>
      <c r="AR129" s="167" t="s">
        <v>160</v>
      </c>
      <c r="AT129" s="176" t="s">
        <v>77</v>
      </c>
      <c r="AU129" s="176" t="s">
        <v>78</v>
      </c>
      <c r="AY129" s="167" t="s">
        <v>161</v>
      </c>
      <c r="BK129" s="177">
        <f>SUM(BK130:BK173)</f>
        <v>0</v>
      </c>
    </row>
    <row r="130" spans="1:65" s="2" customFormat="1" ht="21.75" customHeight="1">
      <c r="A130" s="30"/>
      <c r="B130" s="146"/>
      <c r="C130" s="178" t="s">
        <v>86</v>
      </c>
      <c r="D130" s="178" t="s">
        <v>162</v>
      </c>
      <c r="E130" s="179" t="s">
        <v>163</v>
      </c>
      <c r="F130" s="180" t="s">
        <v>164</v>
      </c>
      <c r="G130" s="181" t="s">
        <v>165</v>
      </c>
      <c r="H130" s="182">
        <v>2</v>
      </c>
      <c r="I130" s="183"/>
      <c r="J130" s="183"/>
      <c r="K130" s="184">
        <f>ROUND(P130*H130,2)</f>
        <v>0</v>
      </c>
      <c r="L130" s="180" t="s">
        <v>166</v>
      </c>
      <c r="M130" s="31"/>
      <c r="N130" s="185" t="s">
        <v>1</v>
      </c>
      <c r="O130" s="186" t="s">
        <v>41</v>
      </c>
      <c r="P130" s="187">
        <f>I130+J130</f>
        <v>0</v>
      </c>
      <c r="Q130" s="187">
        <f>ROUND(I130*H130,2)</f>
        <v>0</v>
      </c>
      <c r="R130" s="187">
        <f>ROUND(J130*H130,2)</f>
        <v>0</v>
      </c>
      <c r="S130" s="55"/>
      <c r="T130" s="188">
        <f>S130*H130</f>
        <v>0</v>
      </c>
      <c r="U130" s="188">
        <v>0</v>
      </c>
      <c r="V130" s="188">
        <f>U130*H130</f>
        <v>0</v>
      </c>
      <c r="W130" s="188">
        <v>0</v>
      </c>
      <c r="X130" s="189">
        <f>W130*H130</f>
        <v>0</v>
      </c>
      <c r="Y130" s="30"/>
      <c r="Z130" s="30"/>
      <c r="AA130" s="30"/>
      <c r="AB130" s="30"/>
      <c r="AC130" s="30"/>
      <c r="AD130" s="30"/>
      <c r="AE130" s="30"/>
      <c r="AR130" s="190" t="s">
        <v>167</v>
      </c>
      <c r="AT130" s="190" t="s">
        <v>162</v>
      </c>
      <c r="AU130" s="190" t="s">
        <v>86</v>
      </c>
      <c r="AY130" s="13" t="s">
        <v>161</v>
      </c>
      <c r="BE130" s="96">
        <f>IF(O130="základní",K130,0)</f>
        <v>0</v>
      </c>
      <c r="BF130" s="96">
        <f>IF(O130="snížená",K130,0)</f>
        <v>0</v>
      </c>
      <c r="BG130" s="96">
        <f>IF(O130="zákl. přenesená",K130,0)</f>
        <v>0</v>
      </c>
      <c r="BH130" s="96">
        <f>IF(O130="sníž. přenesená",K130,0)</f>
        <v>0</v>
      </c>
      <c r="BI130" s="96">
        <f>IF(O130="nulová",K130,0)</f>
        <v>0</v>
      </c>
      <c r="BJ130" s="13" t="s">
        <v>86</v>
      </c>
      <c r="BK130" s="96">
        <f>ROUND(P130*H130,2)</f>
        <v>0</v>
      </c>
      <c r="BL130" s="13" t="s">
        <v>167</v>
      </c>
      <c r="BM130" s="190" t="s">
        <v>168</v>
      </c>
    </row>
    <row r="131" spans="1:65" s="2" customFormat="1" ht="19.5">
      <c r="A131" s="30"/>
      <c r="B131" s="31"/>
      <c r="C131" s="30"/>
      <c r="D131" s="191" t="s">
        <v>169</v>
      </c>
      <c r="E131" s="30"/>
      <c r="F131" s="192" t="s">
        <v>164</v>
      </c>
      <c r="G131" s="30"/>
      <c r="H131" s="30"/>
      <c r="I131" s="106"/>
      <c r="J131" s="106"/>
      <c r="K131" s="30"/>
      <c r="L131" s="30"/>
      <c r="M131" s="31"/>
      <c r="N131" s="193"/>
      <c r="O131" s="194"/>
      <c r="P131" s="55"/>
      <c r="Q131" s="55"/>
      <c r="R131" s="55"/>
      <c r="S131" s="55"/>
      <c r="T131" s="55"/>
      <c r="U131" s="55"/>
      <c r="V131" s="55"/>
      <c r="W131" s="55"/>
      <c r="X131" s="56"/>
      <c r="Y131" s="30"/>
      <c r="Z131" s="30"/>
      <c r="AA131" s="30"/>
      <c r="AB131" s="30"/>
      <c r="AC131" s="30"/>
      <c r="AD131" s="30"/>
      <c r="AE131" s="30"/>
      <c r="AT131" s="13" t="s">
        <v>169</v>
      </c>
      <c r="AU131" s="13" t="s">
        <v>86</v>
      </c>
    </row>
    <row r="132" spans="1:65" s="2" customFormat="1" ht="21.75" customHeight="1">
      <c r="A132" s="30"/>
      <c r="B132" s="146"/>
      <c r="C132" s="195" t="s">
        <v>88</v>
      </c>
      <c r="D132" s="195" t="s">
        <v>158</v>
      </c>
      <c r="E132" s="196" t="s">
        <v>170</v>
      </c>
      <c r="F132" s="197" t="s">
        <v>171</v>
      </c>
      <c r="G132" s="198" t="s">
        <v>165</v>
      </c>
      <c r="H132" s="199">
        <v>2</v>
      </c>
      <c r="I132" s="200"/>
      <c r="J132" s="201"/>
      <c r="K132" s="202">
        <f>ROUND(P132*H132,2)</f>
        <v>0</v>
      </c>
      <c r="L132" s="197" t="s">
        <v>166</v>
      </c>
      <c r="M132" s="203"/>
      <c r="N132" s="204" t="s">
        <v>1</v>
      </c>
      <c r="O132" s="186" t="s">
        <v>41</v>
      </c>
      <c r="P132" s="187">
        <f>I132+J132</f>
        <v>0</v>
      </c>
      <c r="Q132" s="187">
        <f>ROUND(I132*H132,2)</f>
        <v>0</v>
      </c>
      <c r="R132" s="187">
        <f>ROUND(J132*H132,2)</f>
        <v>0</v>
      </c>
      <c r="S132" s="55"/>
      <c r="T132" s="188">
        <f>S132*H132</f>
        <v>0</v>
      </c>
      <c r="U132" s="188">
        <v>0</v>
      </c>
      <c r="V132" s="188">
        <f>U132*H132</f>
        <v>0</v>
      </c>
      <c r="W132" s="188">
        <v>0</v>
      </c>
      <c r="X132" s="189">
        <f>W132*H132</f>
        <v>0</v>
      </c>
      <c r="Y132" s="30"/>
      <c r="Z132" s="30"/>
      <c r="AA132" s="30"/>
      <c r="AB132" s="30"/>
      <c r="AC132" s="30"/>
      <c r="AD132" s="30"/>
      <c r="AE132" s="30"/>
      <c r="AR132" s="190" t="s">
        <v>167</v>
      </c>
      <c r="AT132" s="190" t="s">
        <v>158</v>
      </c>
      <c r="AU132" s="190" t="s">
        <v>86</v>
      </c>
      <c r="AY132" s="13" t="s">
        <v>161</v>
      </c>
      <c r="BE132" s="96">
        <f>IF(O132="základní",K132,0)</f>
        <v>0</v>
      </c>
      <c r="BF132" s="96">
        <f>IF(O132="snížená",K132,0)</f>
        <v>0</v>
      </c>
      <c r="BG132" s="96">
        <f>IF(O132="zákl. přenesená",K132,0)</f>
        <v>0</v>
      </c>
      <c r="BH132" s="96">
        <f>IF(O132="sníž. přenesená",K132,0)</f>
        <v>0</v>
      </c>
      <c r="BI132" s="96">
        <f>IF(O132="nulová",K132,0)</f>
        <v>0</v>
      </c>
      <c r="BJ132" s="13" t="s">
        <v>86</v>
      </c>
      <c r="BK132" s="96">
        <f>ROUND(P132*H132,2)</f>
        <v>0</v>
      </c>
      <c r="BL132" s="13" t="s">
        <v>167</v>
      </c>
      <c r="BM132" s="190" t="s">
        <v>172</v>
      </c>
    </row>
    <row r="133" spans="1:65" s="2" customFormat="1" ht="19.5">
      <c r="A133" s="30"/>
      <c r="B133" s="31"/>
      <c r="C133" s="30"/>
      <c r="D133" s="191" t="s">
        <v>169</v>
      </c>
      <c r="E133" s="30"/>
      <c r="F133" s="192" t="s">
        <v>171</v>
      </c>
      <c r="G133" s="30"/>
      <c r="H133" s="30"/>
      <c r="I133" s="106"/>
      <c r="J133" s="106"/>
      <c r="K133" s="30"/>
      <c r="L133" s="30"/>
      <c r="M133" s="31"/>
      <c r="N133" s="193"/>
      <c r="O133" s="194"/>
      <c r="P133" s="55"/>
      <c r="Q133" s="55"/>
      <c r="R133" s="55"/>
      <c r="S133" s="55"/>
      <c r="T133" s="55"/>
      <c r="U133" s="55"/>
      <c r="V133" s="55"/>
      <c r="W133" s="55"/>
      <c r="X133" s="56"/>
      <c r="Y133" s="30"/>
      <c r="Z133" s="30"/>
      <c r="AA133" s="30"/>
      <c r="AB133" s="30"/>
      <c r="AC133" s="30"/>
      <c r="AD133" s="30"/>
      <c r="AE133" s="30"/>
      <c r="AT133" s="13" t="s">
        <v>169</v>
      </c>
      <c r="AU133" s="13" t="s">
        <v>86</v>
      </c>
    </row>
    <row r="134" spans="1:65" s="2" customFormat="1" ht="19.5">
      <c r="A134" s="30"/>
      <c r="B134" s="31"/>
      <c r="C134" s="30"/>
      <c r="D134" s="191" t="s">
        <v>173</v>
      </c>
      <c r="E134" s="30"/>
      <c r="F134" s="205" t="s">
        <v>174</v>
      </c>
      <c r="G134" s="30"/>
      <c r="H134" s="30"/>
      <c r="I134" s="106"/>
      <c r="J134" s="106"/>
      <c r="K134" s="30"/>
      <c r="L134" s="30"/>
      <c r="M134" s="31"/>
      <c r="N134" s="193"/>
      <c r="O134" s="194"/>
      <c r="P134" s="55"/>
      <c r="Q134" s="55"/>
      <c r="R134" s="55"/>
      <c r="S134" s="55"/>
      <c r="T134" s="55"/>
      <c r="U134" s="55"/>
      <c r="V134" s="55"/>
      <c r="W134" s="55"/>
      <c r="X134" s="56"/>
      <c r="Y134" s="30"/>
      <c r="Z134" s="30"/>
      <c r="AA134" s="30"/>
      <c r="AB134" s="30"/>
      <c r="AC134" s="30"/>
      <c r="AD134" s="30"/>
      <c r="AE134" s="30"/>
      <c r="AT134" s="13" t="s">
        <v>173</v>
      </c>
      <c r="AU134" s="13" t="s">
        <v>86</v>
      </c>
    </row>
    <row r="135" spans="1:65" s="2" customFormat="1" ht="21.75" customHeight="1">
      <c r="A135" s="30"/>
      <c r="B135" s="146"/>
      <c r="C135" s="178" t="s">
        <v>160</v>
      </c>
      <c r="D135" s="178" t="s">
        <v>162</v>
      </c>
      <c r="E135" s="179" t="s">
        <v>175</v>
      </c>
      <c r="F135" s="180" t="s">
        <v>176</v>
      </c>
      <c r="G135" s="181" t="s">
        <v>165</v>
      </c>
      <c r="H135" s="182">
        <v>2</v>
      </c>
      <c r="I135" s="183"/>
      <c r="J135" s="183"/>
      <c r="K135" s="184">
        <f>ROUND(P135*H135,2)</f>
        <v>0</v>
      </c>
      <c r="L135" s="180" t="s">
        <v>166</v>
      </c>
      <c r="M135" s="31"/>
      <c r="N135" s="185" t="s">
        <v>1</v>
      </c>
      <c r="O135" s="186" t="s">
        <v>41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55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0"/>
      <c r="Z135" s="30"/>
      <c r="AA135" s="30"/>
      <c r="AB135" s="30"/>
      <c r="AC135" s="30"/>
      <c r="AD135" s="30"/>
      <c r="AE135" s="30"/>
      <c r="AR135" s="190" t="s">
        <v>167</v>
      </c>
      <c r="AT135" s="190" t="s">
        <v>162</v>
      </c>
      <c r="AU135" s="190" t="s">
        <v>86</v>
      </c>
      <c r="AY135" s="13" t="s">
        <v>161</v>
      </c>
      <c r="BE135" s="96">
        <f>IF(O135="základní",K135,0)</f>
        <v>0</v>
      </c>
      <c r="BF135" s="96">
        <f>IF(O135="snížená",K135,0)</f>
        <v>0</v>
      </c>
      <c r="BG135" s="96">
        <f>IF(O135="zákl. přenesená",K135,0)</f>
        <v>0</v>
      </c>
      <c r="BH135" s="96">
        <f>IF(O135="sníž. přenesená",K135,0)</f>
        <v>0</v>
      </c>
      <c r="BI135" s="96">
        <f>IF(O135="nulová",K135,0)</f>
        <v>0</v>
      </c>
      <c r="BJ135" s="13" t="s">
        <v>86</v>
      </c>
      <c r="BK135" s="96">
        <f>ROUND(P135*H135,2)</f>
        <v>0</v>
      </c>
      <c r="BL135" s="13" t="s">
        <v>167</v>
      </c>
      <c r="BM135" s="190" t="s">
        <v>177</v>
      </c>
    </row>
    <row r="136" spans="1:65" s="2" customFormat="1" ht="19.5">
      <c r="A136" s="30"/>
      <c r="B136" s="31"/>
      <c r="C136" s="30"/>
      <c r="D136" s="191" t="s">
        <v>169</v>
      </c>
      <c r="E136" s="30"/>
      <c r="F136" s="192" t="s">
        <v>176</v>
      </c>
      <c r="G136" s="30"/>
      <c r="H136" s="30"/>
      <c r="I136" s="106"/>
      <c r="J136" s="106"/>
      <c r="K136" s="30"/>
      <c r="L136" s="30"/>
      <c r="M136" s="31"/>
      <c r="N136" s="193"/>
      <c r="O136" s="194"/>
      <c r="P136" s="55"/>
      <c r="Q136" s="55"/>
      <c r="R136" s="55"/>
      <c r="S136" s="55"/>
      <c r="T136" s="55"/>
      <c r="U136" s="55"/>
      <c r="V136" s="55"/>
      <c r="W136" s="55"/>
      <c r="X136" s="56"/>
      <c r="Y136" s="30"/>
      <c r="Z136" s="30"/>
      <c r="AA136" s="30"/>
      <c r="AB136" s="30"/>
      <c r="AC136" s="30"/>
      <c r="AD136" s="30"/>
      <c r="AE136" s="30"/>
      <c r="AT136" s="13" t="s">
        <v>169</v>
      </c>
      <c r="AU136" s="13" t="s">
        <v>86</v>
      </c>
    </row>
    <row r="137" spans="1:65" s="2" customFormat="1" ht="21.75" customHeight="1">
      <c r="A137" s="30"/>
      <c r="B137" s="146"/>
      <c r="C137" s="195" t="s">
        <v>178</v>
      </c>
      <c r="D137" s="195" t="s">
        <v>158</v>
      </c>
      <c r="E137" s="196" t="s">
        <v>179</v>
      </c>
      <c r="F137" s="197" t="s">
        <v>180</v>
      </c>
      <c r="G137" s="198" t="s">
        <v>165</v>
      </c>
      <c r="H137" s="199">
        <v>2</v>
      </c>
      <c r="I137" s="200"/>
      <c r="J137" s="201"/>
      <c r="K137" s="202">
        <f>ROUND(P137*H137,2)</f>
        <v>0</v>
      </c>
      <c r="L137" s="197" t="s">
        <v>166</v>
      </c>
      <c r="M137" s="203"/>
      <c r="N137" s="204" t="s">
        <v>1</v>
      </c>
      <c r="O137" s="186" t="s">
        <v>41</v>
      </c>
      <c r="P137" s="187">
        <f>I137+J137</f>
        <v>0</v>
      </c>
      <c r="Q137" s="187">
        <f>ROUND(I137*H137,2)</f>
        <v>0</v>
      </c>
      <c r="R137" s="187">
        <f>ROUND(J137*H137,2)</f>
        <v>0</v>
      </c>
      <c r="S137" s="55"/>
      <c r="T137" s="188">
        <f>S137*H137</f>
        <v>0</v>
      </c>
      <c r="U137" s="188">
        <v>0</v>
      </c>
      <c r="V137" s="188">
        <f>U137*H137</f>
        <v>0</v>
      </c>
      <c r="W137" s="188">
        <v>0</v>
      </c>
      <c r="X137" s="189">
        <f>W137*H137</f>
        <v>0</v>
      </c>
      <c r="Y137" s="30"/>
      <c r="Z137" s="30"/>
      <c r="AA137" s="30"/>
      <c r="AB137" s="30"/>
      <c r="AC137" s="30"/>
      <c r="AD137" s="30"/>
      <c r="AE137" s="30"/>
      <c r="AR137" s="190" t="s">
        <v>167</v>
      </c>
      <c r="AT137" s="190" t="s">
        <v>158</v>
      </c>
      <c r="AU137" s="190" t="s">
        <v>86</v>
      </c>
      <c r="AY137" s="13" t="s">
        <v>161</v>
      </c>
      <c r="BE137" s="96">
        <f>IF(O137="základní",K137,0)</f>
        <v>0</v>
      </c>
      <c r="BF137" s="96">
        <f>IF(O137="snížená",K137,0)</f>
        <v>0</v>
      </c>
      <c r="BG137" s="96">
        <f>IF(O137="zákl. přenesená",K137,0)</f>
        <v>0</v>
      </c>
      <c r="BH137" s="96">
        <f>IF(O137="sníž. přenesená",K137,0)</f>
        <v>0</v>
      </c>
      <c r="BI137" s="96">
        <f>IF(O137="nulová",K137,0)</f>
        <v>0</v>
      </c>
      <c r="BJ137" s="13" t="s">
        <v>86</v>
      </c>
      <c r="BK137" s="96">
        <f>ROUND(P137*H137,2)</f>
        <v>0</v>
      </c>
      <c r="BL137" s="13" t="s">
        <v>167</v>
      </c>
      <c r="BM137" s="190" t="s">
        <v>181</v>
      </c>
    </row>
    <row r="138" spans="1:65" s="2" customFormat="1" ht="19.5">
      <c r="A138" s="30"/>
      <c r="B138" s="31"/>
      <c r="C138" s="30"/>
      <c r="D138" s="191" t="s">
        <v>169</v>
      </c>
      <c r="E138" s="30"/>
      <c r="F138" s="192" t="s">
        <v>180</v>
      </c>
      <c r="G138" s="30"/>
      <c r="H138" s="30"/>
      <c r="I138" s="106"/>
      <c r="J138" s="106"/>
      <c r="K138" s="30"/>
      <c r="L138" s="30"/>
      <c r="M138" s="31"/>
      <c r="N138" s="193"/>
      <c r="O138" s="194"/>
      <c r="P138" s="55"/>
      <c r="Q138" s="55"/>
      <c r="R138" s="55"/>
      <c r="S138" s="55"/>
      <c r="T138" s="55"/>
      <c r="U138" s="55"/>
      <c r="V138" s="55"/>
      <c r="W138" s="55"/>
      <c r="X138" s="56"/>
      <c r="Y138" s="30"/>
      <c r="Z138" s="30"/>
      <c r="AA138" s="30"/>
      <c r="AB138" s="30"/>
      <c r="AC138" s="30"/>
      <c r="AD138" s="30"/>
      <c r="AE138" s="30"/>
      <c r="AT138" s="13" t="s">
        <v>169</v>
      </c>
      <c r="AU138" s="13" t="s">
        <v>86</v>
      </c>
    </row>
    <row r="139" spans="1:65" s="2" customFormat="1" ht="19.5">
      <c r="A139" s="30"/>
      <c r="B139" s="31"/>
      <c r="C139" s="30"/>
      <c r="D139" s="191" t="s">
        <v>173</v>
      </c>
      <c r="E139" s="30"/>
      <c r="F139" s="205" t="s">
        <v>182</v>
      </c>
      <c r="G139" s="30"/>
      <c r="H139" s="30"/>
      <c r="I139" s="106"/>
      <c r="J139" s="106"/>
      <c r="K139" s="30"/>
      <c r="L139" s="30"/>
      <c r="M139" s="31"/>
      <c r="N139" s="193"/>
      <c r="O139" s="194"/>
      <c r="P139" s="55"/>
      <c r="Q139" s="55"/>
      <c r="R139" s="55"/>
      <c r="S139" s="55"/>
      <c r="T139" s="55"/>
      <c r="U139" s="55"/>
      <c r="V139" s="55"/>
      <c r="W139" s="55"/>
      <c r="X139" s="56"/>
      <c r="Y139" s="30"/>
      <c r="Z139" s="30"/>
      <c r="AA139" s="30"/>
      <c r="AB139" s="30"/>
      <c r="AC139" s="30"/>
      <c r="AD139" s="30"/>
      <c r="AE139" s="30"/>
      <c r="AT139" s="13" t="s">
        <v>173</v>
      </c>
      <c r="AU139" s="13" t="s">
        <v>86</v>
      </c>
    </row>
    <row r="140" spans="1:65" s="2" customFormat="1" ht="21.75" customHeight="1">
      <c r="A140" s="30"/>
      <c r="B140" s="146"/>
      <c r="C140" s="178" t="s">
        <v>183</v>
      </c>
      <c r="D140" s="178" t="s">
        <v>162</v>
      </c>
      <c r="E140" s="179" t="s">
        <v>184</v>
      </c>
      <c r="F140" s="180" t="s">
        <v>185</v>
      </c>
      <c r="G140" s="181" t="s">
        <v>165</v>
      </c>
      <c r="H140" s="182">
        <v>2</v>
      </c>
      <c r="I140" s="183"/>
      <c r="J140" s="183"/>
      <c r="K140" s="184">
        <f>ROUND(P140*H140,2)</f>
        <v>0</v>
      </c>
      <c r="L140" s="180" t="s">
        <v>166</v>
      </c>
      <c r="M140" s="31"/>
      <c r="N140" s="185" t="s">
        <v>1</v>
      </c>
      <c r="O140" s="186" t="s">
        <v>41</v>
      </c>
      <c r="P140" s="187">
        <f>I140+J140</f>
        <v>0</v>
      </c>
      <c r="Q140" s="187">
        <f>ROUND(I140*H140,2)</f>
        <v>0</v>
      </c>
      <c r="R140" s="187">
        <f>ROUND(J140*H140,2)</f>
        <v>0</v>
      </c>
      <c r="S140" s="55"/>
      <c r="T140" s="188">
        <f>S140*H140</f>
        <v>0</v>
      </c>
      <c r="U140" s="188">
        <v>0</v>
      </c>
      <c r="V140" s="188">
        <f>U140*H140</f>
        <v>0</v>
      </c>
      <c r="W140" s="188">
        <v>0</v>
      </c>
      <c r="X140" s="189">
        <f>W140*H140</f>
        <v>0</v>
      </c>
      <c r="Y140" s="30"/>
      <c r="Z140" s="30"/>
      <c r="AA140" s="30"/>
      <c r="AB140" s="30"/>
      <c r="AC140" s="30"/>
      <c r="AD140" s="30"/>
      <c r="AE140" s="30"/>
      <c r="AR140" s="190" t="s">
        <v>167</v>
      </c>
      <c r="AT140" s="190" t="s">
        <v>162</v>
      </c>
      <c r="AU140" s="190" t="s">
        <v>86</v>
      </c>
      <c r="AY140" s="13" t="s">
        <v>161</v>
      </c>
      <c r="BE140" s="96">
        <f>IF(O140="základní",K140,0)</f>
        <v>0</v>
      </c>
      <c r="BF140" s="96">
        <f>IF(O140="snížená",K140,0)</f>
        <v>0</v>
      </c>
      <c r="BG140" s="96">
        <f>IF(O140="zákl. přenesená",K140,0)</f>
        <v>0</v>
      </c>
      <c r="BH140" s="96">
        <f>IF(O140="sníž. přenesená",K140,0)</f>
        <v>0</v>
      </c>
      <c r="BI140" s="96">
        <f>IF(O140="nulová",K140,0)</f>
        <v>0</v>
      </c>
      <c r="BJ140" s="13" t="s">
        <v>86</v>
      </c>
      <c r="BK140" s="96">
        <f>ROUND(P140*H140,2)</f>
        <v>0</v>
      </c>
      <c r="BL140" s="13" t="s">
        <v>167</v>
      </c>
      <c r="BM140" s="190" t="s">
        <v>186</v>
      </c>
    </row>
    <row r="141" spans="1:65" s="2" customFormat="1" ht="19.5">
      <c r="A141" s="30"/>
      <c r="B141" s="31"/>
      <c r="C141" s="30"/>
      <c r="D141" s="191" t="s">
        <v>169</v>
      </c>
      <c r="E141" s="30"/>
      <c r="F141" s="192" t="s">
        <v>185</v>
      </c>
      <c r="G141" s="30"/>
      <c r="H141" s="30"/>
      <c r="I141" s="106"/>
      <c r="J141" s="106"/>
      <c r="K141" s="30"/>
      <c r="L141" s="30"/>
      <c r="M141" s="31"/>
      <c r="N141" s="193"/>
      <c r="O141" s="194"/>
      <c r="P141" s="55"/>
      <c r="Q141" s="55"/>
      <c r="R141" s="55"/>
      <c r="S141" s="55"/>
      <c r="T141" s="55"/>
      <c r="U141" s="55"/>
      <c r="V141" s="55"/>
      <c r="W141" s="55"/>
      <c r="X141" s="56"/>
      <c r="Y141" s="30"/>
      <c r="Z141" s="30"/>
      <c r="AA141" s="30"/>
      <c r="AB141" s="30"/>
      <c r="AC141" s="30"/>
      <c r="AD141" s="30"/>
      <c r="AE141" s="30"/>
      <c r="AT141" s="13" t="s">
        <v>169</v>
      </c>
      <c r="AU141" s="13" t="s">
        <v>86</v>
      </c>
    </row>
    <row r="142" spans="1:65" s="2" customFormat="1" ht="21.75" customHeight="1">
      <c r="A142" s="30"/>
      <c r="B142" s="146"/>
      <c r="C142" s="195" t="s">
        <v>187</v>
      </c>
      <c r="D142" s="195" t="s">
        <v>158</v>
      </c>
      <c r="E142" s="196" t="s">
        <v>188</v>
      </c>
      <c r="F142" s="197" t="s">
        <v>189</v>
      </c>
      <c r="G142" s="198" t="s">
        <v>165</v>
      </c>
      <c r="H142" s="199">
        <v>2</v>
      </c>
      <c r="I142" s="200"/>
      <c r="J142" s="201"/>
      <c r="K142" s="202">
        <f>ROUND(P142*H142,2)</f>
        <v>0</v>
      </c>
      <c r="L142" s="197" t="s">
        <v>166</v>
      </c>
      <c r="M142" s="203"/>
      <c r="N142" s="204" t="s">
        <v>1</v>
      </c>
      <c r="O142" s="186" t="s">
        <v>41</v>
      </c>
      <c r="P142" s="187">
        <f>I142+J142</f>
        <v>0</v>
      </c>
      <c r="Q142" s="187">
        <f>ROUND(I142*H142,2)</f>
        <v>0</v>
      </c>
      <c r="R142" s="187">
        <f>ROUND(J142*H142,2)</f>
        <v>0</v>
      </c>
      <c r="S142" s="55"/>
      <c r="T142" s="188">
        <f>S142*H142</f>
        <v>0</v>
      </c>
      <c r="U142" s="188">
        <v>0</v>
      </c>
      <c r="V142" s="188">
        <f>U142*H142</f>
        <v>0</v>
      </c>
      <c r="W142" s="188">
        <v>0</v>
      </c>
      <c r="X142" s="189">
        <f>W142*H142</f>
        <v>0</v>
      </c>
      <c r="Y142" s="30"/>
      <c r="Z142" s="30"/>
      <c r="AA142" s="30"/>
      <c r="AB142" s="30"/>
      <c r="AC142" s="30"/>
      <c r="AD142" s="30"/>
      <c r="AE142" s="30"/>
      <c r="AR142" s="190" t="s">
        <v>167</v>
      </c>
      <c r="AT142" s="190" t="s">
        <v>158</v>
      </c>
      <c r="AU142" s="190" t="s">
        <v>86</v>
      </c>
      <c r="AY142" s="13" t="s">
        <v>161</v>
      </c>
      <c r="BE142" s="96">
        <f>IF(O142="základní",K142,0)</f>
        <v>0</v>
      </c>
      <c r="BF142" s="96">
        <f>IF(O142="snížená",K142,0)</f>
        <v>0</v>
      </c>
      <c r="BG142" s="96">
        <f>IF(O142="zákl. přenesená",K142,0)</f>
        <v>0</v>
      </c>
      <c r="BH142" s="96">
        <f>IF(O142="sníž. přenesená",K142,0)</f>
        <v>0</v>
      </c>
      <c r="BI142" s="96">
        <f>IF(O142="nulová",K142,0)</f>
        <v>0</v>
      </c>
      <c r="BJ142" s="13" t="s">
        <v>86</v>
      </c>
      <c r="BK142" s="96">
        <f>ROUND(P142*H142,2)</f>
        <v>0</v>
      </c>
      <c r="BL142" s="13" t="s">
        <v>167</v>
      </c>
      <c r="BM142" s="190" t="s">
        <v>190</v>
      </c>
    </row>
    <row r="143" spans="1:65" s="2" customFormat="1">
      <c r="A143" s="30"/>
      <c r="B143" s="31"/>
      <c r="C143" s="30"/>
      <c r="D143" s="191" t="s">
        <v>169</v>
      </c>
      <c r="E143" s="30"/>
      <c r="F143" s="192" t="s">
        <v>189</v>
      </c>
      <c r="G143" s="30"/>
      <c r="H143" s="30"/>
      <c r="I143" s="106"/>
      <c r="J143" s="106"/>
      <c r="K143" s="30"/>
      <c r="L143" s="30"/>
      <c r="M143" s="31"/>
      <c r="N143" s="193"/>
      <c r="O143" s="194"/>
      <c r="P143" s="55"/>
      <c r="Q143" s="55"/>
      <c r="R143" s="55"/>
      <c r="S143" s="55"/>
      <c r="T143" s="55"/>
      <c r="U143" s="55"/>
      <c r="V143" s="55"/>
      <c r="W143" s="55"/>
      <c r="X143" s="56"/>
      <c r="Y143" s="30"/>
      <c r="Z143" s="30"/>
      <c r="AA143" s="30"/>
      <c r="AB143" s="30"/>
      <c r="AC143" s="30"/>
      <c r="AD143" s="30"/>
      <c r="AE143" s="30"/>
      <c r="AT143" s="13" t="s">
        <v>169</v>
      </c>
      <c r="AU143" s="13" t="s">
        <v>86</v>
      </c>
    </row>
    <row r="144" spans="1:65" s="2" customFormat="1" ht="19.5">
      <c r="A144" s="30"/>
      <c r="B144" s="31"/>
      <c r="C144" s="30"/>
      <c r="D144" s="191" t="s">
        <v>173</v>
      </c>
      <c r="E144" s="30"/>
      <c r="F144" s="205" t="s">
        <v>191</v>
      </c>
      <c r="G144" s="30"/>
      <c r="H144" s="30"/>
      <c r="I144" s="106"/>
      <c r="J144" s="106"/>
      <c r="K144" s="30"/>
      <c r="L144" s="30"/>
      <c r="M144" s="31"/>
      <c r="N144" s="193"/>
      <c r="O144" s="194"/>
      <c r="P144" s="55"/>
      <c r="Q144" s="55"/>
      <c r="R144" s="55"/>
      <c r="S144" s="55"/>
      <c r="T144" s="55"/>
      <c r="U144" s="55"/>
      <c r="V144" s="55"/>
      <c r="W144" s="55"/>
      <c r="X144" s="56"/>
      <c r="Y144" s="30"/>
      <c r="Z144" s="30"/>
      <c r="AA144" s="30"/>
      <c r="AB144" s="30"/>
      <c r="AC144" s="30"/>
      <c r="AD144" s="30"/>
      <c r="AE144" s="30"/>
      <c r="AT144" s="13" t="s">
        <v>173</v>
      </c>
      <c r="AU144" s="13" t="s">
        <v>86</v>
      </c>
    </row>
    <row r="145" spans="1:65" s="2" customFormat="1" ht="33" customHeight="1">
      <c r="A145" s="30"/>
      <c r="B145" s="146"/>
      <c r="C145" s="195" t="s">
        <v>192</v>
      </c>
      <c r="D145" s="195" t="s">
        <v>158</v>
      </c>
      <c r="E145" s="196" t="s">
        <v>193</v>
      </c>
      <c r="F145" s="197" t="s">
        <v>194</v>
      </c>
      <c r="G145" s="198" t="s">
        <v>165</v>
      </c>
      <c r="H145" s="199">
        <v>2</v>
      </c>
      <c r="I145" s="200"/>
      <c r="J145" s="201"/>
      <c r="K145" s="202">
        <f>ROUND(P145*H145,2)</f>
        <v>0</v>
      </c>
      <c r="L145" s="197" t="s">
        <v>166</v>
      </c>
      <c r="M145" s="203"/>
      <c r="N145" s="204" t="s">
        <v>1</v>
      </c>
      <c r="O145" s="186" t="s">
        <v>41</v>
      </c>
      <c r="P145" s="187">
        <f>I145+J145</f>
        <v>0</v>
      </c>
      <c r="Q145" s="187">
        <f>ROUND(I145*H145,2)</f>
        <v>0</v>
      </c>
      <c r="R145" s="187">
        <f>ROUND(J145*H145,2)</f>
        <v>0</v>
      </c>
      <c r="S145" s="55"/>
      <c r="T145" s="188">
        <f>S145*H145</f>
        <v>0</v>
      </c>
      <c r="U145" s="188">
        <v>0</v>
      </c>
      <c r="V145" s="188">
        <f>U145*H145</f>
        <v>0</v>
      </c>
      <c r="W145" s="188">
        <v>0</v>
      </c>
      <c r="X145" s="189">
        <f>W145*H145</f>
        <v>0</v>
      </c>
      <c r="Y145" s="30"/>
      <c r="Z145" s="30"/>
      <c r="AA145" s="30"/>
      <c r="AB145" s="30"/>
      <c r="AC145" s="30"/>
      <c r="AD145" s="30"/>
      <c r="AE145" s="30"/>
      <c r="AR145" s="190" t="s">
        <v>167</v>
      </c>
      <c r="AT145" s="190" t="s">
        <v>158</v>
      </c>
      <c r="AU145" s="190" t="s">
        <v>86</v>
      </c>
      <c r="AY145" s="13" t="s">
        <v>161</v>
      </c>
      <c r="BE145" s="96">
        <f>IF(O145="základní",K145,0)</f>
        <v>0</v>
      </c>
      <c r="BF145" s="96">
        <f>IF(O145="snížená",K145,0)</f>
        <v>0</v>
      </c>
      <c r="BG145" s="96">
        <f>IF(O145="zákl. přenesená",K145,0)</f>
        <v>0</v>
      </c>
      <c r="BH145" s="96">
        <f>IF(O145="sníž. přenesená",K145,0)</f>
        <v>0</v>
      </c>
      <c r="BI145" s="96">
        <f>IF(O145="nulová",K145,0)</f>
        <v>0</v>
      </c>
      <c r="BJ145" s="13" t="s">
        <v>86</v>
      </c>
      <c r="BK145" s="96">
        <f>ROUND(P145*H145,2)</f>
        <v>0</v>
      </c>
      <c r="BL145" s="13" t="s">
        <v>167</v>
      </c>
      <c r="BM145" s="190" t="s">
        <v>195</v>
      </c>
    </row>
    <row r="146" spans="1:65" s="2" customFormat="1" ht="29.25">
      <c r="A146" s="30"/>
      <c r="B146" s="31"/>
      <c r="C146" s="30"/>
      <c r="D146" s="191" t="s">
        <v>169</v>
      </c>
      <c r="E146" s="30"/>
      <c r="F146" s="192" t="s">
        <v>194</v>
      </c>
      <c r="G146" s="30"/>
      <c r="H146" s="30"/>
      <c r="I146" s="106"/>
      <c r="J146" s="106"/>
      <c r="K146" s="30"/>
      <c r="L146" s="30"/>
      <c r="M146" s="31"/>
      <c r="N146" s="193"/>
      <c r="O146" s="194"/>
      <c r="P146" s="55"/>
      <c r="Q146" s="55"/>
      <c r="R146" s="55"/>
      <c r="S146" s="55"/>
      <c r="T146" s="55"/>
      <c r="U146" s="55"/>
      <c r="V146" s="55"/>
      <c r="W146" s="55"/>
      <c r="X146" s="56"/>
      <c r="Y146" s="30"/>
      <c r="Z146" s="30"/>
      <c r="AA146" s="30"/>
      <c r="AB146" s="30"/>
      <c r="AC146" s="30"/>
      <c r="AD146" s="30"/>
      <c r="AE146" s="30"/>
      <c r="AT146" s="13" t="s">
        <v>169</v>
      </c>
      <c r="AU146" s="13" t="s">
        <v>86</v>
      </c>
    </row>
    <row r="147" spans="1:65" s="2" customFormat="1" ht="21.75" customHeight="1">
      <c r="A147" s="30"/>
      <c r="B147" s="146"/>
      <c r="C147" s="178" t="s">
        <v>196</v>
      </c>
      <c r="D147" s="178" t="s">
        <v>162</v>
      </c>
      <c r="E147" s="179" t="s">
        <v>197</v>
      </c>
      <c r="F147" s="180" t="s">
        <v>198</v>
      </c>
      <c r="G147" s="181" t="s">
        <v>165</v>
      </c>
      <c r="H147" s="182">
        <v>2</v>
      </c>
      <c r="I147" s="183"/>
      <c r="J147" s="183"/>
      <c r="K147" s="184">
        <f>ROUND(P147*H147,2)</f>
        <v>0</v>
      </c>
      <c r="L147" s="180" t="s">
        <v>166</v>
      </c>
      <c r="M147" s="31"/>
      <c r="N147" s="185" t="s">
        <v>1</v>
      </c>
      <c r="O147" s="186" t="s">
        <v>41</v>
      </c>
      <c r="P147" s="187">
        <f>I147+J147</f>
        <v>0</v>
      </c>
      <c r="Q147" s="187">
        <f>ROUND(I147*H147,2)</f>
        <v>0</v>
      </c>
      <c r="R147" s="187">
        <f>ROUND(J147*H147,2)</f>
        <v>0</v>
      </c>
      <c r="S147" s="55"/>
      <c r="T147" s="188">
        <f>S147*H147</f>
        <v>0</v>
      </c>
      <c r="U147" s="188">
        <v>0</v>
      </c>
      <c r="V147" s="188">
        <f>U147*H147</f>
        <v>0</v>
      </c>
      <c r="W147" s="188">
        <v>0</v>
      </c>
      <c r="X147" s="189">
        <f>W147*H147</f>
        <v>0</v>
      </c>
      <c r="Y147" s="30"/>
      <c r="Z147" s="30"/>
      <c r="AA147" s="30"/>
      <c r="AB147" s="30"/>
      <c r="AC147" s="30"/>
      <c r="AD147" s="30"/>
      <c r="AE147" s="30"/>
      <c r="AR147" s="190" t="s">
        <v>167</v>
      </c>
      <c r="AT147" s="190" t="s">
        <v>162</v>
      </c>
      <c r="AU147" s="190" t="s">
        <v>86</v>
      </c>
      <c r="AY147" s="13" t="s">
        <v>161</v>
      </c>
      <c r="BE147" s="96">
        <f>IF(O147="základní",K147,0)</f>
        <v>0</v>
      </c>
      <c r="BF147" s="96">
        <f>IF(O147="snížená",K147,0)</f>
        <v>0</v>
      </c>
      <c r="BG147" s="96">
        <f>IF(O147="zákl. přenesená",K147,0)</f>
        <v>0</v>
      </c>
      <c r="BH147" s="96">
        <f>IF(O147="sníž. přenesená",K147,0)</f>
        <v>0</v>
      </c>
      <c r="BI147" s="96">
        <f>IF(O147="nulová",K147,0)</f>
        <v>0</v>
      </c>
      <c r="BJ147" s="13" t="s">
        <v>86</v>
      </c>
      <c r="BK147" s="96">
        <f>ROUND(P147*H147,2)</f>
        <v>0</v>
      </c>
      <c r="BL147" s="13" t="s">
        <v>167</v>
      </c>
      <c r="BM147" s="190" t="s">
        <v>199</v>
      </c>
    </row>
    <row r="148" spans="1:65" s="2" customFormat="1">
      <c r="A148" s="30"/>
      <c r="B148" s="31"/>
      <c r="C148" s="30"/>
      <c r="D148" s="191" t="s">
        <v>169</v>
      </c>
      <c r="E148" s="30"/>
      <c r="F148" s="192" t="s">
        <v>198</v>
      </c>
      <c r="G148" s="30"/>
      <c r="H148" s="30"/>
      <c r="I148" s="106"/>
      <c r="J148" s="106"/>
      <c r="K148" s="30"/>
      <c r="L148" s="30"/>
      <c r="M148" s="31"/>
      <c r="N148" s="193"/>
      <c r="O148" s="194"/>
      <c r="P148" s="55"/>
      <c r="Q148" s="55"/>
      <c r="R148" s="55"/>
      <c r="S148" s="55"/>
      <c r="T148" s="55"/>
      <c r="U148" s="55"/>
      <c r="V148" s="55"/>
      <c r="W148" s="55"/>
      <c r="X148" s="56"/>
      <c r="Y148" s="30"/>
      <c r="Z148" s="30"/>
      <c r="AA148" s="30"/>
      <c r="AB148" s="30"/>
      <c r="AC148" s="30"/>
      <c r="AD148" s="30"/>
      <c r="AE148" s="30"/>
      <c r="AT148" s="13" t="s">
        <v>169</v>
      </c>
      <c r="AU148" s="13" t="s">
        <v>86</v>
      </c>
    </row>
    <row r="149" spans="1:65" s="2" customFormat="1" ht="33" customHeight="1">
      <c r="A149" s="30"/>
      <c r="B149" s="146"/>
      <c r="C149" s="195" t="s">
        <v>200</v>
      </c>
      <c r="D149" s="195" t="s">
        <v>158</v>
      </c>
      <c r="E149" s="196" t="s">
        <v>201</v>
      </c>
      <c r="F149" s="197" t="s">
        <v>202</v>
      </c>
      <c r="G149" s="198" t="s">
        <v>165</v>
      </c>
      <c r="H149" s="199">
        <v>2</v>
      </c>
      <c r="I149" s="200"/>
      <c r="J149" s="201"/>
      <c r="K149" s="202">
        <f>ROUND(P149*H149,2)</f>
        <v>0</v>
      </c>
      <c r="L149" s="197" t="s">
        <v>166</v>
      </c>
      <c r="M149" s="203"/>
      <c r="N149" s="204" t="s">
        <v>1</v>
      </c>
      <c r="O149" s="186" t="s">
        <v>41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55"/>
      <c r="T149" s="188">
        <f>S149*H149</f>
        <v>0</v>
      </c>
      <c r="U149" s="188">
        <v>0</v>
      </c>
      <c r="V149" s="188">
        <f>U149*H149</f>
        <v>0</v>
      </c>
      <c r="W149" s="188">
        <v>0</v>
      </c>
      <c r="X149" s="189">
        <f>W149*H149</f>
        <v>0</v>
      </c>
      <c r="Y149" s="30"/>
      <c r="Z149" s="30"/>
      <c r="AA149" s="30"/>
      <c r="AB149" s="30"/>
      <c r="AC149" s="30"/>
      <c r="AD149" s="30"/>
      <c r="AE149" s="30"/>
      <c r="AR149" s="190" t="s">
        <v>167</v>
      </c>
      <c r="AT149" s="190" t="s">
        <v>158</v>
      </c>
      <c r="AU149" s="190" t="s">
        <v>86</v>
      </c>
      <c r="AY149" s="13" t="s">
        <v>161</v>
      </c>
      <c r="BE149" s="96">
        <f>IF(O149="základní",K149,0)</f>
        <v>0</v>
      </c>
      <c r="BF149" s="96">
        <f>IF(O149="snížená",K149,0)</f>
        <v>0</v>
      </c>
      <c r="BG149" s="96">
        <f>IF(O149="zákl. přenesená",K149,0)</f>
        <v>0</v>
      </c>
      <c r="BH149" s="96">
        <f>IF(O149="sníž. přenesená",K149,0)</f>
        <v>0</v>
      </c>
      <c r="BI149" s="96">
        <f>IF(O149="nulová",K149,0)</f>
        <v>0</v>
      </c>
      <c r="BJ149" s="13" t="s">
        <v>86</v>
      </c>
      <c r="BK149" s="96">
        <f>ROUND(P149*H149,2)</f>
        <v>0</v>
      </c>
      <c r="BL149" s="13" t="s">
        <v>167</v>
      </c>
      <c r="BM149" s="190" t="s">
        <v>203</v>
      </c>
    </row>
    <row r="150" spans="1:65" s="2" customFormat="1" ht="19.5">
      <c r="A150" s="30"/>
      <c r="B150" s="31"/>
      <c r="C150" s="30"/>
      <c r="D150" s="191" t="s">
        <v>169</v>
      </c>
      <c r="E150" s="30"/>
      <c r="F150" s="192" t="s">
        <v>202</v>
      </c>
      <c r="G150" s="30"/>
      <c r="H150" s="30"/>
      <c r="I150" s="106"/>
      <c r="J150" s="106"/>
      <c r="K150" s="30"/>
      <c r="L150" s="30"/>
      <c r="M150" s="31"/>
      <c r="N150" s="193"/>
      <c r="O150" s="194"/>
      <c r="P150" s="55"/>
      <c r="Q150" s="55"/>
      <c r="R150" s="55"/>
      <c r="S150" s="55"/>
      <c r="T150" s="55"/>
      <c r="U150" s="55"/>
      <c r="V150" s="55"/>
      <c r="W150" s="55"/>
      <c r="X150" s="56"/>
      <c r="Y150" s="30"/>
      <c r="Z150" s="30"/>
      <c r="AA150" s="30"/>
      <c r="AB150" s="30"/>
      <c r="AC150" s="30"/>
      <c r="AD150" s="30"/>
      <c r="AE150" s="30"/>
      <c r="AT150" s="13" t="s">
        <v>169</v>
      </c>
      <c r="AU150" s="13" t="s">
        <v>86</v>
      </c>
    </row>
    <row r="151" spans="1:65" s="2" customFormat="1" ht="33" customHeight="1">
      <c r="A151" s="30"/>
      <c r="B151" s="146"/>
      <c r="C151" s="178" t="s">
        <v>204</v>
      </c>
      <c r="D151" s="178" t="s">
        <v>162</v>
      </c>
      <c r="E151" s="179" t="s">
        <v>205</v>
      </c>
      <c r="F151" s="180" t="s">
        <v>206</v>
      </c>
      <c r="G151" s="181" t="s">
        <v>165</v>
      </c>
      <c r="H151" s="182">
        <v>2</v>
      </c>
      <c r="I151" s="183"/>
      <c r="J151" s="183"/>
      <c r="K151" s="184">
        <f>ROUND(P151*H151,2)</f>
        <v>0</v>
      </c>
      <c r="L151" s="180" t="s">
        <v>166</v>
      </c>
      <c r="M151" s="31"/>
      <c r="N151" s="185" t="s">
        <v>1</v>
      </c>
      <c r="O151" s="186" t="s">
        <v>41</v>
      </c>
      <c r="P151" s="187">
        <f>I151+J151</f>
        <v>0</v>
      </c>
      <c r="Q151" s="187">
        <f>ROUND(I151*H151,2)</f>
        <v>0</v>
      </c>
      <c r="R151" s="187">
        <f>ROUND(J151*H151,2)</f>
        <v>0</v>
      </c>
      <c r="S151" s="55"/>
      <c r="T151" s="188">
        <f>S151*H151</f>
        <v>0</v>
      </c>
      <c r="U151" s="188">
        <v>0</v>
      </c>
      <c r="V151" s="188">
        <f>U151*H151</f>
        <v>0</v>
      </c>
      <c r="W151" s="188">
        <v>0</v>
      </c>
      <c r="X151" s="189">
        <f>W151*H151</f>
        <v>0</v>
      </c>
      <c r="Y151" s="30"/>
      <c r="Z151" s="30"/>
      <c r="AA151" s="30"/>
      <c r="AB151" s="30"/>
      <c r="AC151" s="30"/>
      <c r="AD151" s="30"/>
      <c r="AE151" s="30"/>
      <c r="AR151" s="190" t="s">
        <v>167</v>
      </c>
      <c r="AT151" s="190" t="s">
        <v>162</v>
      </c>
      <c r="AU151" s="190" t="s">
        <v>86</v>
      </c>
      <c r="AY151" s="13" t="s">
        <v>161</v>
      </c>
      <c r="BE151" s="96">
        <f>IF(O151="základní",K151,0)</f>
        <v>0</v>
      </c>
      <c r="BF151" s="96">
        <f>IF(O151="snížená",K151,0)</f>
        <v>0</v>
      </c>
      <c r="BG151" s="96">
        <f>IF(O151="zákl. přenesená",K151,0)</f>
        <v>0</v>
      </c>
      <c r="BH151" s="96">
        <f>IF(O151="sníž. přenesená",K151,0)</f>
        <v>0</v>
      </c>
      <c r="BI151" s="96">
        <f>IF(O151="nulová",K151,0)</f>
        <v>0</v>
      </c>
      <c r="BJ151" s="13" t="s">
        <v>86</v>
      </c>
      <c r="BK151" s="96">
        <f>ROUND(P151*H151,2)</f>
        <v>0</v>
      </c>
      <c r="BL151" s="13" t="s">
        <v>167</v>
      </c>
      <c r="BM151" s="190" t="s">
        <v>207</v>
      </c>
    </row>
    <row r="152" spans="1:65" s="2" customFormat="1" ht="48.75">
      <c r="A152" s="30"/>
      <c r="B152" s="31"/>
      <c r="C152" s="30"/>
      <c r="D152" s="191" t="s">
        <v>169</v>
      </c>
      <c r="E152" s="30"/>
      <c r="F152" s="192" t="s">
        <v>208</v>
      </c>
      <c r="G152" s="30"/>
      <c r="H152" s="30"/>
      <c r="I152" s="106"/>
      <c r="J152" s="106"/>
      <c r="K152" s="30"/>
      <c r="L152" s="30"/>
      <c r="M152" s="31"/>
      <c r="N152" s="193"/>
      <c r="O152" s="194"/>
      <c r="P152" s="55"/>
      <c r="Q152" s="55"/>
      <c r="R152" s="55"/>
      <c r="S152" s="55"/>
      <c r="T152" s="55"/>
      <c r="U152" s="55"/>
      <c r="V152" s="55"/>
      <c r="W152" s="55"/>
      <c r="X152" s="56"/>
      <c r="Y152" s="30"/>
      <c r="Z152" s="30"/>
      <c r="AA152" s="30"/>
      <c r="AB152" s="30"/>
      <c r="AC152" s="30"/>
      <c r="AD152" s="30"/>
      <c r="AE152" s="30"/>
      <c r="AT152" s="13" t="s">
        <v>169</v>
      </c>
      <c r="AU152" s="13" t="s">
        <v>86</v>
      </c>
    </row>
    <row r="153" spans="1:65" s="2" customFormat="1" ht="33" customHeight="1">
      <c r="A153" s="30"/>
      <c r="B153" s="146"/>
      <c r="C153" s="195" t="s">
        <v>209</v>
      </c>
      <c r="D153" s="195" t="s">
        <v>158</v>
      </c>
      <c r="E153" s="196" t="s">
        <v>210</v>
      </c>
      <c r="F153" s="197" t="s">
        <v>211</v>
      </c>
      <c r="G153" s="198" t="s">
        <v>165</v>
      </c>
      <c r="H153" s="199">
        <v>2</v>
      </c>
      <c r="I153" s="200"/>
      <c r="J153" s="201"/>
      <c r="K153" s="202">
        <f>ROUND(P153*H153,2)</f>
        <v>0</v>
      </c>
      <c r="L153" s="197" t="s">
        <v>166</v>
      </c>
      <c r="M153" s="203"/>
      <c r="N153" s="204" t="s">
        <v>1</v>
      </c>
      <c r="O153" s="186" t="s">
        <v>41</v>
      </c>
      <c r="P153" s="187">
        <f>I153+J153</f>
        <v>0</v>
      </c>
      <c r="Q153" s="187">
        <f>ROUND(I153*H153,2)</f>
        <v>0</v>
      </c>
      <c r="R153" s="187">
        <f>ROUND(J153*H153,2)</f>
        <v>0</v>
      </c>
      <c r="S153" s="55"/>
      <c r="T153" s="188">
        <f>S153*H153</f>
        <v>0</v>
      </c>
      <c r="U153" s="188">
        <v>0</v>
      </c>
      <c r="V153" s="188">
        <f>U153*H153</f>
        <v>0</v>
      </c>
      <c r="W153" s="188">
        <v>0</v>
      </c>
      <c r="X153" s="189">
        <f>W153*H153</f>
        <v>0</v>
      </c>
      <c r="Y153" s="30"/>
      <c r="Z153" s="30"/>
      <c r="AA153" s="30"/>
      <c r="AB153" s="30"/>
      <c r="AC153" s="30"/>
      <c r="AD153" s="30"/>
      <c r="AE153" s="30"/>
      <c r="AR153" s="190" t="s">
        <v>212</v>
      </c>
      <c r="AT153" s="190" t="s">
        <v>158</v>
      </c>
      <c r="AU153" s="190" t="s">
        <v>86</v>
      </c>
      <c r="AY153" s="13" t="s">
        <v>161</v>
      </c>
      <c r="BE153" s="96">
        <f>IF(O153="základní",K153,0)</f>
        <v>0</v>
      </c>
      <c r="BF153" s="96">
        <f>IF(O153="snížená",K153,0)</f>
        <v>0</v>
      </c>
      <c r="BG153" s="96">
        <f>IF(O153="zákl. přenesená",K153,0)</f>
        <v>0</v>
      </c>
      <c r="BH153" s="96">
        <f>IF(O153="sníž. přenesená",K153,0)</f>
        <v>0</v>
      </c>
      <c r="BI153" s="96">
        <f>IF(O153="nulová",K153,0)</f>
        <v>0</v>
      </c>
      <c r="BJ153" s="13" t="s">
        <v>86</v>
      </c>
      <c r="BK153" s="96">
        <f>ROUND(P153*H153,2)</f>
        <v>0</v>
      </c>
      <c r="BL153" s="13" t="s">
        <v>212</v>
      </c>
      <c r="BM153" s="190" t="s">
        <v>213</v>
      </c>
    </row>
    <row r="154" spans="1:65" s="2" customFormat="1" ht="29.25">
      <c r="A154" s="30"/>
      <c r="B154" s="31"/>
      <c r="C154" s="30"/>
      <c r="D154" s="191" t="s">
        <v>169</v>
      </c>
      <c r="E154" s="30"/>
      <c r="F154" s="192" t="s">
        <v>211</v>
      </c>
      <c r="G154" s="30"/>
      <c r="H154" s="30"/>
      <c r="I154" s="106"/>
      <c r="J154" s="106"/>
      <c r="K154" s="30"/>
      <c r="L154" s="30"/>
      <c r="M154" s="31"/>
      <c r="N154" s="193"/>
      <c r="O154" s="194"/>
      <c r="P154" s="55"/>
      <c r="Q154" s="55"/>
      <c r="R154" s="55"/>
      <c r="S154" s="55"/>
      <c r="T154" s="55"/>
      <c r="U154" s="55"/>
      <c r="V154" s="55"/>
      <c r="W154" s="55"/>
      <c r="X154" s="56"/>
      <c r="Y154" s="30"/>
      <c r="Z154" s="30"/>
      <c r="AA154" s="30"/>
      <c r="AB154" s="30"/>
      <c r="AC154" s="30"/>
      <c r="AD154" s="30"/>
      <c r="AE154" s="30"/>
      <c r="AT154" s="13" t="s">
        <v>169</v>
      </c>
      <c r="AU154" s="13" t="s">
        <v>86</v>
      </c>
    </row>
    <row r="155" spans="1:65" s="2" customFormat="1" ht="21.75" customHeight="1">
      <c r="A155" s="30"/>
      <c r="B155" s="146"/>
      <c r="C155" s="178" t="s">
        <v>214</v>
      </c>
      <c r="D155" s="178" t="s">
        <v>162</v>
      </c>
      <c r="E155" s="179" t="s">
        <v>215</v>
      </c>
      <c r="F155" s="180" t="s">
        <v>216</v>
      </c>
      <c r="G155" s="181" t="s">
        <v>165</v>
      </c>
      <c r="H155" s="182">
        <v>2</v>
      </c>
      <c r="I155" s="183"/>
      <c r="J155" s="183"/>
      <c r="K155" s="184">
        <f>ROUND(P155*H155,2)</f>
        <v>0</v>
      </c>
      <c r="L155" s="180" t="s">
        <v>166</v>
      </c>
      <c r="M155" s="31"/>
      <c r="N155" s="185" t="s">
        <v>1</v>
      </c>
      <c r="O155" s="186" t="s">
        <v>41</v>
      </c>
      <c r="P155" s="187">
        <f>I155+J155</f>
        <v>0</v>
      </c>
      <c r="Q155" s="187">
        <f>ROUND(I155*H155,2)</f>
        <v>0</v>
      </c>
      <c r="R155" s="187">
        <f>ROUND(J155*H155,2)</f>
        <v>0</v>
      </c>
      <c r="S155" s="55"/>
      <c r="T155" s="188">
        <f>S155*H155</f>
        <v>0</v>
      </c>
      <c r="U155" s="188">
        <v>0</v>
      </c>
      <c r="V155" s="188">
        <f>U155*H155</f>
        <v>0</v>
      </c>
      <c r="W155" s="188">
        <v>0</v>
      </c>
      <c r="X155" s="189">
        <f>W155*H155</f>
        <v>0</v>
      </c>
      <c r="Y155" s="30"/>
      <c r="Z155" s="30"/>
      <c r="AA155" s="30"/>
      <c r="AB155" s="30"/>
      <c r="AC155" s="30"/>
      <c r="AD155" s="30"/>
      <c r="AE155" s="30"/>
      <c r="AR155" s="190" t="s">
        <v>217</v>
      </c>
      <c r="AT155" s="190" t="s">
        <v>162</v>
      </c>
      <c r="AU155" s="190" t="s">
        <v>86</v>
      </c>
      <c r="AY155" s="13" t="s">
        <v>161</v>
      </c>
      <c r="BE155" s="96">
        <f>IF(O155="základní",K155,0)</f>
        <v>0</v>
      </c>
      <c r="BF155" s="96">
        <f>IF(O155="snížená",K155,0)</f>
        <v>0</v>
      </c>
      <c r="BG155" s="96">
        <f>IF(O155="zákl. přenesená",K155,0)</f>
        <v>0</v>
      </c>
      <c r="BH155" s="96">
        <f>IF(O155="sníž. přenesená",K155,0)</f>
        <v>0</v>
      </c>
      <c r="BI155" s="96">
        <f>IF(O155="nulová",K155,0)</f>
        <v>0</v>
      </c>
      <c r="BJ155" s="13" t="s">
        <v>86</v>
      </c>
      <c r="BK155" s="96">
        <f>ROUND(P155*H155,2)</f>
        <v>0</v>
      </c>
      <c r="BL155" s="13" t="s">
        <v>217</v>
      </c>
      <c r="BM155" s="190" t="s">
        <v>218</v>
      </c>
    </row>
    <row r="156" spans="1:65" s="2" customFormat="1" ht="19.5">
      <c r="A156" s="30"/>
      <c r="B156" s="31"/>
      <c r="C156" s="30"/>
      <c r="D156" s="191" t="s">
        <v>169</v>
      </c>
      <c r="E156" s="30"/>
      <c r="F156" s="192" t="s">
        <v>216</v>
      </c>
      <c r="G156" s="30"/>
      <c r="H156" s="30"/>
      <c r="I156" s="106"/>
      <c r="J156" s="106"/>
      <c r="K156" s="30"/>
      <c r="L156" s="30"/>
      <c r="M156" s="31"/>
      <c r="N156" s="193"/>
      <c r="O156" s="194"/>
      <c r="P156" s="55"/>
      <c r="Q156" s="55"/>
      <c r="R156" s="55"/>
      <c r="S156" s="55"/>
      <c r="T156" s="55"/>
      <c r="U156" s="55"/>
      <c r="V156" s="55"/>
      <c r="W156" s="55"/>
      <c r="X156" s="56"/>
      <c r="Y156" s="30"/>
      <c r="Z156" s="30"/>
      <c r="AA156" s="30"/>
      <c r="AB156" s="30"/>
      <c r="AC156" s="30"/>
      <c r="AD156" s="30"/>
      <c r="AE156" s="30"/>
      <c r="AT156" s="13" t="s">
        <v>169</v>
      </c>
      <c r="AU156" s="13" t="s">
        <v>86</v>
      </c>
    </row>
    <row r="157" spans="1:65" s="2" customFormat="1" ht="21.75" customHeight="1">
      <c r="A157" s="30"/>
      <c r="B157" s="146"/>
      <c r="C157" s="178" t="s">
        <v>219</v>
      </c>
      <c r="D157" s="178" t="s">
        <v>162</v>
      </c>
      <c r="E157" s="179" t="s">
        <v>220</v>
      </c>
      <c r="F157" s="180" t="s">
        <v>221</v>
      </c>
      <c r="G157" s="181" t="s">
        <v>165</v>
      </c>
      <c r="H157" s="182">
        <v>2</v>
      </c>
      <c r="I157" s="183"/>
      <c r="J157" s="183"/>
      <c r="K157" s="184">
        <f>ROUND(P157*H157,2)</f>
        <v>0</v>
      </c>
      <c r="L157" s="180" t="s">
        <v>166</v>
      </c>
      <c r="M157" s="31"/>
      <c r="N157" s="185" t="s">
        <v>1</v>
      </c>
      <c r="O157" s="186" t="s">
        <v>41</v>
      </c>
      <c r="P157" s="187">
        <f>I157+J157</f>
        <v>0</v>
      </c>
      <c r="Q157" s="187">
        <f>ROUND(I157*H157,2)</f>
        <v>0</v>
      </c>
      <c r="R157" s="187">
        <f>ROUND(J157*H157,2)</f>
        <v>0</v>
      </c>
      <c r="S157" s="55"/>
      <c r="T157" s="188">
        <f>S157*H157</f>
        <v>0</v>
      </c>
      <c r="U157" s="188">
        <v>0</v>
      </c>
      <c r="V157" s="188">
        <f>U157*H157</f>
        <v>0</v>
      </c>
      <c r="W157" s="188">
        <v>0</v>
      </c>
      <c r="X157" s="189">
        <f>W157*H157</f>
        <v>0</v>
      </c>
      <c r="Y157" s="30"/>
      <c r="Z157" s="30"/>
      <c r="AA157" s="30"/>
      <c r="AB157" s="30"/>
      <c r="AC157" s="30"/>
      <c r="AD157" s="30"/>
      <c r="AE157" s="30"/>
      <c r="AR157" s="190" t="s">
        <v>217</v>
      </c>
      <c r="AT157" s="190" t="s">
        <v>162</v>
      </c>
      <c r="AU157" s="190" t="s">
        <v>86</v>
      </c>
      <c r="AY157" s="13" t="s">
        <v>161</v>
      </c>
      <c r="BE157" s="96">
        <f>IF(O157="základní",K157,0)</f>
        <v>0</v>
      </c>
      <c r="BF157" s="96">
        <f>IF(O157="snížená",K157,0)</f>
        <v>0</v>
      </c>
      <c r="BG157" s="96">
        <f>IF(O157="zákl. přenesená",K157,0)</f>
        <v>0</v>
      </c>
      <c r="BH157" s="96">
        <f>IF(O157="sníž. přenesená",K157,0)</f>
        <v>0</v>
      </c>
      <c r="BI157" s="96">
        <f>IF(O157="nulová",K157,0)</f>
        <v>0</v>
      </c>
      <c r="BJ157" s="13" t="s">
        <v>86</v>
      </c>
      <c r="BK157" s="96">
        <f>ROUND(P157*H157,2)</f>
        <v>0</v>
      </c>
      <c r="BL157" s="13" t="s">
        <v>217</v>
      </c>
      <c r="BM157" s="190" t="s">
        <v>222</v>
      </c>
    </row>
    <row r="158" spans="1:65" s="2" customFormat="1" ht="19.5">
      <c r="A158" s="30"/>
      <c r="B158" s="31"/>
      <c r="C158" s="30"/>
      <c r="D158" s="191" t="s">
        <v>169</v>
      </c>
      <c r="E158" s="30"/>
      <c r="F158" s="192" t="s">
        <v>221</v>
      </c>
      <c r="G158" s="30"/>
      <c r="H158" s="30"/>
      <c r="I158" s="106"/>
      <c r="J158" s="106"/>
      <c r="K158" s="30"/>
      <c r="L158" s="30"/>
      <c r="M158" s="31"/>
      <c r="N158" s="193"/>
      <c r="O158" s="194"/>
      <c r="P158" s="55"/>
      <c r="Q158" s="55"/>
      <c r="R158" s="55"/>
      <c r="S158" s="55"/>
      <c r="T158" s="55"/>
      <c r="U158" s="55"/>
      <c r="V158" s="55"/>
      <c r="W158" s="55"/>
      <c r="X158" s="56"/>
      <c r="Y158" s="30"/>
      <c r="Z158" s="30"/>
      <c r="AA158" s="30"/>
      <c r="AB158" s="30"/>
      <c r="AC158" s="30"/>
      <c r="AD158" s="30"/>
      <c r="AE158" s="30"/>
      <c r="AT158" s="13" t="s">
        <v>169</v>
      </c>
      <c r="AU158" s="13" t="s">
        <v>86</v>
      </c>
    </row>
    <row r="159" spans="1:65" s="2" customFormat="1" ht="44.25" customHeight="1">
      <c r="A159" s="30"/>
      <c r="B159" s="146"/>
      <c r="C159" s="195" t="s">
        <v>223</v>
      </c>
      <c r="D159" s="195" t="s">
        <v>158</v>
      </c>
      <c r="E159" s="196" t="s">
        <v>224</v>
      </c>
      <c r="F159" s="197" t="s">
        <v>225</v>
      </c>
      <c r="G159" s="198" t="s">
        <v>165</v>
      </c>
      <c r="H159" s="199">
        <v>2</v>
      </c>
      <c r="I159" s="200"/>
      <c r="J159" s="201"/>
      <c r="K159" s="202">
        <f>ROUND(P159*H159,2)</f>
        <v>0</v>
      </c>
      <c r="L159" s="197" t="s">
        <v>166</v>
      </c>
      <c r="M159" s="203"/>
      <c r="N159" s="204" t="s">
        <v>1</v>
      </c>
      <c r="O159" s="186" t="s">
        <v>41</v>
      </c>
      <c r="P159" s="187">
        <f>I159+J159</f>
        <v>0</v>
      </c>
      <c r="Q159" s="187">
        <f>ROUND(I159*H159,2)</f>
        <v>0</v>
      </c>
      <c r="R159" s="187">
        <f>ROUND(J159*H159,2)</f>
        <v>0</v>
      </c>
      <c r="S159" s="55"/>
      <c r="T159" s="188">
        <f>S159*H159</f>
        <v>0</v>
      </c>
      <c r="U159" s="188">
        <v>0</v>
      </c>
      <c r="V159" s="188">
        <f>U159*H159</f>
        <v>0</v>
      </c>
      <c r="W159" s="188">
        <v>0</v>
      </c>
      <c r="X159" s="189">
        <f>W159*H159</f>
        <v>0</v>
      </c>
      <c r="Y159" s="30"/>
      <c r="Z159" s="30"/>
      <c r="AA159" s="30"/>
      <c r="AB159" s="30"/>
      <c r="AC159" s="30"/>
      <c r="AD159" s="30"/>
      <c r="AE159" s="30"/>
      <c r="AR159" s="190" t="s">
        <v>212</v>
      </c>
      <c r="AT159" s="190" t="s">
        <v>158</v>
      </c>
      <c r="AU159" s="190" t="s">
        <v>86</v>
      </c>
      <c r="AY159" s="13" t="s">
        <v>161</v>
      </c>
      <c r="BE159" s="96">
        <f>IF(O159="základní",K159,0)</f>
        <v>0</v>
      </c>
      <c r="BF159" s="96">
        <f>IF(O159="snížená",K159,0)</f>
        <v>0</v>
      </c>
      <c r="BG159" s="96">
        <f>IF(O159="zákl. přenesená",K159,0)</f>
        <v>0</v>
      </c>
      <c r="BH159" s="96">
        <f>IF(O159="sníž. přenesená",K159,0)</f>
        <v>0</v>
      </c>
      <c r="BI159" s="96">
        <f>IF(O159="nulová",K159,0)</f>
        <v>0</v>
      </c>
      <c r="BJ159" s="13" t="s">
        <v>86</v>
      </c>
      <c r="BK159" s="96">
        <f>ROUND(P159*H159,2)</f>
        <v>0</v>
      </c>
      <c r="BL159" s="13" t="s">
        <v>212</v>
      </c>
      <c r="BM159" s="190" t="s">
        <v>226</v>
      </c>
    </row>
    <row r="160" spans="1:65" s="2" customFormat="1" ht="39">
      <c r="A160" s="30"/>
      <c r="B160" s="31"/>
      <c r="C160" s="30"/>
      <c r="D160" s="191" t="s">
        <v>169</v>
      </c>
      <c r="E160" s="30"/>
      <c r="F160" s="192" t="s">
        <v>225</v>
      </c>
      <c r="G160" s="30"/>
      <c r="H160" s="30"/>
      <c r="I160" s="106"/>
      <c r="J160" s="106"/>
      <c r="K160" s="30"/>
      <c r="L160" s="30"/>
      <c r="M160" s="31"/>
      <c r="N160" s="193"/>
      <c r="O160" s="194"/>
      <c r="P160" s="55"/>
      <c r="Q160" s="55"/>
      <c r="R160" s="55"/>
      <c r="S160" s="55"/>
      <c r="T160" s="55"/>
      <c r="U160" s="55"/>
      <c r="V160" s="55"/>
      <c r="W160" s="55"/>
      <c r="X160" s="56"/>
      <c r="Y160" s="30"/>
      <c r="Z160" s="30"/>
      <c r="AA160" s="30"/>
      <c r="AB160" s="30"/>
      <c r="AC160" s="30"/>
      <c r="AD160" s="30"/>
      <c r="AE160" s="30"/>
      <c r="AT160" s="13" t="s">
        <v>169</v>
      </c>
      <c r="AU160" s="13" t="s">
        <v>86</v>
      </c>
    </row>
    <row r="161" spans="1:65" s="2" customFormat="1" ht="21.75" customHeight="1">
      <c r="A161" s="30"/>
      <c r="B161" s="146"/>
      <c r="C161" s="195" t="s">
        <v>9</v>
      </c>
      <c r="D161" s="195" t="s">
        <v>158</v>
      </c>
      <c r="E161" s="196" t="s">
        <v>227</v>
      </c>
      <c r="F161" s="197" t="s">
        <v>228</v>
      </c>
      <c r="G161" s="198" t="s">
        <v>165</v>
      </c>
      <c r="H161" s="199">
        <v>2</v>
      </c>
      <c r="I161" s="200"/>
      <c r="J161" s="201"/>
      <c r="K161" s="202">
        <f>ROUND(P161*H161,2)</f>
        <v>0</v>
      </c>
      <c r="L161" s="197" t="s">
        <v>166</v>
      </c>
      <c r="M161" s="203"/>
      <c r="N161" s="204" t="s">
        <v>1</v>
      </c>
      <c r="O161" s="186" t="s">
        <v>41</v>
      </c>
      <c r="P161" s="187">
        <f>I161+J161</f>
        <v>0</v>
      </c>
      <c r="Q161" s="187">
        <f>ROUND(I161*H161,2)</f>
        <v>0</v>
      </c>
      <c r="R161" s="187">
        <f>ROUND(J161*H161,2)</f>
        <v>0</v>
      </c>
      <c r="S161" s="55"/>
      <c r="T161" s="188">
        <f>S161*H161</f>
        <v>0</v>
      </c>
      <c r="U161" s="188">
        <v>0</v>
      </c>
      <c r="V161" s="188">
        <f>U161*H161</f>
        <v>0</v>
      </c>
      <c r="W161" s="188">
        <v>0</v>
      </c>
      <c r="X161" s="189">
        <f>W161*H161</f>
        <v>0</v>
      </c>
      <c r="Y161" s="30"/>
      <c r="Z161" s="30"/>
      <c r="AA161" s="30"/>
      <c r="AB161" s="30"/>
      <c r="AC161" s="30"/>
      <c r="AD161" s="30"/>
      <c r="AE161" s="30"/>
      <c r="AR161" s="190" t="s">
        <v>212</v>
      </c>
      <c r="AT161" s="190" t="s">
        <v>158</v>
      </c>
      <c r="AU161" s="190" t="s">
        <v>86</v>
      </c>
      <c r="AY161" s="13" t="s">
        <v>161</v>
      </c>
      <c r="BE161" s="96">
        <f>IF(O161="základní",K161,0)</f>
        <v>0</v>
      </c>
      <c r="BF161" s="96">
        <f>IF(O161="snížená",K161,0)</f>
        <v>0</v>
      </c>
      <c r="BG161" s="96">
        <f>IF(O161="zákl. přenesená",K161,0)</f>
        <v>0</v>
      </c>
      <c r="BH161" s="96">
        <f>IF(O161="sníž. přenesená",K161,0)</f>
        <v>0</v>
      </c>
      <c r="BI161" s="96">
        <f>IF(O161="nulová",K161,0)</f>
        <v>0</v>
      </c>
      <c r="BJ161" s="13" t="s">
        <v>86</v>
      </c>
      <c r="BK161" s="96">
        <f>ROUND(P161*H161,2)</f>
        <v>0</v>
      </c>
      <c r="BL161" s="13" t="s">
        <v>212</v>
      </c>
      <c r="BM161" s="190" t="s">
        <v>229</v>
      </c>
    </row>
    <row r="162" spans="1:65" s="2" customFormat="1">
      <c r="A162" s="30"/>
      <c r="B162" s="31"/>
      <c r="C162" s="30"/>
      <c r="D162" s="191" t="s">
        <v>169</v>
      </c>
      <c r="E162" s="30"/>
      <c r="F162" s="192" t="s">
        <v>228</v>
      </c>
      <c r="G162" s="30"/>
      <c r="H162" s="30"/>
      <c r="I162" s="106"/>
      <c r="J162" s="106"/>
      <c r="K162" s="30"/>
      <c r="L162" s="30"/>
      <c r="M162" s="31"/>
      <c r="N162" s="193"/>
      <c r="O162" s="194"/>
      <c r="P162" s="55"/>
      <c r="Q162" s="55"/>
      <c r="R162" s="55"/>
      <c r="S162" s="55"/>
      <c r="T162" s="55"/>
      <c r="U162" s="55"/>
      <c r="V162" s="55"/>
      <c r="W162" s="55"/>
      <c r="X162" s="56"/>
      <c r="Y162" s="30"/>
      <c r="Z162" s="30"/>
      <c r="AA162" s="30"/>
      <c r="AB162" s="30"/>
      <c r="AC162" s="30"/>
      <c r="AD162" s="30"/>
      <c r="AE162" s="30"/>
      <c r="AT162" s="13" t="s">
        <v>169</v>
      </c>
      <c r="AU162" s="13" t="s">
        <v>86</v>
      </c>
    </row>
    <row r="163" spans="1:65" s="2" customFormat="1" ht="19.5">
      <c r="A163" s="30"/>
      <c r="B163" s="31"/>
      <c r="C163" s="30"/>
      <c r="D163" s="191" t="s">
        <v>173</v>
      </c>
      <c r="E163" s="30"/>
      <c r="F163" s="205" t="s">
        <v>230</v>
      </c>
      <c r="G163" s="30"/>
      <c r="H163" s="30"/>
      <c r="I163" s="106"/>
      <c r="J163" s="106"/>
      <c r="K163" s="30"/>
      <c r="L163" s="30"/>
      <c r="M163" s="31"/>
      <c r="N163" s="193"/>
      <c r="O163" s="194"/>
      <c r="P163" s="55"/>
      <c r="Q163" s="55"/>
      <c r="R163" s="55"/>
      <c r="S163" s="55"/>
      <c r="T163" s="55"/>
      <c r="U163" s="55"/>
      <c r="V163" s="55"/>
      <c r="W163" s="55"/>
      <c r="X163" s="56"/>
      <c r="Y163" s="30"/>
      <c r="Z163" s="30"/>
      <c r="AA163" s="30"/>
      <c r="AB163" s="30"/>
      <c r="AC163" s="30"/>
      <c r="AD163" s="30"/>
      <c r="AE163" s="30"/>
      <c r="AT163" s="13" t="s">
        <v>173</v>
      </c>
      <c r="AU163" s="13" t="s">
        <v>86</v>
      </c>
    </row>
    <row r="164" spans="1:65" s="2" customFormat="1" ht="21.75" customHeight="1">
      <c r="A164" s="30"/>
      <c r="B164" s="146"/>
      <c r="C164" s="195" t="s">
        <v>231</v>
      </c>
      <c r="D164" s="195" t="s">
        <v>158</v>
      </c>
      <c r="E164" s="196" t="s">
        <v>237</v>
      </c>
      <c r="F164" s="197" t="s">
        <v>238</v>
      </c>
      <c r="G164" s="198" t="s">
        <v>165</v>
      </c>
      <c r="H164" s="199">
        <v>2</v>
      </c>
      <c r="I164" s="200"/>
      <c r="J164" s="201"/>
      <c r="K164" s="202">
        <f>ROUND(P164*H164,2)</f>
        <v>0</v>
      </c>
      <c r="L164" s="197" t="s">
        <v>166</v>
      </c>
      <c r="M164" s="203"/>
      <c r="N164" s="204" t="s">
        <v>1</v>
      </c>
      <c r="O164" s="186" t="s">
        <v>41</v>
      </c>
      <c r="P164" s="187">
        <f>I164+J164</f>
        <v>0</v>
      </c>
      <c r="Q164" s="187">
        <f>ROUND(I164*H164,2)</f>
        <v>0</v>
      </c>
      <c r="R164" s="187">
        <f>ROUND(J164*H164,2)</f>
        <v>0</v>
      </c>
      <c r="S164" s="55"/>
      <c r="T164" s="188">
        <f>S164*H164</f>
        <v>0</v>
      </c>
      <c r="U164" s="188">
        <v>0</v>
      </c>
      <c r="V164" s="188">
        <f>U164*H164</f>
        <v>0</v>
      </c>
      <c r="W164" s="188">
        <v>0</v>
      </c>
      <c r="X164" s="189">
        <f>W164*H164</f>
        <v>0</v>
      </c>
      <c r="Y164" s="30"/>
      <c r="Z164" s="30"/>
      <c r="AA164" s="30"/>
      <c r="AB164" s="30"/>
      <c r="AC164" s="30"/>
      <c r="AD164" s="30"/>
      <c r="AE164" s="30"/>
      <c r="AR164" s="190" t="s">
        <v>212</v>
      </c>
      <c r="AT164" s="190" t="s">
        <v>158</v>
      </c>
      <c r="AU164" s="190" t="s">
        <v>86</v>
      </c>
      <c r="AY164" s="13" t="s">
        <v>161</v>
      </c>
      <c r="BE164" s="96">
        <f>IF(O164="základní",K164,0)</f>
        <v>0</v>
      </c>
      <c r="BF164" s="96">
        <f>IF(O164="snížená",K164,0)</f>
        <v>0</v>
      </c>
      <c r="BG164" s="96">
        <f>IF(O164="zákl. přenesená",K164,0)</f>
        <v>0</v>
      </c>
      <c r="BH164" s="96">
        <f>IF(O164="sníž. přenesená",K164,0)</f>
        <v>0</v>
      </c>
      <c r="BI164" s="96">
        <f>IF(O164="nulová",K164,0)</f>
        <v>0</v>
      </c>
      <c r="BJ164" s="13" t="s">
        <v>86</v>
      </c>
      <c r="BK164" s="96">
        <f>ROUND(P164*H164,2)</f>
        <v>0</v>
      </c>
      <c r="BL164" s="13" t="s">
        <v>212</v>
      </c>
      <c r="BM164" s="190" t="s">
        <v>291</v>
      </c>
    </row>
    <row r="165" spans="1:65" s="2" customFormat="1" ht="19.5">
      <c r="A165" s="30"/>
      <c r="B165" s="31"/>
      <c r="C165" s="30"/>
      <c r="D165" s="191" t="s">
        <v>169</v>
      </c>
      <c r="E165" s="30"/>
      <c r="F165" s="192" t="s">
        <v>238</v>
      </c>
      <c r="G165" s="30"/>
      <c r="H165" s="30"/>
      <c r="I165" s="106"/>
      <c r="J165" s="106"/>
      <c r="K165" s="30"/>
      <c r="L165" s="30"/>
      <c r="M165" s="31"/>
      <c r="N165" s="193"/>
      <c r="O165" s="194"/>
      <c r="P165" s="55"/>
      <c r="Q165" s="55"/>
      <c r="R165" s="55"/>
      <c r="S165" s="55"/>
      <c r="T165" s="55"/>
      <c r="U165" s="55"/>
      <c r="V165" s="55"/>
      <c r="W165" s="55"/>
      <c r="X165" s="56"/>
      <c r="Y165" s="30"/>
      <c r="Z165" s="30"/>
      <c r="AA165" s="30"/>
      <c r="AB165" s="30"/>
      <c r="AC165" s="30"/>
      <c r="AD165" s="30"/>
      <c r="AE165" s="30"/>
      <c r="AT165" s="13" t="s">
        <v>169</v>
      </c>
      <c r="AU165" s="13" t="s">
        <v>86</v>
      </c>
    </row>
    <row r="166" spans="1:65" s="2" customFormat="1" ht="21.75" customHeight="1">
      <c r="A166" s="30"/>
      <c r="B166" s="146"/>
      <c r="C166" s="195" t="s">
        <v>236</v>
      </c>
      <c r="D166" s="195" t="s">
        <v>158</v>
      </c>
      <c r="E166" s="196" t="s">
        <v>232</v>
      </c>
      <c r="F166" s="197" t="s">
        <v>233</v>
      </c>
      <c r="G166" s="198" t="s">
        <v>165</v>
      </c>
      <c r="H166" s="199">
        <v>2</v>
      </c>
      <c r="I166" s="200"/>
      <c r="J166" s="201"/>
      <c r="K166" s="202">
        <f>ROUND(P166*H166,2)</f>
        <v>0</v>
      </c>
      <c r="L166" s="197" t="s">
        <v>166</v>
      </c>
      <c r="M166" s="203"/>
      <c r="N166" s="204" t="s">
        <v>1</v>
      </c>
      <c r="O166" s="186" t="s">
        <v>41</v>
      </c>
      <c r="P166" s="187">
        <f>I166+J166</f>
        <v>0</v>
      </c>
      <c r="Q166" s="187">
        <f>ROUND(I166*H166,2)</f>
        <v>0</v>
      </c>
      <c r="R166" s="187">
        <f>ROUND(J166*H166,2)</f>
        <v>0</v>
      </c>
      <c r="S166" s="55"/>
      <c r="T166" s="188">
        <f>S166*H166</f>
        <v>0</v>
      </c>
      <c r="U166" s="188">
        <v>0</v>
      </c>
      <c r="V166" s="188">
        <f>U166*H166</f>
        <v>0</v>
      </c>
      <c r="W166" s="188">
        <v>0</v>
      </c>
      <c r="X166" s="189">
        <f>W166*H166</f>
        <v>0</v>
      </c>
      <c r="Y166" s="30"/>
      <c r="Z166" s="30"/>
      <c r="AA166" s="30"/>
      <c r="AB166" s="30"/>
      <c r="AC166" s="30"/>
      <c r="AD166" s="30"/>
      <c r="AE166" s="30"/>
      <c r="AR166" s="190" t="s">
        <v>212</v>
      </c>
      <c r="AT166" s="190" t="s">
        <v>158</v>
      </c>
      <c r="AU166" s="190" t="s">
        <v>86</v>
      </c>
      <c r="AY166" s="13" t="s">
        <v>161</v>
      </c>
      <c r="BE166" s="96">
        <f>IF(O166="základní",K166,0)</f>
        <v>0</v>
      </c>
      <c r="BF166" s="96">
        <f>IF(O166="snížená",K166,0)</f>
        <v>0</v>
      </c>
      <c r="BG166" s="96">
        <f>IF(O166="zákl. přenesená",K166,0)</f>
        <v>0</v>
      </c>
      <c r="BH166" s="96">
        <f>IF(O166="sníž. přenesená",K166,0)</f>
        <v>0</v>
      </c>
      <c r="BI166" s="96">
        <f>IF(O166="nulová",K166,0)</f>
        <v>0</v>
      </c>
      <c r="BJ166" s="13" t="s">
        <v>86</v>
      </c>
      <c r="BK166" s="96">
        <f>ROUND(P166*H166,2)</f>
        <v>0</v>
      </c>
      <c r="BL166" s="13" t="s">
        <v>212</v>
      </c>
      <c r="BM166" s="190" t="s">
        <v>234</v>
      </c>
    </row>
    <row r="167" spans="1:65" s="2" customFormat="1">
      <c r="A167" s="30"/>
      <c r="B167" s="31"/>
      <c r="C167" s="30"/>
      <c r="D167" s="191" t="s">
        <v>169</v>
      </c>
      <c r="E167" s="30"/>
      <c r="F167" s="192" t="s">
        <v>233</v>
      </c>
      <c r="G167" s="30"/>
      <c r="H167" s="30"/>
      <c r="I167" s="106"/>
      <c r="J167" s="106"/>
      <c r="K167" s="30"/>
      <c r="L167" s="30"/>
      <c r="M167" s="31"/>
      <c r="N167" s="193"/>
      <c r="O167" s="194"/>
      <c r="P167" s="55"/>
      <c r="Q167" s="55"/>
      <c r="R167" s="55"/>
      <c r="S167" s="55"/>
      <c r="T167" s="55"/>
      <c r="U167" s="55"/>
      <c r="V167" s="55"/>
      <c r="W167" s="55"/>
      <c r="X167" s="56"/>
      <c r="Y167" s="30"/>
      <c r="Z167" s="30"/>
      <c r="AA167" s="30"/>
      <c r="AB167" s="30"/>
      <c r="AC167" s="30"/>
      <c r="AD167" s="30"/>
      <c r="AE167" s="30"/>
      <c r="AT167" s="13" t="s">
        <v>169</v>
      </c>
      <c r="AU167" s="13" t="s">
        <v>86</v>
      </c>
    </row>
    <row r="168" spans="1:65" s="2" customFormat="1" ht="19.5">
      <c r="A168" s="30"/>
      <c r="B168" s="31"/>
      <c r="C168" s="30"/>
      <c r="D168" s="191" t="s">
        <v>173</v>
      </c>
      <c r="E168" s="30"/>
      <c r="F168" s="205" t="s">
        <v>235</v>
      </c>
      <c r="G168" s="30"/>
      <c r="H168" s="30"/>
      <c r="I168" s="106"/>
      <c r="J168" s="106"/>
      <c r="K168" s="30"/>
      <c r="L168" s="30"/>
      <c r="M168" s="31"/>
      <c r="N168" s="193"/>
      <c r="O168" s="194"/>
      <c r="P168" s="55"/>
      <c r="Q168" s="55"/>
      <c r="R168" s="55"/>
      <c r="S168" s="55"/>
      <c r="T168" s="55"/>
      <c r="U168" s="55"/>
      <c r="V168" s="55"/>
      <c r="W168" s="55"/>
      <c r="X168" s="56"/>
      <c r="Y168" s="30"/>
      <c r="Z168" s="30"/>
      <c r="AA168" s="30"/>
      <c r="AB168" s="30"/>
      <c r="AC168" s="30"/>
      <c r="AD168" s="30"/>
      <c r="AE168" s="30"/>
      <c r="AT168" s="13" t="s">
        <v>173</v>
      </c>
      <c r="AU168" s="13" t="s">
        <v>86</v>
      </c>
    </row>
    <row r="169" spans="1:65" s="2" customFormat="1" ht="55.5" customHeight="1">
      <c r="A169" s="30"/>
      <c r="B169" s="146"/>
      <c r="C169" s="195" t="s">
        <v>240</v>
      </c>
      <c r="D169" s="195" t="s">
        <v>158</v>
      </c>
      <c r="E169" s="196" t="s">
        <v>241</v>
      </c>
      <c r="F169" s="197" t="s">
        <v>242</v>
      </c>
      <c r="G169" s="198" t="s">
        <v>165</v>
      </c>
      <c r="H169" s="199">
        <v>2</v>
      </c>
      <c r="I169" s="200"/>
      <c r="J169" s="201"/>
      <c r="K169" s="202">
        <f>ROUND(P169*H169,2)</f>
        <v>0</v>
      </c>
      <c r="L169" s="197" t="s">
        <v>166</v>
      </c>
      <c r="M169" s="203"/>
      <c r="N169" s="204" t="s">
        <v>1</v>
      </c>
      <c r="O169" s="186" t="s">
        <v>41</v>
      </c>
      <c r="P169" s="187">
        <f>I169+J169</f>
        <v>0</v>
      </c>
      <c r="Q169" s="187">
        <f>ROUND(I169*H169,2)</f>
        <v>0</v>
      </c>
      <c r="R169" s="187">
        <f>ROUND(J169*H169,2)</f>
        <v>0</v>
      </c>
      <c r="S169" s="55"/>
      <c r="T169" s="188">
        <f>S169*H169</f>
        <v>0</v>
      </c>
      <c r="U169" s="188">
        <v>0</v>
      </c>
      <c r="V169" s="188">
        <f>U169*H169</f>
        <v>0</v>
      </c>
      <c r="W169" s="188">
        <v>0</v>
      </c>
      <c r="X169" s="189">
        <f>W169*H169</f>
        <v>0</v>
      </c>
      <c r="Y169" s="30"/>
      <c r="Z169" s="30"/>
      <c r="AA169" s="30"/>
      <c r="AB169" s="30"/>
      <c r="AC169" s="30"/>
      <c r="AD169" s="30"/>
      <c r="AE169" s="30"/>
      <c r="AR169" s="190" t="s">
        <v>212</v>
      </c>
      <c r="AT169" s="190" t="s">
        <v>158</v>
      </c>
      <c r="AU169" s="190" t="s">
        <v>86</v>
      </c>
      <c r="AY169" s="13" t="s">
        <v>161</v>
      </c>
      <c r="BE169" s="96">
        <f>IF(O169="základní",K169,0)</f>
        <v>0</v>
      </c>
      <c r="BF169" s="96">
        <f>IF(O169="snížená",K169,0)</f>
        <v>0</v>
      </c>
      <c r="BG169" s="96">
        <f>IF(O169="zákl. přenesená",K169,0)</f>
        <v>0</v>
      </c>
      <c r="BH169" s="96">
        <f>IF(O169="sníž. přenesená",K169,0)</f>
        <v>0</v>
      </c>
      <c r="BI169" s="96">
        <f>IF(O169="nulová",K169,0)</f>
        <v>0</v>
      </c>
      <c r="BJ169" s="13" t="s">
        <v>86</v>
      </c>
      <c r="BK169" s="96">
        <f>ROUND(P169*H169,2)</f>
        <v>0</v>
      </c>
      <c r="BL169" s="13" t="s">
        <v>212</v>
      </c>
      <c r="BM169" s="190" t="s">
        <v>243</v>
      </c>
    </row>
    <row r="170" spans="1:65" s="2" customFormat="1" ht="39">
      <c r="A170" s="30"/>
      <c r="B170" s="31"/>
      <c r="C170" s="30"/>
      <c r="D170" s="191" t="s">
        <v>169</v>
      </c>
      <c r="E170" s="30"/>
      <c r="F170" s="192" t="s">
        <v>242</v>
      </c>
      <c r="G170" s="30"/>
      <c r="H170" s="30"/>
      <c r="I170" s="106"/>
      <c r="J170" s="106"/>
      <c r="K170" s="30"/>
      <c r="L170" s="30"/>
      <c r="M170" s="31"/>
      <c r="N170" s="193"/>
      <c r="O170" s="194"/>
      <c r="P170" s="55"/>
      <c r="Q170" s="55"/>
      <c r="R170" s="55"/>
      <c r="S170" s="55"/>
      <c r="T170" s="55"/>
      <c r="U170" s="55"/>
      <c r="V170" s="55"/>
      <c r="W170" s="55"/>
      <c r="X170" s="56"/>
      <c r="Y170" s="30"/>
      <c r="Z170" s="30"/>
      <c r="AA170" s="30"/>
      <c r="AB170" s="30"/>
      <c r="AC170" s="30"/>
      <c r="AD170" s="30"/>
      <c r="AE170" s="30"/>
      <c r="AT170" s="13" t="s">
        <v>169</v>
      </c>
      <c r="AU170" s="13" t="s">
        <v>86</v>
      </c>
    </row>
    <row r="171" spans="1:65" s="2" customFormat="1" ht="21.75" customHeight="1">
      <c r="A171" s="30"/>
      <c r="B171" s="146"/>
      <c r="C171" s="195" t="s">
        <v>244</v>
      </c>
      <c r="D171" s="195" t="s">
        <v>158</v>
      </c>
      <c r="E171" s="196" t="s">
        <v>245</v>
      </c>
      <c r="F171" s="197" t="s">
        <v>246</v>
      </c>
      <c r="G171" s="198" t="s">
        <v>165</v>
      </c>
      <c r="H171" s="199">
        <v>1</v>
      </c>
      <c r="I171" s="200"/>
      <c r="J171" s="201"/>
      <c r="K171" s="202">
        <f>ROUND(P171*H171,2)</f>
        <v>0</v>
      </c>
      <c r="L171" s="197" t="s">
        <v>166</v>
      </c>
      <c r="M171" s="203"/>
      <c r="N171" s="204" t="s">
        <v>1</v>
      </c>
      <c r="O171" s="186" t="s">
        <v>41</v>
      </c>
      <c r="P171" s="187">
        <f>I171+J171</f>
        <v>0</v>
      </c>
      <c r="Q171" s="187">
        <f>ROUND(I171*H171,2)</f>
        <v>0</v>
      </c>
      <c r="R171" s="187">
        <f>ROUND(J171*H171,2)</f>
        <v>0</v>
      </c>
      <c r="S171" s="55"/>
      <c r="T171" s="188">
        <f>S171*H171</f>
        <v>0</v>
      </c>
      <c r="U171" s="188">
        <v>0</v>
      </c>
      <c r="V171" s="188">
        <f>U171*H171</f>
        <v>0</v>
      </c>
      <c r="W171" s="188">
        <v>0</v>
      </c>
      <c r="X171" s="189">
        <f>W171*H171</f>
        <v>0</v>
      </c>
      <c r="Y171" s="30"/>
      <c r="Z171" s="30"/>
      <c r="AA171" s="30"/>
      <c r="AB171" s="30"/>
      <c r="AC171" s="30"/>
      <c r="AD171" s="30"/>
      <c r="AE171" s="30"/>
      <c r="AR171" s="190" t="s">
        <v>212</v>
      </c>
      <c r="AT171" s="190" t="s">
        <v>158</v>
      </c>
      <c r="AU171" s="190" t="s">
        <v>86</v>
      </c>
      <c r="AY171" s="13" t="s">
        <v>161</v>
      </c>
      <c r="BE171" s="96">
        <f>IF(O171="základní",K171,0)</f>
        <v>0</v>
      </c>
      <c r="BF171" s="96">
        <f>IF(O171="snížená",K171,0)</f>
        <v>0</v>
      </c>
      <c r="BG171" s="96">
        <f>IF(O171="zákl. přenesená",K171,0)</f>
        <v>0</v>
      </c>
      <c r="BH171" s="96">
        <f>IF(O171="sníž. přenesená",K171,0)</f>
        <v>0</v>
      </c>
      <c r="BI171" s="96">
        <f>IF(O171="nulová",K171,0)</f>
        <v>0</v>
      </c>
      <c r="BJ171" s="13" t="s">
        <v>86</v>
      </c>
      <c r="BK171" s="96">
        <f>ROUND(P171*H171,2)</f>
        <v>0</v>
      </c>
      <c r="BL171" s="13" t="s">
        <v>212</v>
      </c>
      <c r="BM171" s="190" t="s">
        <v>292</v>
      </c>
    </row>
    <row r="172" spans="1:65" s="2" customFormat="1">
      <c r="A172" s="30"/>
      <c r="B172" s="31"/>
      <c r="C172" s="30"/>
      <c r="D172" s="191" t="s">
        <v>169</v>
      </c>
      <c r="E172" s="30"/>
      <c r="F172" s="192" t="s">
        <v>246</v>
      </c>
      <c r="G172" s="30"/>
      <c r="H172" s="30"/>
      <c r="I172" s="106"/>
      <c r="J172" s="106"/>
      <c r="K172" s="30"/>
      <c r="L172" s="30"/>
      <c r="M172" s="31"/>
      <c r="N172" s="193"/>
      <c r="O172" s="194"/>
      <c r="P172" s="55"/>
      <c r="Q172" s="55"/>
      <c r="R172" s="55"/>
      <c r="S172" s="55"/>
      <c r="T172" s="55"/>
      <c r="U172" s="55"/>
      <c r="V172" s="55"/>
      <c r="W172" s="55"/>
      <c r="X172" s="56"/>
      <c r="Y172" s="30"/>
      <c r="Z172" s="30"/>
      <c r="AA172" s="30"/>
      <c r="AB172" s="30"/>
      <c r="AC172" s="30"/>
      <c r="AD172" s="30"/>
      <c r="AE172" s="30"/>
      <c r="AT172" s="13" t="s">
        <v>169</v>
      </c>
      <c r="AU172" s="13" t="s">
        <v>86</v>
      </c>
    </row>
    <row r="173" spans="1:65" s="2" customFormat="1" ht="29.25">
      <c r="A173" s="30"/>
      <c r="B173" s="31"/>
      <c r="C173" s="30"/>
      <c r="D173" s="191" t="s">
        <v>173</v>
      </c>
      <c r="E173" s="30"/>
      <c r="F173" s="205" t="s">
        <v>248</v>
      </c>
      <c r="G173" s="30"/>
      <c r="H173" s="30"/>
      <c r="I173" s="106"/>
      <c r="J173" s="106"/>
      <c r="K173" s="30"/>
      <c r="L173" s="30"/>
      <c r="M173" s="31"/>
      <c r="N173" s="193"/>
      <c r="O173" s="194"/>
      <c r="P173" s="55"/>
      <c r="Q173" s="55"/>
      <c r="R173" s="55"/>
      <c r="S173" s="55"/>
      <c r="T173" s="55"/>
      <c r="U173" s="55"/>
      <c r="V173" s="55"/>
      <c r="W173" s="55"/>
      <c r="X173" s="56"/>
      <c r="Y173" s="30"/>
      <c r="Z173" s="30"/>
      <c r="AA173" s="30"/>
      <c r="AB173" s="30"/>
      <c r="AC173" s="30"/>
      <c r="AD173" s="30"/>
      <c r="AE173" s="30"/>
      <c r="AT173" s="13" t="s">
        <v>173</v>
      </c>
      <c r="AU173" s="13" t="s">
        <v>86</v>
      </c>
    </row>
    <row r="174" spans="1:65" s="11" customFormat="1" ht="25.9" customHeight="1">
      <c r="B174" s="166"/>
      <c r="D174" s="167" t="s">
        <v>77</v>
      </c>
      <c r="E174" s="168" t="s">
        <v>249</v>
      </c>
      <c r="F174" s="168" t="s">
        <v>250</v>
      </c>
      <c r="I174" s="169"/>
      <c r="J174" s="169"/>
      <c r="K174" s="170">
        <f>BK174</f>
        <v>0</v>
      </c>
      <c r="M174" s="166"/>
      <c r="N174" s="171"/>
      <c r="O174" s="172"/>
      <c r="P174" s="172"/>
      <c r="Q174" s="173">
        <f>SUM(Q175:Q186)</f>
        <v>0</v>
      </c>
      <c r="R174" s="173">
        <f>SUM(R175:R186)</f>
        <v>0</v>
      </c>
      <c r="S174" s="172"/>
      <c r="T174" s="174">
        <f>SUM(T175:T186)</f>
        <v>0</v>
      </c>
      <c r="U174" s="172"/>
      <c r="V174" s="174">
        <f>SUM(V175:V186)</f>
        <v>0</v>
      </c>
      <c r="W174" s="172"/>
      <c r="X174" s="175">
        <f>SUM(X175:X186)</f>
        <v>0</v>
      </c>
      <c r="AR174" s="167" t="s">
        <v>178</v>
      </c>
      <c r="AT174" s="176" t="s">
        <v>77</v>
      </c>
      <c r="AU174" s="176" t="s">
        <v>78</v>
      </c>
      <c r="AY174" s="167" t="s">
        <v>161</v>
      </c>
      <c r="BK174" s="177">
        <f>SUM(BK175:BK186)</f>
        <v>0</v>
      </c>
    </row>
    <row r="175" spans="1:65" s="2" customFormat="1" ht="33" customHeight="1">
      <c r="A175" s="30"/>
      <c r="B175" s="146"/>
      <c r="C175" s="178" t="s">
        <v>251</v>
      </c>
      <c r="D175" s="178" t="s">
        <v>162</v>
      </c>
      <c r="E175" s="179" t="s">
        <v>252</v>
      </c>
      <c r="F175" s="180" t="s">
        <v>253</v>
      </c>
      <c r="G175" s="181" t="s">
        <v>165</v>
      </c>
      <c r="H175" s="182">
        <v>1</v>
      </c>
      <c r="I175" s="183"/>
      <c r="J175" s="183"/>
      <c r="K175" s="184">
        <f>ROUND(P175*H175,2)</f>
        <v>0</v>
      </c>
      <c r="L175" s="180" t="s">
        <v>166</v>
      </c>
      <c r="M175" s="31"/>
      <c r="N175" s="185" t="s">
        <v>1</v>
      </c>
      <c r="O175" s="186" t="s">
        <v>41</v>
      </c>
      <c r="P175" s="187">
        <f>I175+J175</f>
        <v>0</v>
      </c>
      <c r="Q175" s="187">
        <f>ROUND(I175*H175,2)</f>
        <v>0</v>
      </c>
      <c r="R175" s="187">
        <f>ROUND(J175*H175,2)</f>
        <v>0</v>
      </c>
      <c r="S175" s="55"/>
      <c r="T175" s="188">
        <f>S175*H175</f>
        <v>0</v>
      </c>
      <c r="U175" s="188">
        <v>0</v>
      </c>
      <c r="V175" s="188">
        <f>U175*H175</f>
        <v>0</v>
      </c>
      <c r="W175" s="188">
        <v>0</v>
      </c>
      <c r="X175" s="189">
        <f>W175*H175</f>
        <v>0</v>
      </c>
      <c r="Y175" s="30"/>
      <c r="Z175" s="30"/>
      <c r="AA175" s="30"/>
      <c r="AB175" s="30"/>
      <c r="AC175" s="30"/>
      <c r="AD175" s="30"/>
      <c r="AE175" s="30"/>
      <c r="AR175" s="190" t="s">
        <v>167</v>
      </c>
      <c r="AT175" s="190" t="s">
        <v>162</v>
      </c>
      <c r="AU175" s="190" t="s">
        <v>86</v>
      </c>
      <c r="AY175" s="13" t="s">
        <v>161</v>
      </c>
      <c r="BE175" s="96">
        <f>IF(O175="základní",K175,0)</f>
        <v>0</v>
      </c>
      <c r="BF175" s="96">
        <f>IF(O175="snížená",K175,0)</f>
        <v>0</v>
      </c>
      <c r="BG175" s="96">
        <f>IF(O175="zákl. přenesená",K175,0)</f>
        <v>0</v>
      </c>
      <c r="BH175" s="96">
        <f>IF(O175="sníž. přenesená",K175,0)</f>
        <v>0</v>
      </c>
      <c r="BI175" s="96">
        <f>IF(O175="nulová",K175,0)</f>
        <v>0</v>
      </c>
      <c r="BJ175" s="13" t="s">
        <v>86</v>
      </c>
      <c r="BK175" s="96">
        <f>ROUND(P175*H175,2)</f>
        <v>0</v>
      </c>
      <c r="BL175" s="13" t="s">
        <v>167</v>
      </c>
      <c r="BM175" s="190" t="s">
        <v>254</v>
      </c>
    </row>
    <row r="176" spans="1:65" s="2" customFormat="1" ht="58.5">
      <c r="A176" s="30"/>
      <c r="B176" s="31"/>
      <c r="C176" s="30"/>
      <c r="D176" s="191" t="s">
        <v>169</v>
      </c>
      <c r="E176" s="30"/>
      <c r="F176" s="192" t="s">
        <v>255</v>
      </c>
      <c r="G176" s="30"/>
      <c r="H176" s="30"/>
      <c r="I176" s="106"/>
      <c r="J176" s="106"/>
      <c r="K176" s="30"/>
      <c r="L176" s="30"/>
      <c r="M176" s="31"/>
      <c r="N176" s="193"/>
      <c r="O176" s="194"/>
      <c r="P176" s="55"/>
      <c r="Q176" s="55"/>
      <c r="R176" s="55"/>
      <c r="S176" s="55"/>
      <c r="T176" s="55"/>
      <c r="U176" s="55"/>
      <c r="V176" s="55"/>
      <c r="W176" s="55"/>
      <c r="X176" s="56"/>
      <c r="Y176" s="30"/>
      <c r="Z176" s="30"/>
      <c r="AA176" s="30"/>
      <c r="AB176" s="30"/>
      <c r="AC176" s="30"/>
      <c r="AD176" s="30"/>
      <c r="AE176" s="30"/>
      <c r="AT176" s="13" t="s">
        <v>169</v>
      </c>
      <c r="AU176" s="13" t="s">
        <v>86</v>
      </c>
    </row>
    <row r="177" spans="1:65" s="2" customFormat="1" ht="21.75" customHeight="1">
      <c r="A177" s="30"/>
      <c r="B177" s="146"/>
      <c r="C177" s="178" t="s">
        <v>8</v>
      </c>
      <c r="D177" s="178" t="s">
        <v>162</v>
      </c>
      <c r="E177" s="179" t="s">
        <v>256</v>
      </c>
      <c r="F177" s="180" t="s">
        <v>257</v>
      </c>
      <c r="G177" s="181" t="s">
        <v>258</v>
      </c>
      <c r="H177" s="182">
        <v>3</v>
      </c>
      <c r="I177" s="183"/>
      <c r="J177" s="183"/>
      <c r="K177" s="184">
        <f>ROUND(P177*H177,2)</f>
        <v>0</v>
      </c>
      <c r="L177" s="180" t="s">
        <v>166</v>
      </c>
      <c r="M177" s="31"/>
      <c r="N177" s="185" t="s">
        <v>1</v>
      </c>
      <c r="O177" s="186" t="s">
        <v>41</v>
      </c>
      <c r="P177" s="187">
        <f>I177+J177</f>
        <v>0</v>
      </c>
      <c r="Q177" s="187">
        <f>ROUND(I177*H177,2)</f>
        <v>0</v>
      </c>
      <c r="R177" s="187">
        <f>ROUND(J177*H177,2)</f>
        <v>0</v>
      </c>
      <c r="S177" s="55"/>
      <c r="T177" s="188">
        <f>S177*H177</f>
        <v>0</v>
      </c>
      <c r="U177" s="188">
        <v>0</v>
      </c>
      <c r="V177" s="188">
        <f>U177*H177</f>
        <v>0</v>
      </c>
      <c r="W177" s="188">
        <v>0</v>
      </c>
      <c r="X177" s="189">
        <f>W177*H177</f>
        <v>0</v>
      </c>
      <c r="Y177" s="30"/>
      <c r="Z177" s="30"/>
      <c r="AA177" s="30"/>
      <c r="AB177" s="30"/>
      <c r="AC177" s="30"/>
      <c r="AD177" s="30"/>
      <c r="AE177" s="30"/>
      <c r="AR177" s="190" t="s">
        <v>167</v>
      </c>
      <c r="AT177" s="190" t="s">
        <v>162</v>
      </c>
      <c r="AU177" s="190" t="s">
        <v>86</v>
      </c>
      <c r="AY177" s="13" t="s">
        <v>161</v>
      </c>
      <c r="BE177" s="96">
        <f>IF(O177="základní",K177,0)</f>
        <v>0</v>
      </c>
      <c r="BF177" s="96">
        <f>IF(O177="snížená",K177,0)</f>
        <v>0</v>
      </c>
      <c r="BG177" s="96">
        <f>IF(O177="zákl. přenesená",K177,0)</f>
        <v>0</v>
      </c>
      <c r="BH177" s="96">
        <f>IF(O177="sníž. přenesená",K177,0)</f>
        <v>0</v>
      </c>
      <c r="BI177" s="96">
        <f>IF(O177="nulová",K177,0)</f>
        <v>0</v>
      </c>
      <c r="BJ177" s="13" t="s">
        <v>86</v>
      </c>
      <c r="BK177" s="96">
        <f>ROUND(P177*H177,2)</f>
        <v>0</v>
      </c>
      <c r="BL177" s="13" t="s">
        <v>167</v>
      </c>
      <c r="BM177" s="190" t="s">
        <v>259</v>
      </c>
    </row>
    <row r="178" spans="1:65" s="2" customFormat="1" ht="29.25">
      <c r="A178" s="30"/>
      <c r="B178" s="31"/>
      <c r="C178" s="30"/>
      <c r="D178" s="191" t="s">
        <v>169</v>
      </c>
      <c r="E178" s="30"/>
      <c r="F178" s="192" t="s">
        <v>260</v>
      </c>
      <c r="G178" s="30"/>
      <c r="H178" s="30"/>
      <c r="I178" s="106"/>
      <c r="J178" s="106"/>
      <c r="K178" s="30"/>
      <c r="L178" s="30"/>
      <c r="M178" s="31"/>
      <c r="N178" s="193"/>
      <c r="O178" s="194"/>
      <c r="P178" s="55"/>
      <c r="Q178" s="55"/>
      <c r="R178" s="55"/>
      <c r="S178" s="55"/>
      <c r="T178" s="55"/>
      <c r="U178" s="55"/>
      <c r="V178" s="55"/>
      <c r="W178" s="55"/>
      <c r="X178" s="56"/>
      <c r="Y178" s="30"/>
      <c r="Z178" s="30"/>
      <c r="AA178" s="30"/>
      <c r="AB178" s="30"/>
      <c r="AC178" s="30"/>
      <c r="AD178" s="30"/>
      <c r="AE178" s="30"/>
      <c r="AT178" s="13" t="s">
        <v>169</v>
      </c>
      <c r="AU178" s="13" t="s">
        <v>86</v>
      </c>
    </row>
    <row r="179" spans="1:65" s="2" customFormat="1" ht="19.5">
      <c r="A179" s="30"/>
      <c r="B179" s="31"/>
      <c r="C179" s="30"/>
      <c r="D179" s="191" t="s">
        <v>173</v>
      </c>
      <c r="E179" s="30"/>
      <c r="F179" s="205" t="s">
        <v>261</v>
      </c>
      <c r="G179" s="30"/>
      <c r="H179" s="30"/>
      <c r="I179" s="106"/>
      <c r="J179" s="106"/>
      <c r="K179" s="30"/>
      <c r="L179" s="30"/>
      <c r="M179" s="31"/>
      <c r="N179" s="193"/>
      <c r="O179" s="194"/>
      <c r="P179" s="55"/>
      <c r="Q179" s="55"/>
      <c r="R179" s="55"/>
      <c r="S179" s="55"/>
      <c r="T179" s="55"/>
      <c r="U179" s="55"/>
      <c r="V179" s="55"/>
      <c r="W179" s="55"/>
      <c r="X179" s="56"/>
      <c r="Y179" s="30"/>
      <c r="Z179" s="30"/>
      <c r="AA179" s="30"/>
      <c r="AB179" s="30"/>
      <c r="AC179" s="30"/>
      <c r="AD179" s="30"/>
      <c r="AE179" s="30"/>
      <c r="AT179" s="13" t="s">
        <v>173</v>
      </c>
      <c r="AU179" s="13" t="s">
        <v>86</v>
      </c>
    </row>
    <row r="180" spans="1:65" s="2" customFormat="1" ht="21.75" customHeight="1">
      <c r="A180" s="30"/>
      <c r="B180" s="146"/>
      <c r="C180" s="178" t="s">
        <v>262</v>
      </c>
      <c r="D180" s="178" t="s">
        <v>162</v>
      </c>
      <c r="E180" s="179" t="s">
        <v>263</v>
      </c>
      <c r="F180" s="180" t="s">
        <v>264</v>
      </c>
      <c r="G180" s="181" t="s">
        <v>258</v>
      </c>
      <c r="H180" s="182">
        <v>3</v>
      </c>
      <c r="I180" s="183"/>
      <c r="J180" s="183"/>
      <c r="K180" s="184">
        <f>ROUND(P180*H180,2)</f>
        <v>0</v>
      </c>
      <c r="L180" s="180" t="s">
        <v>166</v>
      </c>
      <c r="M180" s="31"/>
      <c r="N180" s="185" t="s">
        <v>1</v>
      </c>
      <c r="O180" s="186" t="s">
        <v>41</v>
      </c>
      <c r="P180" s="187">
        <f>I180+J180</f>
        <v>0</v>
      </c>
      <c r="Q180" s="187">
        <f>ROUND(I180*H180,2)</f>
        <v>0</v>
      </c>
      <c r="R180" s="187">
        <f>ROUND(J180*H180,2)</f>
        <v>0</v>
      </c>
      <c r="S180" s="55"/>
      <c r="T180" s="188">
        <f>S180*H180</f>
        <v>0</v>
      </c>
      <c r="U180" s="188">
        <v>0</v>
      </c>
      <c r="V180" s="188">
        <f>U180*H180</f>
        <v>0</v>
      </c>
      <c r="W180" s="188">
        <v>0</v>
      </c>
      <c r="X180" s="189">
        <f>W180*H180</f>
        <v>0</v>
      </c>
      <c r="Y180" s="30"/>
      <c r="Z180" s="30"/>
      <c r="AA180" s="30"/>
      <c r="AB180" s="30"/>
      <c r="AC180" s="30"/>
      <c r="AD180" s="30"/>
      <c r="AE180" s="30"/>
      <c r="AR180" s="190" t="s">
        <v>167</v>
      </c>
      <c r="AT180" s="190" t="s">
        <v>162</v>
      </c>
      <c r="AU180" s="190" t="s">
        <v>86</v>
      </c>
      <c r="AY180" s="13" t="s">
        <v>161</v>
      </c>
      <c r="BE180" s="96">
        <f>IF(O180="základní",K180,0)</f>
        <v>0</v>
      </c>
      <c r="BF180" s="96">
        <f>IF(O180="snížená",K180,0)</f>
        <v>0</v>
      </c>
      <c r="BG180" s="96">
        <f>IF(O180="zákl. přenesená",K180,0)</f>
        <v>0</v>
      </c>
      <c r="BH180" s="96">
        <f>IF(O180="sníž. přenesená",K180,0)</f>
        <v>0</v>
      </c>
      <c r="BI180" s="96">
        <f>IF(O180="nulová",K180,0)</f>
        <v>0</v>
      </c>
      <c r="BJ180" s="13" t="s">
        <v>86</v>
      </c>
      <c r="BK180" s="96">
        <f>ROUND(P180*H180,2)</f>
        <v>0</v>
      </c>
      <c r="BL180" s="13" t="s">
        <v>167</v>
      </c>
      <c r="BM180" s="190" t="s">
        <v>265</v>
      </c>
    </row>
    <row r="181" spans="1:65" s="2" customFormat="1" ht="19.5">
      <c r="A181" s="30"/>
      <c r="B181" s="31"/>
      <c r="C181" s="30"/>
      <c r="D181" s="191" t="s">
        <v>169</v>
      </c>
      <c r="E181" s="30"/>
      <c r="F181" s="192" t="s">
        <v>266</v>
      </c>
      <c r="G181" s="30"/>
      <c r="H181" s="30"/>
      <c r="I181" s="106"/>
      <c r="J181" s="106"/>
      <c r="K181" s="30"/>
      <c r="L181" s="30"/>
      <c r="M181" s="31"/>
      <c r="N181" s="193"/>
      <c r="O181" s="194"/>
      <c r="P181" s="55"/>
      <c r="Q181" s="55"/>
      <c r="R181" s="55"/>
      <c r="S181" s="55"/>
      <c r="T181" s="55"/>
      <c r="U181" s="55"/>
      <c r="V181" s="55"/>
      <c r="W181" s="55"/>
      <c r="X181" s="56"/>
      <c r="Y181" s="30"/>
      <c r="Z181" s="30"/>
      <c r="AA181" s="30"/>
      <c r="AB181" s="30"/>
      <c r="AC181" s="30"/>
      <c r="AD181" s="30"/>
      <c r="AE181" s="30"/>
      <c r="AT181" s="13" t="s">
        <v>169</v>
      </c>
      <c r="AU181" s="13" t="s">
        <v>86</v>
      </c>
    </row>
    <row r="182" spans="1:65" s="2" customFormat="1" ht="19.5">
      <c r="A182" s="30"/>
      <c r="B182" s="31"/>
      <c r="C182" s="30"/>
      <c r="D182" s="191" t="s">
        <v>173</v>
      </c>
      <c r="E182" s="30"/>
      <c r="F182" s="205" t="s">
        <v>267</v>
      </c>
      <c r="G182" s="30"/>
      <c r="H182" s="30"/>
      <c r="I182" s="106"/>
      <c r="J182" s="106"/>
      <c r="K182" s="30"/>
      <c r="L182" s="30"/>
      <c r="M182" s="31"/>
      <c r="N182" s="193"/>
      <c r="O182" s="194"/>
      <c r="P182" s="55"/>
      <c r="Q182" s="55"/>
      <c r="R182" s="55"/>
      <c r="S182" s="55"/>
      <c r="T182" s="55"/>
      <c r="U182" s="55"/>
      <c r="V182" s="55"/>
      <c r="W182" s="55"/>
      <c r="X182" s="56"/>
      <c r="Y182" s="30"/>
      <c r="Z182" s="30"/>
      <c r="AA182" s="30"/>
      <c r="AB182" s="30"/>
      <c r="AC182" s="30"/>
      <c r="AD182" s="30"/>
      <c r="AE182" s="30"/>
      <c r="AT182" s="13" t="s">
        <v>173</v>
      </c>
      <c r="AU182" s="13" t="s">
        <v>86</v>
      </c>
    </row>
    <row r="183" spans="1:65" s="2" customFormat="1" ht="21.75" customHeight="1">
      <c r="A183" s="30"/>
      <c r="B183" s="146"/>
      <c r="C183" s="178" t="s">
        <v>268</v>
      </c>
      <c r="D183" s="178" t="s">
        <v>162</v>
      </c>
      <c r="E183" s="179" t="s">
        <v>269</v>
      </c>
      <c r="F183" s="180" t="s">
        <v>270</v>
      </c>
      <c r="G183" s="181" t="s">
        <v>258</v>
      </c>
      <c r="H183" s="182">
        <v>1</v>
      </c>
      <c r="I183" s="183"/>
      <c r="J183" s="183"/>
      <c r="K183" s="184">
        <f>ROUND(P183*H183,2)</f>
        <v>0</v>
      </c>
      <c r="L183" s="180" t="s">
        <v>166</v>
      </c>
      <c r="M183" s="31"/>
      <c r="N183" s="185" t="s">
        <v>1</v>
      </c>
      <c r="O183" s="186" t="s">
        <v>41</v>
      </c>
      <c r="P183" s="187">
        <f>I183+J183</f>
        <v>0</v>
      </c>
      <c r="Q183" s="187">
        <f>ROUND(I183*H183,2)</f>
        <v>0</v>
      </c>
      <c r="R183" s="187">
        <f>ROUND(J183*H183,2)</f>
        <v>0</v>
      </c>
      <c r="S183" s="55"/>
      <c r="T183" s="188">
        <f>S183*H183</f>
        <v>0</v>
      </c>
      <c r="U183" s="188">
        <v>0</v>
      </c>
      <c r="V183" s="188">
        <f>U183*H183</f>
        <v>0</v>
      </c>
      <c r="W183" s="188">
        <v>0</v>
      </c>
      <c r="X183" s="189">
        <f>W183*H183</f>
        <v>0</v>
      </c>
      <c r="Y183" s="30"/>
      <c r="Z183" s="30"/>
      <c r="AA183" s="30"/>
      <c r="AB183" s="30"/>
      <c r="AC183" s="30"/>
      <c r="AD183" s="30"/>
      <c r="AE183" s="30"/>
      <c r="AR183" s="190" t="s">
        <v>167</v>
      </c>
      <c r="AT183" s="190" t="s">
        <v>162</v>
      </c>
      <c r="AU183" s="190" t="s">
        <v>86</v>
      </c>
      <c r="AY183" s="13" t="s">
        <v>161</v>
      </c>
      <c r="BE183" s="96">
        <f>IF(O183="základní",K183,0)</f>
        <v>0</v>
      </c>
      <c r="BF183" s="96">
        <f>IF(O183="snížená",K183,0)</f>
        <v>0</v>
      </c>
      <c r="BG183" s="96">
        <f>IF(O183="zákl. přenesená",K183,0)</f>
        <v>0</v>
      </c>
      <c r="BH183" s="96">
        <f>IF(O183="sníž. přenesená",K183,0)</f>
        <v>0</v>
      </c>
      <c r="BI183" s="96">
        <f>IF(O183="nulová",K183,0)</f>
        <v>0</v>
      </c>
      <c r="BJ183" s="13" t="s">
        <v>86</v>
      </c>
      <c r="BK183" s="96">
        <f>ROUND(P183*H183,2)</f>
        <v>0</v>
      </c>
      <c r="BL183" s="13" t="s">
        <v>167</v>
      </c>
      <c r="BM183" s="190" t="s">
        <v>271</v>
      </c>
    </row>
    <row r="184" spans="1:65" s="2" customFormat="1" ht="29.25">
      <c r="A184" s="30"/>
      <c r="B184" s="31"/>
      <c r="C184" s="30"/>
      <c r="D184" s="191" t="s">
        <v>169</v>
      </c>
      <c r="E184" s="30"/>
      <c r="F184" s="192" t="s">
        <v>272</v>
      </c>
      <c r="G184" s="30"/>
      <c r="H184" s="30"/>
      <c r="I184" s="106"/>
      <c r="J184" s="106"/>
      <c r="K184" s="30"/>
      <c r="L184" s="30"/>
      <c r="M184" s="31"/>
      <c r="N184" s="193"/>
      <c r="O184" s="194"/>
      <c r="P184" s="55"/>
      <c r="Q184" s="55"/>
      <c r="R184" s="55"/>
      <c r="S184" s="55"/>
      <c r="T184" s="55"/>
      <c r="U184" s="55"/>
      <c r="V184" s="55"/>
      <c r="W184" s="55"/>
      <c r="X184" s="56"/>
      <c r="Y184" s="30"/>
      <c r="Z184" s="30"/>
      <c r="AA184" s="30"/>
      <c r="AB184" s="30"/>
      <c r="AC184" s="30"/>
      <c r="AD184" s="30"/>
      <c r="AE184" s="30"/>
      <c r="AT184" s="13" t="s">
        <v>169</v>
      </c>
      <c r="AU184" s="13" t="s">
        <v>86</v>
      </c>
    </row>
    <row r="185" spans="1:65" s="2" customFormat="1" ht="21.75" customHeight="1">
      <c r="A185" s="30"/>
      <c r="B185" s="146"/>
      <c r="C185" s="178" t="s">
        <v>273</v>
      </c>
      <c r="D185" s="178" t="s">
        <v>162</v>
      </c>
      <c r="E185" s="179" t="s">
        <v>274</v>
      </c>
      <c r="F185" s="180" t="s">
        <v>275</v>
      </c>
      <c r="G185" s="181" t="s">
        <v>165</v>
      </c>
      <c r="H185" s="182">
        <v>1</v>
      </c>
      <c r="I185" s="183"/>
      <c r="J185" s="183"/>
      <c r="K185" s="184">
        <f>ROUND(P185*H185,2)</f>
        <v>0</v>
      </c>
      <c r="L185" s="180" t="s">
        <v>166</v>
      </c>
      <c r="M185" s="31"/>
      <c r="N185" s="185" t="s">
        <v>1</v>
      </c>
      <c r="O185" s="186" t="s">
        <v>41</v>
      </c>
      <c r="P185" s="187">
        <f>I185+J185</f>
        <v>0</v>
      </c>
      <c r="Q185" s="187">
        <f>ROUND(I185*H185,2)</f>
        <v>0</v>
      </c>
      <c r="R185" s="187">
        <f>ROUND(J185*H185,2)</f>
        <v>0</v>
      </c>
      <c r="S185" s="55"/>
      <c r="T185" s="188">
        <f>S185*H185</f>
        <v>0</v>
      </c>
      <c r="U185" s="188">
        <v>0</v>
      </c>
      <c r="V185" s="188">
        <f>U185*H185</f>
        <v>0</v>
      </c>
      <c r="W185" s="188">
        <v>0</v>
      </c>
      <c r="X185" s="189">
        <f>W185*H185</f>
        <v>0</v>
      </c>
      <c r="Y185" s="30"/>
      <c r="Z185" s="30"/>
      <c r="AA185" s="30"/>
      <c r="AB185" s="30"/>
      <c r="AC185" s="30"/>
      <c r="AD185" s="30"/>
      <c r="AE185" s="30"/>
      <c r="AR185" s="190" t="s">
        <v>167</v>
      </c>
      <c r="AT185" s="190" t="s">
        <v>162</v>
      </c>
      <c r="AU185" s="190" t="s">
        <v>86</v>
      </c>
      <c r="AY185" s="13" t="s">
        <v>161</v>
      </c>
      <c r="BE185" s="96">
        <f>IF(O185="základní",K185,0)</f>
        <v>0</v>
      </c>
      <c r="BF185" s="96">
        <f>IF(O185="snížená",K185,0)</f>
        <v>0</v>
      </c>
      <c r="BG185" s="96">
        <f>IF(O185="zákl. přenesená",K185,0)</f>
        <v>0</v>
      </c>
      <c r="BH185" s="96">
        <f>IF(O185="sníž. přenesená",K185,0)</f>
        <v>0</v>
      </c>
      <c r="BI185" s="96">
        <f>IF(O185="nulová",K185,0)</f>
        <v>0</v>
      </c>
      <c r="BJ185" s="13" t="s">
        <v>86</v>
      </c>
      <c r="BK185" s="96">
        <f>ROUND(P185*H185,2)</f>
        <v>0</v>
      </c>
      <c r="BL185" s="13" t="s">
        <v>167</v>
      </c>
      <c r="BM185" s="190" t="s">
        <v>276</v>
      </c>
    </row>
    <row r="186" spans="1:65" s="2" customFormat="1" ht="29.25">
      <c r="A186" s="30"/>
      <c r="B186" s="31"/>
      <c r="C186" s="30"/>
      <c r="D186" s="191" t="s">
        <v>169</v>
      </c>
      <c r="E186" s="30"/>
      <c r="F186" s="192" t="s">
        <v>277</v>
      </c>
      <c r="G186" s="30"/>
      <c r="H186" s="30"/>
      <c r="I186" s="106"/>
      <c r="J186" s="106"/>
      <c r="K186" s="30"/>
      <c r="L186" s="30"/>
      <c r="M186" s="31"/>
      <c r="N186" s="206"/>
      <c r="O186" s="207"/>
      <c r="P186" s="208"/>
      <c r="Q186" s="208"/>
      <c r="R186" s="208"/>
      <c r="S186" s="208"/>
      <c r="T186" s="208"/>
      <c r="U186" s="208"/>
      <c r="V186" s="208"/>
      <c r="W186" s="208"/>
      <c r="X186" s="209"/>
      <c r="Y186" s="30"/>
      <c r="Z186" s="30"/>
      <c r="AA186" s="30"/>
      <c r="AB186" s="30"/>
      <c r="AC186" s="30"/>
      <c r="AD186" s="30"/>
      <c r="AE186" s="30"/>
      <c r="AT186" s="13" t="s">
        <v>169</v>
      </c>
      <c r="AU186" s="13" t="s">
        <v>86</v>
      </c>
    </row>
    <row r="187" spans="1:65" s="2" customFormat="1" ht="6.95" customHeight="1">
      <c r="A187" s="30"/>
      <c r="B187" s="45"/>
      <c r="C187" s="46"/>
      <c r="D187" s="46"/>
      <c r="E187" s="46"/>
      <c r="F187" s="46"/>
      <c r="G187" s="46"/>
      <c r="H187" s="46"/>
      <c r="I187" s="131"/>
      <c r="J187" s="131"/>
      <c r="K187" s="46"/>
      <c r="L187" s="46"/>
      <c r="M187" s="31"/>
      <c r="N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</row>
  </sheetData>
  <autoFilter ref="C127:L186"/>
  <mergeCells count="14">
    <mergeCell ref="D106:F106"/>
    <mergeCell ref="E118:H118"/>
    <mergeCell ref="E120:H120"/>
    <mergeCell ref="M2:Z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J2" s="103"/>
      <c r="M2" s="218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3" t="s">
        <v>106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04"/>
      <c r="J3" s="104"/>
      <c r="K3" s="15"/>
      <c r="L3" s="15"/>
      <c r="M3" s="16"/>
      <c r="AT3" s="13" t="s">
        <v>88</v>
      </c>
    </row>
    <row r="4" spans="1:46" s="1" customFormat="1" ht="24.95" customHeight="1">
      <c r="B4" s="16"/>
      <c r="D4" s="17" t="s">
        <v>119</v>
      </c>
      <c r="I4" s="103"/>
      <c r="J4" s="103"/>
      <c r="M4" s="16"/>
      <c r="N4" s="105" t="s">
        <v>11</v>
      </c>
      <c r="AT4" s="13" t="s">
        <v>3</v>
      </c>
    </row>
    <row r="5" spans="1:46" s="1" customFormat="1" ht="6.95" customHeight="1">
      <c r="B5" s="16"/>
      <c r="I5" s="103"/>
      <c r="J5" s="103"/>
      <c r="M5" s="16"/>
    </row>
    <row r="6" spans="1:46" s="1" customFormat="1" ht="12" customHeight="1">
      <c r="B6" s="16"/>
      <c r="D6" s="23" t="s">
        <v>16</v>
      </c>
      <c r="I6" s="103"/>
      <c r="J6" s="103"/>
      <c r="M6" s="16"/>
    </row>
    <row r="7" spans="1:46" s="1" customFormat="1" ht="16.5" customHeight="1">
      <c r="B7" s="16"/>
      <c r="E7" s="258" t="str">
        <f>'Rekapitulace stavby'!K6</f>
        <v>Oprava EOV v úseku Stříbro - Planá u Mariánských Lázní</v>
      </c>
      <c r="F7" s="259"/>
      <c r="G7" s="259"/>
      <c r="H7" s="259"/>
      <c r="I7" s="103"/>
      <c r="J7" s="103"/>
      <c r="M7" s="16"/>
    </row>
    <row r="8" spans="1:46" s="2" customFormat="1" ht="12" customHeight="1">
      <c r="A8" s="30"/>
      <c r="B8" s="31"/>
      <c r="C8" s="30"/>
      <c r="D8" s="23" t="s">
        <v>120</v>
      </c>
      <c r="E8" s="30"/>
      <c r="F8" s="30"/>
      <c r="G8" s="30"/>
      <c r="H8" s="30"/>
      <c r="I8" s="106"/>
      <c r="J8" s="106"/>
      <c r="K8" s="30"/>
      <c r="L8" s="30"/>
      <c r="M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53" t="s">
        <v>293</v>
      </c>
      <c r="F9" s="260"/>
      <c r="G9" s="260"/>
      <c r="H9" s="260"/>
      <c r="I9" s="106"/>
      <c r="J9" s="106"/>
      <c r="K9" s="30"/>
      <c r="L9" s="30"/>
      <c r="M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106"/>
      <c r="J10" s="106"/>
      <c r="K10" s="30"/>
      <c r="L10" s="30"/>
      <c r="M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3" t="s">
        <v>17</v>
      </c>
      <c r="E11" s="30"/>
      <c r="F11" s="21" t="s">
        <v>1</v>
      </c>
      <c r="G11" s="30"/>
      <c r="H11" s="30"/>
      <c r="I11" s="107" t="s">
        <v>18</v>
      </c>
      <c r="J11" s="108" t="s">
        <v>1</v>
      </c>
      <c r="K11" s="30"/>
      <c r="L11" s="30"/>
      <c r="M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3" t="s">
        <v>19</v>
      </c>
      <c r="E12" s="30"/>
      <c r="F12" s="21" t="s">
        <v>20</v>
      </c>
      <c r="G12" s="30"/>
      <c r="H12" s="30"/>
      <c r="I12" s="107" t="s">
        <v>21</v>
      </c>
      <c r="J12" s="109" t="str">
        <f>'Rekapitulace stavby'!AN8</f>
        <v>20. 4. 2020</v>
      </c>
      <c r="K12" s="30"/>
      <c r="L12" s="30"/>
      <c r="M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106"/>
      <c r="J13" s="106"/>
      <c r="K13" s="30"/>
      <c r="L13" s="30"/>
      <c r="M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3" t="s">
        <v>23</v>
      </c>
      <c r="E14" s="30"/>
      <c r="F14" s="30"/>
      <c r="G14" s="30"/>
      <c r="H14" s="30"/>
      <c r="I14" s="107" t="s">
        <v>24</v>
      </c>
      <c r="J14" s="108" t="str">
        <f>IF('Rekapitulace stavby'!AN10="","",'Rekapitulace stavby'!AN10)</f>
        <v/>
      </c>
      <c r="K14" s="30"/>
      <c r="L14" s="30"/>
      <c r="M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1" t="str">
        <f>IF('Rekapitulace stavby'!E11="","",'Rekapitulace stavby'!E11)</f>
        <v xml:space="preserve"> </v>
      </c>
      <c r="F15" s="30"/>
      <c r="G15" s="30"/>
      <c r="H15" s="30"/>
      <c r="I15" s="107" t="s">
        <v>26</v>
      </c>
      <c r="J15" s="108" t="str">
        <f>IF('Rekapitulace stavby'!AN11="","",'Rekapitulace stavby'!AN11)</f>
        <v/>
      </c>
      <c r="K15" s="30"/>
      <c r="L15" s="30"/>
      <c r="M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106"/>
      <c r="J16" s="106"/>
      <c r="K16" s="30"/>
      <c r="L16" s="30"/>
      <c r="M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3" t="s">
        <v>27</v>
      </c>
      <c r="E17" s="30"/>
      <c r="F17" s="30"/>
      <c r="G17" s="30"/>
      <c r="H17" s="30"/>
      <c r="I17" s="107" t="s">
        <v>24</v>
      </c>
      <c r="J17" s="24" t="str">
        <f>'Rekapitulace stavby'!AN13</f>
        <v>Vyplň údaj</v>
      </c>
      <c r="K17" s="30"/>
      <c r="L17" s="30"/>
      <c r="M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61" t="str">
        <f>'Rekapitulace stavby'!E14</f>
        <v>Vyplň údaj</v>
      </c>
      <c r="F18" s="239"/>
      <c r="G18" s="239"/>
      <c r="H18" s="239"/>
      <c r="I18" s="107" t="s">
        <v>26</v>
      </c>
      <c r="J18" s="24" t="str">
        <f>'Rekapitulace stavby'!AN14</f>
        <v>Vyplň údaj</v>
      </c>
      <c r="K18" s="30"/>
      <c r="L18" s="30"/>
      <c r="M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106"/>
      <c r="J19" s="106"/>
      <c r="K19" s="30"/>
      <c r="L19" s="30"/>
      <c r="M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3" t="s">
        <v>29</v>
      </c>
      <c r="E20" s="30"/>
      <c r="F20" s="30"/>
      <c r="G20" s="30"/>
      <c r="H20" s="30"/>
      <c r="I20" s="107" t="s">
        <v>24</v>
      </c>
      <c r="J20" s="108" t="str">
        <f>IF('Rekapitulace stavby'!AN16="","",'Rekapitulace stavby'!AN16)</f>
        <v/>
      </c>
      <c r="K20" s="30"/>
      <c r="L20" s="30"/>
      <c r="M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1" t="str">
        <f>IF('Rekapitulace stavby'!E17="","",'Rekapitulace stavby'!E17)</f>
        <v xml:space="preserve"> </v>
      </c>
      <c r="F21" s="30"/>
      <c r="G21" s="30"/>
      <c r="H21" s="30"/>
      <c r="I21" s="107" t="s">
        <v>26</v>
      </c>
      <c r="J21" s="108" t="str">
        <f>IF('Rekapitulace stavby'!AN17="","",'Rekapitulace stavby'!AN17)</f>
        <v/>
      </c>
      <c r="K21" s="30"/>
      <c r="L21" s="30"/>
      <c r="M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106"/>
      <c r="J22" s="106"/>
      <c r="K22" s="30"/>
      <c r="L22" s="30"/>
      <c r="M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3" t="s">
        <v>30</v>
      </c>
      <c r="E23" s="30"/>
      <c r="F23" s="30"/>
      <c r="G23" s="30"/>
      <c r="H23" s="30"/>
      <c r="I23" s="107" t="s">
        <v>24</v>
      </c>
      <c r="J23" s="108" t="str">
        <f>IF('Rekapitulace stavby'!AN19="","",'Rekapitulace stavby'!AN19)</f>
        <v/>
      </c>
      <c r="K23" s="30"/>
      <c r="L23" s="30"/>
      <c r="M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1" t="str">
        <f>IF('Rekapitulace stavby'!E20="","",'Rekapitulace stavby'!E20)</f>
        <v xml:space="preserve"> </v>
      </c>
      <c r="F24" s="30"/>
      <c r="G24" s="30"/>
      <c r="H24" s="30"/>
      <c r="I24" s="107" t="s">
        <v>26</v>
      </c>
      <c r="J24" s="108" t="str">
        <f>IF('Rekapitulace stavby'!AN20="","",'Rekapitulace stavby'!AN20)</f>
        <v/>
      </c>
      <c r="K24" s="30"/>
      <c r="L24" s="30"/>
      <c r="M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106"/>
      <c r="J25" s="106"/>
      <c r="K25" s="30"/>
      <c r="L25" s="30"/>
      <c r="M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3" t="s">
        <v>31</v>
      </c>
      <c r="E26" s="30"/>
      <c r="F26" s="30"/>
      <c r="G26" s="30"/>
      <c r="H26" s="30"/>
      <c r="I26" s="106"/>
      <c r="J26" s="106"/>
      <c r="K26" s="30"/>
      <c r="L26" s="30"/>
      <c r="M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0"/>
      <c r="B27" s="111"/>
      <c r="C27" s="110"/>
      <c r="D27" s="110"/>
      <c r="E27" s="243" t="s">
        <v>1</v>
      </c>
      <c r="F27" s="243"/>
      <c r="G27" s="243"/>
      <c r="H27" s="243"/>
      <c r="I27" s="112"/>
      <c r="J27" s="112"/>
      <c r="K27" s="110"/>
      <c r="L27" s="110"/>
      <c r="M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106"/>
      <c r="J28" s="106"/>
      <c r="K28" s="30"/>
      <c r="L28" s="30"/>
      <c r="M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3"/>
      <c r="E29" s="63"/>
      <c r="F29" s="63"/>
      <c r="G29" s="63"/>
      <c r="H29" s="63"/>
      <c r="I29" s="114"/>
      <c r="J29" s="114"/>
      <c r="K29" s="63"/>
      <c r="L29" s="63"/>
      <c r="M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1" t="s">
        <v>122</v>
      </c>
      <c r="E30" s="30"/>
      <c r="F30" s="30"/>
      <c r="G30" s="30"/>
      <c r="H30" s="30"/>
      <c r="I30" s="106"/>
      <c r="J30" s="106"/>
      <c r="K30" s="28">
        <f>K96</f>
        <v>0</v>
      </c>
      <c r="L30" s="30"/>
      <c r="M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1"/>
      <c r="C31" s="30"/>
      <c r="D31" s="30"/>
      <c r="E31" s="23" t="s">
        <v>33</v>
      </c>
      <c r="F31" s="30"/>
      <c r="G31" s="30"/>
      <c r="H31" s="30"/>
      <c r="I31" s="106"/>
      <c r="J31" s="106"/>
      <c r="K31" s="115">
        <f>I96</f>
        <v>0</v>
      </c>
      <c r="L31" s="30"/>
      <c r="M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1"/>
      <c r="C32" s="30"/>
      <c r="D32" s="30"/>
      <c r="E32" s="23" t="s">
        <v>34</v>
      </c>
      <c r="F32" s="30"/>
      <c r="G32" s="30"/>
      <c r="H32" s="30"/>
      <c r="I32" s="106"/>
      <c r="J32" s="106"/>
      <c r="K32" s="115">
        <f>J96</f>
        <v>0</v>
      </c>
      <c r="L32" s="30"/>
      <c r="M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7" t="s">
        <v>113</v>
      </c>
      <c r="E33" s="30"/>
      <c r="F33" s="30"/>
      <c r="G33" s="30"/>
      <c r="H33" s="30"/>
      <c r="I33" s="106"/>
      <c r="J33" s="106"/>
      <c r="K33" s="28">
        <f>K101</f>
        <v>0</v>
      </c>
      <c r="L33" s="30"/>
      <c r="M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16" t="s">
        <v>36</v>
      </c>
      <c r="E34" s="30"/>
      <c r="F34" s="30"/>
      <c r="G34" s="30"/>
      <c r="H34" s="30"/>
      <c r="I34" s="106"/>
      <c r="J34" s="106"/>
      <c r="K34" s="68">
        <f>ROUND(K30 + K33, 2)</f>
        <v>0</v>
      </c>
      <c r="L34" s="30"/>
      <c r="M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3"/>
      <c r="E35" s="63"/>
      <c r="F35" s="63"/>
      <c r="G35" s="63"/>
      <c r="H35" s="63"/>
      <c r="I35" s="114"/>
      <c r="J35" s="114"/>
      <c r="K35" s="63"/>
      <c r="L35" s="63"/>
      <c r="M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38</v>
      </c>
      <c r="G36" s="30"/>
      <c r="H36" s="30"/>
      <c r="I36" s="117" t="s">
        <v>37</v>
      </c>
      <c r="J36" s="106"/>
      <c r="K36" s="34" t="s">
        <v>39</v>
      </c>
      <c r="L36" s="30"/>
      <c r="M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18" t="s">
        <v>40</v>
      </c>
      <c r="E37" s="23" t="s">
        <v>41</v>
      </c>
      <c r="F37" s="115">
        <f>ROUND((SUM(BE101:BE108) + SUM(BE128:BE203)),  2)</f>
        <v>0</v>
      </c>
      <c r="G37" s="30"/>
      <c r="H37" s="30"/>
      <c r="I37" s="119">
        <v>0.21</v>
      </c>
      <c r="J37" s="106"/>
      <c r="K37" s="115">
        <f>ROUND(((SUM(BE101:BE108) + SUM(BE128:BE203))*I37),  2)</f>
        <v>0</v>
      </c>
      <c r="L37" s="30"/>
      <c r="M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3" t="s">
        <v>42</v>
      </c>
      <c r="F38" s="115">
        <f>ROUND((SUM(BF101:BF108) + SUM(BF128:BF203)),  2)</f>
        <v>0</v>
      </c>
      <c r="G38" s="30"/>
      <c r="H38" s="30"/>
      <c r="I38" s="119">
        <v>0.15</v>
      </c>
      <c r="J38" s="106"/>
      <c r="K38" s="115">
        <f>ROUND(((SUM(BF101:BF108) + SUM(BF128:BF203))*I38),  2)</f>
        <v>0</v>
      </c>
      <c r="L38" s="30"/>
      <c r="M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3" t="s">
        <v>43</v>
      </c>
      <c r="F39" s="115">
        <f>ROUND((SUM(BG101:BG108) + SUM(BG128:BG203)),  2)</f>
        <v>0</v>
      </c>
      <c r="G39" s="30"/>
      <c r="H39" s="30"/>
      <c r="I39" s="119">
        <v>0.21</v>
      </c>
      <c r="J39" s="106"/>
      <c r="K39" s="115">
        <f>0</f>
        <v>0</v>
      </c>
      <c r="L39" s="30"/>
      <c r="M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3" t="s">
        <v>44</v>
      </c>
      <c r="F40" s="115">
        <f>ROUND((SUM(BH101:BH108) + SUM(BH128:BH203)),  2)</f>
        <v>0</v>
      </c>
      <c r="G40" s="30"/>
      <c r="H40" s="30"/>
      <c r="I40" s="119">
        <v>0.15</v>
      </c>
      <c r="J40" s="106"/>
      <c r="K40" s="115">
        <f>0</f>
        <v>0</v>
      </c>
      <c r="L40" s="30"/>
      <c r="M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3" t="s">
        <v>45</v>
      </c>
      <c r="F41" s="115">
        <f>ROUND((SUM(BI101:BI108) + SUM(BI128:BI203)),  2)</f>
        <v>0</v>
      </c>
      <c r="G41" s="30"/>
      <c r="H41" s="30"/>
      <c r="I41" s="119">
        <v>0</v>
      </c>
      <c r="J41" s="106"/>
      <c r="K41" s="115">
        <f>0</f>
        <v>0</v>
      </c>
      <c r="L41" s="30"/>
      <c r="M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106"/>
      <c r="J42" s="106"/>
      <c r="K42" s="30"/>
      <c r="L42" s="30"/>
      <c r="M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20" t="s">
        <v>46</v>
      </c>
      <c r="E43" s="57"/>
      <c r="F43" s="57"/>
      <c r="G43" s="121" t="s">
        <v>47</v>
      </c>
      <c r="H43" s="122" t="s">
        <v>48</v>
      </c>
      <c r="I43" s="123"/>
      <c r="J43" s="123"/>
      <c r="K43" s="124">
        <f>SUM(K34:K41)</f>
        <v>0</v>
      </c>
      <c r="L43" s="125"/>
      <c r="M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106"/>
      <c r="J44" s="106"/>
      <c r="K44" s="30"/>
      <c r="L44" s="30"/>
      <c r="M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6"/>
      <c r="I45" s="103"/>
      <c r="J45" s="103"/>
      <c r="M45" s="16"/>
    </row>
    <row r="46" spans="1:31" s="1" customFormat="1" ht="14.45" customHeight="1">
      <c r="B46" s="16"/>
      <c r="I46" s="103"/>
      <c r="J46" s="103"/>
      <c r="M46" s="16"/>
    </row>
    <row r="47" spans="1:31" s="1" customFormat="1" ht="14.45" customHeight="1">
      <c r="B47" s="16"/>
      <c r="I47" s="103"/>
      <c r="J47" s="103"/>
      <c r="M47" s="16"/>
    </row>
    <row r="48" spans="1:31" s="1" customFormat="1" ht="14.45" customHeight="1">
      <c r="B48" s="16"/>
      <c r="I48" s="103"/>
      <c r="J48" s="103"/>
      <c r="M48" s="16"/>
    </row>
    <row r="49" spans="1:31" s="1" customFormat="1" ht="14.45" customHeight="1">
      <c r="B49" s="16"/>
      <c r="I49" s="103"/>
      <c r="J49" s="103"/>
      <c r="M49" s="16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126"/>
      <c r="J50" s="126"/>
      <c r="K50" s="42"/>
      <c r="L50" s="42"/>
      <c r="M50" s="40"/>
    </row>
    <row r="51" spans="1:31">
      <c r="B51" s="16"/>
      <c r="M51" s="16"/>
    </row>
    <row r="52" spans="1:31">
      <c r="B52" s="16"/>
      <c r="M52" s="16"/>
    </row>
    <row r="53" spans="1:31">
      <c r="B53" s="16"/>
      <c r="M53" s="16"/>
    </row>
    <row r="54" spans="1:31">
      <c r="B54" s="16"/>
      <c r="M54" s="16"/>
    </row>
    <row r="55" spans="1:31">
      <c r="B55" s="16"/>
      <c r="M55" s="16"/>
    </row>
    <row r="56" spans="1:31">
      <c r="B56" s="16"/>
      <c r="M56" s="16"/>
    </row>
    <row r="57" spans="1:31">
      <c r="B57" s="16"/>
      <c r="M57" s="16"/>
    </row>
    <row r="58" spans="1:31">
      <c r="B58" s="16"/>
      <c r="M58" s="16"/>
    </row>
    <row r="59" spans="1:31">
      <c r="B59" s="16"/>
      <c r="M59" s="16"/>
    </row>
    <row r="60" spans="1:31">
      <c r="B60" s="16"/>
      <c r="M60" s="16"/>
    </row>
    <row r="61" spans="1:31" s="2" customFormat="1" ht="12.75">
      <c r="A61" s="30"/>
      <c r="B61" s="31"/>
      <c r="C61" s="30"/>
      <c r="D61" s="43" t="s">
        <v>51</v>
      </c>
      <c r="E61" s="33"/>
      <c r="F61" s="127" t="s">
        <v>52</v>
      </c>
      <c r="G61" s="43" t="s">
        <v>51</v>
      </c>
      <c r="H61" s="33"/>
      <c r="I61" s="128"/>
      <c r="J61" s="129" t="s">
        <v>52</v>
      </c>
      <c r="K61" s="33"/>
      <c r="L61" s="33"/>
      <c r="M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M62" s="16"/>
    </row>
    <row r="63" spans="1:31">
      <c r="B63" s="16"/>
      <c r="M63" s="16"/>
    </row>
    <row r="64" spans="1:31">
      <c r="B64" s="16"/>
      <c r="M64" s="16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130"/>
      <c r="J65" s="130"/>
      <c r="K65" s="44"/>
      <c r="L65" s="44"/>
      <c r="M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M66" s="16"/>
    </row>
    <row r="67" spans="1:31">
      <c r="B67" s="16"/>
      <c r="M67" s="16"/>
    </row>
    <row r="68" spans="1:31">
      <c r="B68" s="16"/>
      <c r="M68" s="16"/>
    </row>
    <row r="69" spans="1:31">
      <c r="B69" s="16"/>
      <c r="M69" s="16"/>
    </row>
    <row r="70" spans="1:31">
      <c r="B70" s="16"/>
      <c r="M70" s="16"/>
    </row>
    <row r="71" spans="1:31">
      <c r="B71" s="16"/>
      <c r="M71" s="16"/>
    </row>
    <row r="72" spans="1:31">
      <c r="B72" s="16"/>
      <c r="M72" s="16"/>
    </row>
    <row r="73" spans="1:31">
      <c r="B73" s="16"/>
      <c r="M73" s="16"/>
    </row>
    <row r="74" spans="1:31">
      <c r="B74" s="16"/>
      <c r="M74" s="16"/>
    </row>
    <row r="75" spans="1:31">
      <c r="B75" s="16"/>
      <c r="M75" s="16"/>
    </row>
    <row r="76" spans="1:31" s="2" customFormat="1" ht="12.75">
      <c r="A76" s="30"/>
      <c r="B76" s="31"/>
      <c r="C76" s="30"/>
      <c r="D76" s="43" t="s">
        <v>51</v>
      </c>
      <c r="E76" s="33"/>
      <c r="F76" s="127" t="s">
        <v>52</v>
      </c>
      <c r="G76" s="43" t="s">
        <v>51</v>
      </c>
      <c r="H76" s="33"/>
      <c r="I76" s="128"/>
      <c r="J76" s="129" t="s">
        <v>52</v>
      </c>
      <c r="K76" s="33"/>
      <c r="L76" s="33"/>
      <c r="M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131"/>
      <c r="J77" s="131"/>
      <c r="K77" s="46"/>
      <c r="L77" s="46"/>
      <c r="M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132"/>
      <c r="J81" s="132"/>
      <c r="K81" s="48"/>
      <c r="L81" s="48"/>
      <c r="M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7" t="s">
        <v>123</v>
      </c>
      <c r="D82" s="30"/>
      <c r="E82" s="30"/>
      <c r="F82" s="30"/>
      <c r="G82" s="30"/>
      <c r="H82" s="30"/>
      <c r="I82" s="106"/>
      <c r="J82" s="106"/>
      <c r="K82" s="30"/>
      <c r="L82" s="30"/>
      <c r="M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106"/>
      <c r="J83" s="106"/>
      <c r="K83" s="30"/>
      <c r="L83" s="30"/>
      <c r="M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3" t="s">
        <v>16</v>
      </c>
      <c r="D84" s="30"/>
      <c r="E84" s="30"/>
      <c r="F84" s="30"/>
      <c r="G84" s="30"/>
      <c r="H84" s="30"/>
      <c r="I84" s="106"/>
      <c r="J84" s="106"/>
      <c r="K84" s="30"/>
      <c r="L84" s="30"/>
      <c r="M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Oprava EOV v úseku Stříbro - Planá u Mariánských Lázní</v>
      </c>
      <c r="F85" s="259"/>
      <c r="G85" s="259"/>
      <c r="H85" s="259"/>
      <c r="I85" s="106"/>
      <c r="J85" s="106"/>
      <c r="K85" s="30"/>
      <c r="L85" s="30"/>
      <c r="M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3" t="s">
        <v>120</v>
      </c>
      <c r="D86" s="30"/>
      <c r="E86" s="30"/>
      <c r="F86" s="30"/>
      <c r="G86" s="30"/>
      <c r="H86" s="30"/>
      <c r="I86" s="106"/>
      <c r="J86" s="106"/>
      <c r="K86" s="30"/>
      <c r="L86" s="30"/>
      <c r="M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53" t="str">
        <f>E9</f>
        <v>S7 - ŽST Planá u Mariánských Lázní</v>
      </c>
      <c r="F87" s="260"/>
      <c r="G87" s="260"/>
      <c r="H87" s="260"/>
      <c r="I87" s="106"/>
      <c r="J87" s="106"/>
      <c r="K87" s="30"/>
      <c r="L87" s="30"/>
      <c r="M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106"/>
      <c r="J88" s="106"/>
      <c r="K88" s="30"/>
      <c r="L88" s="30"/>
      <c r="M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3" t="s">
        <v>19</v>
      </c>
      <c r="D89" s="30"/>
      <c r="E89" s="30"/>
      <c r="F89" s="21" t="str">
        <f>F12</f>
        <v>Trať Stříbro - Planá</v>
      </c>
      <c r="G89" s="30"/>
      <c r="H89" s="30"/>
      <c r="I89" s="107" t="s">
        <v>21</v>
      </c>
      <c r="J89" s="109" t="str">
        <f>IF(J12="","",J12)</f>
        <v>20. 4. 2020</v>
      </c>
      <c r="K89" s="30"/>
      <c r="L89" s="30"/>
      <c r="M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106"/>
      <c r="J90" s="106"/>
      <c r="K90" s="30"/>
      <c r="L90" s="30"/>
      <c r="M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3" t="s">
        <v>23</v>
      </c>
      <c r="D91" s="30"/>
      <c r="E91" s="30"/>
      <c r="F91" s="21" t="str">
        <f>E15</f>
        <v xml:space="preserve"> </v>
      </c>
      <c r="G91" s="30"/>
      <c r="H91" s="30"/>
      <c r="I91" s="107" t="s">
        <v>29</v>
      </c>
      <c r="J91" s="133" t="str">
        <f>E21</f>
        <v xml:space="preserve"> </v>
      </c>
      <c r="K91" s="30"/>
      <c r="L91" s="30"/>
      <c r="M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107" t="s">
        <v>30</v>
      </c>
      <c r="J92" s="133" t="str">
        <f>E24</f>
        <v xml:space="preserve"> </v>
      </c>
      <c r="K92" s="30"/>
      <c r="L92" s="30"/>
      <c r="M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106"/>
      <c r="J93" s="106"/>
      <c r="K93" s="30"/>
      <c r="L93" s="30"/>
      <c r="M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4" t="s">
        <v>124</v>
      </c>
      <c r="D94" s="101"/>
      <c r="E94" s="101"/>
      <c r="F94" s="101"/>
      <c r="G94" s="101"/>
      <c r="H94" s="101"/>
      <c r="I94" s="135" t="s">
        <v>125</v>
      </c>
      <c r="J94" s="135" t="s">
        <v>126</v>
      </c>
      <c r="K94" s="136" t="s">
        <v>127</v>
      </c>
      <c r="L94" s="101"/>
      <c r="M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106"/>
      <c r="J95" s="106"/>
      <c r="K95" s="30"/>
      <c r="L95" s="30"/>
      <c r="M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7" t="s">
        <v>128</v>
      </c>
      <c r="D96" s="30"/>
      <c r="E96" s="30"/>
      <c r="F96" s="30"/>
      <c r="G96" s="30"/>
      <c r="H96" s="30"/>
      <c r="I96" s="138">
        <f>Q128</f>
        <v>0</v>
      </c>
      <c r="J96" s="138">
        <f>R128</f>
        <v>0</v>
      </c>
      <c r="K96" s="68">
        <f>K128</f>
        <v>0</v>
      </c>
      <c r="L96" s="30"/>
      <c r="M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129</v>
      </c>
    </row>
    <row r="97" spans="1:65" s="9" customFormat="1" ht="24.95" customHeight="1">
      <c r="B97" s="139"/>
      <c r="D97" s="140" t="s">
        <v>130</v>
      </c>
      <c r="E97" s="141"/>
      <c r="F97" s="141"/>
      <c r="G97" s="141"/>
      <c r="H97" s="141"/>
      <c r="I97" s="142">
        <f>Q129</f>
        <v>0</v>
      </c>
      <c r="J97" s="142">
        <f>R129</f>
        <v>0</v>
      </c>
      <c r="K97" s="143">
        <f>K129</f>
        <v>0</v>
      </c>
      <c r="M97" s="139"/>
    </row>
    <row r="98" spans="1:65" s="9" customFormat="1" ht="24.95" customHeight="1">
      <c r="B98" s="139"/>
      <c r="D98" s="140" t="s">
        <v>131</v>
      </c>
      <c r="E98" s="141"/>
      <c r="F98" s="141"/>
      <c r="G98" s="141"/>
      <c r="H98" s="141"/>
      <c r="I98" s="142">
        <f>Q191</f>
        <v>0</v>
      </c>
      <c r="J98" s="142">
        <f>R191</f>
        <v>0</v>
      </c>
      <c r="K98" s="143">
        <f>K191</f>
        <v>0</v>
      </c>
      <c r="M98" s="139"/>
    </row>
    <row r="99" spans="1:65" s="2" customFormat="1" ht="21.75" customHeight="1">
      <c r="A99" s="30"/>
      <c r="B99" s="31"/>
      <c r="C99" s="30"/>
      <c r="D99" s="30"/>
      <c r="E99" s="30"/>
      <c r="F99" s="30"/>
      <c r="G99" s="30"/>
      <c r="H99" s="30"/>
      <c r="I99" s="106"/>
      <c r="J99" s="106"/>
      <c r="K99" s="30"/>
      <c r="L99" s="30"/>
      <c r="M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65" s="2" customFormat="1" ht="6.95" customHeight="1">
      <c r="A100" s="30"/>
      <c r="B100" s="31"/>
      <c r="C100" s="30"/>
      <c r="D100" s="30"/>
      <c r="E100" s="30"/>
      <c r="F100" s="30"/>
      <c r="G100" s="30"/>
      <c r="H100" s="30"/>
      <c r="I100" s="106"/>
      <c r="J100" s="106"/>
      <c r="K100" s="30"/>
      <c r="L100" s="30"/>
      <c r="M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65" s="2" customFormat="1" ht="29.25" customHeight="1">
      <c r="A101" s="30"/>
      <c r="B101" s="31"/>
      <c r="C101" s="137" t="s">
        <v>132</v>
      </c>
      <c r="D101" s="30"/>
      <c r="E101" s="30"/>
      <c r="F101" s="30"/>
      <c r="G101" s="30"/>
      <c r="H101" s="30"/>
      <c r="I101" s="106"/>
      <c r="J101" s="106"/>
      <c r="K101" s="144">
        <f>ROUND(K102 + K103 + K104 + K105 + K106 + K107,2)</f>
        <v>0</v>
      </c>
      <c r="L101" s="30"/>
      <c r="M101" s="40"/>
      <c r="O101" s="145" t="s">
        <v>40</v>
      </c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65" s="2" customFormat="1" ht="18" customHeight="1">
      <c r="A102" s="30"/>
      <c r="B102" s="146"/>
      <c r="C102" s="106"/>
      <c r="D102" s="250" t="s">
        <v>133</v>
      </c>
      <c r="E102" s="257"/>
      <c r="F102" s="257"/>
      <c r="G102" s="106"/>
      <c r="H102" s="106"/>
      <c r="I102" s="106"/>
      <c r="J102" s="106"/>
      <c r="K102" s="92">
        <v>0</v>
      </c>
      <c r="L102" s="106"/>
      <c r="M102" s="148"/>
      <c r="N102" s="149"/>
      <c r="O102" s="150" t="s">
        <v>41</v>
      </c>
      <c r="P102" s="149"/>
      <c r="Q102" s="149"/>
      <c r="R102" s="149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51" t="s">
        <v>134</v>
      </c>
      <c r="AZ102" s="149"/>
      <c r="BA102" s="149"/>
      <c r="BB102" s="149"/>
      <c r="BC102" s="149"/>
      <c r="BD102" s="149"/>
      <c r="BE102" s="152">
        <f t="shared" ref="BE102:BE107" si="0">IF(O102="základní",K102,0)</f>
        <v>0</v>
      </c>
      <c r="BF102" s="152">
        <f t="shared" ref="BF102:BF107" si="1">IF(O102="snížená",K102,0)</f>
        <v>0</v>
      </c>
      <c r="BG102" s="152">
        <f t="shared" ref="BG102:BG107" si="2">IF(O102="zákl. přenesená",K102,0)</f>
        <v>0</v>
      </c>
      <c r="BH102" s="152">
        <f t="shared" ref="BH102:BH107" si="3">IF(O102="sníž. přenesená",K102,0)</f>
        <v>0</v>
      </c>
      <c r="BI102" s="152">
        <f t="shared" ref="BI102:BI107" si="4">IF(O102="nulová",K102,0)</f>
        <v>0</v>
      </c>
      <c r="BJ102" s="151" t="s">
        <v>86</v>
      </c>
      <c r="BK102" s="149"/>
      <c r="BL102" s="149"/>
      <c r="BM102" s="149"/>
    </row>
    <row r="103" spans="1:65" s="2" customFormat="1" ht="18" customHeight="1">
      <c r="A103" s="30"/>
      <c r="B103" s="146"/>
      <c r="C103" s="106"/>
      <c r="D103" s="250" t="s">
        <v>135</v>
      </c>
      <c r="E103" s="257"/>
      <c r="F103" s="257"/>
      <c r="G103" s="106"/>
      <c r="H103" s="106"/>
      <c r="I103" s="106"/>
      <c r="J103" s="106"/>
      <c r="K103" s="92">
        <v>0</v>
      </c>
      <c r="L103" s="106"/>
      <c r="M103" s="148"/>
      <c r="N103" s="149"/>
      <c r="O103" s="150" t="s">
        <v>41</v>
      </c>
      <c r="P103" s="149"/>
      <c r="Q103" s="149"/>
      <c r="R103" s="149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49"/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51" t="s">
        <v>134</v>
      </c>
      <c r="AZ103" s="149"/>
      <c r="BA103" s="149"/>
      <c r="BB103" s="149"/>
      <c r="BC103" s="149"/>
      <c r="BD103" s="149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86</v>
      </c>
      <c r="BK103" s="149"/>
      <c r="BL103" s="149"/>
      <c r="BM103" s="149"/>
    </row>
    <row r="104" spans="1:65" s="2" customFormat="1" ht="18" customHeight="1">
      <c r="A104" s="30"/>
      <c r="B104" s="146"/>
      <c r="C104" s="106"/>
      <c r="D104" s="250" t="s">
        <v>136</v>
      </c>
      <c r="E104" s="257"/>
      <c r="F104" s="257"/>
      <c r="G104" s="106"/>
      <c r="H104" s="106"/>
      <c r="I104" s="106"/>
      <c r="J104" s="106"/>
      <c r="K104" s="92">
        <v>0</v>
      </c>
      <c r="L104" s="106"/>
      <c r="M104" s="148"/>
      <c r="N104" s="149"/>
      <c r="O104" s="150" t="s">
        <v>41</v>
      </c>
      <c r="P104" s="149"/>
      <c r="Q104" s="149"/>
      <c r="R104" s="149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51" t="s">
        <v>134</v>
      </c>
      <c r="AZ104" s="149"/>
      <c r="BA104" s="149"/>
      <c r="BB104" s="149"/>
      <c r="BC104" s="149"/>
      <c r="BD104" s="149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86</v>
      </c>
      <c r="BK104" s="149"/>
      <c r="BL104" s="149"/>
      <c r="BM104" s="149"/>
    </row>
    <row r="105" spans="1:65" s="2" customFormat="1" ht="18" customHeight="1">
      <c r="A105" s="30"/>
      <c r="B105" s="146"/>
      <c r="C105" s="106"/>
      <c r="D105" s="250" t="s">
        <v>137</v>
      </c>
      <c r="E105" s="257"/>
      <c r="F105" s="257"/>
      <c r="G105" s="106"/>
      <c r="H105" s="106"/>
      <c r="I105" s="106"/>
      <c r="J105" s="106"/>
      <c r="K105" s="92">
        <v>0</v>
      </c>
      <c r="L105" s="106"/>
      <c r="M105" s="148"/>
      <c r="N105" s="149"/>
      <c r="O105" s="150" t="s">
        <v>41</v>
      </c>
      <c r="P105" s="149"/>
      <c r="Q105" s="149"/>
      <c r="R105" s="149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51" t="s">
        <v>134</v>
      </c>
      <c r="AZ105" s="149"/>
      <c r="BA105" s="149"/>
      <c r="BB105" s="149"/>
      <c r="BC105" s="149"/>
      <c r="BD105" s="149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86</v>
      </c>
      <c r="BK105" s="149"/>
      <c r="BL105" s="149"/>
      <c r="BM105" s="149"/>
    </row>
    <row r="106" spans="1:65" s="2" customFormat="1" ht="18" customHeight="1">
      <c r="A106" s="30"/>
      <c r="B106" s="146"/>
      <c r="C106" s="106"/>
      <c r="D106" s="250" t="s">
        <v>138</v>
      </c>
      <c r="E106" s="257"/>
      <c r="F106" s="257"/>
      <c r="G106" s="106"/>
      <c r="H106" s="106"/>
      <c r="I106" s="106"/>
      <c r="J106" s="106"/>
      <c r="K106" s="92">
        <v>0</v>
      </c>
      <c r="L106" s="106"/>
      <c r="M106" s="148"/>
      <c r="N106" s="149"/>
      <c r="O106" s="150" t="s">
        <v>41</v>
      </c>
      <c r="P106" s="149"/>
      <c r="Q106" s="149"/>
      <c r="R106" s="149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51" t="s">
        <v>134</v>
      </c>
      <c r="AZ106" s="149"/>
      <c r="BA106" s="149"/>
      <c r="BB106" s="149"/>
      <c r="BC106" s="149"/>
      <c r="BD106" s="149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86</v>
      </c>
      <c r="BK106" s="149"/>
      <c r="BL106" s="149"/>
      <c r="BM106" s="149"/>
    </row>
    <row r="107" spans="1:65" s="2" customFormat="1" ht="18" customHeight="1">
      <c r="A107" s="30"/>
      <c r="B107" s="146"/>
      <c r="C107" s="106"/>
      <c r="D107" s="147" t="s">
        <v>139</v>
      </c>
      <c r="E107" s="106"/>
      <c r="F107" s="106"/>
      <c r="G107" s="106"/>
      <c r="H107" s="106"/>
      <c r="I107" s="106"/>
      <c r="J107" s="106"/>
      <c r="K107" s="92">
        <f>ROUND(K30*T107,2)</f>
        <v>0</v>
      </c>
      <c r="L107" s="106"/>
      <c r="M107" s="148"/>
      <c r="N107" s="149"/>
      <c r="O107" s="150" t="s">
        <v>41</v>
      </c>
      <c r="P107" s="149"/>
      <c r="Q107" s="149"/>
      <c r="R107" s="149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51" t="s">
        <v>140</v>
      </c>
      <c r="AZ107" s="149"/>
      <c r="BA107" s="149"/>
      <c r="BB107" s="149"/>
      <c r="BC107" s="149"/>
      <c r="BD107" s="149"/>
      <c r="BE107" s="152">
        <f t="shared" si="0"/>
        <v>0</v>
      </c>
      <c r="BF107" s="152">
        <f t="shared" si="1"/>
        <v>0</v>
      </c>
      <c r="BG107" s="152">
        <f t="shared" si="2"/>
        <v>0</v>
      </c>
      <c r="BH107" s="152">
        <f t="shared" si="3"/>
        <v>0</v>
      </c>
      <c r="BI107" s="152">
        <f t="shared" si="4"/>
        <v>0</v>
      </c>
      <c r="BJ107" s="151" t="s">
        <v>86</v>
      </c>
      <c r="BK107" s="149"/>
      <c r="BL107" s="149"/>
      <c r="BM107" s="149"/>
    </row>
    <row r="108" spans="1:65" s="2" customFormat="1">
      <c r="A108" s="30"/>
      <c r="B108" s="31"/>
      <c r="C108" s="30"/>
      <c r="D108" s="30"/>
      <c r="E108" s="30"/>
      <c r="F108" s="30"/>
      <c r="G108" s="30"/>
      <c r="H108" s="30"/>
      <c r="I108" s="106"/>
      <c r="J108" s="106"/>
      <c r="K108" s="30"/>
      <c r="L108" s="30"/>
      <c r="M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65" s="2" customFormat="1" ht="29.25" customHeight="1">
      <c r="A109" s="30"/>
      <c r="B109" s="31"/>
      <c r="C109" s="100" t="s">
        <v>118</v>
      </c>
      <c r="D109" s="101"/>
      <c r="E109" s="101"/>
      <c r="F109" s="101"/>
      <c r="G109" s="101"/>
      <c r="H109" s="101"/>
      <c r="I109" s="153"/>
      <c r="J109" s="153"/>
      <c r="K109" s="102">
        <f>ROUND(K96+K101,2)</f>
        <v>0</v>
      </c>
      <c r="L109" s="101"/>
      <c r="M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65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131"/>
      <c r="J110" s="131"/>
      <c r="K110" s="46"/>
      <c r="L110" s="46"/>
      <c r="M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132"/>
      <c r="J114" s="132"/>
      <c r="K114" s="48"/>
      <c r="L114" s="48"/>
      <c r="M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17" t="s">
        <v>141</v>
      </c>
      <c r="D115" s="30"/>
      <c r="E115" s="30"/>
      <c r="F115" s="30"/>
      <c r="G115" s="30"/>
      <c r="H115" s="30"/>
      <c r="I115" s="106"/>
      <c r="J115" s="106"/>
      <c r="K115" s="30"/>
      <c r="L115" s="30"/>
      <c r="M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106"/>
      <c r="J116" s="106"/>
      <c r="K116" s="30"/>
      <c r="L116" s="30"/>
      <c r="M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3" t="s">
        <v>16</v>
      </c>
      <c r="D117" s="30"/>
      <c r="E117" s="30"/>
      <c r="F117" s="30"/>
      <c r="G117" s="30"/>
      <c r="H117" s="30"/>
      <c r="I117" s="106"/>
      <c r="J117" s="106"/>
      <c r="K117" s="30"/>
      <c r="L117" s="30"/>
      <c r="M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58" t="str">
        <f>E7</f>
        <v>Oprava EOV v úseku Stříbro - Planá u Mariánských Lázní</v>
      </c>
      <c r="F118" s="259"/>
      <c r="G118" s="259"/>
      <c r="H118" s="259"/>
      <c r="I118" s="106"/>
      <c r="J118" s="106"/>
      <c r="K118" s="30"/>
      <c r="L118" s="30"/>
      <c r="M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3" t="s">
        <v>120</v>
      </c>
      <c r="D119" s="30"/>
      <c r="E119" s="30"/>
      <c r="F119" s="30"/>
      <c r="G119" s="30"/>
      <c r="H119" s="30"/>
      <c r="I119" s="106"/>
      <c r="J119" s="106"/>
      <c r="K119" s="30"/>
      <c r="L119" s="30"/>
      <c r="M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53" t="str">
        <f>E9</f>
        <v>S7 - ŽST Planá u Mariánských Lázní</v>
      </c>
      <c r="F120" s="260"/>
      <c r="G120" s="260"/>
      <c r="H120" s="260"/>
      <c r="I120" s="106"/>
      <c r="J120" s="106"/>
      <c r="K120" s="30"/>
      <c r="L120" s="30"/>
      <c r="M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106"/>
      <c r="J121" s="106"/>
      <c r="K121" s="30"/>
      <c r="L121" s="30"/>
      <c r="M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3" t="s">
        <v>19</v>
      </c>
      <c r="D122" s="30"/>
      <c r="E122" s="30"/>
      <c r="F122" s="21" t="str">
        <f>F12</f>
        <v>Trať Stříbro - Planá</v>
      </c>
      <c r="G122" s="30"/>
      <c r="H122" s="30"/>
      <c r="I122" s="107" t="s">
        <v>21</v>
      </c>
      <c r="J122" s="109" t="str">
        <f>IF(J12="","",J12)</f>
        <v>20. 4. 2020</v>
      </c>
      <c r="K122" s="30"/>
      <c r="L122" s="30"/>
      <c r="M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106"/>
      <c r="J123" s="106"/>
      <c r="K123" s="30"/>
      <c r="L123" s="30"/>
      <c r="M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3" t="s">
        <v>23</v>
      </c>
      <c r="D124" s="30"/>
      <c r="E124" s="30"/>
      <c r="F124" s="21" t="str">
        <f>E15</f>
        <v xml:space="preserve"> </v>
      </c>
      <c r="G124" s="30"/>
      <c r="H124" s="30"/>
      <c r="I124" s="107" t="s">
        <v>29</v>
      </c>
      <c r="J124" s="133" t="str">
        <f>E21</f>
        <v xml:space="preserve"> </v>
      </c>
      <c r="K124" s="30"/>
      <c r="L124" s="30"/>
      <c r="M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>
      <c r="A125" s="30"/>
      <c r="B125" s="31"/>
      <c r="C125" s="23" t="s">
        <v>27</v>
      </c>
      <c r="D125" s="30"/>
      <c r="E125" s="30"/>
      <c r="F125" s="21" t="str">
        <f>IF(E18="","",E18)</f>
        <v>Vyplň údaj</v>
      </c>
      <c r="G125" s="30"/>
      <c r="H125" s="30"/>
      <c r="I125" s="107" t="s">
        <v>30</v>
      </c>
      <c r="J125" s="133" t="str">
        <f>E24</f>
        <v xml:space="preserve"> </v>
      </c>
      <c r="K125" s="30"/>
      <c r="L125" s="30"/>
      <c r="M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106"/>
      <c r="J126" s="106"/>
      <c r="K126" s="30"/>
      <c r="L126" s="30"/>
      <c r="M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0" customFormat="1" ht="29.25" customHeight="1">
      <c r="A127" s="154"/>
      <c r="B127" s="155"/>
      <c r="C127" s="156" t="s">
        <v>142</v>
      </c>
      <c r="D127" s="157" t="s">
        <v>61</v>
      </c>
      <c r="E127" s="157" t="s">
        <v>57</v>
      </c>
      <c r="F127" s="157" t="s">
        <v>58</v>
      </c>
      <c r="G127" s="157" t="s">
        <v>143</v>
      </c>
      <c r="H127" s="157" t="s">
        <v>144</v>
      </c>
      <c r="I127" s="158" t="s">
        <v>145</v>
      </c>
      <c r="J127" s="158" t="s">
        <v>146</v>
      </c>
      <c r="K127" s="157" t="s">
        <v>127</v>
      </c>
      <c r="L127" s="159" t="s">
        <v>147</v>
      </c>
      <c r="M127" s="160"/>
      <c r="N127" s="59" t="s">
        <v>1</v>
      </c>
      <c r="O127" s="60" t="s">
        <v>40</v>
      </c>
      <c r="P127" s="60" t="s">
        <v>148</v>
      </c>
      <c r="Q127" s="60" t="s">
        <v>149</v>
      </c>
      <c r="R127" s="60" t="s">
        <v>150</v>
      </c>
      <c r="S127" s="60" t="s">
        <v>151</v>
      </c>
      <c r="T127" s="60" t="s">
        <v>152</v>
      </c>
      <c r="U127" s="60" t="s">
        <v>153</v>
      </c>
      <c r="V127" s="60" t="s">
        <v>154</v>
      </c>
      <c r="W127" s="60" t="s">
        <v>155</v>
      </c>
      <c r="X127" s="61" t="s">
        <v>156</v>
      </c>
      <c r="Y127" s="154"/>
      <c r="Z127" s="154"/>
      <c r="AA127" s="154"/>
      <c r="AB127" s="154"/>
      <c r="AC127" s="154"/>
      <c r="AD127" s="154"/>
      <c r="AE127" s="154"/>
    </row>
    <row r="128" spans="1:63" s="2" customFormat="1" ht="22.9" customHeight="1">
      <c r="A128" s="30"/>
      <c r="B128" s="31"/>
      <c r="C128" s="66" t="s">
        <v>157</v>
      </c>
      <c r="D128" s="30"/>
      <c r="E128" s="30"/>
      <c r="F128" s="30"/>
      <c r="G128" s="30"/>
      <c r="H128" s="30"/>
      <c r="I128" s="106"/>
      <c r="J128" s="106"/>
      <c r="K128" s="161">
        <f>BK128</f>
        <v>0</v>
      </c>
      <c r="L128" s="30"/>
      <c r="M128" s="31"/>
      <c r="N128" s="62"/>
      <c r="O128" s="53"/>
      <c r="P128" s="63"/>
      <c r="Q128" s="162">
        <f>Q129+Q191</f>
        <v>0</v>
      </c>
      <c r="R128" s="162">
        <f>R129+R191</f>
        <v>0</v>
      </c>
      <c r="S128" s="63"/>
      <c r="T128" s="163">
        <f>T129+T191</f>
        <v>0</v>
      </c>
      <c r="U128" s="63"/>
      <c r="V128" s="163">
        <f>V129+V191</f>
        <v>0</v>
      </c>
      <c r="W128" s="63"/>
      <c r="X128" s="164">
        <f>X129+X191</f>
        <v>0</v>
      </c>
      <c r="Y128" s="30"/>
      <c r="Z128" s="30"/>
      <c r="AA128" s="30"/>
      <c r="AB128" s="30"/>
      <c r="AC128" s="30"/>
      <c r="AD128" s="30"/>
      <c r="AE128" s="30"/>
      <c r="AT128" s="13" t="s">
        <v>77</v>
      </c>
      <c r="AU128" s="13" t="s">
        <v>129</v>
      </c>
      <c r="BK128" s="165">
        <f>BK129+BK191</f>
        <v>0</v>
      </c>
    </row>
    <row r="129" spans="1:65" s="11" customFormat="1" ht="25.9" customHeight="1">
      <c r="B129" s="166"/>
      <c r="D129" s="167" t="s">
        <v>77</v>
      </c>
      <c r="E129" s="168" t="s">
        <v>158</v>
      </c>
      <c r="F129" s="168" t="s">
        <v>159</v>
      </c>
      <c r="I129" s="169"/>
      <c r="J129" s="169"/>
      <c r="K129" s="170">
        <f>BK129</f>
        <v>0</v>
      </c>
      <c r="M129" s="166"/>
      <c r="N129" s="171"/>
      <c r="O129" s="172"/>
      <c r="P129" s="172"/>
      <c r="Q129" s="173">
        <f>SUM(Q130:Q190)</f>
        <v>0</v>
      </c>
      <c r="R129" s="173">
        <f>SUM(R130:R190)</f>
        <v>0</v>
      </c>
      <c r="S129" s="172"/>
      <c r="T129" s="174">
        <f>SUM(T130:T190)</f>
        <v>0</v>
      </c>
      <c r="U129" s="172"/>
      <c r="V129" s="174">
        <f>SUM(V130:V190)</f>
        <v>0</v>
      </c>
      <c r="W129" s="172"/>
      <c r="X129" s="175">
        <f>SUM(X130:X190)</f>
        <v>0</v>
      </c>
      <c r="AR129" s="167" t="s">
        <v>160</v>
      </c>
      <c r="AT129" s="176" t="s">
        <v>77</v>
      </c>
      <c r="AU129" s="176" t="s">
        <v>78</v>
      </c>
      <c r="AY129" s="167" t="s">
        <v>161</v>
      </c>
      <c r="BK129" s="177">
        <f>SUM(BK130:BK190)</f>
        <v>0</v>
      </c>
    </row>
    <row r="130" spans="1:65" s="2" customFormat="1" ht="21.75" customHeight="1">
      <c r="A130" s="30"/>
      <c r="B130" s="146"/>
      <c r="C130" s="178" t="s">
        <v>86</v>
      </c>
      <c r="D130" s="178" t="s">
        <v>162</v>
      </c>
      <c r="E130" s="179" t="s">
        <v>163</v>
      </c>
      <c r="F130" s="180" t="s">
        <v>164</v>
      </c>
      <c r="G130" s="181" t="s">
        <v>165</v>
      </c>
      <c r="H130" s="182">
        <v>2</v>
      </c>
      <c r="I130" s="183"/>
      <c r="J130" s="183"/>
      <c r="K130" s="184">
        <f>ROUND(P130*H130,2)</f>
        <v>0</v>
      </c>
      <c r="L130" s="180" t="s">
        <v>166</v>
      </c>
      <c r="M130" s="31"/>
      <c r="N130" s="185" t="s">
        <v>1</v>
      </c>
      <c r="O130" s="186" t="s">
        <v>41</v>
      </c>
      <c r="P130" s="187">
        <f>I130+J130</f>
        <v>0</v>
      </c>
      <c r="Q130" s="187">
        <f>ROUND(I130*H130,2)</f>
        <v>0</v>
      </c>
      <c r="R130" s="187">
        <f>ROUND(J130*H130,2)</f>
        <v>0</v>
      </c>
      <c r="S130" s="55"/>
      <c r="T130" s="188">
        <f>S130*H130</f>
        <v>0</v>
      </c>
      <c r="U130" s="188">
        <v>0</v>
      </c>
      <c r="V130" s="188">
        <f>U130*H130</f>
        <v>0</v>
      </c>
      <c r="W130" s="188">
        <v>0</v>
      </c>
      <c r="X130" s="189">
        <f>W130*H130</f>
        <v>0</v>
      </c>
      <c r="Y130" s="30"/>
      <c r="Z130" s="30"/>
      <c r="AA130" s="30"/>
      <c r="AB130" s="30"/>
      <c r="AC130" s="30"/>
      <c r="AD130" s="30"/>
      <c r="AE130" s="30"/>
      <c r="AR130" s="190" t="s">
        <v>167</v>
      </c>
      <c r="AT130" s="190" t="s">
        <v>162</v>
      </c>
      <c r="AU130" s="190" t="s">
        <v>86</v>
      </c>
      <c r="AY130" s="13" t="s">
        <v>161</v>
      </c>
      <c r="BE130" s="96">
        <f>IF(O130="základní",K130,0)</f>
        <v>0</v>
      </c>
      <c r="BF130" s="96">
        <f>IF(O130="snížená",K130,0)</f>
        <v>0</v>
      </c>
      <c r="BG130" s="96">
        <f>IF(O130="zákl. přenesená",K130,0)</f>
        <v>0</v>
      </c>
      <c r="BH130" s="96">
        <f>IF(O130="sníž. přenesená",K130,0)</f>
        <v>0</v>
      </c>
      <c r="BI130" s="96">
        <f>IF(O130="nulová",K130,0)</f>
        <v>0</v>
      </c>
      <c r="BJ130" s="13" t="s">
        <v>86</v>
      </c>
      <c r="BK130" s="96">
        <f>ROUND(P130*H130,2)</f>
        <v>0</v>
      </c>
      <c r="BL130" s="13" t="s">
        <v>167</v>
      </c>
      <c r="BM130" s="190" t="s">
        <v>168</v>
      </c>
    </row>
    <row r="131" spans="1:65" s="2" customFormat="1" ht="19.5">
      <c r="A131" s="30"/>
      <c r="B131" s="31"/>
      <c r="C131" s="30"/>
      <c r="D131" s="191" t="s">
        <v>169</v>
      </c>
      <c r="E131" s="30"/>
      <c r="F131" s="192" t="s">
        <v>164</v>
      </c>
      <c r="G131" s="30"/>
      <c r="H131" s="30"/>
      <c r="I131" s="106"/>
      <c r="J131" s="106"/>
      <c r="K131" s="30"/>
      <c r="L131" s="30"/>
      <c r="M131" s="31"/>
      <c r="N131" s="193"/>
      <c r="O131" s="194"/>
      <c r="P131" s="55"/>
      <c r="Q131" s="55"/>
      <c r="R131" s="55"/>
      <c r="S131" s="55"/>
      <c r="T131" s="55"/>
      <c r="U131" s="55"/>
      <c r="V131" s="55"/>
      <c r="W131" s="55"/>
      <c r="X131" s="56"/>
      <c r="Y131" s="30"/>
      <c r="Z131" s="30"/>
      <c r="AA131" s="30"/>
      <c r="AB131" s="30"/>
      <c r="AC131" s="30"/>
      <c r="AD131" s="30"/>
      <c r="AE131" s="30"/>
      <c r="AT131" s="13" t="s">
        <v>169</v>
      </c>
      <c r="AU131" s="13" t="s">
        <v>86</v>
      </c>
    </row>
    <row r="132" spans="1:65" s="2" customFormat="1" ht="21.75" customHeight="1">
      <c r="A132" s="30"/>
      <c r="B132" s="146"/>
      <c r="C132" s="195" t="s">
        <v>88</v>
      </c>
      <c r="D132" s="195" t="s">
        <v>158</v>
      </c>
      <c r="E132" s="196" t="s">
        <v>170</v>
      </c>
      <c r="F132" s="197" t="s">
        <v>171</v>
      </c>
      <c r="G132" s="198" t="s">
        <v>165</v>
      </c>
      <c r="H132" s="199">
        <v>4</v>
      </c>
      <c r="I132" s="200"/>
      <c r="J132" s="201"/>
      <c r="K132" s="202">
        <f>ROUND(P132*H132,2)</f>
        <v>0</v>
      </c>
      <c r="L132" s="197" t="s">
        <v>166</v>
      </c>
      <c r="M132" s="203"/>
      <c r="N132" s="204" t="s">
        <v>1</v>
      </c>
      <c r="O132" s="186" t="s">
        <v>41</v>
      </c>
      <c r="P132" s="187">
        <f>I132+J132</f>
        <v>0</v>
      </c>
      <c r="Q132" s="187">
        <f>ROUND(I132*H132,2)</f>
        <v>0</v>
      </c>
      <c r="R132" s="187">
        <f>ROUND(J132*H132,2)</f>
        <v>0</v>
      </c>
      <c r="S132" s="55"/>
      <c r="T132" s="188">
        <f>S132*H132</f>
        <v>0</v>
      </c>
      <c r="U132" s="188">
        <v>0</v>
      </c>
      <c r="V132" s="188">
        <f>U132*H132</f>
        <v>0</v>
      </c>
      <c r="W132" s="188">
        <v>0</v>
      </c>
      <c r="X132" s="189">
        <f>W132*H132</f>
        <v>0</v>
      </c>
      <c r="Y132" s="30"/>
      <c r="Z132" s="30"/>
      <c r="AA132" s="30"/>
      <c r="AB132" s="30"/>
      <c r="AC132" s="30"/>
      <c r="AD132" s="30"/>
      <c r="AE132" s="30"/>
      <c r="AR132" s="190" t="s">
        <v>167</v>
      </c>
      <c r="AT132" s="190" t="s">
        <v>158</v>
      </c>
      <c r="AU132" s="190" t="s">
        <v>86</v>
      </c>
      <c r="AY132" s="13" t="s">
        <v>161</v>
      </c>
      <c r="BE132" s="96">
        <f>IF(O132="základní",K132,0)</f>
        <v>0</v>
      </c>
      <c r="BF132" s="96">
        <f>IF(O132="snížená",K132,0)</f>
        <v>0</v>
      </c>
      <c r="BG132" s="96">
        <f>IF(O132="zákl. přenesená",K132,0)</f>
        <v>0</v>
      </c>
      <c r="BH132" s="96">
        <f>IF(O132="sníž. přenesená",K132,0)</f>
        <v>0</v>
      </c>
      <c r="BI132" s="96">
        <f>IF(O132="nulová",K132,0)</f>
        <v>0</v>
      </c>
      <c r="BJ132" s="13" t="s">
        <v>86</v>
      </c>
      <c r="BK132" s="96">
        <f>ROUND(P132*H132,2)</f>
        <v>0</v>
      </c>
      <c r="BL132" s="13" t="s">
        <v>167</v>
      </c>
      <c r="BM132" s="190" t="s">
        <v>172</v>
      </c>
    </row>
    <row r="133" spans="1:65" s="2" customFormat="1" ht="19.5">
      <c r="A133" s="30"/>
      <c r="B133" s="31"/>
      <c r="C133" s="30"/>
      <c r="D133" s="191" t="s">
        <v>169</v>
      </c>
      <c r="E133" s="30"/>
      <c r="F133" s="192" t="s">
        <v>171</v>
      </c>
      <c r="G133" s="30"/>
      <c r="H133" s="30"/>
      <c r="I133" s="106"/>
      <c r="J133" s="106"/>
      <c r="K133" s="30"/>
      <c r="L133" s="30"/>
      <c r="M133" s="31"/>
      <c r="N133" s="193"/>
      <c r="O133" s="194"/>
      <c r="P133" s="55"/>
      <c r="Q133" s="55"/>
      <c r="R133" s="55"/>
      <c r="S133" s="55"/>
      <c r="T133" s="55"/>
      <c r="U133" s="55"/>
      <c r="V133" s="55"/>
      <c r="W133" s="55"/>
      <c r="X133" s="56"/>
      <c r="Y133" s="30"/>
      <c r="Z133" s="30"/>
      <c r="AA133" s="30"/>
      <c r="AB133" s="30"/>
      <c r="AC133" s="30"/>
      <c r="AD133" s="30"/>
      <c r="AE133" s="30"/>
      <c r="AT133" s="13" t="s">
        <v>169</v>
      </c>
      <c r="AU133" s="13" t="s">
        <v>86</v>
      </c>
    </row>
    <row r="134" spans="1:65" s="2" customFormat="1" ht="19.5">
      <c r="A134" s="30"/>
      <c r="B134" s="31"/>
      <c r="C134" s="30"/>
      <c r="D134" s="191" t="s">
        <v>173</v>
      </c>
      <c r="E134" s="30"/>
      <c r="F134" s="205" t="s">
        <v>174</v>
      </c>
      <c r="G134" s="30"/>
      <c r="H134" s="30"/>
      <c r="I134" s="106"/>
      <c r="J134" s="106"/>
      <c r="K134" s="30"/>
      <c r="L134" s="30"/>
      <c r="M134" s="31"/>
      <c r="N134" s="193"/>
      <c r="O134" s="194"/>
      <c r="P134" s="55"/>
      <c r="Q134" s="55"/>
      <c r="R134" s="55"/>
      <c r="S134" s="55"/>
      <c r="T134" s="55"/>
      <c r="U134" s="55"/>
      <c r="V134" s="55"/>
      <c r="W134" s="55"/>
      <c r="X134" s="56"/>
      <c r="Y134" s="30"/>
      <c r="Z134" s="30"/>
      <c r="AA134" s="30"/>
      <c r="AB134" s="30"/>
      <c r="AC134" s="30"/>
      <c r="AD134" s="30"/>
      <c r="AE134" s="30"/>
      <c r="AT134" s="13" t="s">
        <v>173</v>
      </c>
      <c r="AU134" s="13" t="s">
        <v>86</v>
      </c>
    </row>
    <row r="135" spans="1:65" s="2" customFormat="1" ht="21.75" customHeight="1">
      <c r="A135" s="30"/>
      <c r="B135" s="146"/>
      <c r="C135" s="178" t="s">
        <v>160</v>
      </c>
      <c r="D135" s="178" t="s">
        <v>162</v>
      </c>
      <c r="E135" s="179" t="s">
        <v>175</v>
      </c>
      <c r="F135" s="180" t="s">
        <v>176</v>
      </c>
      <c r="G135" s="181" t="s">
        <v>165</v>
      </c>
      <c r="H135" s="182">
        <v>2</v>
      </c>
      <c r="I135" s="183"/>
      <c r="J135" s="183"/>
      <c r="K135" s="184">
        <f>ROUND(P135*H135,2)</f>
        <v>0</v>
      </c>
      <c r="L135" s="180" t="s">
        <v>166</v>
      </c>
      <c r="M135" s="31"/>
      <c r="N135" s="185" t="s">
        <v>1</v>
      </c>
      <c r="O135" s="186" t="s">
        <v>41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55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0"/>
      <c r="Z135" s="30"/>
      <c r="AA135" s="30"/>
      <c r="AB135" s="30"/>
      <c r="AC135" s="30"/>
      <c r="AD135" s="30"/>
      <c r="AE135" s="30"/>
      <c r="AR135" s="190" t="s">
        <v>167</v>
      </c>
      <c r="AT135" s="190" t="s">
        <v>162</v>
      </c>
      <c r="AU135" s="190" t="s">
        <v>86</v>
      </c>
      <c r="AY135" s="13" t="s">
        <v>161</v>
      </c>
      <c r="BE135" s="96">
        <f>IF(O135="základní",K135,0)</f>
        <v>0</v>
      </c>
      <c r="BF135" s="96">
        <f>IF(O135="snížená",K135,0)</f>
        <v>0</v>
      </c>
      <c r="BG135" s="96">
        <f>IF(O135="zákl. přenesená",K135,0)</f>
        <v>0</v>
      </c>
      <c r="BH135" s="96">
        <f>IF(O135="sníž. přenesená",K135,0)</f>
        <v>0</v>
      </c>
      <c r="BI135" s="96">
        <f>IF(O135="nulová",K135,0)</f>
        <v>0</v>
      </c>
      <c r="BJ135" s="13" t="s">
        <v>86</v>
      </c>
      <c r="BK135" s="96">
        <f>ROUND(P135*H135,2)</f>
        <v>0</v>
      </c>
      <c r="BL135" s="13" t="s">
        <v>167</v>
      </c>
      <c r="BM135" s="190" t="s">
        <v>177</v>
      </c>
    </row>
    <row r="136" spans="1:65" s="2" customFormat="1" ht="19.5">
      <c r="A136" s="30"/>
      <c r="B136" s="31"/>
      <c r="C136" s="30"/>
      <c r="D136" s="191" t="s">
        <v>169</v>
      </c>
      <c r="E136" s="30"/>
      <c r="F136" s="192" t="s">
        <v>176</v>
      </c>
      <c r="G136" s="30"/>
      <c r="H136" s="30"/>
      <c r="I136" s="106"/>
      <c r="J136" s="106"/>
      <c r="K136" s="30"/>
      <c r="L136" s="30"/>
      <c r="M136" s="31"/>
      <c r="N136" s="193"/>
      <c r="O136" s="194"/>
      <c r="P136" s="55"/>
      <c r="Q136" s="55"/>
      <c r="R136" s="55"/>
      <c r="S136" s="55"/>
      <c r="T136" s="55"/>
      <c r="U136" s="55"/>
      <c r="V136" s="55"/>
      <c r="W136" s="55"/>
      <c r="X136" s="56"/>
      <c r="Y136" s="30"/>
      <c r="Z136" s="30"/>
      <c r="AA136" s="30"/>
      <c r="AB136" s="30"/>
      <c r="AC136" s="30"/>
      <c r="AD136" s="30"/>
      <c r="AE136" s="30"/>
      <c r="AT136" s="13" t="s">
        <v>169</v>
      </c>
      <c r="AU136" s="13" t="s">
        <v>86</v>
      </c>
    </row>
    <row r="137" spans="1:65" s="2" customFormat="1" ht="21.75" customHeight="1">
      <c r="A137" s="30"/>
      <c r="B137" s="146"/>
      <c r="C137" s="195" t="s">
        <v>178</v>
      </c>
      <c r="D137" s="195" t="s">
        <v>158</v>
      </c>
      <c r="E137" s="196" t="s">
        <v>179</v>
      </c>
      <c r="F137" s="197" t="s">
        <v>180</v>
      </c>
      <c r="G137" s="198" t="s">
        <v>165</v>
      </c>
      <c r="H137" s="199">
        <v>4</v>
      </c>
      <c r="I137" s="200"/>
      <c r="J137" s="201"/>
      <c r="K137" s="202">
        <f>ROUND(P137*H137,2)</f>
        <v>0</v>
      </c>
      <c r="L137" s="197" t="s">
        <v>166</v>
      </c>
      <c r="M137" s="203"/>
      <c r="N137" s="204" t="s">
        <v>1</v>
      </c>
      <c r="O137" s="186" t="s">
        <v>41</v>
      </c>
      <c r="P137" s="187">
        <f>I137+J137</f>
        <v>0</v>
      </c>
      <c r="Q137" s="187">
        <f>ROUND(I137*H137,2)</f>
        <v>0</v>
      </c>
      <c r="R137" s="187">
        <f>ROUND(J137*H137,2)</f>
        <v>0</v>
      </c>
      <c r="S137" s="55"/>
      <c r="T137" s="188">
        <f>S137*H137</f>
        <v>0</v>
      </c>
      <c r="U137" s="188">
        <v>0</v>
      </c>
      <c r="V137" s="188">
        <f>U137*H137</f>
        <v>0</v>
      </c>
      <c r="W137" s="188">
        <v>0</v>
      </c>
      <c r="X137" s="189">
        <f>W137*H137</f>
        <v>0</v>
      </c>
      <c r="Y137" s="30"/>
      <c r="Z137" s="30"/>
      <c r="AA137" s="30"/>
      <c r="AB137" s="30"/>
      <c r="AC137" s="30"/>
      <c r="AD137" s="30"/>
      <c r="AE137" s="30"/>
      <c r="AR137" s="190" t="s">
        <v>167</v>
      </c>
      <c r="AT137" s="190" t="s">
        <v>158</v>
      </c>
      <c r="AU137" s="190" t="s">
        <v>86</v>
      </c>
      <c r="AY137" s="13" t="s">
        <v>161</v>
      </c>
      <c r="BE137" s="96">
        <f>IF(O137="základní",K137,0)</f>
        <v>0</v>
      </c>
      <c r="BF137" s="96">
        <f>IF(O137="snížená",K137,0)</f>
        <v>0</v>
      </c>
      <c r="BG137" s="96">
        <f>IF(O137="zákl. přenesená",K137,0)</f>
        <v>0</v>
      </c>
      <c r="BH137" s="96">
        <f>IF(O137="sníž. přenesená",K137,0)</f>
        <v>0</v>
      </c>
      <c r="BI137" s="96">
        <f>IF(O137="nulová",K137,0)</f>
        <v>0</v>
      </c>
      <c r="BJ137" s="13" t="s">
        <v>86</v>
      </c>
      <c r="BK137" s="96">
        <f>ROUND(P137*H137,2)</f>
        <v>0</v>
      </c>
      <c r="BL137" s="13" t="s">
        <v>167</v>
      </c>
      <c r="BM137" s="190" t="s">
        <v>181</v>
      </c>
    </row>
    <row r="138" spans="1:65" s="2" customFormat="1" ht="19.5">
      <c r="A138" s="30"/>
      <c r="B138" s="31"/>
      <c r="C138" s="30"/>
      <c r="D138" s="191" t="s">
        <v>169</v>
      </c>
      <c r="E138" s="30"/>
      <c r="F138" s="192" t="s">
        <v>180</v>
      </c>
      <c r="G138" s="30"/>
      <c r="H138" s="30"/>
      <c r="I138" s="106"/>
      <c r="J138" s="106"/>
      <c r="K138" s="30"/>
      <c r="L138" s="30"/>
      <c r="M138" s="31"/>
      <c r="N138" s="193"/>
      <c r="O138" s="194"/>
      <c r="P138" s="55"/>
      <c r="Q138" s="55"/>
      <c r="R138" s="55"/>
      <c r="S138" s="55"/>
      <c r="T138" s="55"/>
      <c r="U138" s="55"/>
      <c r="V138" s="55"/>
      <c r="W138" s="55"/>
      <c r="X138" s="56"/>
      <c r="Y138" s="30"/>
      <c r="Z138" s="30"/>
      <c r="AA138" s="30"/>
      <c r="AB138" s="30"/>
      <c r="AC138" s="30"/>
      <c r="AD138" s="30"/>
      <c r="AE138" s="30"/>
      <c r="AT138" s="13" t="s">
        <v>169</v>
      </c>
      <c r="AU138" s="13" t="s">
        <v>86</v>
      </c>
    </row>
    <row r="139" spans="1:65" s="2" customFormat="1" ht="19.5">
      <c r="A139" s="30"/>
      <c r="B139" s="31"/>
      <c r="C139" s="30"/>
      <c r="D139" s="191" t="s">
        <v>173</v>
      </c>
      <c r="E139" s="30"/>
      <c r="F139" s="205" t="s">
        <v>182</v>
      </c>
      <c r="G139" s="30"/>
      <c r="H139" s="30"/>
      <c r="I139" s="106"/>
      <c r="J139" s="106"/>
      <c r="K139" s="30"/>
      <c r="L139" s="30"/>
      <c r="M139" s="31"/>
      <c r="N139" s="193"/>
      <c r="O139" s="194"/>
      <c r="P139" s="55"/>
      <c r="Q139" s="55"/>
      <c r="R139" s="55"/>
      <c r="S139" s="55"/>
      <c r="T139" s="55"/>
      <c r="U139" s="55"/>
      <c r="V139" s="55"/>
      <c r="W139" s="55"/>
      <c r="X139" s="56"/>
      <c r="Y139" s="30"/>
      <c r="Z139" s="30"/>
      <c r="AA139" s="30"/>
      <c r="AB139" s="30"/>
      <c r="AC139" s="30"/>
      <c r="AD139" s="30"/>
      <c r="AE139" s="30"/>
      <c r="AT139" s="13" t="s">
        <v>173</v>
      </c>
      <c r="AU139" s="13" t="s">
        <v>86</v>
      </c>
    </row>
    <row r="140" spans="1:65" s="2" customFormat="1" ht="21.75" customHeight="1">
      <c r="A140" s="30"/>
      <c r="B140" s="146"/>
      <c r="C140" s="178" t="s">
        <v>183</v>
      </c>
      <c r="D140" s="178" t="s">
        <v>162</v>
      </c>
      <c r="E140" s="179" t="s">
        <v>184</v>
      </c>
      <c r="F140" s="180" t="s">
        <v>185</v>
      </c>
      <c r="G140" s="181" t="s">
        <v>165</v>
      </c>
      <c r="H140" s="182">
        <v>2</v>
      </c>
      <c r="I140" s="183"/>
      <c r="J140" s="183"/>
      <c r="K140" s="184">
        <f>ROUND(P140*H140,2)</f>
        <v>0</v>
      </c>
      <c r="L140" s="180" t="s">
        <v>166</v>
      </c>
      <c r="M140" s="31"/>
      <c r="N140" s="185" t="s">
        <v>1</v>
      </c>
      <c r="O140" s="186" t="s">
        <v>41</v>
      </c>
      <c r="P140" s="187">
        <f>I140+J140</f>
        <v>0</v>
      </c>
      <c r="Q140" s="187">
        <f>ROUND(I140*H140,2)</f>
        <v>0</v>
      </c>
      <c r="R140" s="187">
        <f>ROUND(J140*H140,2)</f>
        <v>0</v>
      </c>
      <c r="S140" s="55"/>
      <c r="T140" s="188">
        <f>S140*H140</f>
        <v>0</v>
      </c>
      <c r="U140" s="188">
        <v>0</v>
      </c>
      <c r="V140" s="188">
        <f>U140*H140</f>
        <v>0</v>
      </c>
      <c r="W140" s="188">
        <v>0</v>
      </c>
      <c r="X140" s="189">
        <f>W140*H140</f>
        <v>0</v>
      </c>
      <c r="Y140" s="30"/>
      <c r="Z140" s="30"/>
      <c r="AA140" s="30"/>
      <c r="AB140" s="30"/>
      <c r="AC140" s="30"/>
      <c r="AD140" s="30"/>
      <c r="AE140" s="30"/>
      <c r="AR140" s="190" t="s">
        <v>167</v>
      </c>
      <c r="AT140" s="190" t="s">
        <v>162</v>
      </c>
      <c r="AU140" s="190" t="s">
        <v>86</v>
      </c>
      <c r="AY140" s="13" t="s">
        <v>161</v>
      </c>
      <c r="BE140" s="96">
        <f>IF(O140="základní",K140,0)</f>
        <v>0</v>
      </c>
      <c r="BF140" s="96">
        <f>IF(O140="snížená",K140,0)</f>
        <v>0</v>
      </c>
      <c r="BG140" s="96">
        <f>IF(O140="zákl. přenesená",K140,0)</f>
        <v>0</v>
      </c>
      <c r="BH140" s="96">
        <f>IF(O140="sníž. přenesená",K140,0)</f>
        <v>0</v>
      </c>
      <c r="BI140" s="96">
        <f>IF(O140="nulová",K140,0)</f>
        <v>0</v>
      </c>
      <c r="BJ140" s="13" t="s">
        <v>86</v>
      </c>
      <c r="BK140" s="96">
        <f>ROUND(P140*H140,2)</f>
        <v>0</v>
      </c>
      <c r="BL140" s="13" t="s">
        <v>167</v>
      </c>
      <c r="BM140" s="190" t="s">
        <v>186</v>
      </c>
    </row>
    <row r="141" spans="1:65" s="2" customFormat="1" ht="19.5">
      <c r="A141" s="30"/>
      <c r="B141" s="31"/>
      <c r="C141" s="30"/>
      <c r="D141" s="191" t="s">
        <v>169</v>
      </c>
      <c r="E141" s="30"/>
      <c r="F141" s="192" t="s">
        <v>185</v>
      </c>
      <c r="G141" s="30"/>
      <c r="H141" s="30"/>
      <c r="I141" s="106"/>
      <c r="J141" s="106"/>
      <c r="K141" s="30"/>
      <c r="L141" s="30"/>
      <c r="M141" s="31"/>
      <c r="N141" s="193"/>
      <c r="O141" s="194"/>
      <c r="P141" s="55"/>
      <c r="Q141" s="55"/>
      <c r="R141" s="55"/>
      <c r="S141" s="55"/>
      <c r="T141" s="55"/>
      <c r="U141" s="55"/>
      <c r="V141" s="55"/>
      <c r="W141" s="55"/>
      <c r="X141" s="56"/>
      <c r="Y141" s="30"/>
      <c r="Z141" s="30"/>
      <c r="AA141" s="30"/>
      <c r="AB141" s="30"/>
      <c r="AC141" s="30"/>
      <c r="AD141" s="30"/>
      <c r="AE141" s="30"/>
      <c r="AT141" s="13" t="s">
        <v>169</v>
      </c>
      <c r="AU141" s="13" t="s">
        <v>86</v>
      </c>
    </row>
    <row r="142" spans="1:65" s="2" customFormat="1" ht="21.75" customHeight="1">
      <c r="A142" s="30"/>
      <c r="B142" s="146"/>
      <c r="C142" s="195" t="s">
        <v>187</v>
      </c>
      <c r="D142" s="195" t="s">
        <v>158</v>
      </c>
      <c r="E142" s="196" t="s">
        <v>188</v>
      </c>
      <c r="F142" s="197" t="s">
        <v>189</v>
      </c>
      <c r="G142" s="198" t="s">
        <v>165</v>
      </c>
      <c r="H142" s="199">
        <v>2</v>
      </c>
      <c r="I142" s="200"/>
      <c r="J142" s="201"/>
      <c r="K142" s="202">
        <f>ROUND(P142*H142,2)</f>
        <v>0</v>
      </c>
      <c r="L142" s="197" t="s">
        <v>166</v>
      </c>
      <c r="M142" s="203"/>
      <c r="N142" s="204" t="s">
        <v>1</v>
      </c>
      <c r="O142" s="186" t="s">
        <v>41</v>
      </c>
      <c r="P142" s="187">
        <f>I142+J142</f>
        <v>0</v>
      </c>
      <c r="Q142" s="187">
        <f>ROUND(I142*H142,2)</f>
        <v>0</v>
      </c>
      <c r="R142" s="187">
        <f>ROUND(J142*H142,2)</f>
        <v>0</v>
      </c>
      <c r="S142" s="55"/>
      <c r="T142" s="188">
        <f>S142*H142</f>
        <v>0</v>
      </c>
      <c r="U142" s="188">
        <v>0</v>
      </c>
      <c r="V142" s="188">
        <f>U142*H142</f>
        <v>0</v>
      </c>
      <c r="W142" s="188">
        <v>0</v>
      </c>
      <c r="X142" s="189">
        <f>W142*H142</f>
        <v>0</v>
      </c>
      <c r="Y142" s="30"/>
      <c r="Z142" s="30"/>
      <c r="AA142" s="30"/>
      <c r="AB142" s="30"/>
      <c r="AC142" s="30"/>
      <c r="AD142" s="30"/>
      <c r="AE142" s="30"/>
      <c r="AR142" s="190" t="s">
        <v>167</v>
      </c>
      <c r="AT142" s="190" t="s">
        <v>158</v>
      </c>
      <c r="AU142" s="190" t="s">
        <v>86</v>
      </c>
      <c r="AY142" s="13" t="s">
        <v>161</v>
      </c>
      <c r="BE142" s="96">
        <f>IF(O142="základní",K142,0)</f>
        <v>0</v>
      </c>
      <c r="BF142" s="96">
        <f>IF(O142="snížená",K142,0)</f>
        <v>0</v>
      </c>
      <c r="BG142" s="96">
        <f>IF(O142="zákl. přenesená",K142,0)</f>
        <v>0</v>
      </c>
      <c r="BH142" s="96">
        <f>IF(O142="sníž. přenesená",K142,0)</f>
        <v>0</v>
      </c>
      <c r="BI142" s="96">
        <f>IF(O142="nulová",K142,0)</f>
        <v>0</v>
      </c>
      <c r="BJ142" s="13" t="s">
        <v>86</v>
      </c>
      <c r="BK142" s="96">
        <f>ROUND(P142*H142,2)</f>
        <v>0</v>
      </c>
      <c r="BL142" s="13" t="s">
        <v>167</v>
      </c>
      <c r="BM142" s="190" t="s">
        <v>190</v>
      </c>
    </row>
    <row r="143" spans="1:65" s="2" customFormat="1">
      <c r="A143" s="30"/>
      <c r="B143" s="31"/>
      <c r="C143" s="30"/>
      <c r="D143" s="191" t="s">
        <v>169</v>
      </c>
      <c r="E143" s="30"/>
      <c r="F143" s="192" t="s">
        <v>189</v>
      </c>
      <c r="G143" s="30"/>
      <c r="H143" s="30"/>
      <c r="I143" s="106"/>
      <c r="J143" s="106"/>
      <c r="K143" s="30"/>
      <c r="L143" s="30"/>
      <c r="M143" s="31"/>
      <c r="N143" s="193"/>
      <c r="O143" s="194"/>
      <c r="P143" s="55"/>
      <c r="Q143" s="55"/>
      <c r="R143" s="55"/>
      <c r="S143" s="55"/>
      <c r="T143" s="55"/>
      <c r="U143" s="55"/>
      <c r="V143" s="55"/>
      <c r="W143" s="55"/>
      <c r="X143" s="56"/>
      <c r="Y143" s="30"/>
      <c r="Z143" s="30"/>
      <c r="AA143" s="30"/>
      <c r="AB143" s="30"/>
      <c r="AC143" s="30"/>
      <c r="AD143" s="30"/>
      <c r="AE143" s="30"/>
      <c r="AT143" s="13" t="s">
        <v>169</v>
      </c>
      <c r="AU143" s="13" t="s">
        <v>86</v>
      </c>
    </row>
    <row r="144" spans="1:65" s="2" customFormat="1" ht="19.5">
      <c r="A144" s="30"/>
      <c r="B144" s="31"/>
      <c r="C144" s="30"/>
      <c r="D144" s="191" t="s">
        <v>173</v>
      </c>
      <c r="E144" s="30"/>
      <c r="F144" s="205" t="s">
        <v>191</v>
      </c>
      <c r="G144" s="30"/>
      <c r="H144" s="30"/>
      <c r="I144" s="106"/>
      <c r="J144" s="106"/>
      <c r="K144" s="30"/>
      <c r="L144" s="30"/>
      <c r="M144" s="31"/>
      <c r="N144" s="193"/>
      <c r="O144" s="194"/>
      <c r="P144" s="55"/>
      <c r="Q144" s="55"/>
      <c r="R144" s="55"/>
      <c r="S144" s="55"/>
      <c r="T144" s="55"/>
      <c r="U144" s="55"/>
      <c r="V144" s="55"/>
      <c r="W144" s="55"/>
      <c r="X144" s="56"/>
      <c r="Y144" s="30"/>
      <c r="Z144" s="30"/>
      <c r="AA144" s="30"/>
      <c r="AB144" s="30"/>
      <c r="AC144" s="30"/>
      <c r="AD144" s="30"/>
      <c r="AE144" s="30"/>
      <c r="AT144" s="13" t="s">
        <v>173</v>
      </c>
      <c r="AU144" s="13" t="s">
        <v>86</v>
      </c>
    </row>
    <row r="145" spans="1:65" s="2" customFormat="1" ht="33" customHeight="1">
      <c r="A145" s="30"/>
      <c r="B145" s="146"/>
      <c r="C145" s="195" t="s">
        <v>192</v>
      </c>
      <c r="D145" s="195" t="s">
        <v>158</v>
      </c>
      <c r="E145" s="196" t="s">
        <v>193</v>
      </c>
      <c r="F145" s="197" t="s">
        <v>194</v>
      </c>
      <c r="G145" s="198" t="s">
        <v>165</v>
      </c>
      <c r="H145" s="199">
        <v>2</v>
      </c>
      <c r="I145" s="200"/>
      <c r="J145" s="201"/>
      <c r="K145" s="202">
        <f>ROUND(P145*H145,2)</f>
        <v>0</v>
      </c>
      <c r="L145" s="197" t="s">
        <v>166</v>
      </c>
      <c r="M145" s="203"/>
      <c r="N145" s="204" t="s">
        <v>1</v>
      </c>
      <c r="O145" s="186" t="s">
        <v>41</v>
      </c>
      <c r="P145" s="187">
        <f>I145+J145</f>
        <v>0</v>
      </c>
      <c r="Q145" s="187">
        <f>ROUND(I145*H145,2)</f>
        <v>0</v>
      </c>
      <c r="R145" s="187">
        <f>ROUND(J145*H145,2)</f>
        <v>0</v>
      </c>
      <c r="S145" s="55"/>
      <c r="T145" s="188">
        <f>S145*H145</f>
        <v>0</v>
      </c>
      <c r="U145" s="188">
        <v>0</v>
      </c>
      <c r="V145" s="188">
        <f>U145*H145</f>
        <v>0</v>
      </c>
      <c r="W145" s="188">
        <v>0</v>
      </c>
      <c r="X145" s="189">
        <f>W145*H145</f>
        <v>0</v>
      </c>
      <c r="Y145" s="30"/>
      <c r="Z145" s="30"/>
      <c r="AA145" s="30"/>
      <c r="AB145" s="30"/>
      <c r="AC145" s="30"/>
      <c r="AD145" s="30"/>
      <c r="AE145" s="30"/>
      <c r="AR145" s="190" t="s">
        <v>167</v>
      </c>
      <c r="AT145" s="190" t="s">
        <v>158</v>
      </c>
      <c r="AU145" s="190" t="s">
        <v>86</v>
      </c>
      <c r="AY145" s="13" t="s">
        <v>161</v>
      </c>
      <c r="BE145" s="96">
        <f>IF(O145="základní",K145,0)</f>
        <v>0</v>
      </c>
      <c r="BF145" s="96">
        <f>IF(O145="snížená",K145,0)</f>
        <v>0</v>
      </c>
      <c r="BG145" s="96">
        <f>IF(O145="zákl. přenesená",K145,0)</f>
        <v>0</v>
      </c>
      <c r="BH145" s="96">
        <f>IF(O145="sníž. přenesená",K145,0)</f>
        <v>0</v>
      </c>
      <c r="BI145" s="96">
        <f>IF(O145="nulová",K145,0)</f>
        <v>0</v>
      </c>
      <c r="BJ145" s="13" t="s">
        <v>86</v>
      </c>
      <c r="BK145" s="96">
        <f>ROUND(P145*H145,2)</f>
        <v>0</v>
      </c>
      <c r="BL145" s="13" t="s">
        <v>167</v>
      </c>
      <c r="BM145" s="190" t="s">
        <v>195</v>
      </c>
    </row>
    <row r="146" spans="1:65" s="2" customFormat="1" ht="29.25">
      <c r="A146" s="30"/>
      <c r="B146" s="31"/>
      <c r="C146" s="30"/>
      <c r="D146" s="191" t="s">
        <v>169</v>
      </c>
      <c r="E146" s="30"/>
      <c r="F146" s="192" t="s">
        <v>194</v>
      </c>
      <c r="G146" s="30"/>
      <c r="H146" s="30"/>
      <c r="I146" s="106"/>
      <c r="J146" s="106"/>
      <c r="K146" s="30"/>
      <c r="L146" s="30"/>
      <c r="M146" s="31"/>
      <c r="N146" s="193"/>
      <c r="O146" s="194"/>
      <c r="P146" s="55"/>
      <c r="Q146" s="55"/>
      <c r="R146" s="55"/>
      <c r="S146" s="55"/>
      <c r="T146" s="55"/>
      <c r="U146" s="55"/>
      <c r="V146" s="55"/>
      <c r="W146" s="55"/>
      <c r="X146" s="56"/>
      <c r="Y146" s="30"/>
      <c r="Z146" s="30"/>
      <c r="AA146" s="30"/>
      <c r="AB146" s="30"/>
      <c r="AC146" s="30"/>
      <c r="AD146" s="30"/>
      <c r="AE146" s="30"/>
      <c r="AT146" s="13" t="s">
        <v>169</v>
      </c>
      <c r="AU146" s="13" t="s">
        <v>86</v>
      </c>
    </row>
    <row r="147" spans="1:65" s="2" customFormat="1" ht="21.75" customHeight="1">
      <c r="A147" s="30"/>
      <c r="B147" s="146"/>
      <c r="C147" s="178" t="s">
        <v>196</v>
      </c>
      <c r="D147" s="178" t="s">
        <v>162</v>
      </c>
      <c r="E147" s="179" t="s">
        <v>197</v>
      </c>
      <c r="F147" s="180" t="s">
        <v>198</v>
      </c>
      <c r="G147" s="181" t="s">
        <v>165</v>
      </c>
      <c r="H147" s="182">
        <v>2</v>
      </c>
      <c r="I147" s="183"/>
      <c r="J147" s="183"/>
      <c r="K147" s="184">
        <f>ROUND(P147*H147,2)</f>
        <v>0</v>
      </c>
      <c r="L147" s="180" t="s">
        <v>166</v>
      </c>
      <c r="M147" s="31"/>
      <c r="N147" s="185" t="s">
        <v>1</v>
      </c>
      <c r="O147" s="186" t="s">
        <v>41</v>
      </c>
      <c r="P147" s="187">
        <f>I147+J147</f>
        <v>0</v>
      </c>
      <c r="Q147" s="187">
        <f>ROUND(I147*H147,2)</f>
        <v>0</v>
      </c>
      <c r="R147" s="187">
        <f>ROUND(J147*H147,2)</f>
        <v>0</v>
      </c>
      <c r="S147" s="55"/>
      <c r="T147" s="188">
        <f>S147*H147</f>
        <v>0</v>
      </c>
      <c r="U147" s="188">
        <v>0</v>
      </c>
      <c r="V147" s="188">
        <f>U147*H147</f>
        <v>0</v>
      </c>
      <c r="W147" s="188">
        <v>0</v>
      </c>
      <c r="X147" s="189">
        <f>W147*H147</f>
        <v>0</v>
      </c>
      <c r="Y147" s="30"/>
      <c r="Z147" s="30"/>
      <c r="AA147" s="30"/>
      <c r="AB147" s="30"/>
      <c r="AC147" s="30"/>
      <c r="AD147" s="30"/>
      <c r="AE147" s="30"/>
      <c r="AR147" s="190" t="s">
        <v>167</v>
      </c>
      <c r="AT147" s="190" t="s">
        <v>162</v>
      </c>
      <c r="AU147" s="190" t="s">
        <v>86</v>
      </c>
      <c r="AY147" s="13" t="s">
        <v>161</v>
      </c>
      <c r="BE147" s="96">
        <f>IF(O147="základní",K147,0)</f>
        <v>0</v>
      </c>
      <c r="BF147" s="96">
        <f>IF(O147="snížená",K147,0)</f>
        <v>0</v>
      </c>
      <c r="BG147" s="96">
        <f>IF(O147="zákl. přenesená",K147,0)</f>
        <v>0</v>
      </c>
      <c r="BH147" s="96">
        <f>IF(O147="sníž. přenesená",K147,0)</f>
        <v>0</v>
      </c>
      <c r="BI147" s="96">
        <f>IF(O147="nulová",K147,0)</f>
        <v>0</v>
      </c>
      <c r="BJ147" s="13" t="s">
        <v>86</v>
      </c>
      <c r="BK147" s="96">
        <f>ROUND(P147*H147,2)</f>
        <v>0</v>
      </c>
      <c r="BL147" s="13" t="s">
        <v>167</v>
      </c>
      <c r="BM147" s="190" t="s">
        <v>199</v>
      </c>
    </row>
    <row r="148" spans="1:65" s="2" customFormat="1">
      <c r="A148" s="30"/>
      <c r="B148" s="31"/>
      <c r="C148" s="30"/>
      <c r="D148" s="191" t="s">
        <v>169</v>
      </c>
      <c r="E148" s="30"/>
      <c r="F148" s="192" t="s">
        <v>198</v>
      </c>
      <c r="G148" s="30"/>
      <c r="H148" s="30"/>
      <c r="I148" s="106"/>
      <c r="J148" s="106"/>
      <c r="K148" s="30"/>
      <c r="L148" s="30"/>
      <c r="M148" s="31"/>
      <c r="N148" s="193"/>
      <c r="O148" s="194"/>
      <c r="P148" s="55"/>
      <c r="Q148" s="55"/>
      <c r="R148" s="55"/>
      <c r="S148" s="55"/>
      <c r="T148" s="55"/>
      <c r="U148" s="55"/>
      <c r="V148" s="55"/>
      <c r="W148" s="55"/>
      <c r="X148" s="56"/>
      <c r="Y148" s="30"/>
      <c r="Z148" s="30"/>
      <c r="AA148" s="30"/>
      <c r="AB148" s="30"/>
      <c r="AC148" s="30"/>
      <c r="AD148" s="30"/>
      <c r="AE148" s="30"/>
      <c r="AT148" s="13" t="s">
        <v>169</v>
      </c>
      <c r="AU148" s="13" t="s">
        <v>86</v>
      </c>
    </row>
    <row r="149" spans="1:65" s="2" customFormat="1" ht="33" customHeight="1">
      <c r="A149" s="30"/>
      <c r="B149" s="146"/>
      <c r="C149" s="195" t="s">
        <v>200</v>
      </c>
      <c r="D149" s="195" t="s">
        <v>158</v>
      </c>
      <c r="E149" s="196" t="s">
        <v>201</v>
      </c>
      <c r="F149" s="197" t="s">
        <v>202</v>
      </c>
      <c r="G149" s="198" t="s">
        <v>165</v>
      </c>
      <c r="H149" s="199">
        <v>2</v>
      </c>
      <c r="I149" s="200"/>
      <c r="J149" s="201"/>
      <c r="K149" s="202">
        <f>ROUND(P149*H149,2)</f>
        <v>0</v>
      </c>
      <c r="L149" s="197" t="s">
        <v>166</v>
      </c>
      <c r="M149" s="203"/>
      <c r="N149" s="204" t="s">
        <v>1</v>
      </c>
      <c r="O149" s="186" t="s">
        <v>41</v>
      </c>
      <c r="P149" s="187">
        <f>I149+J149</f>
        <v>0</v>
      </c>
      <c r="Q149" s="187">
        <f>ROUND(I149*H149,2)</f>
        <v>0</v>
      </c>
      <c r="R149" s="187">
        <f>ROUND(J149*H149,2)</f>
        <v>0</v>
      </c>
      <c r="S149" s="55"/>
      <c r="T149" s="188">
        <f>S149*H149</f>
        <v>0</v>
      </c>
      <c r="U149" s="188">
        <v>0</v>
      </c>
      <c r="V149" s="188">
        <f>U149*H149</f>
        <v>0</v>
      </c>
      <c r="W149" s="188">
        <v>0</v>
      </c>
      <c r="X149" s="189">
        <f>W149*H149</f>
        <v>0</v>
      </c>
      <c r="Y149" s="30"/>
      <c r="Z149" s="30"/>
      <c r="AA149" s="30"/>
      <c r="AB149" s="30"/>
      <c r="AC149" s="30"/>
      <c r="AD149" s="30"/>
      <c r="AE149" s="30"/>
      <c r="AR149" s="190" t="s">
        <v>167</v>
      </c>
      <c r="AT149" s="190" t="s">
        <v>158</v>
      </c>
      <c r="AU149" s="190" t="s">
        <v>86</v>
      </c>
      <c r="AY149" s="13" t="s">
        <v>161</v>
      </c>
      <c r="BE149" s="96">
        <f>IF(O149="základní",K149,0)</f>
        <v>0</v>
      </c>
      <c r="BF149" s="96">
        <f>IF(O149="snížená",K149,0)</f>
        <v>0</v>
      </c>
      <c r="BG149" s="96">
        <f>IF(O149="zákl. přenesená",K149,0)</f>
        <v>0</v>
      </c>
      <c r="BH149" s="96">
        <f>IF(O149="sníž. přenesená",K149,0)</f>
        <v>0</v>
      </c>
      <c r="BI149" s="96">
        <f>IF(O149="nulová",K149,0)</f>
        <v>0</v>
      </c>
      <c r="BJ149" s="13" t="s">
        <v>86</v>
      </c>
      <c r="BK149" s="96">
        <f>ROUND(P149*H149,2)</f>
        <v>0</v>
      </c>
      <c r="BL149" s="13" t="s">
        <v>167</v>
      </c>
      <c r="BM149" s="190" t="s">
        <v>203</v>
      </c>
    </row>
    <row r="150" spans="1:65" s="2" customFormat="1" ht="19.5">
      <c r="A150" s="30"/>
      <c r="B150" s="31"/>
      <c r="C150" s="30"/>
      <c r="D150" s="191" t="s">
        <v>169</v>
      </c>
      <c r="E150" s="30"/>
      <c r="F150" s="192" t="s">
        <v>202</v>
      </c>
      <c r="G150" s="30"/>
      <c r="H150" s="30"/>
      <c r="I150" s="106"/>
      <c r="J150" s="106"/>
      <c r="K150" s="30"/>
      <c r="L150" s="30"/>
      <c r="M150" s="31"/>
      <c r="N150" s="193"/>
      <c r="O150" s="194"/>
      <c r="P150" s="55"/>
      <c r="Q150" s="55"/>
      <c r="R150" s="55"/>
      <c r="S150" s="55"/>
      <c r="T150" s="55"/>
      <c r="U150" s="55"/>
      <c r="V150" s="55"/>
      <c r="W150" s="55"/>
      <c r="X150" s="56"/>
      <c r="Y150" s="30"/>
      <c r="Z150" s="30"/>
      <c r="AA150" s="30"/>
      <c r="AB150" s="30"/>
      <c r="AC150" s="30"/>
      <c r="AD150" s="30"/>
      <c r="AE150" s="30"/>
      <c r="AT150" s="13" t="s">
        <v>169</v>
      </c>
      <c r="AU150" s="13" t="s">
        <v>86</v>
      </c>
    </row>
    <row r="151" spans="1:65" s="2" customFormat="1" ht="33" customHeight="1">
      <c r="A151" s="30"/>
      <c r="B151" s="146"/>
      <c r="C151" s="178" t="s">
        <v>204</v>
      </c>
      <c r="D151" s="178" t="s">
        <v>162</v>
      </c>
      <c r="E151" s="179" t="s">
        <v>205</v>
      </c>
      <c r="F151" s="180" t="s">
        <v>206</v>
      </c>
      <c r="G151" s="181" t="s">
        <v>165</v>
      </c>
      <c r="H151" s="182">
        <v>2</v>
      </c>
      <c r="I151" s="183"/>
      <c r="J151" s="183"/>
      <c r="K151" s="184">
        <f>ROUND(P151*H151,2)</f>
        <v>0</v>
      </c>
      <c r="L151" s="180" t="s">
        <v>166</v>
      </c>
      <c r="M151" s="31"/>
      <c r="N151" s="185" t="s">
        <v>1</v>
      </c>
      <c r="O151" s="186" t="s">
        <v>41</v>
      </c>
      <c r="P151" s="187">
        <f>I151+J151</f>
        <v>0</v>
      </c>
      <c r="Q151" s="187">
        <f>ROUND(I151*H151,2)</f>
        <v>0</v>
      </c>
      <c r="R151" s="187">
        <f>ROUND(J151*H151,2)</f>
        <v>0</v>
      </c>
      <c r="S151" s="55"/>
      <c r="T151" s="188">
        <f>S151*H151</f>
        <v>0</v>
      </c>
      <c r="U151" s="188">
        <v>0</v>
      </c>
      <c r="V151" s="188">
        <f>U151*H151</f>
        <v>0</v>
      </c>
      <c r="W151" s="188">
        <v>0</v>
      </c>
      <c r="X151" s="189">
        <f>W151*H151</f>
        <v>0</v>
      </c>
      <c r="Y151" s="30"/>
      <c r="Z151" s="30"/>
      <c r="AA151" s="30"/>
      <c r="AB151" s="30"/>
      <c r="AC151" s="30"/>
      <c r="AD151" s="30"/>
      <c r="AE151" s="30"/>
      <c r="AR151" s="190" t="s">
        <v>167</v>
      </c>
      <c r="AT151" s="190" t="s">
        <v>162</v>
      </c>
      <c r="AU151" s="190" t="s">
        <v>86</v>
      </c>
      <c r="AY151" s="13" t="s">
        <v>161</v>
      </c>
      <c r="BE151" s="96">
        <f>IF(O151="základní",K151,0)</f>
        <v>0</v>
      </c>
      <c r="BF151" s="96">
        <f>IF(O151="snížená",K151,0)</f>
        <v>0</v>
      </c>
      <c r="BG151" s="96">
        <f>IF(O151="zákl. přenesená",K151,0)</f>
        <v>0</v>
      </c>
      <c r="BH151" s="96">
        <f>IF(O151="sníž. přenesená",K151,0)</f>
        <v>0</v>
      </c>
      <c r="BI151" s="96">
        <f>IF(O151="nulová",K151,0)</f>
        <v>0</v>
      </c>
      <c r="BJ151" s="13" t="s">
        <v>86</v>
      </c>
      <c r="BK151" s="96">
        <f>ROUND(P151*H151,2)</f>
        <v>0</v>
      </c>
      <c r="BL151" s="13" t="s">
        <v>167</v>
      </c>
      <c r="BM151" s="190" t="s">
        <v>207</v>
      </c>
    </row>
    <row r="152" spans="1:65" s="2" customFormat="1" ht="48.75">
      <c r="A152" s="30"/>
      <c r="B152" s="31"/>
      <c r="C152" s="30"/>
      <c r="D152" s="191" t="s">
        <v>169</v>
      </c>
      <c r="E152" s="30"/>
      <c r="F152" s="192" t="s">
        <v>208</v>
      </c>
      <c r="G152" s="30"/>
      <c r="H152" s="30"/>
      <c r="I152" s="106"/>
      <c r="J152" s="106"/>
      <c r="K152" s="30"/>
      <c r="L152" s="30"/>
      <c r="M152" s="31"/>
      <c r="N152" s="193"/>
      <c r="O152" s="194"/>
      <c r="P152" s="55"/>
      <c r="Q152" s="55"/>
      <c r="R152" s="55"/>
      <c r="S152" s="55"/>
      <c r="T152" s="55"/>
      <c r="U152" s="55"/>
      <c r="V152" s="55"/>
      <c r="W152" s="55"/>
      <c r="X152" s="56"/>
      <c r="Y152" s="30"/>
      <c r="Z152" s="30"/>
      <c r="AA152" s="30"/>
      <c r="AB152" s="30"/>
      <c r="AC152" s="30"/>
      <c r="AD152" s="30"/>
      <c r="AE152" s="30"/>
      <c r="AT152" s="13" t="s">
        <v>169</v>
      </c>
      <c r="AU152" s="13" t="s">
        <v>86</v>
      </c>
    </row>
    <row r="153" spans="1:65" s="2" customFormat="1" ht="33" customHeight="1">
      <c r="A153" s="30"/>
      <c r="B153" s="146"/>
      <c r="C153" s="195" t="s">
        <v>209</v>
      </c>
      <c r="D153" s="195" t="s">
        <v>158</v>
      </c>
      <c r="E153" s="196" t="s">
        <v>210</v>
      </c>
      <c r="F153" s="197" t="s">
        <v>211</v>
      </c>
      <c r="G153" s="198" t="s">
        <v>165</v>
      </c>
      <c r="H153" s="199">
        <v>2</v>
      </c>
      <c r="I153" s="200"/>
      <c r="J153" s="201"/>
      <c r="K153" s="202">
        <f>ROUND(P153*H153,2)</f>
        <v>0</v>
      </c>
      <c r="L153" s="197" t="s">
        <v>166</v>
      </c>
      <c r="M153" s="203"/>
      <c r="N153" s="204" t="s">
        <v>1</v>
      </c>
      <c r="O153" s="186" t="s">
        <v>41</v>
      </c>
      <c r="P153" s="187">
        <f>I153+J153</f>
        <v>0</v>
      </c>
      <c r="Q153" s="187">
        <f>ROUND(I153*H153,2)</f>
        <v>0</v>
      </c>
      <c r="R153" s="187">
        <f>ROUND(J153*H153,2)</f>
        <v>0</v>
      </c>
      <c r="S153" s="55"/>
      <c r="T153" s="188">
        <f>S153*H153</f>
        <v>0</v>
      </c>
      <c r="U153" s="188">
        <v>0</v>
      </c>
      <c r="V153" s="188">
        <f>U153*H153</f>
        <v>0</v>
      </c>
      <c r="W153" s="188">
        <v>0</v>
      </c>
      <c r="X153" s="189">
        <f>W153*H153</f>
        <v>0</v>
      </c>
      <c r="Y153" s="30"/>
      <c r="Z153" s="30"/>
      <c r="AA153" s="30"/>
      <c r="AB153" s="30"/>
      <c r="AC153" s="30"/>
      <c r="AD153" s="30"/>
      <c r="AE153" s="30"/>
      <c r="AR153" s="190" t="s">
        <v>212</v>
      </c>
      <c r="AT153" s="190" t="s">
        <v>158</v>
      </c>
      <c r="AU153" s="190" t="s">
        <v>86</v>
      </c>
      <c r="AY153" s="13" t="s">
        <v>161</v>
      </c>
      <c r="BE153" s="96">
        <f>IF(O153="základní",K153,0)</f>
        <v>0</v>
      </c>
      <c r="BF153" s="96">
        <f>IF(O153="snížená",K153,0)</f>
        <v>0</v>
      </c>
      <c r="BG153" s="96">
        <f>IF(O153="zákl. přenesená",K153,0)</f>
        <v>0</v>
      </c>
      <c r="BH153" s="96">
        <f>IF(O153="sníž. přenesená",K153,0)</f>
        <v>0</v>
      </c>
      <c r="BI153" s="96">
        <f>IF(O153="nulová",K153,0)</f>
        <v>0</v>
      </c>
      <c r="BJ153" s="13" t="s">
        <v>86</v>
      </c>
      <c r="BK153" s="96">
        <f>ROUND(P153*H153,2)</f>
        <v>0</v>
      </c>
      <c r="BL153" s="13" t="s">
        <v>212</v>
      </c>
      <c r="BM153" s="190" t="s">
        <v>213</v>
      </c>
    </row>
    <row r="154" spans="1:65" s="2" customFormat="1" ht="29.25">
      <c r="A154" s="30"/>
      <c r="B154" s="31"/>
      <c r="C154" s="30"/>
      <c r="D154" s="191" t="s">
        <v>169</v>
      </c>
      <c r="E154" s="30"/>
      <c r="F154" s="192" t="s">
        <v>211</v>
      </c>
      <c r="G154" s="30"/>
      <c r="H154" s="30"/>
      <c r="I154" s="106"/>
      <c r="J154" s="106"/>
      <c r="K154" s="30"/>
      <c r="L154" s="30"/>
      <c r="M154" s="31"/>
      <c r="N154" s="193"/>
      <c r="O154" s="194"/>
      <c r="P154" s="55"/>
      <c r="Q154" s="55"/>
      <c r="R154" s="55"/>
      <c r="S154" s="55"/>
      <c r="T154" s="55"/>
      <c r="U154" s="55"/>
      <c r="V154" s="55"/>
      <c r="W154" s="55"/>
      <c r="X154" s="56"/>
      <c r="Y154" s="30"/>
      <c r="Z154" s="30"/>
      <c r="AA154" s="30"/>
      <c r="AB154" s="30"/>
      <c r="AC154" s="30"/>
      <c r="AD154" s="30"/>
      <c r="AE154" s="30"/>
      <c r="AT154" s="13" t="s">
        <v>169</v>
      </c>
      <c r="AU154" s="13" t="s">
        <v>86</v>
      </c>
    </row>
    <row r="155" spans="1:65" s="2" customFormat="1" ht="21.75" customHeight="1">
      <c r="A155" s="30"/>
      <c r="B155" s="146"/>
      <c r="C155" s="178" t="s">
        <v>214</v>
      </c>
      <c r="D155" s="178" t="s">
        <v>162</v>
      </c>
      <c r="E155" s="179" t="s">
        <v>215</v>
      </c>
      <c r="F155" s="180" t="s">
        <v>216</v>
      </c>
      <c r="G155" s="181" t="s">
        <v>165</v>
      </c>
      <c r="H155" s="182">
        <v>2</v>
      </c>
      <c r="I155" s="183"/>
      <c r="J155" s="183"/>
      <c r="K155" s="184">
        <f>ROUND(P155*H155,2)</f>
        <v>0</v>
      </c>
      <c r="L155" s="180" t="s">
        <v>166</v>
      </c>
      <c r="M155" s="31"/>
      <c r="N155" s="185" t="s">
        <v>1</v>
      </c>
      <c r="O155" s="186" t="s">
        <v>41</v>
      </c>
      <c r="P155" s="187">
        <f>I155+J155</f>
        <v>0</v>
      </c>
      <c r="Q155" s="187">
        <f>ROUND(I155*H155,2)</f>
        <v>0</v>
      </c>
      <c r="R155" s="187">
        <f>ROUND(J155*H155,2)</f>
        <v>0</v>
      </c>
      <c r="S155" s="55"/>
      <c r="T155" s="188">
        <f>S155*H155</f>
        <v>0</v>
      </c>
      <c r="U155" s="188">
        <v>0</v>
      </c>
      <c r="V155" s="188">
        <f>U155*H155</f>
        <v>0</v>
      </c>
      <c r="W155" s="188">
        <v>0</v>
      </c>
      <c r="X155" s="189">
        <f>W155*H155</f>
        <v>0</v>
      </c>
      <c r="Y155" s="30"/>
      <c r="Z155" s="30"/>
      <c r="AA155" s="30"/>
      <c r="AB155" s="30"/>
      <c r="AC155" s="30"/>
      <c r="AD155" s="30"/>
      <c r="AE155" s="30"/>
      <c r="AR155" s="190" t="s">
        <v>217</v>
      </c>
      <c r="AT155" s="190" t="s">
        <v>162</v>
      </c>
      <c r="AU155" s="190" t="s">
        <v>86</v>
      </c>
      <c r="AY155" s="13" t="s">
        <v>161</v>
      </c>
      <c r="BE155" s="96">
        <f>IF(O155="základní",K155,0)</f>
        <v>0</v>
      </c>
      <c r="BF155" s="96">
        <f>IF(O155="snížená",K155,0)</f>
        <v>0</v>
      </c>
      <c r="BG155" s="96">
        <f>IF(O155="zákl. přenesená",K155,0)</f>
        <v>0</v>
      </c>
      <c r="BH155" s="96">
        <f>IF(O155="sníž. přenesená",K155,0)</f>
        <v>0</v>
      </c>
      <c r="BI155" s="96">
        <f>IF(O155="nulová",K155,0)</f>
        <v>0</v>
      </c>
      <c r="BJ155" s="13" t="s">
        <v>86</v>
      </c>
      <c r="BK155" s="96">
        <f>ROUND(P155*H155,2)</f>
        <v>0</v>
      </c>
      <c r="BL155" s="13" t="s">
        <v>217</v>
      </c>
      <c r="BM155" s="190" t="s">
        <v>218</v>
      </c>
    </row>
    <row r="156" spans="1:65" s="2" customFormat="1" ht="19.5">
      <c r="A156" s="30"/>
      <c r="B156" s="31"/>
      <c r="C156" s="30"/>
      <c r="D156" s="191" t="s">
        <v>169</v>
      </c>
      <c r="E156" s="30"/>
      <c r="F156" s="192" t="s">
        <v>216</v>
      </c>
      <c r="G156" s="30"/>
      <c r="H156" s="30"/>
      <c r="I156" s="106"/>
      <c r="J156" s="106"/>
      <c r="K156" s="30"/>
      <c r="L156" s="30"/>
      <c r="M156" s="31"/>
      <c r="N156" s="193"/>
      <c r="O156" s="194"/>
      <c r="P156" s="55"/>
      <c r="Q156" s="55"/>
      <c r="R156" s="55"/>
      <c r="S156" s="55"/>
      <c r="T156" s="55"/>
      <c r="U156" s="55"/>
      <c r="V156" s="55"/>
      <c r="W156" s="55"/>
      <c r="X156" s="56"/>
      <c r="Y156" s="30"/>
      <c r="Z156" s="30"/>
      <c r="AA156" s="30"/>
      <c r="AB156" s="30"/>
      <c r="AC156" s="30"/>
      <c r="AD156" s="30"/>
      <c r="AE156" s="30"/>
      <c r="AT156" s="13" t="s">
        <v>169</v>
      </c>
      <c r="AU156" s="13" t="s">
        <v>86</v>
      </c>
    </row>
    <row r="157" spans="1:65" s="2" customFormat="1" ht="21.75" customHeight="1">
      <c r="A157" s="30"/>
      <c r="B157" s="146"/>
      <c r="C157" s="178" t="s">
        <v>219</v>
      </c>
      <c r="D157" s="178" t="s">
        <v>162</v>
      </c>
      <c r="E157" s="179" t="s">
        <v>220</v>
      </c>
      <c r="F157" s="180" t="s">
        <v>221</v>
      </c>
      <c r="G157" s="181" t="s">
        <v>165</v>
      </c>
      <c r="H157" s="182">
        <v>2</v>
      </c>
      <c r="I157" s="183"/>
      <c r="J157" s="183"/>
      <c r="K157" s="184">
        <f>ROUND(P157*H157,2)</f>
        <v>0</v>
      </c>
      <c r="L157" s="180" t="s">
        <v>166</v>
      </c>
      <c r="M157" s="31"/>
      <c r="N157" s="185" t="s">
        <v>1</v>
      </c>
      <c r="O157" s="186" t="s">
        <v>41</v>
      </c>
      <c r="P157" s="187">
        <f>I157+J157</f>
        <v>0</v>
      </c>
      <c r="Q157" s="187">
        <f>ROUND(I157*H157,2)</f>
        <v>0</v>
      </c>
      <c r="R157" s="187">
        <f>ROUND(J157*H157,2)</f>
        <v>0</v>
      </c>
      <c r="S157" s="55"/>
      <c r="T157" s="188">
        <f>S157*H157</f>
        <v>0</v>
      </c>
      <c r="U157" s="188">
        <v>0</v>
      </c>
      <c r="V157" s="188">
        <f>U157*H157</f>
        <v>0</v>
      </c>
      <c r="W157" s="188">
        <v>0</v>
      </c>
      <c r="X157" s="189">
        <f>W157*H157</f>
        <v>0</v>
      </c>
      <c r="Y157" s="30"/>
      <c r="Z157" s="30"/>
      <c r="AA157" s="30"/>
      <c r="AB157" s="30"/>
      <c r="AC157" s="30"/>
      <c r="AD157" s="30"/>
      <c r="AE157" s="30"/>
      <c r="AR157" s="190" t="s">
        <v>217</v>
      </c>
      <c r="AT157" s="190" t="s">
        <v>162</v>
      </c>
      <c r="AU157" s="190" t="s">
        <v>86</v>
      </c>
      <c r="AY157" s="13" t="s">
        <v>161</v>
      </c>
      <c r="BE157" s="96">
        <f>IF(O157="základní",K157,0)</f>
        <v>0</v>
      </c>
      <c r="BF157" s="96">
        <f>IF(O157="snížená",K157,0)</f>
        <v>0</v>
      </c>
      <c r="BG157" s="96">
        <f>IF(O157="zákl. přenesená",K157,0)</f>
        <v>0</v>
      </c>
      <c r="BH157" s="96">
        <f>IF(O157="sníž. přenesená",K157,0)</f>
        <v>0</v>
      </c>
      <c r="BI157" s="96">
        <f>IF(O157="nulová",K157,0)</f>
        <v>0</v>
      </c>
      <c r="BJ157" s="13" t="s">
        <v>86</v>
      </c>
      <c r="BK157" s="96">
        <f>ROUND(P157*H157,2)</f>
        <v>0</v>
      </c>
      <c r="BL157" s="13" t="s">
        <v>217</v>
      </c>
      <c r="BM157" s="190" t="s">
        <v>222</v>
      </c>
    </row>
    <row r="158" spans="1:65" s="2" customFormat="1" ht="19.5">
      <c r="A158" s="30"/>
      <c r="B158" s="31"/>
      <c r="C158" s="30"/>
      <c r="D158" s="191" t="s">
        <v>169</v>
      </c>
      <c r="E158" s="30"/>
      <c r="F158" s="192" t="s">
        <v>221</v>
      </c>
      <c r="G158" s="30"/>
      <c r="H158" s="30"/>
      <c r="I158" s="106"/>
      <c r="J158" s="106"/>
      <c r="K158" s="30"/>
      <c r="L158" s="30"/>
      <c r="M158" s="31"/>
      <c r="N158" s="193"/>
      <c r="O158" s="194"/>
      <c r="P158" s="55"/>
      <c r="Q158" s="55"/>
      <c r="R158" s="55"/>
      <c r="S158" s="55"/>
      <c r="T158" s="55"/>
      <c r="U158" s="55"/>
      <c r="V158" s="55"/>
      <c r="W158" s="55"/>
      <c r="X158" s="56"/>
      <c r="Y158" s="30"/>
      <c r="Z158" s="30"/>
      <c r="AA158" s="30"/>
      <c r="AB158" s="30"/>
      <c r="AC158" s="30"/>
      <c r="AD158" s="30"/>
      <c r="AE158" s="30"/>
      <c r="AT158" s="13" t="s">
        <v>169</v>
      </c>
      <c r="AU158" s="13" t="s">
        <v>86</v>
      </c>
    </row>
    <row r="159" spans="1:65" s="2" customFormat="1" ht="44.25" customHeight="1">
      <c r="A159" s="30"/>
      <c r="B159" s="146"/>
      <c r="C159" s="195" t="s">
        <v>223</v>
      </c>
      <c r="D159" s="195" t="s">
        <v>158</v>
      </c>
      <c r="E159" s="196" t="s">
        <v>224</v>
      </c>
      <c r="F159" s="197" t="s">
        <v>225</v>
      </c>
      <c r="G159" s="198" t="s">
        <v>165</v>
      </c>
      <c r="H159" s="199">
        <v>2</v>
      </c>
      <c r="I159" s="200"/>
      <c r="J159" s="201"/>
      <c r="K159" s="202">
        <f>ROUND(P159*H159,2)</f>
        <v>0</v>
      </c>
      <c r="L159" s="197" t="s">
        <v>166</v>
      </c>
      <c r="M159" s="203"/>
      <c r="N159" s="204" t="s">
        <v>1</v>
      </c>
      <c r="O159" s="186" t="s">
        <v>41</v>
      </c>
      <c r="P159" s="187">
        <f>I159+J159</f>
        <v>0</v>
      </c>
      <c r="Q159" s="187">
        <f>ROUND(I159*H159,2)</f>
        <v>0</v>
      </c>
      <c r="R159" s="187">
        <f>ROUND(J159*H159,2)</f>
        <v>0</v>
      </c>
      <c r="S159" s="55"/>
      <c r="T159" s="188">
        <f>S159*H159</f>
        <v>0</v>
      </c>
      <c r="U159" s="188">
        <v>0</v>
      </c>
      <c r="V159" s="188">
        <f>U159*H159</f>
        <v>0</v>
      </c>
      <c r="W159" s="188">
        <v>0</v>
      </c>
      <c r="X159" s="189">
        <f>W159*H159</f>
        <v>0</v>
      </c>
      <c r="Y159" s="30"/>
      <c r="Z159" s="30"/>
      <c r="AA159" s="30"/>
      <c r="AB159" s="30"/>
      <c r="AC159" s="30"/>
      <c r="AD159" s="30"/>
      <c r="AE159" s="30"/>
      <c r="AR159" s="190" t="s">
        <v>212</v>
      </c>
      <c r="AT159" s="190" t="s">
        <v>158</v>
      </c>
      <c r="AU159" s="190" t="s">
        <v>86</v>
      </c>
      <c r="AY159" s="13" t="s">
        <v>161</v>
      </c>
      <c r="BE159" s="96">
        <f>IF(O159="základní",K159,0)</f>
        <v>0</v>
      </c>
      <c r="BF159" s="96">
        <f>IF(O159="snížená",K159,0)</f>
        <v>0</v>
      </c>
      <c r="BG159" s="96">
        <f>IF(O159="zákl. přenesená",K159,0)</f>
        <v>0</v>
      </c>
      <c r="BH159" s="96">
        <f>IF(O159="sníž. přenesená",K159,0)</f>
        <v>0</v>
      </c>
      <c r="BI159" s="96">
        <f>IF(O159="nulová",K159,0)</f>
        <v>0</v>
      </c>
      <c r="BJ159" s="13" t="s">
        <v>86</v>
      </c>
      <c r="BK159" s="96">
        <f>ROUND(P159*H159,2)</f>
        <v>0</v>
      </c>
      <c r="BL159" s="13" t="s">
        <v>212</v>
      </c>
      <c r="BM159" s="190" t="s">
        <v>226</v>
      </c>
    </row>
    <row r="160" spans="1:65" s="2" customFormat="1" ht="39">
      <c r="A160" s="30"/>
      <c r="B160" s="31"/>
      <c r="C160" s="30"/>
      <c r="D160" s="191" t="s">
        <v>169</v>
      </c>
      <c r="E160" s="30"/>
      <c r="F160" s="192" t="s">
        <v>225</v>
      </c>
      <c r="G160" s="30"/>
      <c r="H160" s="30"/>
      <c r="I160" s="106"/>
      <c r="J160" s="106"/>
      <c r="K160" s="30"/>
      <c r="L160" s="30"/>
      <c r="M160" s="31"/>
      <c r="N160" s="193"/>
      <c r="O160" s="194"/>
      <c r="P160" s="55"/>
      <c r="Q160" s="55"/>
      <c r="R160" s="55"/>
      <c r="S160" s="55"/>
      <c r="T160" s="55"/>
      <c r="U160" s="55"/>
      <c r="V160" s="55"/>
      <c r="W160" s="55"/>
      <c r="X160" s="56"/>
      <c r="Y160" s="30"/>
      <c r="Z160" s="30"/>
      <c r="AA160" s="30"/>
      <c r="AB160" s="30"/>
      <c r="AC160" s="30"/>
      <c r="AD160" s="30"/>
      <c r="AE160" s="30"/>
      <c r="AT160" s="13" t="s">
        <v>169</v>
      </c>
      <c r="AU160" s="13" t="s">
        <v>86</v>
      </c>
    </row>
    <row r="161" spans="1:65" s="2" customFormat="1" ht="21.75" customHeight="1">
      <c r="A161" s="30"/>
      <c r="B161" s="146"/>
      <c r="C161" s="195" t="s">
        <v>9</v>
      </c>
      <c r="D161" s="195" t="s">
        <v>158</v>
      </c>
      <c r="E161" s="196" t="s">
        <v>227</v>
      </c>
      <c r="F161" s="197" t="s">
        <v>228</v>
      </c>
      <c r="G161" s="198" t="s">
        <v>165</v>
      </c>
      <c r="H161" s="199">
        <v>2</v>
      </c>
      <c r="I161" s="200"/>
      <c r="J161" s="201"/>
      <c r="K161" s="202">
        <f>ROUND(P161*H161,2)</f>
        <v>0</v>
      </c>
      <c r="L161" s="197" t="s">
        <v>166</v>
      </c>
      <c r="M161" s="203"/>
      <c r="N161" s="204" t="s">
        <v>1</v>
      </c>
      <c r="O161" s="186" t="s">
        <v>41</v>
      </c>
      <c r="P161" s="187">
        <f>I161+J161</f>
        <v>0</v>
      </c>
      <c r="Q161" s="187">
        <f>ROUND(I161*H161,2)</f>
        <v>0</v>
      </c>
      <c r="R161" s="187">
        <f>ROUND(J161*H161,2)</f>
        <v>0</v>
      </c>
      <c r="S161" s="55"/>
      <c r="T161" s="188">
        <f>S161*H161</f>
        <v>0</v>
      </c>
      <c r="U161" s="188">
        <v>0</v>
      </c>
      <c r="V161" s="188">
        <f>U161*H161</f>
        <v>0</v>
      </c>
      <c r="W161" s="188">
        <v>0</v>
      </c>
      <c r="X161" s="189">
        <f>W161*H161</f>
        <v>0</v>
      </c>
      <c r="Y161" s="30"/>
      <c r="Z161" s="30"/>
      <c r="AA161" s="30"/>
      <c r="AB161" s="30"/>
      <c r="AC161" s="30"/>
      <c r="AD161" s="30"/>
      <c r="AE161" s="30"/>
      <c r="AR161" s="190" t="s">
        <v>212</v>
      </c>
      <c r="AT161" s="190" t="s">
        <v>158</v>
      </c>
      <c r="AU161" s="190" t="s">
        <v>86</v>
      </c>
      <c r="AY161" s="13" t="s">
        <v>161</v>
      </c>
      <c r="BE161" s="96">
        <f>IF(O161="základní",K161,0)</f>
        <v>0</v>
      </c>
      <c r="BF161" s="96">
        <f>IF(O161="snížená",K161,0)</f>
        <v>0</v>
      </c>
      <c r="BG161" s="96">
        <f>IF(O161="zákl. přenesená",K161,0)</f>
        <v>0</v>
      </c>
      <c r="BH161" s="96">
        <f>IF(O161="sníž. přenesená",K161,0)</f>
        <v>0</v>
      </c>
      <c r="BI161" s="96">
        <f>IF(O161="nulová",K161,0)</f>
        <v>0</v>
      </c>
      <c r="BJ161" s="13" t="s">
        <v>86</v>
      </c>
      <c r="BK161" s="96">
        <f>ROUND(P161*H161,2)</f>
        <v>0</v>
      </c>
      <c r="BL161" s="13" t="s">
        <v>212</v>
      </c>
      <c r="BM161" s="190" t="s">
        <v>229</v>
      </c>
    </row>
    <row r="162" spans="1:65" s="2" customFormat="1">
      <c r="A162" s="30"/>
      <c r="B162" s="31"/>
      <c r="C162" s="30"/>
      <c r="D162" s="191" t="s">
        <v>169</v>
      </c>
      <c r="E162" s="30"/>
      <c r="F162" s="192" t="s">
        <v>228</v>
      </c>
      <c r="G162" s="30"/>
      <c r="H162" s="30"/>
      <c r="I162" s="106"/>
      <c r="J162" s="106"/>
      <c r="K162" s="30"/>
      <c r="L162" s="30"/>
      <c r="M162" s="31"/>
      <c r="N162" s="193"/>
      <c r="O162" s="194"/>
      <c r="P162" s="55"/>
      <c r="Q162" s="55"/>
      <c r="R162" s="55"/>
      <c r="S162" s="55"/>
      <c r="T162" s="55"/>
      <c r="U162" s="55"/>
      <c r="V162" s="55"/>
      <c r="W162" s="55"/>
      <c r="X162" s="56"/>
      <c r="Y162" s="30"/>
      <c r="Z162" s="30"/>
      <c r="AA162" s="30"/>
      <c r="AB162" s="30"/>
      <c r="AC162" s="30"/>
      <c r="AD162" s="30"/>
      <c r="AE162" s="30"/>
      <c r="AT162" s="13" t="s">
        <v>169</v>
      </c>
      <c r="AU162" s="13" t="s">
        <v>86</v>
      </c>
    </row>
    <row r="163" spans="1:65" s="2" customFormat="1" ht="19.5">
      <c r="A163" s="30"/>
      <c r="B163" s="31"/>
      <c r="C163" s="30"/>
      <c r="D163" s="191" t="s">
        <v>173</v>
      </c>
      <c r="E163" s="30"/>
      <c r="F163" s="205" t="s">
        <v>230</v>
      </c>
      <c r="G163" s="30"/>
      <c r="H163" s="30"/>
      <c r="I163" s="106"/>
      <c r="J163" s="106"/>
      <c r="K163" s="30"/>
      <c r="L163" s="30"/>
      <c r="M163" s="31"/>
      <c r="N163" s="193"/>
      <c r="O163" s="194"/>
      <c r="P163" s="55"/>
      <c r="Q163" s="55"/>
      <c r="R163" s="55"/>
      <c r="S163" s="55"/>
      <c r="T163" s="55"/>
      <c r="U163" s="55"/>
      <c r="V163" s="55"/>
      <c r="W163" s="55"/>
      <c r="X163" s="56"/>
      <c r="Y163" s="30"/>
      <c r="Z163" s="30"/>
      <c r="AA163" s="30"/>
      <c r="AB163" s="30"/>
      <c r="AC163" s="30"/>
      <c r="AD163" s="30"/>
      <c r="AE163" s="30"/>
      <c r="AT163" s="13" t="s">
        <v>173</v>
      </c>
      <c r="AU163" s="13" t="s">
        <v>86</v>
      </c>
    </row>
    <row r="164" spans="1:65" s="2" customFormat="1" ht="21.75" customHeight="1">
      <c r="A164" s="30"/>
      <c r="B164" s="146"/>
      <c r="C164" s="195" t="s">
        <v>231</v>
      </c>
      <c r="D164" s="195" t="s">
        <v>158</v>
      </c>
      <c r="E164" s="196" t="s">
        <v>232</v>
      </c>
      <c r="F164" s="197" t="s">
        <v>233</v>
      </c>
      <c r="G164" s="198" t="s">
        <v>165</v>
      </c>
      <c r="H164" s="199">
        <v>2</v>
      </c>
      <c r="I164" s="200"/>
      <c r="J164" s="201"/>
      <c r="K164" s="202">
        <f>ROUND(P164*H164,2)</f>
        <v>0</v>
      </c>
      <c r="L164" s="197" t="s">
        <v>166</v>
      </c>
      <c r="M164" s="203"/>
      <c r="N164" s="204" t="s">
        <v>1</v>
      </c>
      <c r="O164" s="186" t="s">
        <v>41</v>
      </c>
      <c r="P164" s="187">
        <f>I164+J164</f>
        <v>0</v>
      </c>
      <c r="Q164" s="187">
        <f>ROUND(I164*H164,2)</f>
        <v>0</v>
      </c>
      <c r="R164" s="187">
        <f>ROUND(J164*H164,2)</f>
        <v>0</v>
      </c>
      <c r="S164" s="55"/>
      <c r="T164" s="188">
        <f>S164*H164</f>
        <v>0</v>
      </c>
      <c r="U164" s="188">
        <v>0</v>
      </c>
      <c r="V164" s="188">
        <f>U164*H164</f>
        <v>0</v>
      </c>
      <c r="W164" s="188">
        <v>0</v>
      </c>
      <c r="X164" s="189">
        <f>W164*H164</f>
        <v>0</v>
      </c>
      <c r="Y164" s="30"/>
      <c r="Z164" s="30"/>
      <c r="AA164" s="30"/>
      <c r="AB164" s="30"/>
      <c r="AC164" s="30"/>
      <c r="AD164" s="30"/>
      <c r="AE164" s="30"/>
      <c r="AR164" s="190" t="s">
        <v>212</v>
      </c>
      <c r="AT164" s="190" t="s">
        <v>158</v>
      </c>
      <c r="AU164" s="190" t="s">
        <v>86</v>
      </c>
      <c r="AY164" s="13" t="s">
        <v>161</v>
      </c>
      <c r="BE164" s="96">
        <f>IF(O164="základní",K164,0)</f>
        <v>0</v>
      </c>
      <c r="BF164" s="96">
        <f>IF(O164="snížená",K164,0)</f>
        <v>0</v>
      </c>
      <c r="BG164" s="96">
        <f>IF(O164="zákl. přenesená",K164,0)</f>
        <v>0</v>
      </c>
      <c r="BH164" s="96">
        <f>IF(O164="sníž. přenesená",K164,0)</f>
        <v>0</v>
      </c>
      <c r="BI164" s="96">
        <f>IF(O164="nulová",K164,0)</f>
        <v>0</v>
      </c>
      <c r="BJ164" s="13" t="s">
        <v>86</v>
      </c>
      <c r="BK164" s="96">
        <f>ROUND(P164*H164,2)</f>
        <v>0</v>
      </c>
      <c r="BL164" s="13" t="s">
        <v>212</v>
      </c>
      <c r="BM164" s="190" t="s">
        <v>234</v>
      </c>
    </row>
    <row r="165" spans="1:65" s="2" customFormat="1">
      <c r="A165" s="30"/>
      <c r="B165" s="31"/>
      <c r="C165" s="30"/>
      <c r="D165" s="191" t="s">
        <v>169</v>
      </c>
      <c r="E165" s="30"/>
      <c r="F165" s="192" t="s">
        <v>233</v>
      </c>
      <c r="G165" s="30"/>
      <c r="H165" s="30"/>
      <c r="I165" s="106"/>
      <c r="J165" s="106"/>
      <c r="K165" s="30"/>
      <c r="L165" s="30"/>
      <c r="M165" s="31"/>
      <c r="N165" s="193"/>
      <c r="O165" s="194"/>
      <c r="P165" s="55"/>
      <c r="Q165" s="55"/>
      <c r="R165" s="55"/>
      <c r="S165" s="55"/>
      <c r="T165" s="55"/>
      <c r="U165" s="55"/>
      <c r="V165" s="55"/>
      <c r="W165" s="55"/>
      <c r="X165" s="56"/>
      <c r="Y165" s="30"/>
      <c r="Z165" s="30"/>
      <c r="AA165" s="30"/>
      <c r="AB165" s="30"/>
      <c r="AC165" s="30"/>
      <c r="AD165" s="30"/>
      <c r="AE165" s="30"/>
      <c r="AT165" s="13" t="s">
        <v>169</v>
      </c>
      <c r="AU165" s="13" t="s">
        <v>86</v>
      </c>
    </row>
    <row r="166" spans="1:65" s="2" customFormat="1" ht="19.5">
      <c r="A166" s="30"/>
      <c r="B166" s="31"/>
      <c r="C166" s="30"/>
      <c r="D166" s="191" t="s">
        <v>173</v>
      </c>
      <c r="E166" s="30"/>
      <c r="F166" s="205" t="s">
        <v>235</v>
      </c>
      <c r="G166" s="30"/>
      <c r="H166" s="30"/>
      <c r="I166" s="106"/>
      <c r="J166" s="106"/>
      <c r="K166" s="30"/>
      <c r="L166" s="30"/>
      <c r="M166" s="31"/>
      <c r="N166" s="193"/>
      <c r="O166" s="194"/>
      <c r="P166" s="55"/>
      <c r="Q166" s="55"/>
      <c r="R166" s="55"/>
      <c r="S166" s="55"/>
      <c r="T166" s="55"/>
      <c r="U166" s="55"/>
      <c r="V166" s="55"/>
      <c r="W166" s="55"/>
      <c r="X166" s="56"/>
      <c r="Y166" s="30"/>
      <c r="Z166" s="30"/>
      <c r="AA166" s="30"/>
      <c r="AB166" s="30"/>
      <c r="AC166" s="30"/>
      <c r="AD166" s="30"/>
      <c r="AE166" s="30"/>
      <c r="AT166" s="13" t="s">
        <v>173</v>
      </c>
      <c r="AU166" s="13" t="s">
        <v>86</v>
      </c>
    </row>
    <row r="167" spans="1:65" s="2" customFormat="1" ht="21.75" customHeight="1">
      <c r="A167" s="30"/>
      <c r="B167" s="146"/>
      <c r="C167" s="195" t="s">
        <v>236</v>
      </c>
      <c r="D167" s="195" t="s">
        <v>158</v>
      </c>
      <c r="E167" s="196" t="s">
        <v>237</v>
      </c>
      <c r="F167" s="197" t="s">
        <v>238</v>
      </c>
      <c r="G167" s="198" t="s">
        <v>165</v>
      </c>
      <c r="H167" s="199">
        <v>14</v>
      </c>
      <c r="I167" s="200"/>
      <c r="J167" s="201"/>
      <c r="K167" s="202">
        <f>ROUND(P167*H167,2)</f>
        <v>0</v>
      </c>
      <c r="L167" s="197" t="s">
        <v>166</v>
      </c>
      <c r="M167" s="203"/>
      <c r="N167" s="204" t="s">
        <v>1</v>
      </c>
      <c r="O167" s="186" t="s">
        <v>41</v>
      </c>
      <c r="P167" s="187">
        <f>I167+J167</f>
        <v>0</v>
      </c>
      <c r="Q167" s="187">
        <f>ROUND(I167*H167,2)</f>
        <v>0</v>
      </c>
      <c r="R167" s="187">
        <f>ROUND(J167*H167,2)</f>
        <v>0</v>
      </c>
      <c r="S167" s="55"/>
      <c r="T167" s="188">
        <f>S167*H167</f>
        <v>0</v>
      </c>
      <c r="U167" s="188">
        <v>0</v>
      </c>
      <c r="V167" s="188">
        <f>U167*H167</f>
        <v>0</v>
      </c>
      <c r="W167" s="188">
        <v>0</v>
      </c>
      <c r="X167" s="189">
        <f>W167*H167</f>
        <v>0</v>
      </c>
      <c r="Y167" s="30"/>
      <c r="Z167" s="30"/>
      <c r="AA167" s="30"/>
      <c r="AB167" s="30"/>
      <c r="AC167" s="30"/>
      <c r="AD167" s="30"/>
      <c r="AE167" s="30"/>
      <c r="AR167" s="190" t="s">
        <v>212</v>
      </c>
      <c r="AT167" s="190" t="s">
        <v>158</v>
      </c>
      <c r="AU167" s="190" t="s">
        <v>86</v>
      </c>
      <c r="AY167" s="13" t="s">
        <v>161</v>
      </c>
      <c r="BE167" s="96">
        <f>IF(O167="základní",K167,0)</f>
        <v>0</v>
      </c>
      <c r="BF167" s="96">
        <f>IF(O167="snížená",K167,0)</f>
        <v>0</v>
      </c>
      <c r="BG167" s="96">
        <f>IF(O167="zákl. přenesená",K167,0)</f>
        <v>0</v>
      </c>
      <c r="BH167" s="96">
        <f>IF(O167="sníž. přenesená",K167,0)</f>
        <v>0</v>
      </c>
      <c r="BI167" s="96">
        <f>IF(O167="nulová",K167,0)</f>
        <v>0</v>
      </c>
      <c r="BJ167" s="13" t="s">
        <v>86</v>
      </c>
      <c r="BK167" s="96">
        <f>ROUND(P167*H167,2)</f>
        <v>0</v>
      </c>
      <c r="BL167" s="13" t="s">
        <v>212</v>
      </c>
      <c r="BM167" s="190" t="s">
        <v>294</v>
      </c>
    </row>
    <row r="168" spans="1:65" s="2" customFormat="1" ht="19.5">
      <c r="A168" s="30"/>
      <c r="B168" s="31"/>
      <c r="C168" s="30"/>
      <c r="D168" s="191" t="s">
        <v>169</v>
      </c>
      <c r="E168" s="30"/>
      <c r="F168" s="192" t="s">
        <v>238</v>
      </c>
      <c r="G168" s="30"/>
      <c r="H168" s="30"/>
      <c r="I168" s="106"/>
      <c r="J168" s="106"/>
      <c r="K168" s="30"/>
      <c r="L168" s="30"/>
      <c r="M168" s="31"/>
      <c r="N168" s="193"/>
      <c r="O168" s="194"/>
      <c r="P168" s="55"/>
      <c r="Q168" s="55"/>
      <c r="R168" s="55"/>
      <c r="S168" s="55"/>
      <c r="T168" s="55"/>
      <c r="U168" s="55"/>
      <c r="V168" s="55"/>
      <c r="W168" s="55"/>
      <c r="X168" s="56"/>
      <c r="Y168" s="30"/>
      <c r="Z168" s="30"/>
      <c r="AA168" s="30"/>
      <c r="AB168" s="30"/>
      <c r="AC168" s="30"/>
      <c r="AD168" s="30"/>
      <c r="AE168" s="30"/>
      <c r="AT168" s="13" t="s">
        <v>169</v>
      </c>
      <c r="AU168" s="13" t="s">
        <v>86</v>
      </c>
    </row>
    <row r="169" spans="1:65" s="2" customFormat="1" ht="55.5" customHeight="1">
      <c r="A169" s="30"/>
      <c r="B169" s="146"/>
      <c r="C169" s="195" t="s">
        <v>240</v>
      </c>
      <c r="D169" s="195" t="s">
        <v>158</v>
      </c>
      <c r="E169" s="196" t="s">
        <v>241</v>
      </c>
      <c r="F169" s="197" t="s">
        <v>242</v>
      </c>
      <c r="G169" s="198" t="s">
        <v>165</v>
      </c>
      <c r="H169" s="199">
        <v>2</v>
      </c>
      <c r="I169" s="200"/>
      <c r="J169" s="201"/>
      <c r="K169" s="202">
        <f>ROUND(P169*H169,2)</f>
        <v>0</v>
      </c>
      <c r="L169" s="197" t="s">
        <v>166</v>
      </c>
      <c r="M169" s="203"/>
      <c r="N169" s="204" t="s">
        <v>1</v>
      </c>
      <c r="O169" s="186" t="s">
        <v>41</v>
      </c>
      <c r="P169" s="187">
        <f>I169+J169</f>
        <v>0</v>
      </c>
      <c r="Q169" s="187">
        <f>ROUND(I169*H169,2)</f>
        <v>0</v>
      </c>
      <c r="R169" s="187">
        <f>ROUND(J169*H169,2)</f>
        <v>0</v>
      </c>
      <c r="S169" s="55"/>
      <c r="T169" s="188">
        <f>S169*H169</f>
        <v>0</v>
      </c>
      <c r="U169" s="188">
        <v>0</v>
      </c>
      <c r="V169" s="188">
        <f>U169*H169</f>
        <v>0</v>
      </c>
      <c r="W169" s="188">
        <v>0</v>
      </c>
      <c r="X169" s="189">
        <f>W169*H169</f>
        <v>0</v>
      </c>
      <c r="Y169" s="30"/>
      <c r="Z169" s="30"/>
      <c r="AA169" s="30"/>
      <c r="AB169" s="30"/>
      <c r="AC169" s="30"/>
      <c r="AD169" s="30"/>
      <c r="AE169" s="30"/>
      <c r="AR169" s="190" t="s">
        <v>212</v>
      </c>
      <c r="AT169" s="190" t="s">
        <v>158</v>
      </c>
      <c r="AU169" s="190" t="s">
        <v>86</v>
      </c>
      <c r="AY169" s="13" t="s">
        <v>161</v>
      </c>
      <c r="BE169" s="96">
        <f>IF(O169="základní",K169,0)</f>
        <v>0</v>
      </c>
      <c r="BF169" s="96">
        <f>IF(O169="snížená",K169,0)</f>
        <v>0</v>
      </c>
      <c r="BG169" s="96">
        <f>IF(O169="zákl. přenesená",K169,0)</f>
        <v>0</v>
      </c>
      <c r="BH169" s="96">
        <f>IF(O169="sníž. přenesená",K169,0)</f>
        <v>0</v>
      </c>
      <c r="BI169" s="96">
        <f>IF(O169="nulová",K169,0)</f>
        <v>0</v>
      </c>
      <c r="BJ169" s="13" t="s">
        <v>86</v>
      </c>
      <c r="BK169" s="96">
        <f>ROUND(P169*H169,2)</f>
        <v>0</v>
      </c>
      <c r="BL169" s="13" t="s">
        <v>212</v>
      </c>
      <c r="BM169" s="190" t="s">
        <v>243</v>
      </c>
    </row>
    <row r="170" spans="1:65" s="2" customFormat="1" ht="39">
      <c r="A170" s="30"/>
      <c r="B170" s="31"/>
      <c r="C170" s="30"/>
      <c r="D170" s="191" t="s">
        <v>169</v>
      </c>
      <c r="E170" s="30"/>
      <c r="F170" s="192" t="s">
        <v>242</v>
      </c>
      <c r="G170" s="30"/>
      <c r="H170" s="30"/>
      <c r="I170" s="106"/>
      <c r="J170" s="106"/>
      <c r="K170" s="30"/>
      <c r="L170" s="30"/>
      <c r="M170" s="31"/>
      <c r="N170" s="193"/>
      <c r="O170" s="194"/>
      <c r="P170" s="55"/>
      <c r="Q170" s="55"/>
      <c r="R170" s="55"/>
      <c r="S170" s="55"/>
      <c r="T170" s="55"/>
      <c r="U170" s="55"/>
      <c r="V170" s="55"/>
      <c r="W170" s="55"/>
      <c r="X170" s="56"/>
      <c r="Y170" s="30"/>
      <c r="Z170" s="30"/>
      <c r="AA170" s="30"/>
      <c r="AB170" s="30"/>
      <c r="AC170" s="30"/>
      <c r="AD170" s="30"/>
      <c r="AE170" s="30"/>
      <c r="AT170" s="13" t="s">
        <v>169</v>
      </c>
      <c r="AU170" s="13" t="s">
        <v>86</v>
      </c>
    </row>
    <row r="171" spans="1:65" s="2" customFormat="1" ht="21.75" customHeight="1">
      <c r="A171" s="30"/>
      <c r="B171" s="146"/>
      <c r="C171" s="195" t="s">
        <v>244</v>
      </c>
      <c r="D171" s="195" t="s">
        <v>158</v>
      </c>
      <c r="E171" s="196" t="s">
        <v>295</v>
      </c>
      <c r="F171" s="197" t="s">
        <v>296</v>
      </c>
      <c r="G171" s="198" t="s">
        <v>165</v>
      </c>
      <c r="H171" s="199">
        <v>2</v>
      </c>
      <c r="I171" s="200"/>
      <c r="J171" s="201"/>
      <c r="K171" s="202">
        <f>ROUND(P171*H171,2)</f>
        <v>0</v>
      </c>
      <c r="L171" s="197" t="s">
        <v>166</v>
      </c>
      <c r="M171" s="203"/>
      <c r="N171" s="204" t="s">
        <v>1</v>
      </c>
      <c r="O171" s="186" t="s">
        <v>41</v>
      </c>
      <c r="P171" s="187">
        <f>I171+J171</f>
        <v>0</v>
      </c>
      <c r="Q171" s="187">
        <f>ROUND(I171*H171,2)</f>
        <v>0</v>
      </c>
      <c r="R171" s="187">
        <f>ROUND(J171*H171,2)</f>
        <v>0</v>
      </c>
      <c r="S171" s="55"/>
      <c r="T171" s="188">
        <f>S171*H171</f>
        <v>0</v>
      </c>
      <c r="U171" s="188">
        <v>0</v>
      </c>
      <c r="V171" s="188">
        <f>U171*H171</f>
        <v>0</v>
      </c>
      <c r="W171" s="188">
        <v>0</v>
      </c>
      <c r="X171" s="189">
        <f>W171*H171</f>
        <v>0</v>
      </c>
      <c r="Y171" s="30"/>
      <c r="Z171" s="30"/>
      <c r="AA171" s="30"/>
      <c r="AB171" s="30"/>
      <c r="AC171" s="30"/>
      <c r="AD171" s="30"/>
      <c r="AE171" s="30"/>
      <c r="AR171" s="190" t="s">
        <v>167</v>
      </c>
      <c r="AT171" s="190" t="s">
        <v>158</v>
      </c>
      <c r="AU171" s="190" t="s">
        <v>86</v>
      </c>
      <c r="AY171" s="13" t="s">
        <v>161</v>
      </c>
      <c r="BE171" s="96">
        <f>IF(O171="základní",K171,0)</f>
        <v>0</v>
      </c>
      <c r="BF171" s="96">
        <f>IF(O171="snížená",K171,0)</f>
        <v>0</v>
      </c>
      <c r="BG171" s="96">
        <f>IF(O171="zákl. přenesená",K171,0)</f>
        <v>0</v>
      </c>
      <c r="BH171" s="96">
        <f>IF(O171="sníž. přenesená",K171,0)</f>
        <v>0</v>
      </c>
      <c r="BI171" s="96">
        <f>IF(O171="nulová",K171,0)</f>
        <v>0</v>
      </c>
      <c r="BJ171" s="13" t="s">
        <v>86</v>
      </c>
      <c r="BK171" s="96">
        <f>ROUND(P171*H171,2)</f>
        <v>0</v>
      </c>
      <c r="BL171" s="13" t="s">
        <v>167</v>
      </c>
      <c r="BM171" s="190" t="s">
        <v>297</v>
      </c>
    </row>
    <row r="172" spans="1:65" s="2" customFormat="1" ht="19.5">
      <c r="A172" s="30"/>
      <c r="B172" s="31"/>
      <c r="C172" s="30"/>
      <c r="D172" s="191" t="s">
        <v>169</v>
      </c>
      <c r="E172" s="30"/>
      <c r="F172" s="192" t="s">
        <v>296</v>
      </c>
      <c r="G172" s="30"/>
      <c r="H172" s="30"/>
      <c r="I172" s="106"/>
      <c r="J172" s="106"/>
      <c r="K172" s="30"/>
      <c r="L172" s="30"/>
      <c r="M172" s="31"/>
      <c r="N172" s="193"/>
      <c r="O172" s="194"/>
      <c r="P172" s="55"/>
      <c r="Q172" s="55"/>
      <c r="R172" s="55"/>
      <c r="S172" s="55"/>
      <c r="T172" s="55"/>
      <c r="U172" s="55"/>
      <c r="V172" s="55"/>
      <c r="W172" s="55"/>
      <c r="X172" s="56"/>
      <c r="Y172" s="30"/>
      <c r="Z172" s="30"/>
      <c r="AA172" s="30"/>
      <c r="AB172" s="30"/>
      <c r="AC172" s="30"/>
      <c r="AD172" s="30"/>
      <c r="AE172" s="30"/>
      <c r="AT172" s="13" t="s">
        <v>169</v>
      </c>
      <c r="AU172" s="13" t="s">
        <v>86</v>
      </c>
    </row>
    <row r="173" spans="1:65" s="2" customFormat="1" ht="19.5">
      <c r="A173" s="30"/>
      <c r="B173" s="31"/>
      <c r="C173" s="30"/>
      <c r="D173" s="191" t="s">
        <v>173</v>
      </c>
      <c r="E173" s="30"/>
      <c r="F173" s="205" t="s">
        <v>298</v>
      </c>
      <c r="G173" s="30"/>
      <c r="H173" s="30"/>
      <c r="I173" s="106"/>
      <c r="J173" s="106"/>
      <c r="K173" s="30"/>
      <c r="L173" s="30"/>
      <c r="M173" s="31"/>
      <c r="N173" s="193"/>
      <c r="O173" s="194"/>
      <c r="P173" s="55"/>
      <c r="Q173" s="55"/>
      <c r="R173" s="55"/>
      <c r="S173" s="55"/>
      <c r="T173" s="55"/>
      <c r="U173" s="55"/>
      <c r="V173" s="55"/>
      <c r="W173" s="55"/>
      <c r="X173" s="56"/>
      <c r="Y173" s="30"/>
      <c r="Z173" s="30"/>
      <c r="AA173" s="30"/>
      <c r="AB173" s="30"/>
      <c r="AC173" s="30"/>
      <c r="AD173" s="30"/>
      <c r="AE173" s="30"/>
      <c r="AT173" s="13" t="s">
        <v>173</v>
      </c>
      <c r="AU173" s="13" t="s">
        <v>86</v>
      </c>
    </row>
    <row r="174" spans="1:65" s="2" customFormat="1" ht="21.75" customHeight="1">
      <c r="A174" s="30"/>
      <c r="B174" s="146"/>
      <c r="C174" s="195" t="s">
        <v>251</v>
      </c>
      <c r="D174" s="195" t="s">
        <v>158</v>
      </c>
      <c r="E174" s="196" t="s">
        <v>245</v>
      </c>
      <c r="F174" s="197" t="s">
        <v>246</v>
      </c>
      <c r="G174" s="198" t="s">
        <v>165</v>
      </c>
      <c r="H174" s="199">
        <v>1</v>
      </c>
      <c r="I174" s="200"/>
      <c r="J174" s="201"/>
      <c r="K174" s="202">
        <f>ROUND(P174*H174,2)</f>
        <v>0</v>
      </c>
      <c r="L174" s="197" t="s">
        <v>166</v>
      </c>
      <c r="M174" s="203"/>
      <c r="N174" s="204" t="s">
        <v>1</v>
      </c>
      <c r="O174" s="186" t="s">
        <v>41</v>
      </c>
      <c r="P174" s="187">
        <f>I174+J174</f>
        <v>0</v>
      </c>
      <c r="Q174" s="187">
        <f>ROUND(I174*H174,2)</f>
        <v>0</v>
      </c>
      <c r="R174" s="187">
        <f>ROUND(J174*H174,2)</f>
        <v>0</v>
      </c>
      <c r="S174" s="55"/>
      <c r="T174" s="188">
        <f>S174*H174</f>
        <v>0</v>
      </c>
      <c r="U174" s="188">
        <v>0</v>
      </c>
      <c r="V174" s="188">
        <f>U174*H174</f>
        <v>0</v>
      </c>
      <c r="W174" s="188">
        <v>0</v>
      </c>
      <c r="X174" s="189">
        <f>W174*H174</f>
        <v>0</v>
      </c>
      <c r="Y174" s="30"/>
      <c r="Z174" s="30"/>
      <c r="AA174" s="30"/>
      <c r="AB174" s="30"/>
      <c r="AC174" s="30"/>
      <c r="AD174" s="30"/>
      <c r="AE174" s="30"/>
      <c r="AR174" s="190" t="s">
        <v>212</v>
      </c>
      <c r="AT174" s="190" t="s">
        <v>158</v>
      </c>
      <c r="AU174" s="190" t="s">
        <v>86</v>
      </c>
      <c r="AY174" s="13" t="s">
        <v>161</v>
      </c>
      <c r="BE174" s="96">
        <f>IF(O174="základní",K174,0)</f>
        <v>0</v>
      </c>
      <c r="BF174" s="96">
        <f>IF(O174="snížená",K174,0)</f>
        <v>0</v>
      </c>
      <c r="BG174" s="96">
        <f>IF(O174="zákl. přenesená",K174,0)</f>
        <v>0</v>
      </c>
      <c r="BH174" s="96">
        <f>IF(O174="sníž. přenesená",K174,0)</f>
        <v>0</v>
      </c>
      <c r="BI174" s="96">
        <f>IF(O174="nulová",K174,0)</f>
        <v>0</v>
      </c>
      <c r="BJ174" s="13" t="s">
        <v>86</v>
      </c>
      <c r="BK174" s="96">
        <f>ROUND(P174*H174,2)</f>
        <v>0</v>
      </c>
      <c r="BL174" s="13" t="s">
        <v>212</v>
      </c>
      <c r="BM174" s="190" t="s">
        <v>299</v>
      </c>
    </row>
    <row r="175" spans="1:65" s="2" customFormat="1">
      <c r="A175" s="30"/>
      <c r="B175" s="31"/>
      <c r="C175" s="30"/>
      <c r="D175" s="191" t="s">
        <v>169</v>
      </c>
      <c r="E175" s="30"/>
      <c r="F175" s="192" t="s">
        <v>246</v>
      </c>
      <c r="G175" s="30"/>
      <c r="H175" s="30"/>
      <c r="I175" s="106"/>
      <c r="J175" s="106"/>
      <c r="K175" s="30"/>
      <c r="L175" s="30"/>
      <c r="M175" s="31"/>
      <c r="N175" s="193"/>
      <c r="O175" s="194"/>
      <c r="P175" s="55"/>
      <c r="Q175" s="55"/>
      <c r="R175" s="55"/>
      <c r="S175" s="55"/>
      <c r="T175" s="55"/>
      <c r="U175" s="55"/>
      <c r="V175" s="55"/>
      <c r="W175" s="55"/>
      <c r="X175" s="56"/>
      <c r="Y175" s="30"/>
      <c r="Z175" s="30"/>
      <c r="AA175" s="30"/>
      <c r="AB175" s="30"/>
      <c r="AC175" s="30"/>
      <c r="AD175" s="30"/>
      <c r="AE175" s="30"/>
      <c r="AT175" s="13" t="s">
        <v>169</v>
      </c>
      <c r="AU175" s="13" t="s">
        <v>86</v>
      </c>
    </row>
    <row r="176" spans="1:65" s="2" customFormat="1" ht="29.25">
      <c r="A176" s="30"/>
      <c r="B176" s="31"/>
      <c r="C176" s="30"/>
      <c r="D176" s="191" t="s">
        <v>173</v>
      </c>
      <c r="E176" s="30"/>
      <c r="F176" s="205" t="s">
        <v>248</v>
      </c>
      <c r="G176" s="30"/>
      <c r="H176" s="30"/>
      <c r="I176" s="106"/>
      <c r="J176" s="106"/>
      <c r="K176" s="30"/>
      <c r="L176" s="30"/>
      <c r="M176" s="31"/>
      <c r="N176" s="193"/>
      <c r="O176" s="194"/>
      <c r="P176" s="55"/>
      <c r="Q176" s="55"/>
      <c r="R176" s="55"/>
      <c r="S176" s="55"/>
      <c r="T176" s="55"/>
      <c r="U176" s="55"/>
      <c r="V176" s="55"/>
      <c r="W176" s="55"/>
      <c r="X176" s="56"/>
      <c r="Y176" s="30"/>
      <c r="Z176" s="30"/>
      <c r="AA176" s="30"/>
      <c r="AB176" s="30"/>
      <c r="AC176" s="30"/>
      <c r="AD176" s="30"/>
      <c r="AE176" s="30"/>
      <c r="AT176" s="13" t="s">
        <v>173</v>
      </c>
      <c r="AU176" s="13" t="s">
        <v>86</v>
      </c>
    </row>
    <row r="177" spans="1:65" s="2" customFormat="1" ht="21.75" customHeight="1">
      <c r="A177" s="30"/>
      <c r="B177" s="146"/>
      <c r="C177" s="195" t="s">
        <v>8</v>
      </c>
      <c r="D177" s="195" t="s">
        <v>158</v>
      </c>
      <c r="E177" s="196" t="s">
        <v>300</v>
      </c>
      <c r="F177" s="197" t="s">
        <v>301</v>
      </c>
      <c r="G177" s="198" t="s">
        <v>165</v>
      </c>
      <c r="H177" s="199">
        <v>20</v>
      </c>
      <c r="I177" s="200"/>
      <c r="J177" s="201"/>
      <c r="K177" s="202">
        <f>ROUND(P177*H177,2)</f>
        <v>0</v>
      </c>
      <c r="L177" s="197" t="s">
        <v>166</v>
      </c>
      <c r="M177" s="203"/>
      <c r="N177" s="204" t="s">
        <v>1</v>
      </c>
      <c r="O177" s="186" t="s">
        <v>41</v>
      </c>
      <c r="P177" s="187">
        <f>I177+J177</f>
        <v>0</v>
      </c>
      <c r="Q177" s="187">
        <f>ROUND(I177*H177,2)</f>
        <v>0</v>
      </c>
      <c r="R177" s="187">
        <f>ROUND(J177*H177,2)</f>
        <v>0</v>
      </c>
      <c r="S177" s="55"/>
      <c r="T177" s="188">
        <f>S177*H177</f>
        <v>0</v>
      </c>
      <c r="U177" s="188">
        <v>0</v>
      </c>
      <c r="V177" s="188">
        <f>U177*H177</f>
        <v>0</v>
      </c>
      <c r="W177" s="188">
        <v>0</v>
      </c>
      <c r="X177" s="189">
        <f>W177*H177</f>
        <v>0</v>
      </c>
      <c r="Y177" s="30"/>
      <c r="Z177" s="30"/>
      <c r="AA177" s="30"/>
      <c r="AB177" s="30"/>
      <c r="AC177" s="30"/>
      <c r="AD177" s="30"/>
      <c r="AE177" s="30"/>
      <c r="AR177" s="190" t="s">
        <v>212</v>
      </c>
      <c r="AT177" s="190" t="s">
        <v>158</v>
      </c>
      <c r="AU177" s="190" t="s">
        <v>86</v>
      </c>
      <c r="AY177" s="13" t="s">
        <v>161</v>
      </c>
      <c r="BE177" s="96">
        <f>IF(O177="základní",K177,0)</f>
        <v>0</v>
      </c>
      <c r="BF177" s="96">
        <f>IF(O177="snížená",K177,0)</f>
        <v>0</v>
      </c>
      <c r="BG177" s="96">
        <f>IF(O177="zákl. přenesená",K177,0)</f>
        <v>0</v>
      </c>
      <c r="BH177" s="96">
        <f>IF(O177="sníž. přenesená",K177,0)</f>
        <v>0</v>
      </c>
      <c r="BI177" s="96">
        <f>IF(O177="nulová",K177,0)</f>
        <v>0</v>
      </c>
      <c r="BJ177" s="13" t="s">
        <v>86</v>
      </c>
      <c r="BK177" s="96">
        <f>ROUND(P177*H177,2)</f>
        <v>0</v>
      </c>
      <c r="BL177" s="13" t="s">
        <v>212</v>
      </c>
      <c r="BM177" s="190" t="s">
        <v>302</v>
      </c>
    </row>
    <row r="178" spans="1:65" s="2" customFormat="1" ht="19.5">
      <c r="A178" s="30"/>
      <c r="B178" s="31"/>
      <c r="C178" s="30"/>
      <c r="D178" s="191" t="s">
        <v>169</v>
      </c>
      <c r="E178" s="30"/>
      <c r="F178" s="192" t="s">
        <v>301</v>
      </c>
      <c r="G178" s="30"/>
      <c r="H178" s="30"/>
      <c r="I178" s="106"/>
      <c r="J178" s="106"/>
      <c r="K178" s="30"/>
      <c r="L178" s="30"/>
      <c r="M178" s="31"/>
      <c r="N178" s="193"/>
      <c r="O178" s="194"/>
      <c r="P178" s="55"/>
      <c r="Q178" s="55"/>
      <c r="R178" s="55"/>
      <c r="S178" s="55"/>
      <c r="T178" s="55"/>
      <c r="U178" s="55"/>
      <c r="V178" s="55"/>
      <c r="W178" s="55"/>
      <c r="X178" s="56"/>
      <c r="Y178" s="30"/>
      <c r="Z178" s="30"/>
      <c r="AA178" s="30"/>
      <c r="AB178" s="30"/>
      <c r="AC178" s="30"/>
      <c r="AD178" s="30"/>
      <c r="AE178" s="30"/>
      <c r="AT178" s="13" t="s">
        <v>169</v>
      </c>
      <c r="AU178" s="13" t="s">
        <v>86</v>
      </c>
    </row>
    <row r="179" spans="1:65" s="2" customFormat="1" ht="21.75" customHeight="1">
      <c r="A179" s="30"/>
      <c r="B179" s="146"/>
      <c r="C179" s="195" t="s">
        <v>262</v>
      </c>
      <c r="D179" s="195" t="s">
        <v>158</v>
      </c>
      <c r="E179" s="196" t="s">
        <v>303</v>
      </c>
      <c r="F179" s="197" t="s">
        <v>304</v>
      </c>
      <c r="G179" s="198" t="s">
        <v>165</v>
      </c>
      <c r="H179" s="199">
        <v>30</v>
      </c>
      <c r="I179" s="200"/>
      <c r="J179" s="201"/>
      <c r="K179" s="202">
        <f>ROUND(P179*H179,2)</f>
        <v>0</v>
      </c>
      <c r="L179" s="197" t="s">
        <v>166</v>
      </c>
      <c r="M179" s="203"/>
      <c r="N179" s="204" t="s">
        <v>1</v>
      </c>
      <c r="O179" s="186" t="s">
        <v>41</v>
      </c>
      <c r="P179" s="187">
        <f>I179+J179</f>
        <v>0</v>
      </c>
      <c r="Q179" s="187">
        <f>ROUND(I179*H179,2)</f>
        <v>0</v>
      </c>
      <c r="R179" s="187">
        <f>ROUND(J179*H179,2)</f>
        <v>0</v>
      </c>
      <c r="S179" s="55"/>
      <c r="T179" s="188">
        <f>S179*H179</f>
        <v>0</v>
      </c>
      <c r="U179" s="188">
        <v>0</v>
      </c>
      <c r="V179" s="188">
        <f>U179*H179</f>
        <v>0</v>
      </c>
      <c r="W179" s="188">
        <v>0</v>
      </c>
      <c r="X179" s="189">
        <f>W179*H179</f>
        <v>0</v>
      </c>
      <c r="Y179" s="30"/>
      <c r="Z179" s="30"/>
      <c r="AA179" s="30"/>
      <c r="AB179" s="30"/>
      <c r="AC179" s="30"/>
      <c r="AD179" s="30"/>
      <c r="AE179" s="30"/>
      <c r="AR179" s="190" t="s">
        <v>212</v>
      </c>
      <c r="AT179" s="190" t="s">
        <v>158</v>
      </c>
      <c r="AU179" s="190" t="s">
        <v>86</v>
      </c>
      <c r="AY179" s="13" t="s">
        <v>161</v>
      </c>
      <c r="BE179" s="96">
        <f>IF(O179="základní",K179,0)</f>
        <v>0</v>
      </c>
      <c r="BF179" s="96">
        <f>IF(O179="snížená",K179,0)</f>
        <v>0</v>
      </c>
      <c r="BG179" s="96">
        <f>IF(O179="zákl. přenesená",K179,0)</f>
        <v>0</v>
      </c>
      <c r="BH179" s="96">
        <f>IF(O179="sníž. přenesená",K179,0)</f>
        <v>0</v>
      </c>
      <c r="BI179" s="96">
        <f>IF(O179="nulová",K179,0)</f>
        <v>0</v>
      </c>
      <c r="BJ179" s="13" t="s">
        <v>86</v>
      </c>
      <c r="BK179" s="96">
        <f>ROUND(P179*H179,2)</f>
        <v>0</v>
      </c>
      <c r="BL179" s="13" t="s">
        <v>212</v>
      </c>
      <c r="BM179" s="190" t="s">
        <v>305</v>
      </c>
    </row>
    <row r="180" spans="1:65" s="2" customFormat="1" ht="19.5">
      <c r="A180" s="30"/>
      <c r="B180" s="31"/>
      <c r="C180" s="30"/>
      <c r="D180" s="191" t="s">
        <v>169</v>
      </c>
      <c r="E180" s="30"/>
      <c r="F180" s="192" t="s">
        <v>304</v>
      </c>
      <c r="G180" s="30"/>
      <c r="H180" s="30"/>
      <c r="I180" s="106"/>
      <c r="J180" s="106"/>
      <c r="K180" s="30"/>
      <c r="L180" s="30"/>
      <c r="M180" s="31"/>
      <c r="N180" s="193"/>
      <c r="O180" s="194"/>
      <c r="P180" s="55"/>
      <c r="Q180" s="55"/>
      <c r="R180" s="55"/>
      <c r="S180" s="55"/>
      <c r="T180" s="55"/>
      <c r="U180" s="55"/>
      <c r="V180" s="55"/>
      <c r="W180" s="55"/>
      <c r="X180" s="56"/>
      <c r="Y180" s="30"/>
      <c r="Z180" s="30"/>
      <c r="AA180" s="30"/>
      <c r="AB180" s="30"/>
      <c r="AC180" s="30"/>
      <c r="AD180" s="30"/>
      <c r="AE180" s="30"/>
      <c r="AT180" s="13" t="s">
        <v>169</v>
      </c>
      <c r="AU180" s="13" t="s">
        <v>86</v>
      </c>
    </row>
    <row r="181" spans="1:65" s="2" customFormat="1" ht="19.5">
      <c r="A181" s="30"/>
      <c r="B181" s="31"/>
      <c r="C181" s="30"/>
      <c r="D181" s="191" t="s">
        <v>173</v>
      </c>
      <c r="E181" s="30"/>
      <c r="F181" s="205" t="s">
        <v>306</v>
      </c>
      <c r="G181" s="30"/>
      <c r="H181" s="30"/>
      <c r="I181" s="106"/>
      <c r="J181" s="106"/>
      <c r="K181" s="30"/>
      <c r="L181" s="30"/>
      <c r="M181" s="31"/>
      <c r="N181" s="193"/>
      <c r="O181" s="194"/>
      <c r="P181" s="55"/>
      <c r="Q181" s="55"/>
      <c r="R181" s="55"/>
      <c r="S181" s="55"/>
      <c r="T181" s="55"/>
      <c r="U181" s="55"/>
      <c r="V181" s="55"/>
      <c r="W181" s="55"/>
      <c r="X181" s="56"/>
      <c r="Y181" s="30"/>
      <c r="Z181" s="30"/>
      <c r="AA181" s="30"/>
      <c r="AB181" s="30"/>
      <c r="AC181" s="30"/>
      <c r="AD181" s="30"/>
      <c r="AE181" s="30"/>
      <c r="AT181" s="13" t="s">
        <v>173</v>
      </c>
      <c r="AU181" s="13" t="s">
        <v>86</v>
      </c>
    </row>
    <row r="182" spans="1:65" s="2" customFormat="1" ht="21.75" customHeight="1">
      <c r="A182" s="30"/>
      <c r="B182" s="146"/>
      <c r="C182" s="195" t="s">
        <v>268</v>
      </c>
      <c r="D182" s="195" t="s">
        <v>158</v>
      </c>
      <c r="E182" s="196" t="s">
        <v>307</v>
      </c>
      <c r="F182" s="197" t="s">
        <v>308</v>
      </c>
      <c r="G182" s="198" t="s">
        <v>165</v>
      </c>
      <c r="H182" s="199">
        <v>20</v>
      </c>
      <c r="I182" s="200"/>
      <c r="J182" s="201"/>
      <c r="K182" s="202">
        <f>ROUND(P182*H182,2)</f>
        <v>0</v>
      </c>
      <c r="L182" s="197" t="s">
        <v>166</v>
      </c>
      <c r="M182" s="203"/>
      <c r="N182" s="204" t="s">
        <v>1</v>
      </c>
      <c r="O182" s="186" t="s">
        <v>41</v>
      </c>
      <c r="P182" s="187">
        <f>I182+J182</f>
        <v>0</v>
      </c>
      <c r="Q182" s="187">
        <f>ROUND(I182*H182,2)</f>
        <v>0</v>
      </c>
      <c r="R182" s="187">
        <f>ROUND(J182*H182,2)</f>
        <v>0</v>
      </c>
      <c r="S182" s="55"/>
      <c r="T182" s="188">
        <f>S182*H182</f>
        <v>0</v>
      </c>
      <c r="U182" s="188">
        <v>0</v>
      </c>
      <c r="V182" s="188">
        <f>U182*H182</f>
        <v>0</v>
      </c>
      <c r="W182" s="188">
        <v>0</v>
      </c>
      <c r="X182" s="189">
        <f>W182*H182</f>
        <v>0</v>
      </c>
      <c r="Y182" s="30"/>
      <c r="Z182" s="30"/>
      <c r="AA182" s="30"/>
      <c r="AB182" s="30"/>
      <c r="AC182" s="30"/>
      <c r="AD182" s="30"/>
      <c r="AE182" s="30"/>
      <c r="AR182" s="190" t="s">
        <v>212</v>
      </c>
      <c r="AT182" s="190" t="s">
        <v>158</v>
      </c>
      <c r="AU182" s="190" t="s">
        <v>86</v>
      </c>
      <c r="AY182" s="13" t="s">
        <v>161</v>
      </c>
      <c r="BE182" s="96">
        <f>IF(O182="základní",K182,0)</f>
        <v>0</v>
      </c>
      <c r="BF182" s="96">
        <f>IF(O182="snížená",K182,0)</f>
        <v>0</v>
      </c>
      <c r="BG182" s="96">
        <f>IF(O182="zákl. přenesená",K182,0)</f>
        <v>0</v>
      </c>
      <c r="BH182" s="96">
        <f>IF(O182="sníž. přenesená",K182,0)</f>
        <v>0</v>
      </c>
      <c r="BI182" s="96">
        <f>IF(O182="nulová",K182,0)</f>
        <v>0</v>
      </c>
      <c r="BJ182" s="13" t="s">
        <v>86</v>
      </c>
      <c r="BK182" s="96">
        <f>ROUND(P182*H182,2)</f>
        <v>0</v>
      </c>
      <c r="BL182" s="13" t="s">
        <v>212</v>
      </c>
      <c r="BM182" s="190" t="s">
        <v>309</v>
      </c>
    </row>
    <row r="183" spans="1:65" s="2" customFormat="1">
      <c r="A183" s="30"/>
      <c r="B183" s="31"/>
      <c r="C183" s="30"/>
      <c r="D183" s="191" t="s">
        <v>169</v>
      </c>
      <c r="E183" s="30"/>
      <c r="F183" s="192" t="s">
        <v>308</v>
      </c>
      <c r="G183" s="30"/>
      <c r="H183" s="30"/>
      <c r="I183" s="106"/>
      <c r="J183" s="106"/>
      <c r="K183" s="30"/>
      <c r="L183" s="30"/>
      <c r="M183" s="31"/>
      <c r="N183" s="193"/>
      <c r="O183" s="194"/>
      <c r="P183" s="55"/>
      <c r="Q183" s="55"/>
      <c r="R183" s="55"/>
      <c r="S183" s="55"/>
      <c r="T183" s="55"/>
      <c r="U183" s="55"/>
      <c r="V183" s="55"/>
      <c r="W183" s="55"/>
      <c r="X183" s="56"/>
      <c r="Y183" s="30"/>
      <c r="Z183" s="30"/>
      <c r="AA183" s="30"/>
      <c r="AB183" s="30"/>
      <c r="AC183" s="30"/>
      <c r="AD183" s="30"/>
      <c r="AE183" s="30"/>
      <c r="AT183" s="13" t="s">
        <v>169</v>
      </c>
      <c r="AU183" s="13" t="s">
        <v>86</v>
      </c>
    </row>
    <row r="184" spans="1:65" s="2" customFormat="1" ht="19.5">
      <c r="A184" s="30"/>
      <c r="B184" s="31"/>
      <c r="C184" s="30"/>
      <c r="D184" s="191" t="s">
        <v>173</v>
      </c>
      <c r="E184" s="30"/>
      <c r="F184" s="205" t="s">
        <v>310</v>
      </c>
      <c r="G184" s="30"/>
      <c r="H184" s="30"/>
      <c r="I184" s="106"/>
      <c r="J184" s="106"/>
      <c r="K184" s="30"/>
      <c r="L184" s="30"/>
      <c r="M184" s="31"/>
      <c r="N184" s="193"/>
      <c r="O184" s="194"/>
      <c r="P184" s="55"/>
      <c r="Q184" s="55"/>
      <c r="R184" s="55"/>
      <c r="S184" s="55"/>
      <c r="T184" s="55"/>
      <c r="U184" s="55"/>
      <c r="V184" s="55"/>
      <c r="W184" s="55"/>
      <c r="X184" s="56"/>
      <c r="Y184" s="30"/>
      <c r="Z184" s="30"/>
      <c r="AA184" s="30"/>
      <c r="AB184" s="30"/>
      <c r="AC184" s="30"/>
      <c r="AD184" s="30"/>
      <c r="AE184" s="30"/>
      <c r="AT184" s="13" t="s">
        <v>173</v>
      </c>
      <c r="AU184" s="13" t="s">
        <v>86</v>
      </c>
    </row>
    <row r="185" spans="1:65" s="2" customFormat="1" ht="44.25" customHeight="1">
      <c r="A185" s="30"/>
      <c r="B185" s="146"/>
      <c r="C185" s="195" t="s">
        <v>273</v>
      </c>
      <c r="D185" s="195" t="s">
        <v>158</v>
      </c>
      <c r="E185" s="196" t="s">
        <v>311</v>
      </c>
      <c r="F185" s="197" t="s">
        <v>312</v>
      </c>
      <c r="G185" s="198" t="s">
        <v>165</v>
      </c>
      <c r="H185" s="199">
        <v>40</v>
      </c>
      <c r="I185" s="200"/>
      <c r="J185" s="201"/>
      <c r="K185" s="202">
        <f>ROUND(P185*H185,2)</f>
        <v>0</v>
      </c>
      <c r="L185" s="197" t="s">
        <v>166</v>
      </c>
      <c r="M185" s="203"/>
      <c r="N185" s="204" t="s">
        <v>1</v>
      </c>
      <c r="O185" s="186" t="s">
        <v>41</v>
      </c>
      <c r="P185" s="187">
        <f>I185+J185</f>
        <v>0</v>
      </c>
      <c r="Q185" s="187">
        <f>ROUND(I185*H185,2)</f>
        <v>0</v>
      </c>
      <c r="R185" s="187">
        <f>ROUND(J185*H185,2)</f>
        <v>0</v>
      </c>
      <c r="S185" s="55"/>
      <c r="T185" s="188">
        <f>S185*H185</f>
        <v>0</v>
      </c>
      <c r="U185" s="188">
        <v>0</v>
      </c>
      <c r="V185" s="188">
        <f>U185*H185</f>
        <v>0</v>
      </c>
      <c r="W185" s="188">
        <v>0</v>
      </c>
      <c r="X185" s="189">
        <f>W185*H185</f>
        <v>0</v>
      </c>
      <c r="Y185" s="30"/>
      <c r="Z185" s="30"/>
      <c r="AA185" s="30"/>
      <c r="AB185" s="30"/>
      <c r="AC185" s="30"/>
      <c r="AD185" s="30"/>
      <c r="AE185" s="30"/>
      <c r="AR185" s="190" t="s">
        <v>212</v>
      </c>
      <c r="AT185" s="190" t="s">
        <v>158</v>
      </c>
      <c r="AU185" s="190" t="s">
        <v>86</v>
      </c>
      <c r="AY185" s="13" t="s">
        <v>161</v>
      </c>
      <c r="BE185" s="96">
        <f>IF(O185="základní",K185,0)</f>
        <v>0</v>
      </c>
      <c r="BF185" s="96">
        <f>IF(O185="snížená",K185,0)</f>
        <v>0</v>
      </c>
      <c r="BG185" s="96">
        <f>IF(O185="zákl. přenesená",K185,0)</f>
        <v>0</v>
      </c>
      <c r="BH185" s="96">
        <f>IF(O185="sníž. přenesená",K185,0)</f>
        <v>0</v>
      </c>
      <c r="BI185" s="96">
        <f>IF(O185="nulová",K185,0)</f>
        <v>0</v>
      </c>
      <c r="BJ185" s="13" t="s">
        <v>86</v>
      </c>
      <c r="BK185" s="96">
        <f>ROUND(P185*H185,2)</f>
        <v>0</v>
      </c>
      <c r="BL185" s="13" t="s">
        <v>212</v>
      </c>
      <c r="BM185" s="190" t="s">
        <v>313</v>
      </c>
    </row>
    <row r="186" spans="1:65" s="2" customFormat="1" ht="29.25">
      <c r="A186" s="30"/>
      <c r="B186" s="31"/>
      <c r="C186" s="30"/>
      <c r="D186" s="191" t="s">
        <v>169</v>
      </c>
      <c r="E186" s="30"/>
      <c r="F186" s="192" t="s">
        <v>312</v>
      </c>
      <c r="G186" s="30"/>
      <c r="H186" s="30"/>
      <c r="I186" s="106"/>
      <c r="J186" s="106"/>
      <c r="K186" s="30"/>
      <c r="L186" s="30"/>
      <c r="M186" s="31"/>
      <c r="N186" s="193"/>
      <c r="O186" s="194"/>
      <c r="P186" s="55"/>
      <c r="Q186" s="55"/>
      <c r="R186" s="55"/>
      <c r="S186" s="55"/>
      <c r="T186" s="55"/>
      <c r="U186" s="55"/>
      <c r="V186" s="55"/>
      <c r="W186" s="55"/>
      <c r="X186" s="56"/>
      <c r="Y186" s="30"/>
      <c r="Z186" s="30"/>
      <c r="AA186" s="30"/>
      <c r="AB186" s="30"/>
      <c r="AC186" s="30"/>
      <c r="AD186" s="30"/>
      <c r="AE186" s="30"/>
      <c r="AT186" s="13" t="s">
        <v>169</v>
      </c>
      <c r="AU186" s="13" t="s">
        <v>86</v>
      </c>
    </row>
    <row r="187" spans="1:65" s="2" customFormat="1" ht="19.5">
      <c r="A187" s="30"/>
      <c r="B187" s="31"/>
      <c r="C187" s="30"/>
      <c r="D187" s="191" t="s">
        <v>173</v>
      </c>
      <c r="E187" s="30"/>
      <c r="F187" s="205" t="s">
        <v>314</v>
      </c>
      <c r="G187" s="30"/>
      <c r="H187" s="30"/>
      <c r="I187" s="106"/>
      <c r="J187" s="106"/>
      <c r="K187" s="30"/>
      <c r="L187" s="30"/>
      <c r="M187" s="31"/>
      <c r="N187" s="193"/>
      <c r="O187" s="194"/>
      <c r="P187" s="55"/>
      <c r="Q187" s="55"/>
      <c r="R187" s="55"/>
      <c r="S187" s="55"/>
      <c r="T187" s="55"/>
      <c r="U187" s="55"/>
      <c r="V187" s="55"/>
      <c r="W187" s="55"/>
      <c r="X187" s="56"/>
      <c r="Y187" s="30"/>
      <c r="Z187" s="30"/>
      <c r="AA187" s="30"/>
      <c r="AB187" s="30"/>
      <c r="AC187" s="30"/>
      <c r="AD187" s="30"/>
      <c r="AE187" s="30"/>
      <c r="AT187" s="13" t="s">
        <v>173</v>
      </c>
      <c r="AU187" s="13" t="s">
        <v>86</v>
      </c>
    </row>
    <row r="188" spans="1:65" s="2" customFormat="1" ht="44.25" customHeight="1">
      <c r="A188" s="30"/>
      <c r="B188" s="146"/>
      <c r="C188" s="195" t="s">
        <v>315</v>
      </c>
      <c r="D188" s="195" t="s">
        <v>158</v>
      </c>
      <c r="E188" s="196" t="s">
        <v>316</v>
      </c>
      <c r="F188" s="197" t="s">
        <v>317</v>
      </c>
      <c r="G188" s="198" t="s">
        <v>165</v>
      </c>
      <c r="H188" s="199">
        <v>2</v>
      </c>
      <c r="I188" s="200"/>
      <c r="J188" s="201"/>
      <c r="K188" s="202">
        <f>ROUND(P188*H188,2)</f>
        <v>0</v>
      </c>
      <c r="L188" s="197" t="s">
        <v>166</v>
      </c>
      <c r="M188" s="203"/>
      <c r="N188" s="204" t="s">
        <v>1</v>
      </c>
      <c r="O188" s="186" t="s">
        <v>41</v>
      </c>
      <c r="P188" s="187">
        <f>I188+J188</f>
        <v>0</v>
      </c>
      <c r="Q188" s="187">
        <f>ROUND(I188*H188,2)</f>
        <v>0</v>
      </c>
      <c r="R188" s="187">
        <f>ROUND(J188*H188,2)</f>
        <v>0</v>
      </c>
      <c r="S188" s="55"/>
      <c r="T188" s="188">
        <f>S188*H188</f>
        <v>0</v>
      </c>
      <c r="U188" s="188">
        <v>0</v>
      </c>
      <c r="V188" s="188">
        <f>U188*H188</f>
        <v>0</v>
      </c>
      <c r="W188" s="188">
        <v>0</v>
      </c>
      <c r="X188" s="189">
        <f>W188*H188</f>
        <v>0</v>
      </c>
      <c r="Y188" s="30"/>
      <c r="Z188" s="30"/>
      <c r="AA188" s="30"/>
      <c r="AB188" s="30"/>
      <c r="AC188" s="30"/>
      <c r="AD188" s="30"/>
      <c r="AE188" s="30"/>
      <c r="AR188" s="190" t="s">
        <v>212</v>
      </c>
      <c r="AT188" s="190" t="s">
        <v>158</v>
      </c>
      <c r="AU188" s="190" t="s">
        <v>86</v>
      </c>
      <c r="AY188" s="13" t="s">
        <v>161</v>
      </c>
      <c r="BE188" s="96">
        <f>IF(O188="základní",K188,0)</f>
        <v>0</v>
      </c>
      <c r="BF188" s="96">
        <f>IF(O188="snížená",K188,0)</f>
        <v>0</v>
      </c>
      <c r="BG188" s="96">
        <f>IF(O188="zákl. přenesená",K188,0)</f>
        <v>0</v>
      </c>
      <c r="BH188" s="96">
        <f>IF(O188="sníž. přenesená",K188,0)</f>
        <v>0</v>
      </c>
      <c r="BI188" s="96">
        <f>IF(O188="nulová",K188,0)</f>
        <v>0</v>
      </c>
      <c r="BJ188" s="13" t="s">
        <v>86</v>
      </c>
      <c r="BK188" s="96">
        <f>ROUND(P188*H188,2)</f>
        <v>0</v>
      </c>
      <c r="BL188" s="13" t="s">
        <v>212</v>
      </c>
      <c r="BM188" s="190" t="s">
        <v>318</v>
      </c>
    </row>
    <row r="189" spans="1:65" s="2" customFormat="1" ht="29.25">
      <c r="A189" s="30"/>
      <c r="B189" s="31"/>
      <c r="C189" s="30"/>
      <c r="D189" s="191" t="s">
        <v>169</v>
      </c>
      <c r="E189" s="30"/>
      <c r="F189" s="192" t="s">
        <v>317</v>
      </c>
      <c r="G189" s="30"/>
      <c r="H189" s="30"/>
      <c r="I189" s="106"/>
      <c r="J189" s="106"/>
      <c r="K189" s="30"/>
      <c r="L189" s="30"/>
      <c r="M189" s="31"/>
      <c r="N189" s="193"/>
      <c r="O189" s="194"/>
      <c r="P189" s="55"/>
      <c r="Q189" s="55"/>
      <c r="R189" s="55"/>
      <c r="S189" s="55"/>
      <c r="T189" s="55"/>
      <c r="U189" s="55"/>
      <c r="V189" s="55"/>
      <c r="W189" s="55"/>
      <c r="X189" s="56"/>
      <c r="Y189" s="30"/>
      <c r="Z189" s="30"/>
      <c r="AA189" s="30"/>
      <c r="AB189" s="30"/>
      <c r="AC189" s="30"/>
      <c r="AD189" s="30"/>
      <c r="AE189" s="30"/>
      <c r="AT189" s="13" t="s">
        <v>169</v>
      </c>
      <c r="AU189" s="13" t="s">
        <v>86</v>
      </c>
    </row>
    <row r="190" spans="1:65" s="2" customFormat="1" ht="19.5">
      <c r="A190" s="30"/>
      <c r="B190" s="31"/>
      <c r="C190" s="30"/>
      <c r="D190" s="191" t="s">
        <v>173</v>
      </c>
      <c r="E190" s="30"/>
      <c r="F190" s="205" t="s">
        <v>319</v>
      </c>
      <c r="G190" s="30"/>
      <c r="H190" s="30"/>
      <c r="I190" s="106"/>
      <c r="J190" s="106"/>
      <c r="K190" s="30"/>
      <c r="L190" s="30"/>
      <c r="M190" s="31"/>
      <c r="N190" s="193"/>
      <c r="O190" s="194"/>
      <c r="P190" s="55"/>
      <c r="Q190" s="55"/>
      <c r="R190" s="55"/>
      <c r="S190" s="55"/>
      <c r="T190" s="55"/>
      <c r="U190" s="55"/>
      <c r="V190" s="55"/>
      <c r="W190" s="55"/>
      <c r="X190" s="56"/>
      <c r="Y190" s="30"/>
      <c r="Z190" s="30"/>
      <c r="AA190" s="30"/>
      <c r="AB190" s="30"/>
      <c r="AC190" s="30"/>
      <c r="AD190" s="30"/>
      <c r="AE190" s="30"/>
      <c r="AT190" s="13" t="s">
        <v>173</v>
      </c>
      <c r="AU190" s="13" t="s">
        <v>86</v>
      </c>
    </row>
    <row r="191" spans="1:65" s="11" customFormat="1" ht="25.9" customHeight="1">
      <c r="B191" s="166"/>
      <c r="D191" s="167" t="s">
        <v>77</v>
      </c>
      <c r="E191" s="168" t="s">
        <v>249</v>
      </c>
      <c r="F191" s="168" t="s">
        <v>250</v>
      </c>
      <c r="I191" s="169"/>
      <c r="J191" s="169"/>
      <c r="K191" s="170">
        <f>BK191</f>
        <v>0</v>
      </c>
      <c r="M191" s="166"/>
      <c r="N191" s="171"/>
      <c r="O191" s="172"/>
      <c r="P191" s="172"/>
      <c r="Q191" s="173">
        <f>SUM(Q192:Q203)</f>
        <v>0</v>
      </c>
      <c r="R191" s="173">
        <f>SUM(R192:R203)</f>
        <v>0</v>
      </c>
      <c r="S191" s="172"/>
      <c r="T191" s="174">
        <f>SUM(T192:T203)</f>
        <v>0</v>
      </c>
      <c r="U191" s="172"/>
      <c r="V191" s="174">
        <f>SUM(V192:V203)</f>
        <v>0</v>
      </c>
      <c r="W191" s="172"/>
      <c r="X191" s="175">
        <f>SUM(X192:X203)</f>
        <v>0</v>
      </c>
      <c r="AR191" s="167" t="s">
        <v>178</v>
      </c>
      <c r="AT191" s="176" t="s">
        <v>77</v>
      </c>
      <c r="AU191" s="176" t="s">
        <v>78</v>
      </c>
      <c r="AY191" s="167" t="s">
        <v>161</v>
      </c>
      <c r="BK191" s="177">
        <f>SUM(BK192:BK203)</f>
        <v>0</v>
      </c>
    </row>
    <row r="192" spans="1:65" s="2" customFormat="1" ht="33" customHeight="1">
      <c r="A192" s="30"/>
      <c r="B192" s="146"/>
      <c r="C192" s="178" t="s">
        <v>320</v>
      </c>
      <c r="D192" s="178" t="s">
        <v>162</v>
      </c>
      <c r="E192" s="179" t="s">
        <v>321</v>
      </c>
      <c r="F192" s="180" t="s">
        <v>322</v>
      </c>
      <c r="G192" s="181" t="s">
        <v>165</v>
      </c>
      <c r="H192" s="182">
        <v>1</v>
      </c>
      <c r="I192" s="183"/>
      <c r="J192" s="183"/>
      <c r="K192" s="184">
        <f>ROUND(P192*H192,2)</f>
        <v>0</v>
      </c>
      <c r="L192" s="180" t="s">
        <v>166</v>
      </c>
      <c r="M192" s="31"/>
      <c r="N192" s="185" t="s">
        <v>1</v>
      </c>
      <c r="O192" s="186" t="s">
        <v>41</v>
      </c>
      <c r="P192" s="187">
        <f>I192+J192</f>
        <v>0</v>
      </c>
      <c r="Q192" s="187">
        <f>ROUND(I192*H192,2)</f>
        <v>0</v>
      </c>
      <c r="R192" s="187">
        <f>ROUND(J192*H192,2)</f>
        <v>0</v>
      </c>
      <c r="S192" s="55"/>
      <c r="T192" s="188">
        <f>S192*H192</f>
        <v>0</v>
      </c>
      <c r="U192" s="188">
        <v>0</v>
      </c>
      <c r="V192" s="188">
        <f>U192*H192</f>
        <v>0</v>
      </c>
      <c r="W192" s="188">
        <v>0</v>
      </c>
      <c r="X192" s="189">
        <f>W192*H192</f>
        <v>0</v>
      </c>
      <c r="Y192" s="30"/>
      <c r="Z192" s="30"/>
      <c r="AA192" s="30"/>
      <c r="AB192" s="30"/>
      <c r="AC192" s="30"/>
      <c r="AD192" s="30"/>
      <c r="AE192" s="30"/>
      <c r="AR192" s="190" t="s">
        <v>167</v>
      </c>
      <c r="AT192" s="190" t="s">
        <v>162</v>
      </c>
      <c r="AU192" s="190" t="s">
        <v>86</v>
      </c>
      <c r="AY192" s="13" t="s">
        <v>161</v>
      </c>
      <c r="BE192" s="96">
        <f>IF(O192="základní",K192,0)</f>
        <v>0</v>
      </c>
      <c r="BF192" s="96">
        <f>IF(O192="snížená",K192,0)</f>
        <v>0</v>
      </c>
      <c r="BG192" s="96">
        <f>IF(O192="zákl. přenesená",K192,0)</f>
        <v>0</v>
      </c>
      <c r="BH192" s="96">
        <f>IF(O192="sníž. přenesená",K192,0)</f>
        <v>0</v>
      </c>
      <c r="BI192" s="96">
        <f>IF(O192="nulová",K192,0)</f>
        <v>0</v>
      </c>
      <c r="BJ192" s="13" t="s">
        <v>86</v>
      </c>
      <c r="BK192" s="96">
        <f>ROUND(P192*H192,2)</f>
        <v>0</v>
      </c>
      <c r="BL192" s="13" t="s">
        <v>167</v>
      </c>
      <c r="BM192" s="190" t="s">
        <v>323</v>
      </c>
    </row>
    <row r="193" spans="1:65" s="2" customFormat="1" ht="58.5">
      <c r="A193" s="30"/>
      <c r="B193" s="31"/>
      <c r="C193" s="30"/>
      <c r="D193" s="191" t="s">
        <v>169</v>
      </c>
      <c r="E193" s="30"/>
      <c r="F193" s="192" t="s">
        <v>324</v>
      </c>
      <c r="G193" s="30"/>
      <c r="H193" s="30"/>
      <c r="I193" s="106"/>
      <c r="J193" s="106"/>
      <c r="K193" s="30"/>
      <c r="L193" s="30"/>
      <c r="M193" s="31"/>
      <c r="N193" s="193"/>
      <c r="O193" s="194"/>
      <c r="P193" s="55"/>
      <c r="Q193" s="55"/>
      <c r="R193" s="55"/>
      <c r="S193" s="55"/>
      <c r="T193" s="55"/>
      <c r="U193" s="55"/>
      <c r="V193" s="55"/>
      <c r="W193" s="55"/>
      <c r="X193" s="56"/>
      <c r="Y193" s="30"/>
      <c r="Z193" s="30"/>
      <c r="AA193" s="30"/>
      <c r="AB193" s="30"/>
      <c r="AC193" s="30"/>
      <c r="AD193" s="30"/>
      <c r="AE193" s="30"/>
      <c r="AT193" s="13" t="s">
        <v>169</v>
      </c>
      <c r="AU193" s="13" t="s">
        <v>86</v>
      </c>
    </row>
    <row r="194" spans="1:65" s="2" customFormat="1" ht="21.75" customHeight="1">
      <c r="A194" s="30"/>
      <c r="B194" s="146"/>
      <c r="C194" s="178" t="s">
        <v>325</v>
      </c>
      <c r="D194" s="178" t="s">
        <v>162</v>
      </c>
      <c r="E194" s="179" t="s">
        <v>256</v>
      </c>
      <c r="F194" s="180" t="s">
        <v>257</v>
      </c>
      <c r="G194" s="181" t="s">
        <v>258</v>
      </c>
      <c r="H194" s="182">
        <v>3</v>
      </c>
      <c r="I194" s="183"/>
      <c r="J194" s="183"/>
      <c r="K194" s="184">
        <f>ROUND(P194*H194,2)</f>
        <v>0</v>
      </c>
      <c r="L194" s="180" t="s">
        <v>166</v>
      </c>
      <c r="M194" s="31"/>
      <c r="N194" s="185" t="s">
        <v>1</v>
      </c>
      <c r="O194" s="186" t="s">
        <v>41</v>
      </c>
      <c r="P194" s="187">
        <f>I194+J194</f>
        <v>0</v>
      </c>
      <c r="Q194" s="187">
        <f>ROUND(I194*H194,2)</f>
        <v>0</v>
      </c>
      <c r="R194" s="187">
        <f>ROUND(J194*H194,2)</f>
        <v>0</v>
      </c>
      <c r="S194" s="55"/>
      <c r="T194" s="188">
        <f>S194*H194</f>
        <v>0</v>
      </c>
      <c r="U194" s="188">
        <v>0</v>
      </c>
      <c r="V194" s="188">
        <f>U194*H194</f>
        <v>0</v>
      </c>
      <c r="W194" s="188">
        <v>0</v>
      </c>
      <c r="X194" s="189">
        <f>W194*H194</f>
        <v>0</v>
      </c>
      <c r="Y194" s="30"/>
      <c r="Z194" s="30"/>
      <c r="AA194" s="30"/>
      <c r="AB194" s="30"/>
      <c r="AC194" s="30"/>
      <c r="AD194" s="30"/>
      <c r="AE194" s="30"/>
      <c r="AR194" s="190" t="s">
        <v>167</v>
      </c>
      <c r="AT194" s="190" t="s">
        <v>162</v>
      </c>
      <c r="AU194" s="190" t="s">
        <v>86</v>
      </c>
      <c r="AY194" s="13" t="s">
        <v>161</v>
      </c>
      <c r="BE194" s="96">
        <f>IF(O194="základní",K194,0)</f>
        <v>0</v>
      </c>
      <c r="BF194" s="96">
        <f>IF(O194="snížená",K194,0)</f>
        <v>0</v>
      </c>
      <c r="BG194" s="96">
        <f>IF(O194="zákl. přenesená",K194,0)</f>
        <v>0</v>
      </c>
      <c r="BH194" s="96">
        <f>IF(O194="sníž. přenesená",K194,0)</f>
        <v>0</v>
      </c>
      <c r="BI194" s="96">
        <f>IF(O194="nulová",K194,0)</f>
        <v>0</v>
      </c>
      <c r="BJ194" s="13" t="s">
        <v>86</v>
      </c>
      <c r="BK194" s="96">
        <f>ROUND(P194*H194,2)</f>
        <v>0</v>
      </c>
      <c r="BL194" s="13" t="s">
        <v>167</v>
      </c>
      <c r="BM194" s="190" t="s">
        <v>259</v>
      </c>
    </row>
    <row r="195" spans="1:65" s="2" customFormat="1" ht="29.25">
      <c r="A195" s="30"/>
      <c r="B195" s="31"/>
      <c r="C195" s="30"/>
      <c r="D195" s="191" t="s">
        <v>169</v>
      </c>
      <c r="E195" s="30"/>
      <c r="F195" s="192" t="s">
        <v>260</v>
      </c>
      <c r="G195" s="30"/>
      <c r="H195" s="30"/>
      <c r="I195" s="106"/>
      <c r="J195" s="106"/>
      <c r="K195" s="30"/>
      <c r="L195" s="30"/>
      <c r="M195" s="31"/>
      <c r="N195" s="193"/>
      <c r="O195" s="194"/>
      <c r="P195" s="55"/>
      <c r="Q195" s="55"/>
      <c r="R195" s="55"/>
      <c r="S195" s="55"/>
      <c r="T195" s="55"/>
      <c r="U195" s="55"/>
      <c r="V195" s="55"/>
      <c r="W195" s="55"/>
      <c r="X195" s="56"/>
      <c r="Y195" s="30"/>
      <c r="Z195" s="30"/>
      <c r="AA195" s="30"/>
      <c r="AB195" s="30"/>
      <c r="AC195" s="30"/>
      <c r="AD195" s="30"/>
      <c r="AE195" s="30"/>
      <c r="AT195" s="13" t="s">
        <v>169</v>
      </c>
      <c r="AU195" s="13" t="s">
        <v>86</v>
      </c>
    </row>
    <row r="196" spans="1:65" s="2" customFormat="1" ht="19.5">
      <c r="A196" s="30"/>
      <c r="B196" s="31"/>
      <c r="C196" s="30"/>
      <c r="D196" s="191" t="s">
        <v>173</v>
      </c>
      <c r="E196" s="30"/>
      <c r="F196" s="205" t="s">
        <v>261</v>
      </c>
      <c r="G196" s="30"/>
      <c r="H196" s="30"/>
      <c r="I196" s="106"/>
      <c r="J196" s="106"/>
      <c r="K196" s="30"/>
      <c r="L196" s="30"/>
      <c r="M196" s="31"/>
      <c r="N196" s="193"/>
      <c r="O196" s="194"/>
      <c r="P196" s="55"/>
      <c r="Q196" s="55"/>
      <c r="R196" s="55"/>
      <c r="S196" s="55"/>
      <c r="T196" s="55"/>
      <c r="U196" s="55"/>
      <c r="V196" s="55"/>
      <c r="W196" s="55"/>
      <c r="X196" s="56"/>
      <c r="Y196" s="30"/>
      <c r="Z196" s="30"/>
      <c r="AA196" s="30"/>
      <c r="AB196" s="30"/>
      <c r="AC196" s="30"/>
      <c r="AD196" s="30"/>
      <c r="AE196" s="30"/>
      <c r="AT196" s="13" t="s">
        <v>173</v>
      </c>
      <c r="AU196" s="13" t="s">
        <v>86</v>
      </c>
    </row>
    <row r="197" spans="1:65" s="2" customFormat="1" ht="21.75" customHeight="1">
      <c r="A197" s="30"/>
      <c r="B197" s="146"/>
      <c r="C197" s="178" t="s">
        <v>326</v>
      </c>
      <c r="D197" s="178" t="s">
        <v>162</v>
      </c>
      <c r="E197" s="179" t="s">
        <v>263</v>
      </c>
      <c r="F197" s="180" t="s">
        <v>264</v>
      </c>
      <c r="G197" s="181" t="s">
        <v>258</v>
      </c>
      <c r="H197" s="182">
        <v>3</v>
      </c>
      <c r="I197" s="183"/>
      <c r="J197" s="183"/>
      <c r="K197" s="184">
        <f>ROUND(P197*H197,2)</f>
        <v>0</v>
      </c>
      <c r="L197" s="180" t="s">
        <v>166</v>
      </c>
      <c r="M197" s="31"/>
      <c r="N197" s="185" t="s">
        <v>1</v>
      </c>
      <c r="O197" s="186" t="s">
        <v>41</v>
      </c>
      <c r="P197" s="187">
        <f>I197+J197</f>
        <v>0</v>
      </c>
      <c r="Q197" s="187">
        <f>ROUND(I197*H197,2)</f>
        <v>0</v>
      </c>
      <c r="R197" s="187">
        <f>ROUND(J197*H197,2)</f>
        <v>0</v>
      </c>
      <c r="S197" s="55"/>
      <c r="T197" s="188">
        <f>S197*H197</f>
        <v>0</v>
      </c>
      <c r="U197" s="188">
        <v>0</v>
      </c>
      <c r="V197" s="188">
        <f>U197*H197</f>
        <v>0</v>
      </c>
      <c r="W197" s="188">
        <v>0</v>
      </c>
      <c r="X197" s="189">
        <f>W197*H197</f>
        <v>0</v>
      </c>
      <c r="Y197" s="30"/>
      <c r="Z197" s="30"/>
      <c r="AA197" s="30"/>
      <c r="AB197" s="30"/>
      <c r="AC197" s="30"/>
      <c r="AD197" s="30"/>
      <c r="AE197" s="30"/>
      <c r="AR197" s="190" t="s">
        <v>167</v>
      </c>
      <c r="AT197" s="190" t="s">
        <v>162</v>
      </c>
      <c r="AU197" s="190" t="s">
        <v>86</v>
      </c>
      <c r="AY197" s="13" t="s">
        <v>161</v>
      </c>
      <c r="BE197" s="96">
        <f>IF(O197="základní",K197,0)</f>
        <v>0</v>
      </c>
      <c r="BF197" s="96">
        <f>IF(O197="snížená",K197,0)</f>
        <v>0</v>
      </c>
      <c r="BG197" s="96">
        <f>IF(O197="zákl. přenesená",K197,0)</f>
        <v>0</v>
      </c>
      <c r="BH197" s="96">
        <f>IF(O197="sníž. přenesená",K197,0)</f>
        <v>0</v>
      </c>
      <c r="BI197" s="96">
        <f>IF(O197="nulová",K197,0)</f>
        <v>0</v>
      </c>
      <c r="BJ197" s="13" t="s">
        <v>86</v>
      </c>
      <c r="BK197" s="96">
        <f>ROUND(P197*H197,2)</f>
        <v>0</v>
      </c>
      <c r="BL197" s="13" t="s">
        <v>167</v>
      </c>
      <c r="BM197" s="190" t="s">
        <v>265</v>
      </c>
    </row>
    <row r="198" spans="1:65" s="2" customFormat="1" ht="19.5">
      <c r="A198" s="30"/>
      <c r="B198" s="31"/>
      <c r="C198" s="30"/>
      <c r="D198" s="191" t="s">
        <v>169</v>
      </c>
      <c r="E198" s="30"/>
      <c r="F198" s="192" t="s">
        <v>266</v>
      </c>
      <c r="G198" s="30"/>
      <c r="H198" s="30"/>
      <c r="I198" s="106"/>
      <c r="J198" s="106"/>
      <c r="K198" s="30"/>
      <c r="L198" s="30"/>
      <c r="M198" s="31"/>
      <c r="N198" s="193"/>
      <c r="O198" s="194"/>
      <c r="P198" s="55"/>
      <c r="Q198" s="55"/>
      <c r="R198" s="55"/>
      <c r="S198" s="55"/>
      <c r="T198" s="55"/>
      <c r="U198" s="55"/>
      <c r="V198" s="55"/>
      <c r="W198" s="55"/>
      <c r="X198" s="56"/>
      <c r="Y198" s="30"/>
      <c r="Z198" s="30"/>
      <c r="AA198" s="30"/>
      <c r="AB198" s="30"/>
      <c r="AC198" s="30"/>
      <c r="AD198" s="30"/>
      <c r="AE198" s="30"/>
      <c r="AT198" s="13" t="s">
        <v>169</v>
      </c>
      <c r="AU198" s="13" t="s">
        <v>86</v>
      </c>
    </row>
    <row r="199" spans="1:65" s="2" customFormat="1" ht="19.5">
      <c r="A199" s="30"/>
      <c r="B199" s="31"/>
      <c r="C199" s="30"/>
      <c r="D199" s="191" t="s">
        <v>173</v>
      </c>
      <c r="E199" s="30"/>
      <c r="F199" s="205" t="s">
        <v>267</v>
      </c>
      <c r="G199" s="30"/>
      <c r="H199" s="30"/>
      <c r="I199" s="106"/>
      <c r="J199" s="106"/>
      <c r="K199" s="30"/>
      <c r="L199" s="30"/>
      <c r="M199" s="31"/>
      <c r="N199" s="193"/>
      <c r="O199" s="194"/>
      <c r="P199" s="55"/>
      <c r="Q199" s="55"/>
      <c r="R199" s="55"/>
      <c r="S199" s="55"/>
      <c r="T199" s="55"/>
      <c r="U199" s="55"/>
      <c r="V199" s="55"/>
      <c r="W199" s="55"/>
      <c r="X199" s="56"/>
      <c r="Y199" s="30"/>
      <c r="Z199" s="30"/>
      <c r="AA199" s="30"/>
      <c r="AB199" s="30"/>
      <c r="AC199" s="30"/>
      <c r="AD199" s="30"/>
      <c r="AE199" s="30"/>
      <c r="AT199" s="13" t="s">
        <v>173</v>
      </c>
      <c r="AU199" s="13" t="s">
        <v>86</v>
      </c>
    </row>
    <row r="200" spans="1:65" s="2" customFormat="1" ht="21.75" customHeight="1">
      <c r="A200" s="30"/>
      <c r="B200" s="146"/>
      <c r="C200" s="178" t="s">
        <v>327</v>
      </c>
      <c r="D200" s="178" t="s">
        <v>162</v>
      </c>
      <c r="E200" s="179" t="s">
        <v>269</v>
      </c>
      <c r="F200" s="180" t="s">
        <v>270</v>
      </c>
      <c r="G200" s="181" t="s">
        <v>258</v>
      </c>
      <c r="H200" s="182">
        <v>1</v>
      </c>
      <c r="I200" s="183"/>
      <c r="J200" s="183"/>
      <c r="K200" s="184">
        <f>ROUND(P200*H200,2)</f>
        <v>0</v>
      </c>
      <c r="L200" s="180" t="s">
        <v>166</v>
      </c>
      <c r="M200" s="31"/>
      <c r="N200" s="185" t="s">
        <v>1</v>
      </c>
      <c r="O200" s="186" t="s">
        <v>41</v>
      </c>
      <c r="P200" s="187">
        <f>I200+J200</f>
        <v>0</v>
      </c>
      <c r="Q200" s="187">
        <f>ROUND(I200*H200,2)</f>
        <v>0</v>
      </c>
      <c r="R200" s="187">
        <f>ROUND(J200*H200,2)</f>
        <v>0</v>
      </c>
      <c r="S200" s="55"/>
      <c r="T200" s="188">
        <f>S200*H200</f>
        <v>0</v>
      </c>
      <c r="U200" s="188">
        <v>0</v>
      </c>
      <c r="V200" s="188">
        <f>U200*H200</f>
        <v>0</v>
      </c>
      <c r="W200" s="188">
        <v>0</v>
      </c>
      <c r="X200" s="189">
        <f>W200*H200</f>
        <v>0</v>
      </c>
      <c r="Y200" s="30"/>
      <c r="Z200" s="30"/>
      <c r="AA200" s="30"/>
      <c r="AB200" s="30"/>
      <c r="AC200" s="30"/>
      <c r="AD200" s="30"/>
      <c r="AE200" s="30"/>
      <c r="AR200" s="190" t="s">
        <v>167</v>
      </c>
      <c r="AT200" s="190" t="s">
        <v>162</v>
      </c>
      <c r="AU200" s="190" t="s">
        <v>86</v>
      </c>
      <c r="AY200" s="13" t="s">
        <v>161</v>
      </c>
      <c r="BE200" s="96">
        <f>IF(O200="základní",K200,0)</f>
        <v>0</v>
      </c>
      <c r="BF200" s="96">
        <f>IF(O200="snížená",K200,0)</f>
        <v>0</v>
      </c>
      <c r="BG200" s="96">
        <f>IF(O200="zákl. přenesená",K200,0)</f>
        <v>0</v>
      </c>
      <c r="BH200" s="96">
        <f>IF(O200="sníž. přenesená",K200,0)</f>
        <v>0</v>
      </c>
      <c r="BI200" s="96">
        <f>IF(O200="nulová",K200,0)</f>
        <v>0</v>
      </c>
      <c r="BJ200" s="13" t="s">
        <v>86</v>
      </c>
      <c r="BK200" s="96">
        <f>ROUND(P200*H200,2)</f>
        <v>0</v>
      </c>
      <c r="BL200" s="13" t="s">
        <v>167</v>
      </c>
      <c r="BM200" s="190" t="s">
        <v>271</v>
      </c>
    </row>
    <row r="201" spans="1:65" s="2" customFormat="1" ht="29.25">
      <c r="A201" s="30"/>
      <c r="B201" s="31"/>
      <c r="C201" s="30"/>
      <c r="D201" s="191" t="s">
        <v>169</v>
      </c>
      <c r="E201" s="30"/>
      <c r="F201" s="192" t="s">
        <v>272</v>
      </c>
      <c r="G201" s="30"/>
      <c r="H201" s="30"/>
      <c r="I201" s="106"/>
      <c r="J201" s="106"/>
      <c r="K201" s="30"/>
      <c r="L201" s="30"/>
      <c r="M201" s="31"/>
      <c r="N201" s="193"/>
      <c r="O201" s="194"/>
      <c r="P201" s="55"/>
      <c r="Q201" s="55"/>
      <c r="R201" s="55"/>
      <c r="S201" s="55"/>
      <c r="T201" s="55"/>
      <c r="U201" s="55"/>
      <c r="V201" s="55"/>
      <c r="W201" s="55"/>
      <c r="X201" s="56"/>
      <c r="Y201" s="30"/>
      <c r="Z201" s="30"/>
      <c r="AA201" s="30"/>
      <c r="AB201" s="30"/>
      <c r="AC201" s="30"/>
      <c r="AD201" s="30"/>
      <c r="AE201" s="30"/>
      <c r="AT201" s="13" t="s">
        <v>169</v>
      </c>
      <c r="AU201" s="13" t="s">
        <v>86</v>
      </c>
    </row>
    <row r="202" spans="1:65" s="2" customFormat="1" ht="21.75" customHeight="1">
      <c r="A202" s="30"/>
      <c r="B202" s="146"/>
      <c r="C202" s="178" t="s">
        <v>328</v>
      </c>
      <c r="D202" s="178" t="s">
        <v>162</v>
      </c>
      <c r="E202" s="179" t="s">
        <v>274</v>
      </c>
      <c r="F202" s="180" t="s">
        <v>275</v>
      </c>
      <c r="G202" s="181" t="s">
        <v>165</v>
      </c>
      <c r="H202" s="182">
        <v>1</v>
      </c>
      <c r="I202" s="183"/>
      <c r="J202" s="183"/>
      <c r="K202" s="184">
        <f>ROUND(P202*H202,2)</f>
        <v>0</v>
      </c>
      <c r="L202" s="180" t="s">
        <v>166</v>
      </c>
      <c r="M202" s="31"/>
      <c r="N202" s="185" t="s">
        <v>1</v>
      </c>
      <c r="O202" s="186" t="s">
        <v>41</v>
      </c>
      <c r="P202" s="187">
        <f>I202+J202</f>
        <v>0</v>
      </c>
      <c r="Q202" s="187">
        <f>ROUND(I202*H202,2)</f>
        <v>0</v>
      </c>
      <c r="R202" s="187">
        <f>ROUND(J202*H202,2)</f>
        <v>0</v>
      </c>
      <c r="S202" s="55"/>
      <c r="T202" s="188">
        <f>S202*H202</f>
        <v>0</v>
      </c>
      <c r="U202" s="188">
        <v>0</v>
      </c>
      <c r="V202" s="188">
        <f>U202*H202</f>
        <v>0</v>
      </c>
      <c r="W202" s="188">
        <v>0</v>
      </c>
      <c r="X202" s="189">
        <f>W202*H202</f>
        <v>0</v>
      </c>
      <c r="Y202" s="30"/>
      <c r="Z202" s="30"/>
      <c r="AA202" s="30"/>
      <c r="AB202" s="30"/>
      <c r="AC202" s="30"/>
      <c r="AD202" s="30"/>
      <c r="AE202" s="30"/>
      <c r="AR202" s="190" t="s">
        <v>167</v>
      </c>
      <c r="AT202" s="190" t="s">
        <v>162</v>
      </c>
      <c r="AU202" s="190" t="s">
        <v>86</v>
      </c>
      <c r="AY202" s="13" t="s">
        <v>161</v>
      </c>
      <c r="BE202" s="96">
        <f>IF(O202="základní",K202,0)</f>
        <v>0</v>
      </c>
      <c r="BF202" s="96">
        <f>IF(O202="snížená",K202,0)</f>
        <v>0</v>
      </c>
      <c r="BG202" s="96">
        <f>IF(O202="zákl. přenesená",K202,0)</f>
        <v>0</v>
      </c>
      <c r="BH202" s="96">
        <f>IF(O202="sníž. přenesená",K202,0)</f>
        <v>0</v>
      </c>
      <c r="BI202" s="96">
        <f>IF(O202="nulová",K202,0)</f>
        <v>0</v>
      </c>
      <c r="BJ202" s="13" t="s">
        <v>86</v>
      </c>
      <c r="BK202" s="96">
        <f>ROUND(P202*H202,2)</f>
        <v>0</v>
      </c>
      <c r="BL202" s="13" t="s">
        <v>167</v>
      </c>
      <c r="BM202" s="190" t="s">
        <v>276</v>
      </c>
    </row>
    <row r="203" spans="1:65" s="2" customFormat="1" ht="29.25">
      <c r="A203" s="30"/>
      <c r="B203" s="31"/>
      <c r="C203" s="30"/>
      <c r="D203" s="191" t="s">
        <v>169</v>
      </c>
      <c r="E203" s="30"/>
      <c r="F203" s="192" t="s">
        <v>277</v>
      </c>
      <c r="G203" s="30"/>
      <c r="H203" s="30"/>
      <c r="I203" s="106"/>
      <c r="J203" s="106"/>
      <c r="K203" s="30"/>
      <c r="L203" s="30"/>
      <c r="M203" s="31"/>
      <c r="N203" s="206"/>
      <c r="O203" s="207"/>
      <c r="P203" s="208"/>
      <c r="Q203" s="208"/>
      <c r="R203" s="208"/>
      <c r="S203" s="208"/>
      <c r="T203" s="208"/>
      <c r="U203" s="208"/>
      <c r="V203" s="208"/>
      <c r="W203" s="208"/>
      <c r="X203" s="209"/>
      <c r="Y203" s="30"/>
      <c r="Z203" s="30"/>
      <c r="AA203" s="30"/>
      <c r="AB203" s="30"/>
      <c r="AC203" s="30"/>
      <c r="AD203" s="30"/>
      <c r="AE203" s="30"/>
      <c r="AT203" s="13" t="s">
        <v>169</v>
      </c>
      <c r="AU203" s="13" t="s">
        <v>86</v>
      </c>
    </row>
    <row r="204" spans="1:65" s="2" customFormat="1" ht="6.95" customHeight="1">
      <c r="A204" s="30"/>
      <c r="B204" s="45"/>
      <c r="C204" s="46"/>
      <c r="D204" s="46"/>
      <c r="E204" s="46"/>
      <c r="F204" s="46"/>
      <c r="G204" s="46"/>
      <c r="H204" s="46"/>
      <c r="I204" s="131"/>
      <c r="J204" s="131"/>
      <c r="K204" s="46"/>
      <c r="L204" s="46"/>
      <c r="M204" s="31"/>
      <c r="N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</row>
  </sheetData>
  <autoFilter ref="C127:L203"/>
  <mergeCells count="14">
    <mergeCell ref="D106:F106"/>
    <mergeCell ref="E118:H118"/>
    <mergeCell ref="E120:H120"/>
    <mergeCell ref="M2:Z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3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J2" s="103"/>
      <c r="M2" s="218" t="s">
        <v>6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T2" s="13" t="s">
        <v>109</v>
      </c>
    </row>
    <row r="3" spans="1:46" s="1" customFormat="1" ht="6.95" customHeight="1">
      <c r="B3" s="14"/>
      <c r="C3" s="15"/>
      <c r="D3" s="15"/>
      <c r="E3" s="15"/>
      <c r="F3" s="15"/>
      <c r="G3" s="15"/>
      <c r="H3" s="15"/>
      <c r="I3" s="104"/>
      <c r="J3" s="104"/>
      <c r="K3" s="15"/>
      <c r="L3" s="15"/>
      <c r="M3" s="16"/>
      <c r="AT3" s="13" t="s">
        <v>88</v>
      </c>
    </row>
    <row r="4" spans="1:46" s="1" customFormat="1" ht="24.95" customHeight="1">
      <c r="B4" s="16"/>
      <c r="D4" s="17" t="s">
        <v>119</v>
      </c>
      <c r="I4" s="103"/>
      <c r="J4" s="103"/>
      <c r="M4" s="16"/>
      <c r="N4" s="105" t="s">
        <v>11</v>
      </c>
      <c r="AT4" s="13" t="s">
        <v>3</v>
      </c>
    </row>
    <row r="5" spans="1:46" s="1" customFormat="1" ht="6.95" customHeight="1">
      <c r="B5" s="16"/>
      <c r="I5" s="103"/>
      <c r="J5" s="103"/>
      <c r="M5" s="16"/>
    </row>
    <row r="6" spans="1:46" s="1" customFormat="1" ht="12" customHeight="1">
      <c r="B6" s="16"/>
      <c r="D6" s="23" t="s">
        <v>16</v>
      </c>
      <c r="I6" s="103"/>
      <c r="J6" s="103"/>
      <c r="M6" s="16"/>
    </row>
    <row r="7" spans="1:46" s="1" customFormat="1" ht="16.5" customHeight="1">
      <c r="B7" s="16"/>
      <c r="E7" s="258" t="str">
        <f>'Rekapitulace stavby'!K6</f>
        <v>Oprava EOV v úseku Stříbro - Planá u Mariánských Lázní</v>
      </c>
      <c r="F7" s="259"/>
      <c r="G7" s="259"/>
      <c r="H7" s="259"/>
      <c r="I7" s="103"/>
      <c r="J7" s="103"/>
      <c r="M7" s="16"/>
    </row>
    <row r="8" spans="1:46" s="2" customFormat="1" ht="12" customHeight="1">
      <c r="A8" s="30"/>
      <c r="B8" s="31"/>
      <c r="C8" s="30"/>
      <c r="D8" s="23" t="s">
        <v>120</v>
      </c>
      <c r="E8" s="30"/>
      <c r="F8" s="30"/>
      <c r="G8" s="30"/>
      <c r="H8" s="30"/>
      <c r="I8" s="106"/>
      <c r="J8" s="106"/>
      <c r="K8" s="30"/>
      <c r="L8" s="30"/>
      <c r="M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53" t="s">
        <v>329</v>
      </c>
      <c r="F9" s="260"/>
      <c r="G9" s="260"/>
      <c r="H9" s="260"/>
      <c r="I9" s="106"/>
      <c r="J9" s="106"/>
      <c r="K9" s="30"/>
      <c r="L9" s="30"/>
      <c r="M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106"/>
      <c r="J10" s="106"/>
      <c r="K10" s="30"/>
      <c r="L10" s="30"/>
      <c r="M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3" t="s">
        <v>17</v>
      </c>
      <c r="E11" s="30"/>
      <c r="F11" s="21" t="s">
        <v>1</v>
      </c>
      <c r="G11" s="30"/>
      <c r="H11" s="30"/>
      <c r="I11" s="107" t="s">
        <v>18</v>
      </c>
      <c r="J11" s="108" t="s">
        <v>1</v>
      </c>
      <c r="K11" s="30"/>
      <c r="L11" s="30"/>
      <c r="M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3" t="s">
        <v>19</v>
      </c>
      <c r="E12" s="30"/>
      <c r="F12" s="21" t="s">
        <v>20</v>
      </c>
      <c r="G12" s="30"/>
      <c r="H12" s="30"/>
      <c r="I12" s="107" t="s">
        <v>21</v>
      </c>
      <c r="J12" s="109" t="str">
        <f>'Rekapitulace stavby'!AN8</f>
        <v>20. 4. 2020</v>
      </c>
      <c r="K12" s="30"/>
      <c r="L12" s="30"/>
      <c r="M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106"/>
      <c r="J13" s="106"/>
      <c r="K13" s="30"/>
      <c r="L13" s="30"/>
      <c r="M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3" t="s">
        <v>23</v>
      </c>
      <c r="E14" s="30"/>
      <c r="F14" s="30"/>
      <c r="G14" s="30"/>
      <c r="H14" s="30"/>
      <c r="I14" s="107" t="s">
        <v>24</v>
      </c>
      <c r="J14" s="108" t="str">
        <f>IF('Rekapitulace stavby'!AN10="","",'Rekapitulace stavby'!AN10)</f>
        <v/>
      </c>
      <c r="K14" s="30"/>
      <c r="L14" s="30"/>
      <c r="M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1" t="str">
        <f>IF('Rekapitulace stavby'!E11="","",'Rekapitulace stavby'!E11)</f>
        <v xml:space="preserve"> </v>
      </c>
      <c r="F15" s="30"/>
      <c r="G15" s="30"/>
      <c r="H15" s="30"/>
      <c r="I15" s="107" t="s">
        <v>26</v>
      </c>
      <c r="J15" s="108" t="str">
        <f>IF('Rekapitulace stavby'!AN11="","",'Rekapitulace stavby'!AN11)</f>
        <v/>
      </c>
      <c r="K15" s="30"/>
      <c r="L15" s="30"/>
      <c r="M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106"/>
      <c r="J16" s="106"/>
      <c r="K16" s="30"/>
      <c r="L16" s="30"/>
      <c r="M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3" t="s">
        <v>27</v>
      </c>
      <c r="E17" s="30"/>
      <c r="F17" s="30"/>
      <c r="G17" s="30"/>
      <c r="H17" s="30"/>
      <c r="I17" s="107" t="s">
        <v>24</v>
      </c>
      <c r="J17" s="24" t="str">
        <f>'Rekapitulace stavby'!AN13</f>
        <v>Vyplň údaj</v>
      </c>
      <c r="K17" s="30"/>
      <c r="L17" s="30"/>
      <c r="M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61" t="str">
        <f>'Rekapitulace stavby'!E14</f>
        <v>Vyplň údaj</v>
      </c>
      <c r="F18" s="239"/>
      <c r="G18" s="239"/>
      <c r="H18" s="239"/>
      <c r="I18" s="107" t="s">
        <v>26</v>
      </c>
      <c r="J18" s="24" t="str">
        <f>'Rekapitulace stavby'!AN14</f>
        <v>Vyplň údaj</v>
      </c>
      <c r="K18" s="30"/>
      <c r="L18" s="30"/>
      <c r="M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106"/>
      <c r="J19" s="106"/>
      <c r="K19" s="30"/>
      <c r="L19" s="30"/>
      <c r="M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3" t="s">
        <v>29</v>
      </c>
      <c r="E20" s="30"/>
      <c r="F20" s="30"/>
      <c r="G20" s="30"/>
      <c r="H20" s="30"/>
      <c r="I20" s="107" t="s">
        <v>24</v>
      </c>
      <c r="J20" s="108" t="str">
        <f>IF('Rekapitulace stavby'!AN16="","",'Rekapitulace stavby'!AN16)</f>
        <v/>
      </c>
      <c r="K20" s="30"/>
      <c r="L20" s="30"/>
      <c r="M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1" t="str">
        <f>IF('Rekapitulace stavby'!E17="","",'Rekapitulace stavby'!E17)</f>
        <v xml:space="preserve"> </v>
      </c>
      <c r="F21" s="30"/>
      <c r="G21" s="30"/>
      <c r="H21" s="30"/>
      <c r="I21" s="107" t="s">
        <v>26</v>
      </c>
      <c r="J21" s="108" t="str">
        <f>IF('Rekapitulace stavby'!AN17="","",'Rekapitulace stavby'!AN17)</f>
        <v/>
      </c>
      <c r="K21" s="30"/>
      <c r="L21" s="30"/>
      <c r="M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106"/>
      <c r="J22" s="106"/>
      <c r="K22" s="30"/>
      <c r="L22" s="30"/>
      <c r="M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3" t="s">
        <v>30</v>
      </c>
      <c r="E23" s="30"/>
      <c r="F23" s="30"/>
      <c r="G23" s="30"/>
      <c r="H23" s="30"/>
      <c r="I23" s="107" t="s">
        <v>24</v>
      </c>
      <c r="J23" s="108" t="str">
        <f>IF('Rekapitulace stavby'!AN19="","",'Rekapitulace stavby'!AN19)</f>
        <v/>
      </c>
      <c r="K23" s="30"/>
      <c r="L23" s="30"/>
      <c r="M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1" t="str">
        <f>IF('Rekapitulace stavby'!E20="","",'Rekapitulace stavby'!E20)</f>
        <v xml:space="preserve"> </v>
      </c>
      <c r="F24" s="30"/>
      <c r="G24" s="30"/>
      <c r="H24" s="30"/>
      <c r="I24" s="107" t="s">
        <v>26</v>
      </c>
      <c r="J24" s="108" t="str">
        <f>IF('Rekapitulace stavby'!AN20="","",'Rekapitulace stavby'!AN20)</f>
        <v/>
      </c>
      <c r="K24" s="30"/>
      <c r="L24" s="30"/>
      <c r="M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106"/>
      <c r="J25" s="106"/>
      <c r="K25" s="30"/>
      <c r="L25" s="30"/>
      <c r="M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3" t="s">
        <v>31</v>
      </c>
      <c r="E26" s="30"/>
      <c r="F26" s="30"/>
      <c r="G26" s="30"/>
      <c r="H26" s="30"/>
      <c r="I26" s="106"/>
      <c r="J26" s="106"/>
      <c r="K26" s="30"/>
      <c r="L26" s="30"/>
      <c r="M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0"/>
      <c r="B27" s="111"/>
      <c r="C27" s="110"/>
      <c r="D27" s="110"/>
      <c r="E27" s="243" t="s">
        <v>1</v>
      </c>
      <c r="F27" s="243"/>
      <c r="G27" s="243"/>
      <c r="H27" s="243"/>
      <c r="I27" s="112"/>
      <c r="J27" s="112"/>
      <c r="K27" s="110"/>
      <c r="L27" s="110"/>
      <c r="M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106"/>
      <c r="J28" s="106"/>
      <c r="K28" s="30"/>
      <c r="L28" s="30"/>
      <c r="M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3"/>
      <c r="E29" s="63"/>
      <c r="F29" s="63"/>
      <c r="G29" s="63"/>
      <c r="H29" s="63"/>
      <c r="I29" s="114"/>
      <c r="J29" s="114"/>
      <c r="K29" s="63"/>
      <c r="L29" s="63"/>
      <c r="M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1" t="s">
        <v>122</v>
      </c>
      <c r="E30" s="30"/>
      <c r="F30" s="30"/>
      <c r="G30" s="30"/>
      <c r="H30" s="30"/>
      <c r="I30" s="106"/>
      <c r="J30" s="106"/>
      <c r="K30" s="28">
        <f>K96</f>
        <v>0</v>
      </c>
      <c r="L30" s="30"/>
      <c r="M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1"/>
      <c r="C31" s="30"/>
      <c r="D31" s="30"/>
      <c r="E31" s="23" t="s">
        <v>33</v>
      </c>
      <c r="F31" s="30"/>
      <c r="G31" s="30"/>
      <c r="H31" s="30"/>
      <c r="I31" s="106"/>
      <c r="J31" s="106"/>
      <c r="K31" s="115">
        <f>I96</f>
        <v>0</v>
      </c>
      <c r="L31" s="30"/>
      <c r="M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2.75">
      <c r="A32" s="30"/>
      <c r="B32" s="31"/>
      <c r="C32" s="30"/>
      <c r="D32" s="30"/>
      <c r="E32" s="23" t="s">
        <v>34</v>
      </c>
      <c r="F32" s="30"/>
      <c r="G32" s="30"/>
      <c r="H32" s="30"/>
      <c r="I32" s="106"/>
      <c r="J32" s="106"/>
      <c r="K32" s="115">
        <f>J96</f>
        <v>0</v>
      </c>
      <c r="L32" s="30"/>
      <c r="M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7" t="s">
        <v>113</v>
      </c>
      <c r="E33" s="30"/>
      <c r="F33" s="30"/>
      <c r="G33" s="30"/>
      <c r="H33" s="30"/>
      <c r="I33" s="106"/>
      <c r="J33" s="106"/>
      <c r="K33" s="28">
        <f>K100</f>
        <v>0</v>
      </c>
      <c r="L33" s="30"/>
      <c r="M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16" t="s">
        <v>36</v>
      </c>
      <c r="E34" s="30"/>
      <c r="F34" s="30"/>
      <c r="G34" s="30"/>
      <c r="H34" s="30"/>
      <c r="I34" s="106"/>
      <c r="J34" s="106"/>
      <c r="K34" s="68">
        <f>ROUND(K30 + K33, 2)</f>
        <v>0</v>
      </c>
      <c r="L34" s="30"/>
      <c r="M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3"/>
      <c r="E35" s="63"/>
      <c r="F35" s="63"/>
      <c r="G35" s="63"/>
      <c r="H35" s="63"/>
      <c r="I35" s="114"/>
      <c r="J35" s="114"/>
      <c r="K35" s="63"/>
      <c r="L35" s="63"/>
      <c r="M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38</v>
      </c>
      <c r="G36" s="30"/>
      <c r="H36" s="30"/>
      <c r="I36" s="117" t="s">
        <v>37</v>
      </c>
      <c r="J36" s="106"/>
      <c r="K36" s="34" t="s">
        <v>39</v>
      </c>
      <c r="L36" s="30"/>
      <c r="M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18" t="s">
        <v>40</v>
      </c>
      <c r="E37" s="23" t="s">
        <v>41</v>
      </c>
      <c r="F37" s="115">
        <f>ROUND((SUM(BE100:BE107) + SUM(BE127:BE137)),  2)</f>
        <v>0</v>
      </c>
      <c r="G37" s="30"/>
      <c r="H37" s="30"/>
      <c r="I37" s="119">
        <v>0.21</v>
      </c>
      <c r="J37" s="106"/>
      <c r="K37" s="115">
        <f>ROUND(((SUM(BE100:BE107) + SUM(BE127:BE137))*I37),  2)</f>
        <v>0</v>
      </c>
      <c r="L37" s="30"/>
      <c r="M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23" t="s">
        <v>42</v>
      </c>
      <c r="F38" s="115">
        <f>ROUND((SUM(BF100:BF107) + SUM(BF127:BF137)),  2)</f>
        <v>0</v>
      </c>
      <c r="G38" s="30"/>
      <c r="H38" s="30"/>
      <c r="I38" s="119">
        <v>0.15</v>
      </c>
      <c r="J38" s="106"/>
      <c r="K38" s="115">
        <f>ROUND(((SUM(BF100:BF107) + SUM(BF127:BF137))*I38),  2)</f>
        <v>0</v>
      </c>
      <c r="L38" s="30"/>
      <c r="M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3" t="s">
        <v>43</v>
      </c>
      <c r="F39" s="115">
        <f>ROUND((SUM(BG100:BG107) + SUM(BG127:BG137)),  2)</f>
        <v>0</v>
      </c>
      <c r="G39" s="30"/>
      <c r="H39" s="30"/>
      <c r="I39" s="119">
        <v>0.21</v>
      </c>
      <c r="J39" s="106"/>
      <c r="K39" s="115">
        <f>0</f>
        <v>0</v>
      </c>
      <c r="L39" s="30"/>
      <c r="M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3" t="s">
        <v>44</v>
      </c>
      <c r="F40" s="115">
        <f>ROUND((SUM(BH100:BH107) + SUM(BH127:BH137)),  2)</f>
        <v>0</v>
      </c>
      <c r="G40" s="30"/>
      <c r="H40" s="30"/>
      <c r="I40" s="119">
        <v>0.15</v>
      </c>
      <c r="J40" s="106"/>
      <c r="K40" s="115">
        <f>0</f>
        <v>0</v>
      </c>
      <c r="L40" s="30"/>
      <c r="M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3" t="s">
        <v>45</v>
      </c>
      <c r="F41" s="115">
        <f>ROUND((SUM(BI100:BI107) + SUM(BI127:BI137)),  2)</f>
        <v>0</v>
      </c>
      <c r="G41" s="30"/>
      <c r="H41" s="30"/>
      <c r="I41" s="119">
        <v>0</v>
      </c>
      <c r="J41" s="106"/>
      <c r="K41" s="115">
        <f>0</f>
        <v>0</v>
      </c>
      <c r="L41" s="30"/>
      <c r="M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106"/>
      <c r="J42" s="106"/>
      <c r="K42" s="30"/>
      <c r="L42" s="30"/>
      <c r="M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20" t="s">
        <v>46</v>
      </c>
      <c r="E43" s="57"/>
      <c r="F43" s="57"/>
      <c r="G43" s="121" t="s">
        <v>47</v>
      </c>
      <c r="H43" s="122" t="s">
        <v>48</v>
      </c>
      <c r="I43" s="123"/>
      <c r="J43" s="123"/>
      <c r="K43" s="124">
        <f>SUM(K34:K41)</f>
        <v>0</v>
      </c>
      <c r="L43" s="125"/>
      <c r="M43" s="4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106"/>
      <c r="J44" s="106"/>
      <c r="K44" s="30"/>
      <c r="L44" s="30"/>
      <c r="M44" s="4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6"/>
      <c r="I45" s="103"/>
      <c r="J45" s="103"/>
      <c r="M45" s="16"/>
    </row>
    <row r="46" spans="1:31" s="1" customFormat="1" ht="14.45" customHeight="1">
      <c r="B46" s="16"/>
      <c r="I46" s="103"/>
      <c r="J46" s="103"/>
      <c r="M46" s="16"/>
    </row>
    <row r="47" spans="1:31" s="1" customFormat="1" ht="14.45" customHeight="1">
      <c r="B47" s="16"/>
      <c r="I47" s="103"/>
      <c r="J47" s="103"/>
      <c r="M47" s="16"/>
    </row>
    <row r="48" spans="1:31" s="1" customFormat="1" ht="14.45" customHeight="1">
      <c r="B48" s="16"/>
      <c r="I48" s="103"/>
      <c r="J48" s="103"/>
      <c r="M48" s="16"/>
    </row>
    <row r="49" spans="1:31" s="1" customFormat="1" ht="14.45" customHeight="1">
      <c r="B49" s="16"/>
      <c r="I49" s="103"/>
      <c r="J49" s="103"/>
      <c r="M49" s="16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126"/>
      <c r="J50" s="126"/>
      <c r="K50" s="42"/>
      <c r="L50" s="42"/>
      <c r="M50" s="40"/>
    </row>
    <row r="51" spans="1:31">
      <c r="B51" s="16"/>
      <c r="M51" s="16"/>
    </row>
    <row r="52" spans="1:31">
      <c r="B52" s="16"/>
      <c r="M52" s="16"/>
    </row>
    <row r="53" spans="1:31">
      <c r="B53" s="16"/>
      <c r="M53" s="16"/>
    </row>
    <row r="54" spans="1:31">
      <c r="B54" s="16"/>
      <c r="M54" s="16"/>
    </row>
    <row r="55" spans="1:31">
      <c r="B55" s="16"/>
      <c r="M55" s="16"/>
    </row>
    <row r="56" spans="1:31">
      <c r="B56" s="16"/>
      <c r="M56" s="16"/>
    </row>
    <row r="57" spans="1:31">
      <c r="B57" s="16"/>
      <c r="M57" s="16"/>
    </row>
    <row r="58" spans="1:31">
      <c r="B58" s="16"/>
      <c r="M58" s="16"/>
    </row>
    <row r="59" spans="1:31">
      <c r="B59" s="16"/>
      <c r="M59" s="16"/>
    </row>
    <row r="60" spans="1:31">
      <c r="B60" s="16"/>
      <c r="M60" s="16"/>
    </row>
    <row r="61" spans="1:31" s="2" customFormat="1" ht="12.75">
      <c r="A61" s="30"/>
      <c r="B61" s="31"/>
      <c r="C61" s="30"/>
      <c r="D61" s="43" t="s">
        <v>51</v>
      </c>
      <c r="E61" s="33"/>
      <c r="F61" s="127" t="s">
        <v>52</v>
      </c>
      <c r="G61" s="43" t="s">
        <v>51</v>
      </c>
      <c r="H61" s="33"/>
      <c r="I61" s="128"/>
      <c r="J61" s="129" t="s">
        <v>52</v>
      </c>
      <c r="K61" s="33"/>
      <c r="L61" s="33"/>
      <c r="M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M62" s="16"/>
    </row>
    <row r="63" spans="1:31">
      <c r="B63" s="16"/>
      <c r="M63" s="16"/>
    </row>
    <row r="64" spans="1:31">
      <c r="B64" s="16"/>
      <c r="M64" s="16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130"/>
      <c r="J65" s="130"/>
      <c r="K65" s="44"/>
      <c r="L65" s="44"/>
      <c r="M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M66" s="16"/>
    </row>
    <row r="67" spans="1:31">
      <c r="B67" s="16"/>
      <c r="M67" s="16"/>
    </row>
    <row r="68" spans="1:31">
      <c r="B68" s="16"/>
      <c r="M68" s="16"/>
    </row>
    <row r="69" spans="1:31">
      <c r="B69" s="16"/>
      <c r="M69" s="16"/>
    </row>
    <row r="70" spans="1:31">
      <c r="B70" s="16"/>
      <c r="M70" s="16"/>
    </row>
    <row r="71" spans="1:31">
      <c r="B71" s="16"/>
      <c r="M71" s="16"/>
    </row>
    <row r="72" spans="1:31">
      <c r="B72" s="16"/>
      <c r="M72" s="16"/>
    </row>
    <row r="73" spans="1:31">
      <c r="B73" s="16"/>
      <c r="M73" s="16"/>
    </row>
    <row r="74" spans="1:31">
      <c r="B74" s="16"/>
      <c r="M74" s="16"/>
    </row>
    <row r="75" spans="1:31">
      <c r="B75" s="16"/>
      <c r="M75" s="16"/>
    </row>
    <row r="76" spans="1:31" s="2" customFormat="1" ht="12.75">
      <c r="A76" s="30"/>
      <c r="B76" s="31"/>
      <c r="C76" s="30"/>
      <c r="D76" s="43" t="s">
        <v>51</v>
      </c>
      <c r="E76" s="33"/>
      <c r="F76" s="127" t="s">
        <v>52</v>
      </c>
      <c r="G76" s="43" t="s">
        <v>51</v>
      </c>
      <c r="H76" s="33"/>
      <c r="I76" s="128"/>
      <c r="J76" s="129" t="s">
        <v>52</v>
      </c>
      <c r="K76" s="33"/>
      <c r="L76" s="33"/>
      <c r="M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131"/>
      <c r="J77" s="131"/>
      <c r="K77" s="46"/>
      <c r="L77" s="46"/>
      <c r="M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132"/>
      <c r="J81" s="132"/>
      <c r="K81" s="48"/>
      <c r="L81" s="48"/>
      <c r="M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7" t="s">
        <v>123</v>
      </c>
      <c r="D82" s="30"/>
      <c r="E82" s="30"/>
      <c r="F82" s="30"/>
      <c r="G82" s="30"/>
      <c r="H82" s="30"/>
      <c r="I82" s="106"/>
      <c r="J82" s="106"/>
      <c r="K82" s="30"/>
      <c r="L82" s="30"/>
      <c r="M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106"/>
      <c r="J83" s="106"/>
      <c r="K83" s="30"/>
      <c r="L83" s="30"/>
      <c r="M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3" t="s">
        <v>16</v>
      </c>
      <c r="D84" s="30"/>
      <c r="E84" s="30"/>
      <c r="F84" s="30"/>
      <c r="G84" s="30"/>
      <c r="H84" s="30"/>
      <c r="I84" s="106"/>
      <c r="J84" s="106"/>
      <c r="K84" s="30"/>
      <c r="L84" s="30"/>
      <c r="M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8" t="str">
        <f>E7</f>
        <v>Oprava EOV v úseku Stříbro - Planá u Mariánských Lázní</v>
      </c>
      <c r="F85" s="259"/>
      <c r="G85" s="259"/>
      <c r="H85" s="259"/>
      <c r="I85" s="106"/>
      <c r="J85" s="106"/>
      <c r="K85" s="30"/>
      <c r="L85" s="30"/>
      <c r="M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3" t="s">
        <v>120</v>
      </c>
      <c r="D86" s="30"/>
      <c r="E86" s="30"/>
      <c r="F86" s="30"/>
      <c r="G86" s="30"/>
      <c r="H86" s="30"/>
      <c r="I86" s="106"/>
      <c r="J86" s="106"/>
      <c r="K86" s="30"/>
      <c r="L86" s="30"/>
      <c r="M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53" t="str">
        <f>E9</f>
        <v>S8 - VON</v>
      </c>
      <c r="F87" s="260"/>
      <c r="G87" s="260"/>
      <c r="H87" s="260"/>
      <c r="I87" s="106"/>
      <c r="J87" s="106"/>
      <c r="K87" s="30"/>
      <c r="L87" s="30"/>
      <c r="M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106"/>
      <c r="J88" s="106"/>
      <c r="K88" s="30"/>
      <c r="L88" s="30"/>
      <c r="M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3" t="s">
        <v>19</v>
      </c>
      <c r="D89" s="30"/>
      <c r="E89" s="30"/>
      <c r="F89" s="21" t="str">
        <f>F12</f>
        <v>Trať Stříbro - Planá</v>
      </c>
      <c r="G89" s="30"/>
      <c r="H89" s="30"/>
      <c r="I89" s="107" t="s">
        <v>21</v>
      </c>
      <c r="J89" s="109" t="str">
        <f>IF(J12="","",J12)</f>
        <v>20. 4. 2020</v>
      </c>
      <c r="K89" s="30"/>
      <c r="L89" s="30"/>
      <c r="M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106"/>
      <c r="J90" s="106"/>
      <c r="K90" s="30"/>
      <c r="L90" s="30"/>
      <c r="M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3" t="s">
        <v>23</v>
      </c>
      <c r="D91" s="30"/>
      <c r="E91" s="30"/>
      <c r="F91" s="21" t="str">
        <f>E15</f>
        <v xml:space="preserve"> </v>
      </c>
      <c r="G91" s="30"/>
      <c r="H91" s="30"/>
      <c r="I91" s="107" t="s">
        <v>29</v>
      </c>
      <c r="J91" s="133" t="str">
        <f>E21</f>
        <v xml:space="preserve"> </v>
      </c>
      <c r="K91" s="30"/>
      <c r="L91" s="30"/>
      <c r="M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107" t="s">
        <v>30</v>
      </c>
      <c r="J92" s="133" t="str">
        <f>E24</f>
        <v xml:space="preserve"> </v>
      </c>
      <c r="K92" s="30"/>
      <c r="L92" s="30"/>
      <c r="M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106"/>
      <c r="J93" s="106"/>
      <c r="K93" s="30"/>
      <c r="L93" s="30"/>
      <c r="M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4" t="s">
        <v>124</v>
      </c>
      <c r="D94" s="101"/>
      <c r="E94" s="101"/>
      <c r="F94" s="101"/>
      <c r="G94" s="101"/>
      <c r="H94" s="101"/>
      <c r="I94" s="135" t="s">
        <v>125</v>
      </c>
      <c r="J94" s="135" t="s">
        <v>126</v>
      </c>
      <c r="K94" s="136" t="s">
        <v>127</v>
      </c>
      <c r="L94" s="101"/>
      <c r="M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106"/>
      <c r="J95" s="106"/>
      <c r="K95" s="30"/>
      <c r="L95" s="30"/>
      <c r="M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7" t="s">
        <v>128</v>
      </c>
      <c r="D96" s="30"/>
      <c r="E96" s="30"/>
      <c r="F96" s="30"/>
      <c r="G96" s="30"/>
      <c r="H96" s="30"/>
      <c r="I96" s="138">
        <f>Q127</f>
        <v>0</v>
      </c>
      <c r="J96" s="138">
        <f>R127</f>
        <v>0</v>
      </c>
      <c r="K96" s="68">
        <f>K127</f>
        <v>0</v>
      </c>
      <c r="L96" s="30"/>
      <c r="M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129</v>
      </c>
    </row>
    <row r="97" spans="1:65" s="9" customFormat="1" ht="24.95" customHeight="1">
      <c r="B97" s="139"/>
      <c r="D97" s="140" t="s">
        <v>330</v>
      </c>
      <c r="E97" s="141"/>
      <c r="F97" s="141"/>
      <c r="G97" s="141"/>
      <c r="H97" s="141"/>
      <c r="I97" s="142">
        <f>Q128</f>
        <v>0</v>
      </c>
      <c r="J97" s="142">
        <f>R128</f>
        <v>0</v>
      </c>
      <c r="K97" s="143">
        <f>K128</f>
        <v>0</v>
      </c>
      <c r="M97" s="139"/>
    </row>
    <row r="98" spans="1:65" s="2" customFormat="1" ht="21.75" customHeight="1">
      <c r="A98" s="30"/>
      <c r="B98" s="31"/>
      <c r="C98" s="30"/>
      <c r="D98" s="30"/>
      <c r="E98" s="30"/>
      <c r="F98" s="30"/>
      <c r="G98" s="30"/>
      <c r="H98" s="30"/>
      <c r="I98" s="106"/>
      <c r="J98" s="106"/>
      <c r="K98" s="30"/>
      <c r="L98" s="30"/>
      <c r="M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65" s="2" customFormat="1" ht="6.95" customHeight="1">
      <c r="A99" s="30"/>
      <c r="B99" s="31"/>
      <c r="C99" s="30"/>
      <c r="D99" s="30"/>
      <c r="E99" s="30"/>
      <c r="F99" s="30"/>
      <c r="G99" s="30"/>
      <c r="H99" s="30"/>
      <c r="I99" s="106"/>
      <c r="J99" s="106"/>
      <c r="K99" s="30"/>
      <c r="L99" s="30"/>
      <c r="M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65" s="2" customFormat="1" ht="29.25" customHeight="1">
      <c r="A100" s="30"/>
      <c r="B100" s="31"/>
      <c r="C100" s="137" t="s">
        <v>132</v>
      </c>
      <c r="D100" s="30"/>
      <c r="E100" s="30"/>
      <c r="F100" s="30"/>
      <c r="G100" s="30"/>
      <c r="H100" s="30"/>
      <c r="I100" s="106"/>
      <c r="J100" s="106"/>
      <c r="K100" s="144">
        <f>ROUND(K101 + K102 + K103 + K104 + K105 + K106,2)</f>
        <v>0</v>
      </c>
      <c r="L100" s="30"/>
      <c r="M100" s="40"/>
      <c r="O100" s="145" t="s">
        <v>40</v>
      </c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65" s="2" customFormat="1" ht="18" customHeight="1">
      <c r="A101" s="30"/>
      <c r="B101" s="146"/>
      <c r="C101" s="106"/>
      <c r="D101" s="250" t="s">
        <v>133</v>
      </c>
      <c r="E101" s="257"/>
      <c r="F101" s="257"/>
      <c r="G101" s="106"/>
      <c r="H101" s="106"/>
      <c r="I101" s="106"/>
      <c r="J101" s="106"/>
      <c r="K101" s="92">
        <v>0</v>
      </c>
      <c r="L101" s="106"/>
      <c r="M101" s="148"/>
      <c r="N101" s="149"/>
      <c r="O101" s="150" t="s">
        <v>41</v>
      </c>
      <c r="P101" s="149"/>
      <c r="Q101" s="149"/>
      <c r="R101" s="149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49"/>
      <c r="AG101" s="149"/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51" t="s">
        <v>134</v>
      </c>
      <c r="AZ101" s="149"/>
      <c r="BA101" s="149"/>
      <c r="BB101" s="149"/>
      <c r="BC101" s="149"/>
      <c r="BD101" s="149"/>
      <c r="BE101" s="152">
        <f t="shared" ref="BE101:BE106" si="0">IF(O101="základní",K101,0)</f>
        <v>0</v>
      </c>
      <c r="BF101" s="152">
        <f t="shared" ref="BF101:BF106" si="1">IF(O101="snížená",K101,0)</f>
        <v>0</v>
      </c>
      <c r="BG101" s="152">
        <f t="shared" ref="BG101:BG106" si="2">IF(O101="zákl. přenesená",K101,0)</f>
        <v>0</v>
      </c>
      <c r="BH101" s="152">
        <f t="shared" ref="BH101:BH106" si="3">IF(O101="sníž. přenesená",K101,0)</f>
        <v>0</v>
      </c>
      <c r="BI101" s="152">
        <f t="shared" ref="BI101:BI106" si="4">IF(O101="nulová",K101,0)</f>
        <v>0</v>
      </c>
      <c r="BJ101" s="151" t="s">
        <v>86</v>
      </c>
      <c r="BK101" s="149"/>
      <c r="BL101" s="149"/>
      <c r="BM101" s="149"/>
    </row>
    <row r="102" spans="1:65" s="2" customFormat="1" ht="18" customHeight="1">
      <c r="A102" s="30"/>
      <c r="B102" s="146"/>
      <c r="C102" s="106"/>
      <c r="D102" s="250" t="s">
        <v>135</v>
      </c>
      <c r="E102" s="257"/>
      <c r="F102" s="257"/>
      <c r="G102" s="106"/>
      <c r="H102" s="106"/>
      <c r="I102" s="106"/>
      <c r="J102" s="106"/>
      <c r="K102" s="92">
        <v>0</v>
      </c>
      <c r="L102" s="106"/>
      <c r="M102" s="148"/>
      <c r="N102" s="149"/>
      <c r="O102" s="150" t="s">
        <v>41</v>
      </c>
      <c r="P102" s="149"/>
      <c r="Q102" s="149"/>
      <c r="R102" s="149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51" t="s">
        <v>134</v>
      </c>
      <c r="AZ102" s="149"/>
      <c r="BA102" s="149"/>
      <c r="BB102" s="149"/>
      <c r="BC102" s="149"/>
      <c r="BD102" s="149"/>
      <c r="BE102" s="152">
        <f t="shared" si="0"/>
        <v>0</v>
      </c>
      <c r="BF102" s="152">
        <f t="shared" si="1"/>
        <v>0</v>
      </c>
      <c r="BG102" s="152">
        <f t="shared" si="2"/>
        <v>0</v>
      </c>
      <c r="BH102" s="152">
        <f t="shared" si="3"/>
        <v>0</v>
      </c>
      <c r="BI102" s="152">
        <f t="shared" si="4"/>
        <v>0</v>
      </c>
      <c r="BJ102" s="151" t="s">
        <v>86</v>
      </c>
      <c r="BK102" s="149"/>
      <c r="BL102" s="149"/>
      <c r="BM102" s="149"/>
    </row>
    <row r="103" spans="1:65" s="2" customFormat="1" ht="18" customHeight="1">
      <c r="A103" s="30"/>
      <c r="B103" s="146"/>
      <c r="C103" s="106"/>
      <c r="D103" s="250" t="s">
        <v>136</v>
      </c>
      <c r="E103" s="257"/>
      <c r="F103" s="257"/>
      <c r="G103" s="106"/>
      <c r="H103" s="106"/>
      <c r="I103" s="106"/>
      <c r="J103" s="106"/>
      <c r="K103" s="92">
        <v>0</v>
      </c>
      <c r="L103" s="106"/>
      <c r="M103" s="148"/>
      <c r="N103" s="149"/>
      <c r="O103" s="150" t="s">
        <v>41</v>
      </c>
      <c r="P103" s="149"/>
      <c r="Q103" s="149"/>
      <c r="R103" s="149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49"/>
      <c r="AG103" s="149"/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51" t="s">
        <v>134</v>
      </c>
      <c r="AZ103" s="149"/>
      <c r="BA103" s="149"/>
      <c r="BB103" s="149"/>
      <c r="BC103" s="149"/>
      <c r="BD103" s="149"/>
      <c r="BE103" s="152">
        <f t="shared" si="0"/>
        <v>0</v>
      </c>
      <c r="BF103" s="152">
        <f t="shared" si="1"/>
        <v>0</v>
      </c>
      <c r="BG103" s="152">
        <f t="shared" si="2"/>
        <v>0</v>
      </c>
      <c r="BH103" s="152">
        <f t="shared" si="3"/>
        <v>0</v>
      </c>
      <c r="BI103" s="152">
        <f t="shared" si="4"/>
        <v>0</v>
      </c>
      <c r="BJ103" s="151" t="s">
        <v>86</v>
      </c>
      <c r="BK103" s="149"/>
      <c r="BL103" s="149"/>
      <c r="BM103" s="149"/>
    </row>
    <row r="104" spans="1:65" s="2" customFormat="1" ht="18" customHeight="1">
      <c r="A104" s="30"/>
      <c r="B104" s="146"/>
      <c r="C104" s="106"/>
      <c r="D104" s="250" t="s">
        <v>137</v>
      </c>
      <c r="E104" s="257"/>
      <c r="F104" s="257"/>
      <c r="G104" s="106"/>
      <c r="H104" s="106"/>
      <c r="I104" s="106"/>
      <c r="J104" s="106"/>
      <c r="K104" s="92">
        <v>0</v>
      </c>
      <c r="L104" s="106"/>
      <c r="M104" s="148"/>
      <c r="N104" s="149"/>
      <c r="O104" s="150" t="s">
        <v>41</v>
      </c>
      <c r="P104" s="149"/>
      <c r="Q104" s="149"/>
      <c r="R104" s="149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51" t="s">
        <v>134</v>
      </c>
      <c r="AZ104" s="149"/>
      <c r="BA104" s="149"/>
      <c r="BB104" s="149"/>
      <c r="BC104" s="149"/>
      <c r="BD104" s="149"/>
      <c r="BE104" s="152">
        <f t="shared" si="0"/>
        <v>0</v>
      </c>
      <c r="BF104" s="152">
        <f t="shared" si="1"/>
        <v>0</v>
      </c>
      <c r="BG104" s="152">
        <f t="shared" si="2"/>
        <v>0</v>
      </c>
      <c r="BH104" s="152">
        <f t="shared" si="3"/>
        <v>0</v>
      </c>
      <c r="BI104" s="152">
        <f t="shared" si="4"/>
        <v>0</v>
      </c>
      <c r="BJ104" s="151" t="s">
        <v>86</v>
      </c>
      <c r="BK104" s="149"/>
      <c r="BL104" s="149"/>
      <c r="BM104" s="149"/>
    </row>
    <row r="105" spans="1:65" s="2" customFormat="1" ht="18" customHeight="1">
      <c r="A105" s="30"/>
      <c r="B105" s="146"/>
      <c r="C105" s="106"/>
      <c r="D105" s="250" t="s">
        <v>138</v>
      </c>
      <c r="E105" s="257"/>
      <c r="F105" s="257"/>
      <c r="G105" s="106"/>
      <c r="H105" s="106"/>
      <c r="I105" s="106"/>
      <c r="J105" s="106"/>
      <c r="K105" s="92">
        <v>0</v>
      </c>
      <c r="L105" s="106"/>
      <c r="M105" s="148"/>
      <c r="N105" s="149"/>
      <c r="O105" s="150" t="s">
        <v>41</v>
      </c>
      <c r="P105" s="149"/>
      <c r="Q105" s="149"/>
      <c r="R105" s="149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51" t="s">
        <v>134</v>
      </c>
      <c r="AZ105" s="149"/>
      <c r="BA105" s="149"/>
      <c r="BB105" s="149"/>
      <c r="BC105" s="149"/>
      <c r="BD105" s="149"/>
      <c r="BE105" s="152">
        <f t="shared" si="0"/>
        <v>0</v>
      </c>
      <c r="BF105" s="152">
        <f t="shared" si="1"/>
        <v>0</v>
      </c>
      <c r="BG105" s="152">
        <f t="shared" si="2"/>
        <v>0</v>
      </c>
      <c r="BH105" s="152">
        <f t="shared" si="3"/>
        <v>0</v>
      </c>
      <c r="BI105" s="152">
        <f t="shared" si="4"/>
        <v>0</v>
      </c>
      <c r="BJ105" s="151" t="s">
        <v>86</v>
      </c>
      <c r="BK105" s="149"/>
      <c r="BL105" s="149"/>
      <c r="BM105" s="149"/>
    </row>
    <row r="106" spans="1:65" s="2" customFormat="1" ht="18" customHeight="1">
      <c r="A106" s="30"/>
      <c r="B106" s="146"/>
      <c r="C106" s="106"/>
      <c r="D106" s="147" t="s">
        <v>139</v>
      </c>
      <c r="E106" s="106"/>
      <c r="F106" s="106"/>
      <c r="G106" s="106"/>
      <c r="H106" s="106"/>
      <c r="I106" s="106"/>
      <c r="J106" s="106"/>
      <c r="K106" s="92">
        <f>ROUND(K30*T106,2)</f>
        <v>0</v>
      </c>
      <c r="L106" s="106"/>
      <c r="M106" s="148"/>
      <c r="N106" s="149"/>
      <c r="O106" s="150" t="s">
        <v>41</v>
      </c>
      <c r="P106" s="149"/>
      <c r="Q106" s="149"/>
      <c r="R106" s="149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51" t="s">
        <v>140</v>
      </c>
      <c r="AZ106" s="149"/>
      <c r="BA106" s="149"/>
      <c r="BB106" s="149"/>
      <c r="BC106" s="149"/>
      <c r="BD106" s="149"/>
      <c r="BE106" s="152">
        <f t="shared" si="0"/>
        <v>0</v>
      </c>
      <c r="BF106" s="152">
        <f t="shared" si="1"/>
        <v>0</v>
      </c>
      <c r="BG106" s="152">
        <f t="shared" si="2"/>
        <v>0</v>
      </c>
      <c r="BH106" s="152">
        <f t="shared" si="3"/>
        <v>0</v>
      </c>
      <c r="BI106" s="152">
        <f t="shared" si="4"/>
        <v>0</v>
      </c>
      <c r="BJ106" s="151" t="s">
        <v>86</v>
      </c>
      <c r="BK106" s="149"/>
      <c r="BL106" s="149"/>
      <c r="BM106" s="149"/>
    </row>
    <row r="107" spans="1:65" s="2" customFormat="1">
      <c r="A107" s="30"/>
      <c r="B107" s="31"/>
      <c r="C107" s="30"/>
      <c r="D107" s="30"/>
      <c r="E107" s="30"/>
      <c r="F107" s="30"/>
      <c r="G107" s="30"/>
      <c r="H107" s="30"/>
      <c r="I107" s="106"/>
      <c r="J107" s="106"/>
      <c r="K107" s="30"/>
      <c r="L107" s="30"/>
      <c r="M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65" s="2" customFormat="1" ht="29.25" customHeight="1">
      <c r="A108" s="30"/>
      <c r="B108" s="31"/>
      <c r="C108" s="100" t="s">
        <v>118</v>
      </c>
      <c r="D108" s="101"/>
      <c r="E108" s="101"/>
      <c r="F108" s="101"/>
      <c r="G108" s="101"/>
      <c r="H108" s="101"/>
      <c r="I108" s="153"/>
      <c r="J108" s="153"/>
      <c r="K108" s="102">
        <f>ROUND(K96+K100,2)</f>
        <v>0</v>
      </c>
      <c r="L108" s="101"/>
      <c r="M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65" s="2" customFormat="1" ht="6.95" customHeight="1">
      <c r="A109" s="30"/>
      <c r="B109" s="45"/>
      <c r="C109" s="46"/>
      <c r="D109" s="46"/>
      <c r="E109" s="46"/>
      <c r="F109" s="46"/>
      <c r="G109" s="46"/>
      <c r="H109" s="46"/>
      <c r="I109" s="131"/>
      <c r="J109" s="131"/>
      <c r="K109" s="46"/>
      <c r="L109" s="46"/>
      <c r="M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3" spans="1:63" s="2" customFormat="1" ht="6.95" customHeight="1">
      <c r="A113" s="30"/>
      <c r="B113" s="47"/>
      <c r="C113" s="48"/>
      <c r="D113" s="48"/>
      <c r="E113" s="48"/>
      <c r="F113" s="48"/>
      <c r="G113" s="48"/>
      <c r="H113" s="48"/>
      <c r="I113" s="132"/>
      <c r="J113" s="132"/>
      <c r="K113" s="48"/>
      <c r="L113" s="48"/>
      <c r="M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24.95" customHeight="1">
      <c r="A114" s="30"/>
      <c r="B114" s="31"/>
      <c r="C114" s="17" t="s">
        <v>141</v>
      </c>
      <c r="D114" s="30"/>
      <c r="E114" s="30"/>
      <c r="F114" s="30"/>
      <c r="G114" s="30"/>
      <c r="H114" s="30"/>
      <c r="I114" s="106"/>
      <c r="J114" s="106"/>
      <c r="K114" s="30"/>
      <c r="L114" s="30"/>
      <c r="M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106"/>
      <c r="J115" s="106"/>
      <c r="K115" s="30"/>
      <c r="L115" s="30"/>
      <c r="M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12" customHeight="1">
      <c r="A116" s="30"/>
      <c r="B116" s="31"/>
      <c r="C116" s="23" t="s">
        <v>16</v>
      </c>
      <c r="D116" s="30"/>
      <c r="E116" s="30"/>
      <c r="F116" s="30"/>
      <c r="G116" s="30"/>
      <c r="H116" s="30"/>
      <c r="I116" s="106"/>
      <c r="J116" s="106"/>
      <c r="K116" s="30"/>
      <c r="L116" s="30"/>
      <c r="M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6.5" customHeight="1">
      <c r="A117" s="30"/>
      <c r="B117" s="31"/>
      <c r="C117" s="30"/>
      <c r="D117" s="30"/>
      <c r="E117" s="258" t="str">
        <f>E7</f>
        <v>Oprava EOV v úseku Stříbro - Planá u Mariánských Lázní</v>
      </c>
      <c r="F117" s="259"/>
      <c r="G117" s="259"/>
      <c r="H117" s="259"/>
      <c r="I117" s="106"/>
      <c r="J117" s="106"/>
      <c r="K117" s="30"/>
      <c r="L117" s="30"/>
      <c r="M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3" t="s">
        <v>120</v>
      </c>
      <c r="D118" s="30"/>
      <c r="E118" s="30"/>
      <c r="F118" s="30"/>
      <c r="G118" s="30"/>
      <c r="H118" s="30"/>
      <c r="I118" s="106"/>
      <c r="J118" s="106"/>
      <c r="K118" s="30"/>
      <c r="L118" s="30"/>
      <c r="M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53" t="str">
        <f>E9</f>
        <v>S8 - VON</v>
      </c>
      <c r="F119" s="260"/>
      <c r="G119" s="260"/>
      <c r="H119" s="260"/>
      <c r="I119" s="106"/>
      <c r="J119" s="106"/>
      <c r="K119" s="30"/>
      <c r="L119" s="30"/>
      <c r="M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106"/>
      <c r="J120" s="106"/>
      <c r="K120" s="30"/>
      <c r="L120" s="30"/>
      <c r="M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3" t="s">
        <v>19</v>
      </c>
      <c r="D121" s="30"/>
      <c r="E121" s="30"/>
      <c r="F121" s="21" t="str">
        <f>F12</f>
        <v>Trať Stříbro - Planá</v>
      </c>
      <c r="G121" s="30"/>
      <c r="H121" s="30"/>
      <c r="I121" s="107" t="s">
        <v>21</v>
      </c>
      <c r="J121" s="109" t="str">
        <f>IF(J12="","",J12)</f>
        <v>20. 4. 2020</v>
      </c>
      <c r="K121" s="30"/>
      <c r="L121" s="30"/>
      <c r="M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106"/>
      <c r="J122" s="106"/>
      <c r="K122" s="30"/>
      <c r="L122" s="30"/>
      <c r="M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3" t="s">
        <v>23</v>
      </c>
      <c r="D123" s="30"/>
      <c r="E123" s="30"/>
      <c r="F123" s="21" t="str">
        <f>E15</f>
        <v xml:space="preserve"> </v>
      </c>
      <c r="G123" s="30"/>
      <c r="H123" s="30"/>
      <c r="I123" s="107" t="s">
        <v>29</v>
      </c>
      <c r="J123" s="133" t="str">
        <f>E21</f>
        <v xml:space="preserve"> </v>
      </c>
      <c r="K123" s="30"/>
      <c r="L123" s="30"/>
      <c r="M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3" t="s">
        <v>27</v>
      </c>
      <c r="D124" s="30"/>
      <c r="E124" s="30"/>
      <c r="F124" s="21" t="str">
        <f>IF(E18="","",E18)</f>
        <v>Vyplň údaj</v>
      </c>
      <c r="G124" s="30"/>
      <c r="H124" s="30"/>
      <c r="I124" s="107" t="s">
        <v>30</v>
      </c>
      <c r="J124" s="133" t="str">
        <f>E24</f>
        <v xml:space="preserve"> </v>
      </c>
      <c r="K124" s="30"/>
      <c r="L124" s="30"/>
      <c r="M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106"/>
      <c r="J125" s="106"/>
      <c r="K125" s="30"/>
      <c r="L125" s="30"/>
      <c r="M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0" customFormat="1" ht="29.25" customHeight="1">
      <c r="A126" s="154"/>
      <c r="B126" s="155"/>
      <c r="C126" s="156" t="s">
        <v>142</v>
      </c>
      <c r="D126" s="157" t="s">
        <v>61</v>
      </c>
      <c r="E126" s="157" t="s">
        <v>57</v>
      </c>
      <c r="F126" s="157" t="s">
        <v>58</v>
      </c>
      <c r="G126" s="157" t="s">
        <v>143</v>
      </c>
      <c r="H126" s="157" t="s">
        <v>144</v>
      </c>
      <c r="I126" s="158" t="s">
        <v>145</v>
      </c>
      <c r="J126" s="158" t="s">
        <v>146</v>
      </c>
      <c r="K126" s="157" t="s">
        <v>127</v>
      </c>
      <c r="L126" s="159" t="s">
        <v>147</v>
      </c>
      <c r="M126" s="160"/>
      <c r="N126" s="59" t="s">
        <v>1</v>
      </c>
      <c r="O126" s="60" t="s">
        <v>40</v>
      </c>
      <c r="P126" s="60" t="s">
        <v>148</v>
      </c>
      <c r="Q126" s="60" t="s">
        <v>149</v>
      </c>
      <c r="R126" s="60" t="s">
        <v>150</v>
      </c>
      <c r="S126" s="60" t="s">
        <v>151</v>
      </c>
      <c r="T126" s="60" t="s">
        <v>152</v>
      </c>
      <c r="U126" s="60" t="s">
        <v>153</v>
      </c>
      <c r="V126" s="60" t="s">
        <v>154</v>
      </c>
      <c r="W126" s="60" t="s">
        <v>155</v>
      </c>
      <c r="X126" s="61" t="s">
        <v>156</v>
      </c>
      <c r="Y126" s="154"/>
      <c r="Z126" s="154"/>
      <c r="AA126" s="154"/>
      <c r="AB126" s="154"/>
      <c r="AC126" s="154"/>
      <c r="AD126" s="154"/>
      <c r="AE126" s="154"/>
    </row>
    <row r="127" spans="1:63" s="2" customFormat="1" ht="22.9" customHeight="1">
      <c r="A127" s="30"/>
      <c r="B127" s="31"/>
      <c r="C127" s="66" t="s">
        <v>157</v>
      </c>
      <c r="D127" s="30"/>
      <c r="E127" s="30"/>
      <c r="F127" s="30"/>
      <c r="G127" s="30"/>
      <c r="H127" s="30"/>
      <c r="I127" s="106"/>
      <c r="J127" s="106"/>
      <c r="K127" s="161">
        <f>BK127</f>
        <v>0</v>
      </c>
      <c r="L127" s="30"/>
      <c r="M127" s="31"/>
      <c r="N127" s="62"/>
      <c r="O127" s="53"/>
      <c r="P127" s="63"/>
      <c r="Q127" s="162">
        <f>Q128</f>
        <v>0</v>
      </c>
      <c r="R127" s="162">
        <f>R128</f>
        <v>0</v>
      </c>
      <c r="S127" s="63"/>
      <c r="T127" s="163">
        <f>T128</f>
        <v>0</v>
      </c>
      <c r="U127" s="63"/>
      <c r="V127" s="163">
        <f>V128</f>
        <v>0</v>
      </c>
      <c r="W127" s="63"/>
      <c r="X127" s="164">
        <f>X128</f>
        <v>0</v>
      </c>
      <c r="Y127" s="30"/>
      <c r="Z127" s="30"/>
      <c r="AA127" s="30"/>
      <c r="AB127" s="30"/>
      <c r="AC127" s="30"/>
      <c r="AD127" s="30"/>
      <c r="AE127" s="30"/>
      <c r="AT127" s="13" t="s">
        <v>77</v>
      </c>
      <c r="AU127" s="13" t="s">
        <v>129</v>
      </c>
      <c r="BK127" s="165">
        <f>BK128</f>
        <v>0</v>
      </c>
    </row>
    <row r="128" spans="1:63" s="11" customFormat="1" ht="25.9" customHeight="1">
      <c r="B128" s="166"/>
      <c r="D128" s="167" t="s">
        <v>77</v>
      </c>
      <c r="E128" s="168" t="s">
        <v>134</v>
      </c>
      <c r="F128" s="168" t="s">
        <v>331</v>
      </c>
      <c r="I128" s="169"/>
      <c r="J128" s="169"/>
      <c r="K128" s="170">
        <f>BK128</f>
        <v>0</v>
      </c>
      <c r="M128" s="166"/>
      <c r="N128" s="171"/>
      <c r="O128" s="172"/>
      <c r="P128" s="172"/>
      <c r="Q128" s="173">
        <f>SUM(Q129:Q137)</f>
        <v>0</v>
      </c>
      <c r="R128" s="173">
        <f>SUM(R129:R137)</f>
        <v>0</v>
      </c>
      <c r="S128" s="172"/>
      <c r="T128" s="174">
        <f>SUM(T129:T137)</f>
        <v>0</v>
      </c>
      <c r="U128" s="172"/>
      <c r="V128" s="174">
        <f>SUM(V129:V137)</f>
        <v>0</v>
      </c>
      <c r="W128" s="172"/>
      <c r="X128" s="175">
        <f>SUM(X129:X137)</f>
        <v>0</v>
      </c>
      <c r="AR128" s="167" t="s">
        <v>183</v>
      </c>
      <c r="AT128" s="176" t="s">
        <v>77</v>
      </c>
      <c r="AU128" s="176" t="s">
        <v>78</v>
      </c>
      <c r="AY128" s="167" t="s">
        <v>161</v>
      </c>
      <c r="BK128" s="177">
        <f>SUM(BK129:BK137)</f>
        <v>0</v>
      </c>
    </row>
    <row r="129" spans="1:65" s="2" customFormat="1" ht="21.75" customHeight="1">
      <c r="A129" s="30"/>
      <c r="B129" s="146"/>
      <c r="C129" s="178" t="s">
        <v>86</v>
      </c>
      <c r="D129" s="178" t="s">
        <v>162</v>
      </c>
      <c r="E129" s="179" t="s">
        <v>332</v>
      </c>
      <c r="F129" s="180" t="s">
        <v>333</v>
      </c>
      <c r="G129" s="181" t="s">
        <v>334</v>
      </c>
      <c r="H129" s="210"/>
      <c r="I129" s="183"/>
      <c r="J129" s="183"/>
      <c r="K129" s="184">
        <f>ROUND(P129*H129,2)</f>
        <v>0</v>
      </c>
      <c r="L129" s="180" t="s">
        <v>166</v>
      </c>
      <c r="M129" s="31"/>
      <c r="N129" s="185" t="s">
        <v>1</v>
      </c>
      <c r="O129" s="186" t="s">
        <v>41</v>
      </c>
      <c r="P129" s="187">
        <f>I129+J129</f>
        <v>0</v>
      </c>
      <c r="Q129" s="187">
        <f>ROUND(I129*H129,2)</f>
        <v>0</v>
      </c>
      <c r="R129" s="187">
        <f>ROUND(J129*H129,2)</f>
        <v>0</v>
      </c>
      <c r="S129" s="55"/>
      <c r="T129" s="188">
        <f>S129*H129</f>
        <v>0</v>
      </c>
      <c r="U129" s="188">
        <v>0</v>
      </c>
      <c r="V129" s="188">
        <f>U129*H129</f>
        <v>0</v>
      </c>
      <c r="W129" s="188">
        <v>0</v>
      </c>
      <c r="X129" s="189">
        <f>W129*H129</f>
        <v>0</v>
      </c>
      <c r="Y129" s="30"/>
      <c r="Z129" s="30"/>
      <c r="AA129" s="30"/>
      <c r="AB129" s="30"/>
      <c r="AC129" s="30"/>
      <c r="AD129" s="30"/>
      <c r="AE129" s="30"/>
      <c r="AR129" s="190" t="s">
        <v>178</v>
      </c>
      <c r="AT129" s="190" t="s">
        <v>162</v>
      </c>
      <c r="AU129" s="190" t="s">
        <v>86</v>
      </c>
      <c r="AY129" s="13" t="s">
        <v>161</v>
      </c>
      <c r="BE129" s="96">
        <f>IF(O129="základní",K129,0)</f>
        <v>0</v>
      </c>
      <c r="BF129" s="96">
        <f>IF(O129="snížená",K129,0)</f>
        <v>0</v>
      </c>
      <c r="BG129" s="96">
        <f>IF(O129="zákl. přenesená",K129,0)</f>
        <v>0</v>
      </c>
      <c r="BH129" s="96">
        <f>IF(O129="sníž. přenesená",K129,0)</f>
        <v>0</v>
      </c>
      <c r="BI129" s="96">
        <f>IF(O129="nulová",K129,0)</f>
        <v>0</v>
      </c>
      <c r="BJ129" s="13" t="s">
        <v>86</v>
      </c>
      <c r="BK129" s="96">
        <f>ROUND(P129*H129,2)</f>
        <v>0</v>
      </c>
      <c r="BL129" s="13" t="s">
        <v>178</v>
      </c>
      <c r="BM129" s="190" t="s">
        <v>335</v>
      </c>
    </row>
    <row r="130" spans="1:65" s="2" customFormat="1" ht="58.5">
      <c r="A130" s="30"/>
      <c r="B130" s="31"/>
      <c r="C130" s="30"/>
      <c r="D130" s="191" t="s">
        <v>169</v>
      </c>
      <c r="E130" s="30"/>
      <c r="F130" s="192" t="s">
        <v>336</v>
      </c>
      <c r="G130" s="30"/>
      <c r="H130" s="30"/>
      <c r="I130" s="106"/>
      <c r="J130" s="106"/>
      <c r="K130" s="30"/>
      <c r="L130" s="30"/>
      <c r="M130" s="31"/>
      <c r="N130" s="193"/>
      <c r="O130" s="194"/>
      <c r="P130" s="55"/>
      <c r="Q130" s="55"/>
      <c r="R130" s="55"/>
      <c r="S130" s="55"/>
      <c r="T130" s="55"/>
      <c r="U130" s="55"/>
      <c r="V130" s="55"/>
      <c r="W130" s="55"/>
      <c r="X130" s="56"/>
      <c r="Y130" s="30"/>
      <c r="Z130" s="30"/>
      <c r="AA130" s="30"/>
      <c r="AB130" s="30"/>
      <c r="AC130" s="30"/>
      <c r="AD130" s="30"/>
      <c r="AE130" s="30"/>
      <c r="AT130" s="13" t="s">
        <v>169</v>
      </c>
      <c r="AU130" s="13" t="s">
        <v>86</v>
      </c>
    </row>
    <row r="131" spans="1:65" s="2" customFormat="1" ht="19.5">
      <c r="A131" s="30"/>
      <c r="B131" s="31"/>
      <c r="C131" s="30"/>
      <c r="D131" s="191" t="s">
        <v>173</v>
      </c>
      <c r="E131" s="30"/>
      <c r="F131" s="205" t="s">
        <v>337</v>
      </c>
      <c r="G131" s="30"/>
      <c r="H131" s="30"/>
      <c r="I131" s="106"/>
      <c r="J131" s="106"/>
      <c r="K131" s="30"/>
      <c r="L131" s="30"/>
      <c r="M131" s="31"/>
      <c r="N131" s="193"/>
      <c r="O131" s="194"/>
      <c r="P131" s="55"/>
      <c r="Q131" s="55"/>
      <c r="R131" s="55"/>
      <c r="S131" s="55"/>
      <c r="T131" s="55"/>
      <c r="U131" s="55"/>
      <c r="V131" s="55"/>
      <c r="W131" s="55"/>
      <c r="X131" s="56"/>
      <c r="Y131" s="30"/>
      <c r="Z131" s="30"/>
      <c r="AA131" s="30"/>
      <c r="AB131" s="30"/>
      <c r="AC131" s="30"/>
      <c r="AD131" s="30"/>
      <c r="AE131" s="30"/>
      <c r="AT131" s="13" t="s">
        <v>173</v>
      </c>
      <c r="AU131" s="13" t="s">
        <v>86</v>
      </c>
    </row>
    <row r="132" spans="1:65" s="2" customFormat="1" ht="21.75" customHeight="1">
      <c r="A132" s="30"/>
      <c r="B132" s="146"/>
      <c r="C132" s="178" t="s">
        <v>88</v>
      </c>
      <c r="D132" s="178" t="s">
        <v>162</v>
      </c>
      <c r="E132" s="179" t="s">
        <v>338</v>
      </c>
      <c r="F132" s="180" t="s">
        <v>339</v>
      </c>
      <c r="G132" s="181" t="s">
        <v>334</v>
      </c>
      <c r="H132" s="210"/>
      <c r="I132" s="183"/>
      <c r="J132" s="183"/>
      <c r="K132" s="184">
        <f>ROUND(P132*H132,2)</f>
        <v>0</v>
      </c>
      <c r="L132" s="180" t="s">
        <v>166</v>
      </c>
      <c r="M132" s="31"/>
      <c r="N132" s="185" t="s">
        <v>1</v>
      </c>
      <c r="O132" s="186" t="s">
        <v>41</v>
      </c>
      <c r="P132" s="187">
        <f>I132+J132</f>
        <v>0</v>
      </c>
      <c r="Q132" s="187">
        <f>ROUND(I132*H132,2)</f>
        <v>0</v>
      </c>
      <c r="R132" s="187">
        <f>ROUND(J132*H132,2)</f>
        <v>0</v>
      </c>
      <c r="S132" s="55"/>
      <c r="T132" s="188">
        <f>S132*H132</f>
        <v>0</v>
      </c>
      <c r="U132" s="188">
        <v>0</v>
      </c>
      <c r="V132" s="188">
        <f>U132*H132</f>
        <v>0</v>
      </c>
      <c r="W132" s="188">
        <v>0</v>
      </c>
      <c r="X132" s="189">
        <f>W132*H132</f>
        <v>0</v>
      </c>
      <c r="Y132" s="30"/>
      <c r="Z132" s="30"/>
      <c r="AA132" s="30"/>
      <c r="AB132" s="30"/>
      <c r="AC132" s="30"/>
      <c r="AD132" s="30"/>
      <c r="AE132" s="30"/>
      <c r="AR132" s="190" t="s">
        <v>178</v>
      </c>
      <c r="AT132" s="190" t="s">
        <v>162</v>
      </c>
      <c r="AU132" s="190" t="s">
        <v>86</v>
      </c>
      <c r="AY132" s="13" t="s">
        <v>161</v>
      </c>
      <c r="BE132" s="96">
        <f>IF(O132="základní",K132,0)</f>
        <v>0</v>
      </c>
      <c r="BF132" s="96">
        <f>IF(O132="snížená",K132,0)</f>
        <v>0</v>
      </c>
      <c r="BG132" s="96">
        <f>IF(O132="zákl. přenesená",K132,0)</f>
        <v>0</v>
      </c>
      <c r="BH132" s="96">
        <f>IF(O132="sníž. přenesená",K132,0)</f>
        <v>0</v>
      </c>
      <c r="BI132" s="96">
        <f>IF(O132="nulová",K132,0)</f>
        <v>0</v>
      </c>
      <c r="BJ132" s="13" t="s">
        <v>86</v>
      </c>
      <c r="BK132" s="96">
        <f>ROUND(P132*H132,2)</f>
        <v>0</v>
      </c>
      <c r="BL132" s="13" t="s">
        <v>178</v>
      </c>
      <c r="BM132" s="190" t="s">
        <v>340</v>
      </c>
    </row>
    <row r="133" spans="1:65" s="2" customFormat="1">
      <c r="A133" s="30"/>
      <c r="B133" s="31"/>
      <c r="C133" s="30"/>
      <c r="D133" s="191" t="s">
        <v>169</v>
      </c>
      <c r="E133" s="30"/>
      <c r="F133" s="192" t="s">
        <v>339</v>
      </c>
      <c r="G133" s="30"/>
      <c r="H133" s="30"/>
      <c r="I133" s="106"/>
      <c r="J133" s="106"/>
      <c r="K133" s="30"/>
      <c r="L133" s="30"/>
      <c r="M133" s="31"/>
      <c r="N133" s="193"/>
      <c r="O133" s="194"/>
      <c r="P133" s="55"/>
      <c r="Q133" s="55"/>
      <c r="R133" s="55"/>
      <c r="S133" s="55"/>
      <c r="T133" s="55"/>
      <c r="U133" s="55"/>
      <c r="V133" s="55"/>
      <c r="W133" s="55"/>
      <c r="X133" s="56"/>
      <c r="Y133" s="30"/>
      <c r="Z133" s="30"/>
      <c r="AA133" s="30"/>
      <c r="AB133" s="30"/>
      <c r="AC133" s="30"/>
      <c r="AD133" s="30"/>
      <c r="AE133" s="30"/>
      <c r="AT133" s="13" t="s">
        <v>169</v>
      </c>
      <c r="AU133" s="13" t="s">
        <v>86</v>
      </c>
    </row>
    <row r="134" spans="1:65" s="2" customFormat="1" ht="19.5">
      <c r="A134" s="30"/>
      <c r="B134" s="31"/>
      <c r="C134" s="30"/>
      <c r="D134" s="191" t="s">
        <v>173</v>
      </c>
      <c r="E134" s="30"/>
      <c r="F134" s="205" t="s">
        <v>341</v>
      </c>
      <c r="G134" s="30"/>
      <c r="H134" s="30"/>
      <c r="I134" s="106"/>
      <c r="J134" s="106"/>
      <c r="K134" s="30"/>
      <c r="L134" s="30"/>
      <c r="M134" s="31"/>
      <c r="N134" s="193"/>
      <c r="O134" s="194"/>
      <c r="P134" s="55"/>
      <c r="Q134" s="55"/>
      <c r="R134" s="55"/>
      <c r="S134" s="55"/>
      <c r="T134" s="55"/>
      <c r="U134" s="55"/>
      <c r="V134" s="55"/>
      <c r="W134" s="55"/>
      <c r="X134" s="56"/>
      <c r="Y134" s="30"/>
      <c r="Z134" s="30"/>
      <c r="AA134" s="30"/>
      <c r="AB134" s="30"/>
      <c r="AC134" s="30"/>
      <c r="AD134" s="30"/>
      <c r="AE134" s="30"/>
      <c r="AT134" s="13" t="s">
        <v>173</v>
      </c>
      <c r="AU134" s="13" t="s">
        <v>86</v>
      </c>
    </row>
    <row r="135" spans="1:65" s="2" customFormat="1" ht="21.75" customHeight="1">
      <c r="A135" s="30"/>
      <c r="B135" s="146"/>
      <c r="C135" s="178" t="s">
        <v>160</v>
      </c>
      <c r="D135" s="178" t="s">
        <v>162</v>
      </c>
      <c r="E135" s="179" t="s">
        <v>342</v>
      </c>
      <c r="F135" s="180" t="s">
        <v>343</v>
      </c>
      <c r="G135" s="181" t="s">
        <v>344</v>
      </c>
      <c r="H135" s="182">
        <v>1</v>
      </c>
      <c r="I135" s="183"/>
      <c r="J135" s="183"/>
      <c r="K135" s="184">
        <f>ROUND(P135*H135,2)</f>
        <v>0</v>
      </c>
      <c r="L135" s="180" t="s">
        <v>166</v>
      </c>
      <c r="M135" s="31"/>
      <c r="N135" s="185" t="s">
        <v>1</v>
      </c>
      <c r="O135" s="186" t="s">
        <v>41</v>
      </c>
      <c r="P135" s="187">
        <f>I135+J135</f>
        <v>0</v>
      </c>
      <c r="Q135" s="187">
        <f>ROUND(I135*H135,2)</f>
        <v>0</v>
      </c>
      <c r="R135" s="187">
        <f>ROUND(J135*H135,2)</f>
        <v>0</v>
      </c>
      <c r="S135" s="55"/>
      <c r="T135" s="188">
        <f>S135*H135</f>
        <v>0</v>
      </c>
      <c r="U135" s="188">
        <v>0</v>
      </c>
      <c r="V135" s="188">
        <f>U135*H135</f>
        <v>0</v>
      </c>
      <c r="W135" s="188">
        <v>0</v>
      </c>
      <c r="X135" s="189">
        <f>W135*H135</f>
        <v>0</v>
      </c>
      <c r="Y135" s="30"/>
      <c r="Z135" s="30"/>
      <c r="AA135" s="30"/>
      <c r="AB135" s="30"/>
      <c r="AC135" s="30"/>
      <c r="AD135" s="30"/>
      <c r="AE135" s="30"/>
      <c r="AR135" s="190" t="s">
        <v>178</v>
      </c>
      <c r="AT135" s="190" t="s">
        <v>162</v>
      </c>
      <c r="AU135" s="190" t="s">
        <v>86</v>
      </c>
      <c r="AY135" s="13" t="s">
        <v>161</v>
      </c>
      <c r="BE135" s="96">
        <f>IF(O135="základní",K135,0)</f>
        <v>0</v>
      </c>
      <c r="BF135" s="96">
        <f>IF(O135="snížená",K135,0)</f>
        <v>0</v>
      </c>
      <c r="BG135" s="96">
        <f>IF(O135="zákl. přenesená",K135,0)</f>
        <v>0</v>
      </c>
      <c r="BH135" s="96">
        <f>IF(O135="sníž. přenesená",K135,0)</f>
        <v>0</v>
      </c>
      <c r="BI135" s="96">
        <f>IF(O135="nulová",K135,0)</f>
        <v>0</v>
      </c>
      <c r="BJ135" s="13" t="s">
        <v>86</v>
      </c>
      <c r="BK135" s="96">
        <f>ROUND(P135*H135,2)</f>
        <v>0</v>
      </c>
      <c r="BL135" s="13" t="s">
        <v>178</v>
      </c>
      <c r="BM135" s="190" t="s">
        <v>345</v>
      </c>
    </row>
    <row r="136" spans="1:65" s="2" customFormat="1">
      <c r="A136" s="30"/>
      <c r="B136" s="31"/>
      <c r="C136" s="30"/>
      <c r="D136" s="191" t="s">
        <v>169</v>
      </c>
      <c r="E136" s="30"/>
      <c r="F136" s="192" t="s">
        <v>343</v>
      </c>
      <c r="G136" s="30"/>
      <c r="H136" s="30"/>
      <c r="I136" s="106"/>
      <c r="J136" s="106"/>
      <c r="K136" s="30"/>
      <c r="L136" s="30"/>
      <c r="M136" s="31"/>
      <c r="N136" s="193"/>
      <c r="O136" s="194"/>
      <c r="P136" s="55"/>
      <c r="Q136" s="55"/>
      <c r="R136" s="55"/>
      <c r="S136" s="55"/>
      <c r="T136" s="55"/>
      <c r="U136" s="55"/>
      <c r="V136" s="55"/>
      <c r="W136" s="55"/>
      <c r="X136" s="56"/>
      <c r="Y136" s="30"/>
      <c r="Z136" s="30"/>
      <c r="AA136" s="30"/>
      <c r="AB136" s="30"/>
      <c r="AC136" s="30"/>
      <c r="AD136" s="30"/>
      <c r="AE136" s="30"/>
      <c r="AT136" s="13" t="s">
        <v>169</v>
      </c>
      <c r="AU136" s="13" t="s">
        <v>86</v>
      </c>
    </row>
    <row r="137" spans="1:65" s="2" customFormat="1" ht="19.5">
      <c r="A137" s="30"/>
      <c r="B137" s="31"/>
      <c r="C137" s="30"/>
      <c r="D137" s="191" t="s">
        <v>173</v>
      </c>
      <c r="E137" s="30"/>
      <c r="F137" s="205" t="s">
        <v>346</v>
      </c>
      <c r="G137" s="30"/>
      <c r="H137" s="30"/>
      <c r="I137" s="106"/>
      <c r="J137" s="106"/>
      <c r="K137" s="30"/>
      <c r="L137" s="30"/>
      <c r="M137" s="31"/>
      <c r="N137" s="206"/>
      <c r="O137" s="207"/>
      <c r="P137" s="208"/>
      <c r="Q137" s="208"/>
      <c r="R137" s="208"/>
      <c r="S137" s="208"/>
      <c r="T137" s="208"/>
      <c r="U137" s="208"/>
      <c r="V137" s="208"/>
      <c r="W137" s="208"/>
      <c r="X137" s="209"/>
      <c r="Y137" s="30"/>
      <c r="Z137" s="30"/>
      <c r="AA137" s="30"/>
      <c r="AB137" s="30"/>
      <c r="AC137" s="30"/>
      <c r="AD137" s="30"/>
      <c r="AE137" s="30"/>
      <c r="AT137" s="13" t="s">
        <v>173</v>
      </c>
      <c r="AU137" s="13" t="s">
        <v>86</v>
      </c>
    </row>
    <row r="138" spans="1:65" s="2" customFormat="1" ht="6.95" customHeight="1">
      <c r="A138" s="30"/>
      <c r="B138" s="45"/>
      <c r="C138" s="46"/>
      <c r="D138" s="46"/>
      <c r="E138" s="46"/>
      <c r="F138" s="46"/>
      <c r="G138" s="46"/>
      <c r="H138" s="46"/>
      <c r="I138" s="131"/>
      <c r="J138" s="131"/>
      <c r="K138" s="46"/>
      <c r="L138" s="46"/>
      <c r="M138" s="31"/>
      <c r="N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</sheetData>
  <autoFilter ref="C126:L137"/>
  <mergeCells count="14">
    <mergeCell ref="D105:F105"/>
    <mergeCell ref="E117:H117"/>
    <mergeCell ref="E119:H119"/>
    <mergeCell ref="M2:Z2"/>
    <mergeCell ref="E87:H87"/>
    <mergeCell ref="D101:F101"/>
    <mergeCell ref="D102:F102"/>
    <mergeCell ref="D103:F103"/>
    <mergeCell ref="D104:F10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S1 - ŽST Stříbro</vt:lpstr>
      <vt:lpstr>S2 - ŽST Milíkov</vt:lpstr>
      <vt:lpstr>S3 - ŽST Svojšín</vt:lpstr>
      <vt:lpstr>S4 - ŽST Ošelín</vt:lpstr>
      <vt:lpstr>S5 - ŽST Pavlovice</vt:lpstr>
      <vt:lpstr>S6 - ŽST Brod nad Tichou</vt:lpstr>
      <vt:lpstr>S7 - ŽST Planá u Mariánsk...</vt:lpstr>
      <vt:lpstr>S8 - VON</vt:lpstr>
      <vt:lpstr>'Rekapitulace stavby'!Názvy_tisku</vt:lpstr>
      <vt:lpstr>'S1 - ŽST Stříbro'!Názvy_tisku</vt:lpstr>
      <vt:lpstr>'S2 - ŽST Milíkov'!Názvy_tisku</vt:lpstr>
      <vt:lpstr>'S3 - ŽST Svojšín'!Názvy_tisku</vt:lpstr>
      <vt:lpstr>'S4 - ŽST Ošelín'!Názvy_tisku</vt:lpstr>
      <vt:lpstr>'S5 - ŽST Pavlovice'!Názvy_tisku</vt:lpstr>
      <vt:lpstr>'S6 - ŽST Brod nad Tichou'!Názvy_tisku</vt:lpstr>
      <vt:lpstr>'S7 - ŽST Planá u Mariánsk...'!Názvy_tisku</vt:lpstr>
      <vt:lpstr>'S8 - VON'!Názvy_tisku</vt:lpstr>
      <vt:lpstr>'Rekapitulace stavby'!Oblast_tisku</vt:lpstr>
      <vt:lpstr>'S1 - ŽST Stříbro'!Oblast_tisku</vt:lpstr>
      <vt:lpstr>'S2 - ŽST Milíkov'!Oblast_tisku</vt:lpstr>
      <vt:lpstr>'S3 - ŽST Svojšín'!Oblast_tisku</vt:lpstr>
      <vt:lpstr>'S4 - ŽST Ošelín'!Oblast_tisku</vt:lpstr>
      <vt:lpstr>'S5 - ŽST Pavlovice'!Oblast_tisku</vt:lpstr>
      <vt:lpstr>'S6 - ŽST Brod nad Tichou'!Oblast_tisku</vt:lpstr>
      <vt:lpstr>'S7 - ŽST Planá u Mariánsk...'!Oblast_tisku</vt:lpstr>
      <vt:lpstr>'S8 -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Hošek Miroslav, Ing.</dc:creator>
  <cp:lastModifiedBy>Freisleben Miroslav, Ing.</cp:lastModifiedBy>
  <dcterms:created xsi:type="dcterms:W3CDTF">2020-05-05T11:20:23Z</dcterms:created>
  <dcterms:modified xsi:type="dcterms:W3CDTF">2020-05-07T08:05:21Z</dcterms:modified>
</cp:coreProperties>
</file>