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S01 - ÚOŽI" sheetId="2" r:id="rId2"/>
    <sheet name="PS02 - URS" sheetId="3" r:id="rId3"/>
    <sheet name="SO02 - VON" sheetId="4" r:id="rId4"/>
    <sheet name="Pokyny pro vyplnění" sheetId="5" r:id="rId5"/>
  </sheets>
  <definedNames>
    <definedName name="_xlnm.Print_Area" localSheetId="0">'Rekapitulace stavby'!$D$4:$AO$36,'Rekapitulace stavby'!$C$42:$AQ$59</definedName>
    <definedName name="_xlnm._FilterDatabase" localSheetId="1" hidden="1">'PS01 - ÚOŽI'!$C$86:$K$128</definedName>
    <definedName name="_xlnm.Print_Area" localSheetId="1">'PS01 - ÚOŽI'!$C$4:$J$41,'PS01 - ÚOŽI'!$C$47:$J$66,'PS01 - ÚOŽI'!$C$72:$K$128</definedName>
    <definedName name="_xlnm._FilterDatabase" localSheetId="2" hidden="1">'PS02 - URS'!$C$86:$K$437</definedName>
    <definedName name="_xlnm.Print_Area" localSheetId="2">'PS02 - URS'!$C$4:$J$41,'PS02 - URS'!$C$47:$J$66,'PS02 - URS'!$C$72:$K$437</definedName>
    <definedName name="_xlnm._FilterDatabase" localSheetId="3" hidden="1">'SO02 - VON'!$C$80:$K$97</definedName>
    <definedName name="_xlnm.Print_Area" localSheetId="3">'SO02 - VON'!$C$4:$J$39,'SO02 - VON'!$C$45:$J$62,'SO02 - VON'!$C$68:$K$97</definedName>
    <definedName name="_xlnm.Print_Area" localSheetId="4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'PS01 - ÚOŽI'!$86:$86</definedName>
    <definedName name="_xlnm.Print_Titles" localSheetId="2">'PS02 - URS'!$86:$86</definedName>
    <definedName name="_xlnm.Print_Titles" localSheetId="3">'SO02 - VON'!$80:$80</definedName>
  </definedNames>
  <calcPr fullCalcOnLoad="1"/>
</workbook>
</file>

<file path=xl/sharedStrings.xml><?xml version="1.0" encoding="utf-8"?>
<sst xmlns="http://schemas.openxmlformats.org/spreadsheetml/2006/main" count="4202" uniqueCount="1023">
  <si>
    <t>Export Komplet</t>
  </si>
  <si>
    <t>VZ</t>
  </si>
  <si>
    <t>2.0</t>
  </si>
  <si>
    <t>ZAMOK</t>
  </si>
  <si>
    <t>False</t>
  </si>
  <si>
    <t>{79546cb2-1497-47ed-88c8-8532fd75021a}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</si>
  <si>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</si>
  <si>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</si>
  <si>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</si>
  <si>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</si>
  <si>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</si>
  <si>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</si>
  <si>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</si>
  <si>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</si>
  <si>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64020131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</si>
  <si>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</si>
  <si>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</si>
  <si>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Opravy a údržba skalních zářezů u ST 2020 - 2021</t>
  </si>
  <si>
    <t>KSO:</t>
  </si>
  <si>
    <t/>
  </si>
  <si>
    <t>CC-CZ:</t>
  </si>
  <si>
    <t>Místo:</t>
  </si>
  <si>
    <t xml:space="preserve"> </t>
  </si>
  <si>
    <t>Datum:</t>
  </si>
  <si>
    <t>7. 4. 2020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</si>
  <si>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</si>
  <si>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</si>
  <si>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</si>
  <si>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</si>
  <si>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</si>
  <si>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</si>
  <si>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</si>
  <si>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</si>
  <si>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</si>
  <si>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</si>
  <si>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</si>
  <si>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</si>
  <si>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</si>
  <si>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</si>
  <si>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</si>
  <si>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</si>
  <si>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</si>
  <si>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</si>
  <si>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</si>
  <si>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</si>
  <si>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</si>
  <si>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</si>
  <si>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</si>
  <si>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</si>
  <si>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</si>
  <si>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</si>
  <si>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</si>
  <si>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</si>
  <si>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</si>
  <si>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</si>
  <si>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</si>
  <si>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</si>
  <si>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</si>
  <si>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</si>
  <si>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</si>
  <si>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</si>
  <si>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</si>
  <si>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</si>
  <si>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</si>
  <si>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</si>
  <si>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</si>
  <si>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</si>
  <si>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</si>
  <si>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</si>
  <si>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</si>
  <si>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</si>
  <si>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</si>
  <si>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</si>
  <si>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SO01</t>
  </si>
  <si>
    <t>Údržba skalních zářezů</t>
  </si>
  <si>
    <t>STA</t>
  </si>
  <si>
    <t>1</t>
  </si>
  <si>
    <t>{69e0c16b-75dd-4c95-a96e-fe6249b55e69}</t>
  </si>
  <si>
    <t>2</t>
  </si>
  <si>
    <t>/</t>
  </si>
  <si>
    <t>PS01</t>
  </si>
  <si>
    <t>ÚOŽI</t>
  </si>
  <si>
    <t>Soupis</t>
  </si>
  <si>
    <t>{7c6d90ed-ce28-46ff-966e-75bfbb935f41}</t>
  </si>
  <si>
    <t>PS02</t>
  </si>
  <si>
    <t>URS</t>
  </si>
  <si>
    <t>{8591c3cd-6a23-4713-8ed5-8a812d5291d2}</t>
  </si>
  <si>
    <t>SO02</t>
  </si>
  <si>
    <t>VON</t>
  </si>
  <si>
    <t>PRO</t>
  </si>
  <si>
    <t>{3a920ac7-9210-47e8-877f-36cbdaa946f3}</t>
  </si>
  <si>
    <t>KRYCÍ LIST SOUPISU PRACÍ</t>
  </si>
  <si>
    <t>Objekt:</t>
  </si>
  <si>
    <t>SO01 - Údržba skalních zářezů</t>
  </si>
  <si>
    <t>Soupis:</t>
  </si>
  <si>
    <t>PS01 - ÚOŽI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</si>
  <si>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</si>
  <si>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</si>
  <si>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</si>
  <si>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</si>
  <si>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</si>
  <si>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5 - Komunikace pozemní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</si>
  <si>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</si>
  <si>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</si>
  <si>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</si>
  <si>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</si>
  <si>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</si>
  <si>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</si>
  <si>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</si>
  <si>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</si>
  <si>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</si>
  <si>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</si>
  <si>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</si>
  <si>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</si>
  <si>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</si>
  <si>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</si>
  <si>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</si>
  <si>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</si>
  <si>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</si>
  <si>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</si>
  <si>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</si>
  <si>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5904040110</t>
  </si>
  <si>
    <t>Rizikové kácení stromů listnatých se sklonem terénu přes 1:2 obvodem kmene od 31 do 63 cm</t>
  </si>
  <si>
    <t>kus</t>
  </si>
  <si>
    <t>Sborník UOŽI 01 2020</t>
  </si>
  <si>
    <t>4</t>
  </si>
  <si>
    <t>608475948</t>
  </si>
  <si>
    <t>PP</t>
  </si>
  <si>
    <t>Rizikové kácení stromů listnatých se sklonem terénu přes 1:2 obvodem kmene od 31 do 63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</si>
  <si>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PSC</t>
  </si>
  <si>
    <t>Poznámka k souboru cen:
1. V cenách jsou započteny náklady na použití lanové nebo podobné techniky na odvětvení, kácení, rozřezání a snesení kmene, spálení, štěpkování a rozprostření nebo naložení odpadu na dopravní prostředek a uložení na skládku.
2. V cenách nejsou obsaženy náklady na dopravu a skládkovné.</t>
  </si>
  <si>
    <t>5904040120</t>
  </si>
  <si>
    <t>Rizikové kácení stromů listnatých se sklonem terénu přes 1:2 obvodem kmene přes 63 do 80 cm</t>
  </si>
  <si>
    <t>1799593719</t>
  </si>
  <si>
    <t>Rizikové kácení stromů listnatých se sklonem terénu přes 1:2 obvodem kmene přes 63 do 80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</si>
  <si>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3</t>
  </si>
  <si>
    <t>5904040130</t>
  </si>
  <si>
    <t>Rizikové kácení stromů listnatých se sklonem terénu přes 1:2 obvodem kmene přes 80 do 157 cm</t>
  </si>
  <si>
    <t>2129205515</t>
  </si>
  <si>
    <t>Rizikové kácení stromů listnatých se sklonem terénu přes 1:2 obvodem kmene přes 80 do 157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</si>
  <si>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5904040140</t>
  </si>
  <si>
    <t>Rizikové kácení stromů listnatých se sklonem terénu přes 1:2 obvodem kmene přes 157 do 220 cm</t>
  </si>
  <si>
    <t>-138454927</t>
  </si>
  <si>
    <t>Rizikové kácení stromů listnatých se sklonem terénu přes 1:2 obvodem kmene přes 157 do 220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</si>
  <si>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5904040310</t>
  </si>
  <si>
    <t>Rizikové kácení stromů jehličnatých se sklonem terénu přes 1:2 obvodem kmene od 31 do 63 cm</t>
  </si>
  <si>
    <t>424505020</t>
  </si>
  <si>
    <t>Rizikové kácení stromů jehličnatých se sklonem terénu přes 1:2 obvodem kmene od 31 do 63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</si>
  <si>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6</t>
  </si>
  <si>
    <t>5904040320</t>
  </si>
  <si>
    <t>Rizikové kácení stromů jehličnatých se sklonem terénu přes 1:2 obvodem kmene přes 63 do 80 cm</t>
  </si>
  <si>
    <t>139426544</t>
  </si>
  <si>
    <t>Rizikové kácení stromů jehličnatých se sklonem terénu přes 1:2 obvodem kmene přes 63 do 80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</si>
  <si>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7</t>
  </si>
  <si>
    <t>5904040330</t>
  </si>
  <si>
    <t>Rizikové kácení stromů jehličnatých se sklonem terénu přes 1:2 obvodem kmene přes 80 do 157 cm</t>
  </si>
  <si>
    <t>-1363381815</t>
  </si>
  <si>
    <t>Rizikové kácení stromů jehličnatých se sklonem terénu přes 1:2 obvodem kmene přes 80 do 157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</si>
  <si>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8</t>
  </si>
  <si>
    <t>5904040340</t>
  </si>
  <si>
    <t>Rizikové kácení stromů jehličnatých se sklonem terénu přes 1:2 obvodem kmene přes 157 do 220 cm</t>
  </si>
  <si>
    <t>579219343</t>
  </si>
  <si>
    <t>Rizikové kácení stromů jehličnatých se sklonem terénu přes 1:2 obvodem kmene přes 157 do 220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</si>
  <si>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9</t>
  </si>
  <si>
    <t>5904045010</t>
  </si>
  <si>
    <t>Odstranění pařezu mechanicky průměru do 10 cm</t>
  </si>
  <si>
    <t>-516151838</t>
  </si>
  <si>
    <t>Odstranění pařezu mechanicky průměru do 10 cm. Poznámka: 1. V cenách jsou započteny náklady na mechanickou likvidaci pařezu odtěžením, odfrézováním nebo na biologickou likvidaci aplikací chemikálie do vyvrtaných otvorů včetně jejího dodání, odstranění vzniklého odpadu a urovnání terénu a náklady na dodávku chemikálie.</t>
  </si>
  <si>
    <t>Poznámka k souboru cen:
1. V cenách jsou započteny náklady na mechanickou likvidaci pařezu odtěžením, odfrézováním nebo na biologickou likvidaci aplikací chemikálie do vyvrtaných otvorů včetně jejího dodání, odstranění vzniklého odpadu a urovnání terénu a náklady na dodávku chemikálie.</t>
  </si>
  <si>
    <t>10</t>
  </si>
  <si>
    <t>5904045020</t>
  </si>
  <si>
    <t>Odstranění pařezu mechanicky průměru přes 10 cm do 30 cm</t>
  </si>
  <si>
    <t>-1089728521</t>
  </si>
  <si>
    <t>Odstranění pařezu mechanicky průměru přes 10 cm do 30 cm. Poznámka: 1. V cenách jsou započteny náklady na mechanickou likvidaci pařezu odtěžením, odfrézováním nebo na biologickou likvidaci aplikací chemikálie do vyvrtaných otvorů včetně jejího dodání, odstranění vzniklého odpadu a urovnání terénu a náklady na dodávku chemikálie.</t>
  </si>
  <si>
    <t>11</t>
  </si>
  <si>
    <t>5904045030</t>
  </si>
  <si>
    <t>Odstranění pařezu mechanicky průměru přes 30 cm do 60 cm</t>
  </si>
  <si>
    <t>1996674728</t>
  </si>
  <si>
    <t>Odstranění pařezu mechanicky průměru přes 30 cm do 60 cm. Poznámka: 1. V cenách jsou započteny náklady na mechanickou likvidaci pařezu odtěžením, odfrézováním nebo na biologickou likvidaci aplikací chemikálie do vyvrtaných otvorů včetně jejího dodání, odstranění vzniklého odpadu a urovnání terénu a náklady na dodávku chemikálie.</t>
  </si>
  <si>
    <t>12</t>
  </si>
  <si>
    <t>5904045040</t>
  </si>
  <si>
    <t>Odstranění pařezu mechanicky průměru přes 60 cm do 100 cm</t>
  </si>
  <si>
    <t>1331754445</t>
  </si>
  <si>
    <t>Odstranění pařezu mechanicky průměru přes 60 cm do 100 cm. Poznámka: 1. V cenách jsou započteny náklady na mechanickou likvidaci pařezu odtěžením, odfrézováním nebo na biologickou likvidaci aplikací chemikálie do vyvrtaných otvorů včetně jejího dodání, odstranění vzniklého odpadu a urovnání terénu a náklady na dodávku chemikálie.</t>
  </si>
  <si>
    <t>13</t>
  </si>
  <si>
    <t>5904045050</t>
  </si>
  <si>
    <t>Odstranění pařezu mechanicky průměru přes 100 cm</t>
  </si>
  <si>
    <t>-58171919</t>
  </si>
  <si>
    <t>Odstranění pařezu mechanicky průměru přes 100 cm. Poznámka: 1. V cenách jsou započteny náklady na mechanickou likvidaci pařezu odtěžením, odfrézováním nebo na biologickou likvidaci aplikací chemikálie do vyvrtaných otvorů včetně jejího dodání, odstranění vzniklého odpadu a urovnání terénu a náklady na dodávku chemikálie.</t>
  </si>
  <si>
    <t>PS02 - URS</t>
  </si>
  <si>
    <t xml:space="preserve">    1 - Zemní práce</t>
  </si>
  <si>
    <t>Zemní práce</t>
  </si>
  <si>
    <t>122412511</t>
  </si>
  <si>
    <t>Odkopávky a prokopávky nezapažené pro železnice v soudržné hornině třídy těžitelnosti II, skupiny 5 objem do 10 m3 ručně</t>
  </si>
  <si>
    <t>m3</t>
  </si>
  <si>
    <t>CS ÚRS 2020 01</t>
  </si>
  <si>
    <t>1262870248</t>
  </si>
  <si>
    <t>Odkopávky a prokopávky pro spodní stavbu železnic ručně zapažených i nezapažených objemu do 10 m3 v hornině třídy těžitelnosti II skupiny 5 soudržných</t>
  </si>
  <si>
    <t xml:space="preserve">Poznámka k souboru cen:
1. Ceny lze použít i pro vykopávky:
a) příkopů pro železnice a to i tehdy, jsou-li vykopávky těchto příkopů samostatným objektem,
b) v zemnících na suchu, jestliže tyto vykopávky souvisejí územně s odkopávkami nebo prokopávkami pro spodní stavbu železnic,
2. V cenách jsou započteny i náklady na přehození výkopku na vzdálenost do 3 m nebo naložení na dopravní prostředek.
</t>
  </si>
  <si>
    <t>153211006</t>
  </si>
  <si>
    <t>Zřízení stříkaného betonu tl do 300 mm skalních a poloskalních ploch</t>
  </si>
  <si>
    <t>m2</t>
  </si>
  <si>
    <t>1020956044</t>
  </si>
  <si>
    <t>Zřízení stříkaného betonu skalních a poloskalních ploch průměrné tloušťky přes 250 do 300 mm</t>
  </si>
  <si>
    <t xml:space="preserve">Poznámka k souboru cen:
1. V cenách jsou započteny ï náklady na použití stroje určeného ke strojnímu omítání.
2. V cenách nejsou započteny náklady na:
a) betonovou směs; tyto náklady se oceňují ve specifikaci,
b) popř. nutnou úpravu plochy před zhotovením nástřiku z betonu,
c) ocelovou výztuž; tyto náklady se oceňují cenami souborů cen:
- 153 27-11. Kotvičky pro výztuž stříkaného betonu.
- 153 27-2 . Výztuž stříkaného betonu příčná a podélná,
- 153 27-31. Výztuž stříkaného betonu ze svařovaných sítí,
d) odklizení odpadu ze stříkaného betonu; tyto náklady se oceňují cenami pro odvoz zeminy.
3. Množství měrných jednotek se určuje v m2 rozvinuté lícní plochy stříkaného betonu.
</t>
  </si>
  <si>
    <t>M</t>
  </si>
  <si>
    <t>58560190</t>
  </si>
  <si>
    <t>směs torkretovací betonová pro suché stříkání pevnost do 25MPa</t>
  </si>
  <si>
    <t>t</t>
  </si>
  <si>
    <t>-168954927</t>
  </si>
  <si>
    <t>směs tokretovací betonová pro suché stříkání pevnost do 25MPa</t>
  </si>
  <si>
    <t>153271122</t>
  </si>
  <si>
    <t>Kotvičky pro výztuž stříkaného betonu do malty hl do 0,4 m z oceli BSt 500 D do 16 mm</t>
  </si>
  <si>
    <t>-907485816</t>
  </si>
  <si>
    <t>Kotvičky pro výztuž stříkaného betonu z betonářské oceli BSt 500 do malty hloubky přes 200 do 400 mm, průměru přes 10 do 16 mm</t>
  </si>
  <si>
    <t xml:space="preserve">Poznámka k souboru cen:
1. V cenách jsou započteny i náklady na:
a) rozměření, vyvrtání otvoru a opotřebení vrtného materiálu,
b) případné vyčištění otvoru (vyfoukáním otvoru),
c) vyplnění otvorů maltou a osazení a dodání kotev.
</t>
  </si>
  <si>
    <t>153273113</t>
  </si>
  <si>
    <t>Výztuž stříkaného betonu ze svařovaných sítí jednovrstvá D drátu 8 mm skalních a poloskalních ploch</t>
  </si>
  <si>
    <t>1863541605</t>
  </si>
  <si>
    <t>Výztuž stříkaného betonu ze svařovaných sítí skalních a poloskalních ploch jednovrstvých, průměru drátu přes 6 do 8 mm</t>
  </si>
  <si>
    <t xml:space="preserve">Poznámka k souboru cen:
1. V cenách jsou započteny i náklady na výztuž a její provázání.
2. V cenách nejsou započteny náklady na:
a) kotvičky; tyto náklady se oceňují cenami souboru cen 153 27-11 . Kotvičky pro výztuž stříkaného betonu,
b) příčnou a podélnou výztuž, tyto náklady se oceňují cenami souboru cen 153 27-2 Výztuž stříkaného betonu příčná a podélná.
</t>
  </si>
  <si>
    <t>155211112</t>
  </si>
  <si>
    <t>Odstranění vegetace ze skalních ploch horolezeckou technikou včetně stažení k zemi</t>
  </si>
  <si>
    <t>-1440570748</t>
  </si>
  <si>
    <t>Očištění skalních ploch horolezeckou technikou odstranění vegetace včetně stažení k zemi, odklizení na hromady na vzdálenost do 50 m nebo na naložení na dopravní prostředek keřů a stromů do průměru 10 cm</t>
  </si>
  <si>
    <t xml:space="preserve">Poznámka k souboru cen:
1. Množství měrných jednotek u ceny -1122 Očištění ručními nástroji se určuje v m3 materiálu odstraněného ze skalní stěny.
2. V cenách nejsou započteny náklady na dočasné ochranné sítě pro zajištění bezpečnosti horolezců a provozu na pozemních komunikacích a železnici; tyto náklady se oceňují cenami 944 51-1111, -1211 a -1811 Montáž, příplatek za každý den použití a demontáž ochranné sítě katalogu 800-3 Lešení.
3. Štěpkování se oceňuje cenou 111 25-1111 Drcení ořezaných větví strojně (štěpkování) části A02 katalogu 823-1 Plochy a úprava území.
4. Přesun odstraněné vegetace na vzdálenost větší než 50 m se oceňuje cenou 162 30-1501 Vodorovné přemístění smýcených křovin části A01 katalogu 800-1 Zemní práce.
</t>
  </si>
  <si>
    <t>155211122</t>
  </si>
  <si>
    <t>Očištění skalních ploch ručními nástroji (motykami, páčidly) horolezeckou technikou</t>
  </si>
  <si>
    <t>-725585808</t>
  </si>
  <si>
    <t>Očištění skalních ploch horolezeckou technikou očištění ručními nástroji motykami, páčidly</t>
  </si>
  <si>
    <t>155211223</t>
  </si>
  <si>
    <t>Vyčištění trhlin a dutin ve skalní stěně š do 50 mm hl do 500 mm prováděné horolecky</t>
  </si>
  <si>
    <t>m</t>
  </si>
  <si>
    <t>4684097</t>
  </si>
  <si>
    <t>Vyčištění trhlin nebo dutin ve skalní stěně prováděné horolezeckou technikou při šířce dutin do 50 mm, hloubky přes 300 do 500 mm</t>
  </si>
  <si>
    <t xml:space="preserve">Poznámka k souboru cen:
1. V cenách jsou započteny i náklady na vyčištění trhlin stlačeným vzduchem.
2. V cenách nejsou započteny náklady na:
a) odstranění porostů, zvětralin a nečistot; tto náklady se oceňují cenami souboru cen 155 21-11 Očištění skalních ploch horolezeckou technikou,
b) odstranění navětralých částí skalní stěny; tyto náklady se oceňují cenami souboru cen 155 21-13 Odtěžení nestabilních hornin horolezeckou technikou,
c) dočasné ochranné sítě pro zajištění bezpečnosti horolezců a provozu na pozemních komunikacích a železnici; tyto náklady se oceňují cenami 944 51-1111, -1211 a -1811 Montáž, příplatek za každý den použití a demontáž ochranné sítě katalogu 800-3 Lešení.
3. Množství měrných jednotek se určuje v m délky, popř. v m3 objemu vyčištěné dutiny.
</t>
  </si>
  <si>
    <t>155211241</t>
  </si>
  <si>
    <t>Vyčištění trhlin a dutin ve skalní stěně š do 200 mm hl do 1000 mm prováděné horolecky</t>
  </si>
  <si>
    <t>-482175546</t>
  </si>
  <si>
    <t>Vyčištění trhlin nebo dutin ve skalní stěně prováděné horolezeckou technikou při šířce dutin do 200 mm, hloubky do 1000 mm</t>
  </si>
  <si>
    <t>155211251</t>
  </si>
  <si>
    <t>Vyčištění trhlin a dutin ve skalní stěně š do 400 mm hl do 1000 mm prováděné horolecky</t>
  </si>
  <si>
    <t>23043794</t>
  </si>
  <si>
    <t>Vyčištění trhlin nebo dutin ve skalní stěně prováděné horolezeckou technikou při šířce dutin do 400 mm, hloubky do 1000 mm</t>
  </si>
  <si>
    <t>155211311</t>
  </si>
  <si>
    <t>Odtěžení nestabilních hornin ze skalních stěn horolezeckou technikou sbíječkou</t>
  </si>
  <si>
    <t>-1386654640</t>
  </si>
  <si>
    <t>Odtěžení nestabilních hornin ze skalních stěn horolezeckou technikou s přehozením na vzdálenost do 3 m nebo s naložením na dopravní prostředek s použitím pneumatického nářadí</t>
  </si>
  <si>
    <t xml:space="preserve">Poznámka k souboru cen:
1. V cenách nejsou započteny náklady na dočasné ochranné sítě pro zajištění bezpečnosti horolezců a provozu na pozemních komunikacích a železnici; tyto náklady se oceňují cenami 944 51-1111, -1211 a -1811 Montáž, příplatek za každý den použití a demontáž ochranné sítě katalogu 800-3 Lešení.
2. V ceně -1313 Odtěžení hornin hydraulickými klíny jsou započteny i náklady na provedení vrtů.
3. Odvoz odtěžených hornin se oceňuje cenami souboru cen 162 .1-11 Vodorovné přemístění výkopku nebo sypaniny po suchu části A01 katalogu 800-1 Zemní práce.
</t>
  </si>
  <si>
    <t>155211313</t>
  </si>
  <si>
    <t>Odtěžení nestabilních hornin ze skalních stěn horolezeckou technikou hydraulickými klíny</t>
  </si>
  <si>
    <t>465120313</t>
  </si>
  <si>
    <t>Odtěžení nestabilních hornin ze skalních stěn horolezeckou technikou s přehozením na vzdálenost do 3 m nebo s naložením na dopravní prostředek hydraulickými klíny</t>
  </si>
  <si>
    <t>155211411</t>
  </si>
  <si>
    <t>Doplnění skalní stěny kamenem do aktivované cementové malty prováděné horolezecky</t>
  </si>
  <si>
    <t>-1313918834</t>
  </si>
  <si>
    <t>Doplnění skalní stěny kamenem prováděné horolezeckou technikou do aktivované cementové malty</t>
  </si>
  <si>
    <t xml:space="preserve">Poznámka k souboru cen:
1. Ceny jsou určeny pro doplnění kamenem stejného druhu jako doplňovaná skála, aby byl co nejméně rušen její přirozený vzhled.
2. Ceny nelze použít pro:
a) sanování trhlin; tyto stavební práce se oceňují cenami souboru cen 155 21-15. Sanace trhlin a dutin skalní stěny,
b) doplnění chybějících kamenů nebo výměnu ojedinělých kamenů objemu jednotlivě větších než 0,1 m3.
3. Množství jednotek v m3 objemu doplňovaného kamene včetně malty pro rozpočet určuje projekt.
4. V cenách nejsou započteny náklady dočasné ochranné sítě pro zajištění bezpečnosti horolezců a provozu na pozemních komunikacích a železnici; tyto náklady se oceňují cenami 944 51-1111, -1211 a -1811 Montáž, příplatek za každý den použití a demontáž ochranné sítě katalogu 800-3 Lešení.
</t>
  </si>
  <si>
    <t>14</t>
  </si>
  <si>
    <t>155211522</t>
  </si>
  <si>
    <t>Sanace trhlin skalních stěn hloubkovým spárováním š do 50 mm hl do 300 mm prováděné horolezecky</t>
  </si>
  <si>
    <t>1850257822</t>
  </si>
  <si>
    <t>Sanace trhlin a dutin skalní stěny prováděná horolezeckou technikou aktivovanou cementovou maltou nebo suspensí hloubkovým spárováním šířka dutin přes 30 do 50 mm, hloubka přes 150 do 300 mm</t>
  </si>
  <si>
    <t xml:space="preserve">Poznámka k souboru cen:
1. Cena -1531 je určena pro zazdění nebo doplnění stěn kamenem stejného druhu dle projektu.
2. V cenách nejsou započteny náklady na:
a) vyčištění dutin; toto vyčištění se oceňuje cenami 155 21-12 Vyčištění trhlin nebo dutin ve skalní stěně,
b) dočasné ochranné sítě pro zajištění bezpečnosti horolezců a provozu na pozemních komunikacích a železnici; tyto náklady se oceňují cenami 944 51-1111, -1211 a -1811 Montáž, příplatek za každý den použití a demontáž ochranné sítě katalogu 800-3 Lešení.
3. V cenách -1531 a -1532 nejsou započteny náklady na dodání kamene. Je-li nutno kámen nakupovat, oceňuje se jeho dodání ve specifikaci, ztratné lze dohodnout ve výši 1 %.
4. V ceně -1532 nejsou započteny náklady na případné zainjektování zřízené rovnaniny; tyto práce se oceňují cenami souboru cen 281 60-11 Injektování.
5. Množství měrných jednotek se určuje v m délky, popř. v m3 objemu vyplňované dutiny dle popisu cen.
</t>
  </si>
  <si>
    <t>155211523</t>
  </si>
  <si>
    <t>Sanace trhlin skalních stěn hloubkovým spárováním š do 50 mm hl do 500 mm prováděné horolezecky</t>
  </si>
  <si>
    <t>1643560195</t>
  </si>
  <si>
    <t>Sanace trhlin a dutin skalní stěny prováděná horolezeckou technikou aktivovanou cementovou maltou nebo suspensí hloubkovým spárováním šířka dutin přes 30 do 50 mm, hloubka přes 300 do 500 mm</t>
  </si>
  <si>
    <t>16</t>
  </si>
  <si>
    <t>155211531</t>
  </si>
  <si>
    <t>Sanace dutin skalních stěn D nad 50 mm do 1 m zazděním kamenem do aktivované malty horolezecky</t>
  </si>
  <si>
    <t>-1861734600</t>
  </si>
  <si>
    <t>Sanace trhlin a dutin skalní stěny prováděná horolezeckou technikou aktivovanou cementovou maltou nebo suspensí zazděním dutin průměru přes 50 mm do 1 m kamenem do aktivované cementové malty</t>
  </si>
  <si>
    <t>17</t>
  </si>
  <si>
    <t>155211532</t>
  </si>
  <si>
    <t>Sanace dutin skalních stěn D nad 50 mm do 1 m zazděním rovnaninou z přírodního kamene horolezecky</t>
  </si>
  <si>
    <t>332903746</t>
  </si>
  <si>
    <t>Sanace trhlin a dutin skalní stěny prováděná horolezeckou technikou aktivovanou cementovou maltou nebo suspensí zazděním dutin průměru přes 50 mm do 1 m rovnaninou z přírodního kamene</t>
  </si>
  <si>
    <t>18</t>
  </si>
  <si>
    <t>155212116</t>
  </si>
  <si>
    <t>Vrty do skalních stěn vrtacími kladivy D 56 mm hor. tř. V a VI prováděné horolezeckou technikou</t>
  </si>
  <si>
    <t>1037657115</t>
  </si>
  <si>
    <t>Vrty do skalních stěn prováděné horolezeckou technikou hloubky do 5 m přenosnými vrtacími kladivy průměru do 56 mm, v hornině tř. V a VI</t>
  </si>
  <si>
    <t xml:space="preserve">Poznámka k souboru cen:
1. Vrty větších průměrů a hloubek se oceňují individuálně.
2. Zatřídění hornim podle vrtatelnosti je uvedeno v příloze č. 2 Všeobecných podmínek tohoto katalogu.
</t>
  </si>
  <si>
    <t>19</t>
  </si>
  <si>
    <t>155212316</t>
  </si>
  <si>
    <t>Vrty do skalních stěn průběžným sacím vrtáním D 56 mm hor. tř. V a VI horolezecky</t>
  </si>
  <si>
    <t>805195280</t>
  </si>
  <si>
    <t>Vrty do skalních stěn prováděné horolezeckou technikou hloubky do 5 m průběžným sacím vrtáním průměru do 56 mm, v hornině tř. V a VI</t>
  </si>
  <si>
    <t>20</t>
  </si>
  <si>
    <t>155212356</t>
  </si>
  <si>
    <t>Vrty do skalních stěn průběžným sacím vrtáním D 156 mm přes 45° hor. tř. V a VI horolezecky</t>
  </si>
  <si>
    <t>958972326</t>
  </si>
  <si>
    <t>Vrty do skalních stěn prováděné horolezeckou technikou hloubky do 5 m průběžným sacím vrtáním průměru přes 93 do 156 mm úklonu přes 45°, v hornině tř. V a VI</t>
  </si>
  <si>
    <t>155213112</t>
  </si>
  <si>
    <t>Trn z oceli pro sítě bez oka D 26 mm l 3 m zainjektovaný cementovou maltou prováděný horolezecky</t>
  </si>
  <si>
    <t>-818574013</t>
  </si>
  <si>
    <t>Trny z oceli prováděné horolezeckou technikou bez oka z celozávitové oceli pro uchycení sítí zainjektované cementovou maltou délky do 3 m, průměru přes 20 do 26 mm</t>
  </si>
  <si>
    <t xml:space="preserve">Poznámka k souboru cen:
1. V cenách jsou započteny i náklady na dodávku trnů a injektážní malty nebo lepicích ampulí.
2. V cenách -3111 až -3213 Trny bez oka jsou započteny i náklady na dodávku podložek a matic.
3. V cenách nejsou započteny náklady na:
a) vrty pro trny; tyto se oceňují cenami souboru cen 155 21-2 Vrty do skalních stěn prováděné horolezeckou technikou,
b) provedení antikorozní úpravy; tyto náklady se oceňují cenami katalogu 800-789 Povrchové úpravy ocelových konstrukcí a technologických zařízení.
</t>
  </si>
  <si>
    <t>22</t>
  </si>
  <si>
    <t>155213113</t>
  </si>
  <si>
    <t>Trn z oceli pro sítě bez oka D 32 mm l 3 m zainjektovaný cementovou maltou prováděný horolezecky</t>
  </si>
  <si>
    <t>1366713477</t>
  </si>
  <si>
    <t>Trny z oceli prováděné horolezeckou technikou bez oka z celozávitové oceli pro uchycení sítí zainjektované cementovou maltou délky do 3 m, průměru přes 26 do 32 mm</t>
  </si>
  <si>
    <t>23</t>
  </si>
  <si>
    <t>155213122</t>
  </si>
  <si>
    <t>Trn z oceli pro sítě bez oka D 26 mm l 5 m zainjektovaný cementovou maltou prováděný horolezecky</t>
  </si>
  <si>
    <t>-1054239627</t>
  </si>
  <si>
    <t>Trny z oceli prováděné horolezeckou technikou bez oka z celozávitové oceli pro uchycení sítí zainjektované cementovou maltou délky přes 3 do 5 m, průměru přes 20 do 26 mm</t>
  </si>
  <si>
    <t>24</t>
  </si>
  <si>
    <t>155213123</t>
  </si>
  <si>
    <t>Trn z oceli pro sítě bez oka D 32 mm l 5 m zainjektovaný cementovou maltou prováděný horolezecky</t>
  </si>
  <si>
    <t>-1651231573</t>
  </si>
  <si>
    <t>Trny z oceli prováděné horolezeckou technikou bez oka z celozávitové oceli pro uchycení sítí zainjektované cementovou maltou délky přes 3 do 5 m, průměru přes 26 do 32 mm</t>
  </si>
  <si>
    <t>25</t>
  </si>
  <si>
    <t>155213212</t>
  </si>
  <si>
    <t>Trn z oceli pro sítě bez oka D 26 mm l 1,5 m upnutý lepicími ampulemi prováděný horolezecky</t>
  </si>
  <si>
    <t>-1350038609</t>
  </si>
  <si>
    <t>Trny z oceli prováděné horolezeckou technikou bez oka z celozávitové oceli pro uchycení sítí upnuté lepicími ampulemi délky do 1,5 m, průměru přes 20 do 26 mm</t>
  </si>
  <si>
    <t>26</t>
  </si>
  <si>
    <t>155213213</t>
  </si>
  <si>
    <t>Trn z oceli pro sítě bez oka D 32 mm l 1,5 m upnutý lepicími ampulemi prováděný horolezecky</t>
  </si>
  <si>
    <t>431088477</t>
  </si>
  <si>
    <t>Trny z oceli prováděné horolezeckou technikou bez oka z celozávitové oceli pro uchycení sítí upnuté lepicími ampulemi délky do 1,5 m, průměru přes 26 do 32 mm</t>
  </si>
  <si>
    <t>27</t>
  </si>
  <si>
    <t>155213311</t>
  </si>
  <si>
    <t>Trn z oceli pro ploty s okem D 20 mm l 3 m zainjektovaný cementovou maltou prováděný horolezecky</t>
  </si>
  <si>
    <t>289318492</t>
  </si>
  <si>
    <t>Trny z oceli prováděné horolezeckou technikou s okem z betonářské oceli pro uchycení lana při montáži sítí a sloupků záchytného plotu zainjektované cementovou maltou délky do 3 m, průměru přes 16 do 20 mm</t>
  </si>
  <si>
    <t>28</t>
  </si>
  <si>
    <t>155213321</t>
  </si>
  <si>
    <t>Trn z oceli pro ploty s okem D 20 mm l 5 m zainjektovaný cementovou maltou prováděný horolezecky</t>
  </si>
  <si>
    <t>-1371146715</t>
  </si>
  <si>
    <t>Trny z oceli prováděné horolezeckou technikou s okem z betonářské oceli pro uchycení lana při montáži sítí a sloupků záchytného plotu zainjektované cementovou maltou délky přes 3 do 5 m, průměru přes 16 do 20 mm</t>
  </si>
  <si>
    <t>29</t>
  </si>
  <si>
    <t>155213322</t>
  </si>
  <si>
    <t>Trn z oceli pro ploty s okem D 26 mm l 5 m zainjektovaný cementovou maltou prováděný horolezecky</t>
  </si>
  <si>
    <t>2014148630</t>
  </si>
  <si>
    <t>Trny z oceli prováděné horolezeckou technikou s okem z betonářské oceli pro uchycení lana při montáži sítí a sloupků záchytného plotu zainjektované cementovou maltou délky přes 3 do 5 m, průměru přes 20 do 26 mm</t>
  </si>
  <si>
    <t>30</t>
  </si>
  <si>
    <t>155213411</t>
  </si>
  <si>
    <t>Trn z oceli pro ploty s okem D 20 mm l 1,5 m upnutý lepicími ampulemi prováděný horolezecky</t>
  </si>
  <si>
    <t>1527793071</t>
  </si>
  <si>
    <t>Trny z oceli prováděné horolezeckou technikou s okem z betonářské oceli pro uchycení lana při montáži sítí a sloupků záchytného plotu upnuté lepicími ampulemi délky do 1,5 m, průměru přes 16 do 20 mm</t>
  </si>
  <si>
    <t>31</t>
  </si>
  <si>
    <t>155213412</t>
  </si>
  <si>
    <t>Trn z oceli pro ploty s okem D 26 mm l 1,5 m upnutý lepicími ampulemi prováděný horolezecky</t>
  </si>
  <si>
    <t>-109181620</t>
  </si>
  <si>
    <t>Trny z oceli prováděné horolezeckou technikou s okem z betonářské oceli pro uchycení lana při montáži sítí a sloupků záchytného plotu upnuté lepicími ampulemi délky do 1,5 m, průměru přes 20 do 26 mm</t>
  </si>
  <si>
    <t>32</t>
  </si>
  <si>
    <t>155213312</t>
  </si>
  <si>
    <t>Trn z oceli pro ploty s okem D 26 mm l 3 m zainjektovaný cementovou maltou prováděný horolezecky</t>
  </si>
  <si>
    <t>-1371573260</t>
  </si>
  <si>
    <t>Trny z oceli prováděné horolezeckou technikou s okem z betonářské oceli pro uchycení lana při montáži sítí a sloupků záchytného plotu zainjektované cementovou maltou délky do 3 m, průměru přes 20 do 26 mm</t>
  </si>
  <si>
    <t>33</t>
  </si>
  <si>
    <t>155213313</t>
  </si>
  <si>
    <t>Trn z oceli pro ploty s okem D 32 mm l 3 m zainjektovaný cementovou maltou prováděný horolezecky</t>
  </si>
  <si>
    <t>-224732570</t>
  </si>
  <si>
    <t>Trny z oceli prováděné horolezeckou technikou s okem z betonářské oceli pro uchycení lana při montáži sítí a sloupků záchytného plotu zainjektované cementovou maltou délky do 3 m, průměru přes 26 do 32 mm</t>
  </si>
  <si>
    <t>34</t>
  </si>
  <si>
    <t>155213323</t>
  </si>
  <si>
    <t>Trn z oceli pro ploty s okem D 32 mm l 5 m zainjektovaný cementovou maltou prováděný horolezecky</t>
  </si>
  <si>
    <t>-2077580824</t>
  </si>
  <si>
    <t>Trny z oceli prováděné horolezeckou technikou s okem z betonářské oceli pro uchycení lana při montáži sítí a sloupků záchytného plotu zainjektované cementovou maltou délky přes 3 do 5 m, průměru přes 26 do 32 mm</t>
  </si>
  <si>
    <t>35</t>
  </si>
  <si>
    <t>155213413</t>
  </si>
  <si>
    <t>Trn z oceli pro ploty s okem D 32 mm l 1,5 m upnutý lepicími ampulemi prováděný horolezecky</t>
  </si>
  <si>
    <t>565219557</t>
  </si>
  <si>
    <t>Trny z oceli prováděné horolezeckou technikou s okem z betonářské oceli pro uchycení lana při montáži sítí a sloupků záchytného plotu upnuté lepicími ampulemi délky do 1,5 m, průměru přes 26 do 32 mm</t>
  </si>
  <si>
    <t>36</t>
  </si>
  <si>
    <t>155213614</t>
  </si>
  <si>
    <t>Trn z injekčních zavrtávacích tyčí D 32 mm l 5 m včetně vrtu D 51 mm prováděný horolezecky</t>
  </si>
  <si>
    <t>-237082632</t>
  </si>
  <si>
    <t>Trny z injekčních zavrtávacích tyčí prováděné horolezeckou technikou zainjektované cementovou maltou průměru 32 mm včetně vrtů přenosnými vrtacími kladivy na ztracenou korunku průměru 51 mm, délky přes 4 do 5 m</t>
  </si>
  <si>
    <t xml:space="preserve">Poznámka k souboru cen:
1. V cenách jsou započteny i náklady na provedení vrtu kotevní tyčí se ztracenou korunkou, injektáž cementouvou maltou včetně dodávky injektážní hmoty, korunky, kotevních tyčí, spojníků, podložek a matic.
</t>
  </si>
  <si>
    <t>37</t>
  </si>
  <si>
    <t>155213615</t>
  </si>
  <si>
    <t>Trn z injekčních zavrtávacích tyčí D 32 mm l 6 m včetně vrtu D 51 mm prováděný horolezecky</t>
  </si>
  <si>
    <t>-2108969732</t>
  </si>
  <si>
    <t>Trny z injekčních zavrtávacích tyčí prováděné horolezeckou technikou zainjektované cementovou maltou průměru 32 mm včetně vrtů přenosnými vrtacími kladivy na ztracenou korunku průměru 51 mm, délky přes 5 do 6 m</t>
  </si>
  <si>
    <t>38</t>
  </si>
  <si>
    <t>155213624</t>
  </si>
  <si>
    <t>Trn z injekčních zavrtávacích tyčí D 32 mm l 5 m včetně vrtu D 76 mm prováděný horolezecky</t>
  </si>
  <si>
    <t>-1862256135</t>
  </si>
  <si>
    <t>Trny z injekčních zavrtávacích tyčí prováděné horolezeckou technikou zainjektované cementovou maltou průměru 32 mm včetně vrtů přenosnými vrtacími kladivy na ztracenou korunku průměru 76 mm, délky přes 4 do 5 m</t>
  </si>
  <si>
    <t>39</t>
  </si>
  <si>
    <t>155213625</t>
  </si>
  <si>
    <t>Trn z injekčních zavrtávacích tyčí D 32 mm l 6 m včetně vrtu D 76 mm prováděný horolezecky</t>
  </si>
  <si>
    <t>930569627</t>
  </si>
  <si>
    <t>Trny z injekčních zavrtávacích tyčí prováděné horolezeckou technikou zainjektované cementovou maltou průměru 32 mm včetně vrtů přenosnými vrtacími kladivy na ztracenou korunku průměru 76 mm, délky přes 5 do 6 m</t>
  </si>
  <si>
    <t>40</t>
  </si>
  <si>
    <t>155214111</t>
  </si>
  <si>
    <t>Montáž ocelové sítě na skalní stěnu prováděná horolezeckou technikou</t>
  </si>
  <si>
    <t>311323214</t>
  </si>
  <si>
    <t>Síťování skalních stěn prováděné horolezeckou technikou montáž pásů ocelové sítě</t>
  </si>
  <si>
    <t xml:space="preserve">Poznámka k souboru cen:
1. V cenách -4111 a -4112 Montáž pásů sítě a geomříže jsou započteny i náklady na rozvinutí a vytažení pásů na skalní stěnu, jejich spojení předepsaným spojovacím materiálem včetně jeho dodávky a přitažení podložek a matic na ocelové trny.
2. V cenách -4211 a -4212 jsou započteny i náklady na manipulaci s lanem, montáž a dodávku spojovacího materiálu (svorky).
3. V cenách nejsou započteny náklady na:
a) dodání sítě nebo lana; tyto náklady se oceňují ve specifikaci. Ztratné lze stanovit ve výši 20 %,
b) vrty; tyto náklady se oceňují cenami souboru cen 155 21-2 Vrty do skalních stěn prováděné horolezeckou technikou,
c) trny; tyto náklady se oceňují cenami souboru cen 155 21-3 Trny z oceli nebo 155 21-36 Trny z injekčních zavrtávacích tyčí prováděné horolezeckou technikou,
d) dočasné ochranné sítě pro zajištění bezpečnosti horolezců a provozu na pozemních komunikacích a železnici; tyto náklady se oceňují cenami souborů cen 944 51-1111, -1211 a -1811 Montáž, příplatek za každý den použití a demontáž ochranné sítě katalogu 800-3 Lešení.
</t>
  </si>
  <si>
    <t>41</t>
  </si>
  <si>
    <t>31319100</t>
  </si>
  <si>
    <t>síť na skálu s oky 80x100mm s vpleteným lanem po 300mm 2,15x50m</t>
  </si>
  <si>
    <t>1174619275</t>
  </si>
  <si>
    <t>VV</t>
  </si>
  <si>
    <t>158,333333333333*1,2 'Přepočtené koeficientem množství</t>
  </si>
  <si>
    <t>42</t>
  </si>
  <si>
    <t>31319101</t>
  </si>
  <si>
    <t>síť na skálu s oky 80x100mm s vpleteným lanem po 300mm 3,05x25m</t>
  </si>
  <si>
    <t>-587493405</t>
  </si>
  <si>
    <t>43</t>
  </si>
  <si>
    <t>31319102</t>
  </si>
  <si>
    <t>síť na skálu s oky 80x100mm s vpleteným lanem po 300mm 3,05x50m</t>
  </si>
  <si>
    <t>871352297</t>
  </si>
  <si>
    <t>44</t>
  </si>
  <si>
    <t>31319104</t>
  </si>
  <si>
    <t>síť na skálu s oky 80x100mm s vpleteným lanem po 500mm 2,2x25m</t>
  </si>
  <si>
    <t>1750879968</t>
  </si>
  <si>
    <t>45</t>
  </si>
  <si>
    <t>31319115</t>
  </si>
  <si>
    <t>síť na skálu s oky 60x80mm povrch galfan s poplastováním 50x3m</t>
  </si>
  <si>
    <t>522219066</t>
  </si>
  <si>
    <t>46</t>
  </si>
  <si>
    <t>31319105</t>
  </si>
  <si>
    <t>síť na skálu s oky 80x100mm s vpleteným lanem po 500mm 2,9x25m</t>
  </si>
  <si>
    <t>1478036089</t>
  </si>
  <si>
    <t>47</t>
  </si>
  <si>
    <t>31319111</t>
  </si>
  <si>
    <t>síť na skálu s oky 80x100mm drát D 2,7mm povrch galfan 50x2m</t>
  </si>
  <si>
    <t>1407470103</t>
  </si>
  <si>
    <t>48</t>
  </si>
  <si>
    <t>31319125</t>
  </si>
  <si>
    <t>síť na skálu s oky 80x100mm drát D 2,78mm s protierozním geosyntetikem 25x2m</t>
  </si>
  <si>
    <t>-1329562741</t>
  </si>
  <si>
    <t>49</t>
  </si>
  <si>
    <t>31319126</t>
  </si>
  <si>
    <t>síť na skálu s oky 80x100mm drát D 2,4mm s poplastováním 50x2m</t>
  </si>
  <si>
    <t>1406458086</t>
  </si>
  <si>
    <t>50</t>
  </si>
  <si>
    <t>155214112</t>
  </si>
  <si>
    <t>Montáž geomříže na skalní stěnu prováděná horolezeckou technikou</t>
  </si>
  <si>
    <t>-430168976</t>
  </si>
  <si>
    <t>Síťování skalních stěn prováděné horolezeckou technikou montáž pásů geomříže</t>
  </si>
  <si>
    <t>51</t>
  </si>
  <si>
    <t>69321026</t>
  </si>
  <si>
    <t>geomříž jednoosá HDPE s tahovou pevností 170kN/m</t>
  </si>
  <si>
    <t>-107700465</t>
  </si>
  <si>
    <t>166,666666666667*1,2 'Přepočtené koeficientem množství</t>
  </si>
  <si>
    <t>52</t>
  </si>
  <si>
    <t>69321025</t>
  </si>
  <si>
    <t>geomříž jednoosá HDPE s tahovou pevností 130kN/m</t>
  </si>
  <si>
    <t>592473555</t>
  </si>
  <si>
    <t>53</t>
  </si>
  <si>
    <t>155214211</t>
  </si>
  <si>
    <t>Montáž ocelového lana D do 10 mm pro uchycení sítí prováděná horolezeckou technikou</t>
  </si>
  <si>
    <t>702595293</t>
  </si>
  <si>
    <t>Síťování skalních stěn prováděné horolezeckou technikou montáž ocelového lana pro uchycení sítě průměru do 10 mm</t>
  </si>
  <si>
    <t>54</t>
  </si>
  <si>
    <t>31452112</t>
  </si>
  <si>
    <t>lano ocelové šestipramenné Pz+PVC 6x19 drátů D 10,0/12,0mm</t>
  </si>
  <si>
    <t>-2086687354</t>
  </si>
  <si>
    <t>416,666666666667*1,2 'Přepočtené koeficientem množství</t>
  </si>
  <si>
    <t>55</t>
  </si>
  <si>
    <t>31452111</t>
  </si>
  <si>
    <t>lano ocelové šestipramenné Pz+PVC 6x19 drátů D 8,0/10,0mm</t>
  </si>
  <si>
    <t>956560506</t>
  </si>
  <si>
    <t>56</t>
  </si>
  <si>
    <t>155214212</t>
  </si>
  <si>
    <t>Montáž ocelového lana D přes 10 mm pro uchycení sítí prováděná horolezeckou technikou</t>
  </si>
  <si>
    <t>-516198705</t>
  </si>
  <si>
    <t>Síťování skalních stěn prováděné horolezeckou technikou montáž ocelového lana pro uchycení sítě průměru přes 10 mm</t>
  </si>
  <si>
    <t>57</t>
  </si>
  <si>
    <t>31452114</t>
  </si>
  <si>
    <t>lano ocelové šestipramenné Pz+PVC 6x19 drátů D 14,0/16,0mm</t>
  </si>
  <si>
    <t>1532206112</t>
  </si>
  <si>
    <t>58</t>
  </si>
  <si>
    <t>31452113</t>
  </si>
  <si>
    <t>lano ocelové šestipramenné Pz+PVC 6x19 drátů D 12,5/14,5mm</t>
  </si>
  <si>
    <t>565631899</t>
  </si>
  <si>
    <t>59</t>
  </si>
  <si>
    <t>155214322</t>
  </si>
  <si>
    <t>Sloupky pro záchytný plot lehký z betonářské výztuže D přes 32 mm l přes 3 m do vrtů horolezecky</t>
  </si>
  <si>
    <t>293833866</t>
  </si>
  <si>
    <t>Záchytný plot prováděný horolezeckou technikou sloupky osazené do vrtů včetně vystředění a zalití cementovou injekční směsí pro plot lehký betonářská výztuž délky přes 3 m, průměru přes 32 mm</t>
  </si>
  <si>
    <t xml:space="preserve">Poznámka k souboru cen:
1. V cenách -4311 až -4422 Sloupky pro plot prováděný horolezeckou technikou jsou započteny i náklady dodání sloupků.
2. V ceně -4511 Ukotvení sloupků jsou započteny i náklady na dodávku lana a spojovacího materiálu.
3. V ceně -4521 Montáž pletiva na sloupky jsou započteny i náklady na přivázání pletiva ke sloupkům vázacím drátem včetně jeho dodávky.
4. V ceně -4525 Montáž ztužujících lan jsou započteny i náklady na manipulaci s lanem, montáž a dodávku spojovacího materiálu.
5. V cenách -4311 až -4422 Sloupky pro plot nejsou započteny náklady na:
a) vrty pro založení sloupku; tyto náklady se oceňují cenami souboru cen 155 21-2 Vrty do skalních stěn prováděné horolezeckou technikou.
b) antikorozní nátěr sloupku; tyto náklady se oceňují cenami katalogu 800-789 Povrchové úpravy ocelových konstrukcí a technologických zařízení,
6. V ceně -4511 Ukotvení sloupku lany nejsou započteny náklady na:
a) vrty pro trny; tyto náklady se oceňují cenami souboru cen 155 21-2 Vrty do skalních stěn prováděné horolezeckou technikou.
b) trny pro uchycení kotvení sloupků, které se oceňují cenami souboru cen 155 21-3 Trny z oceli nebo 155 27-36 Trny z injekčních zavrtávacích tyčí prováděné horolezeckou technikou,
7. V ceně -4521 Montáž pletiva na sloupky nejsou započteny náklady na dodávku pletiva, které se oceňují ve specifikaci.
8. V ceně -4525 Montáž ztužujících lan k pletivu nejsou započteny náklady na dodávku lan, které se oceňují ve specifikaci.
</t>
  </si>
  <si>
    <t>60</t>
  </si>
  <si>
    <t>155214311</t>
  </si>
  <si>
    <t>Sloupky pro záchytný plot lehký z betonářské výztuže D do 32 mm l do 3 m do vrtů horolezecky</t>
  </si>
  <si>
    <t>601167855</t>
  </si>
  <si>
    <t>Záchytný plot prováděný horolezeckou technikou sloupky osazené do vrtů včetně vystředění a zalití cementovou injekční směsí pro plot lehký betonářská výztuž délky do 3 m, průměru do 32 mm</t>
  </si>
  <si>
    <t>61</t>
  </si>
  <si>
    <t>155214312</t>
  </si>
  <si>
    <t>Sloupky pro záchytný plot lehký z betonářské výztuže D přes 32 mm l do 3 m do vrtů horolezecky</t>
  </si>
  <si>
    <t>1216819169</t>
  </si>
  <si>
    <t>Záchytný plot prováděný horolezeckou technikou sloupky osazené do vrtů včetně vystředění a zalití cementovou injekční směsí pro plot lehký betonářská výztuž délky do 3 m, průměru přes 32 mm</t>
  </si>
  <si>
    <t>62</t>
  </si>
  <si>
    <t>155214321</t>
  </si>
  <si>
    <t>Sloupky pro záchytný plot lehký z betonářské výztuže D do 32 mm l přes 3 m do vrtů horolezecky</t>
  </si>
  <si>
    <t>-1305978267</t>
  </si>
  <si>
    <t>Záchytný plot prováděný horolezeckou technikou sloupky osazené do vrtů včetně vystředění a zalití cementovou injekční směsí pro plot lehký betonářská výztuž délky přes 3 m, průměru do 32 mm</t>
  </si>
  <si>
    <t>63</t>
  </si>
  <si>
    <t>155214421</t>
  </si>
  <si>
    <t>Sloupky pro záchytný plot těžký z ocelové trubky D do 89/10 mm l přes 3 m do vrtů horolezecky</t>
  </si>
  <si>
    <t>-219606953</t>
  </si>
  <si>
    <t>Záchytný plot prováděný horolezeckou technikou sloupky osazené do vrtů včetně vystředění a zalití cementovou injekční směsí pro plot těžký ocelová trubka délky přes 3 m, průměru do 89/10 mm</t>
  </si>
  <si>
    <t>64</t>
  </si>
  <si>
    <t>155214411</t>
  </si>
  <si>
    <t>Sloupky pro záchytný plot těžký z ocelové trubky D do 89/10 mm l do 3 m do vrtů horolezecky</t>
  </si>
  <si>
    <t>1797327918</t>
  </si>
  <si>
    <t>Záchytný plot prováděný horolezeckou technikou sloupky osazené do vrtů včetně vystředění a zalití cementovou injekční směsí pro plot těžký ocelová trubka délky do 3 m, průměru do 89/10 mm</t>
  </si>
  <si>
    <t>65</t>
  </si>
  <si>
    <t>155214412</t>
  </si>
  <si>
    <t>Sloupky pro záchytný plot těžký z ocelové trubky D přes 89/10 mm l do 3 m do vrtů horolezecky</t>
  </si>
  <si>
    <t>-755036229</t>
  </si>
  <si>
    <t>Záchytný plot prováděný horolezeckou technikou sloupky osazené do vrtů včetně vystředění a zalití cementovou injekční směsí pro plot těžký ocelová trubka délky do 3 m, průměru přes 89/10 mm</t>
  </si>
  <si>
    <t>66</t>
  </si>
  <si>
    <t>155214422</t>
  </si>
  <si>
    <t>Sloupky pro záchytný plot těžký z ocelové trubky D přes 89/10 mm l přes 3 m do vrtů horolezecky</t>
  </si>
  <si>
    <t>1805828026</t>
  </si>
  <si>
    <t>Záchytný plot prováděný horolezeckou technikou sloupky osazené do vrtů včetně vystředění a zalití cementovou injekční směsí pro plot těžký ocelová trubka délky přes 3 m, průměru přes 89/10 mm</t>
  </si>
  <si>
    <t>67</t>
  </si>
  <si>
    <t>155214511</t>
  </si>
  <si>
    <t>Ukotvení sloupku záchytného plotu lany prováděné horolezeckou technikou</t>
  </si>
  <si>
    <t>-410887568</t>
  </si>
  <si>
    <t>Záchytný plot prováděný horolezeckou technikou ukotvení sloupků lany</t>
  </si>
  <si>
    <t>68</t>
  </si>
  <si>
    <t>155214521</t>
  </si>
  <si>
    <t>Montáž pletiva na sloupky záchytného plotu prováděná horolezeckou technikou</t>
  </si>
  <si>
    <t>-892851527</t>
  </si>
  <si>
    <t>Záchytný plot prováděný horolezeckou technikou montáž pletiva na sloupky</t>
  </si>
  <si>
    <t>69</t>
  </si>
  <si>
    <t>31319117</t>
  </si>
  <si>
    <t>síť na skálu s oky 80x100mm povrch galfan s poplastováním 50x2m</t>
  </si>
  <si>
    <t>-182463937</t>
  </si>
  <si>
    <t>480*1,2 'Přepočtené koeficientem množství</t>
  </si>
  <si>
    <t>70</t>
  </si>
  <si>
    <t>155215111</t>
  </si>
  <si>
    <t>Montáž dynamické bariéry I. skupiny (odolnost do 1 000 kJ) prováděná horolezeckou technikou</t>
  </si>
  <si>
    <t>-206457732</t>
  </si>
  <si>
    <t>Montáž dynamické bariéry prováděná horolezeckou technikou I. skupiny (odolnost do 1 000 kJ)</t>
  </si>
  <si>
    <t xml:space="preserve">Poznámka k souboru cen:
1. V cenách jsou započteny i náklady na:
a) osazení ocelových základových patek a sloupků,
b) instalace pletiva a ocelových lan dynamické bariéry a ocelového pletiva pro záchyt drobné frakce včetně absorbérů kinetické energie.
2. V cenách nejsou započteny náklady na:
a) dodávku dynamické bariéry; tyto náklady se oceňují ve specifikaci,
b) vytyčení a vyčištění míst pro provedení základových patek a lanových kotev,
c) vrty pro založení a kotvení bariéry; tyto náklady se oceňují cenami souboru cen 155 21-2 Vrty do skalních stěn prováděné horolezeckou technikou nebo cenami souborů cen 22. ..- Vrty,
d) základové prvky bariéry (trny, mikropiloty); tyto náklady se oceňují cenami souborů cen 155 21-3 Trny z oceli, 155 21-36 Trny z injekčních zavrtávacích tyčí prováděné horolezeckou technikou nebo cenami souboru cen 283 1.-Mikropiloty,
e) kotvy pro kotvení bariéry, jejich zhotovení včetně zainjektování; tyto náklady se oceňují cenami souboru cen 153 81-11 Osazení kotev,
f) zemní práce pro provedení základových patek a pro správné provedení polí dynamických bariér; tyto náklady se oceňují cenami kataloguu 800-1 Zemní práce,
g) provedení základových patek (bednění, výztuž, betonáž, odstranění bednění);
h) náklady na antikorozní nátěry kotevních trnů v základové patce sloupku bariéry; tyto náklady se oceňují cenami katalogu 800-789 Povrchové úpravy ocelových konstrukcí a technologických zařízení,
i) lešení pro vrtací soupravu, které se oceňují cenami katalogu 800-3 Lešení,
j) dočasné ochranné sítě pro zajištění bezpečnosti horolezců a provozu na pozemních komunikacích a železnici; tyto náklady se oceňují cenami 944 51-1111, -1211 a -1811 Montáž, příplatek za každý den použití a demontáž ochranné sítě katalogu 800-3 Lešení.
</t>
  </si>
  <si>
    <t>71</t>
  </si>
  <si>
    <t>155215121</t>
  </si>
  <si>
    <t>Montáž dynamické bariéry II. skupiny (odolnost do 2 000 kJ) prováděná horolezeckou technikou</t>
  </si>
  <si>
    <t>-1754916985</t>
  </si>
  <si>
    <t>Montáž dynamické bariéry prováděná horolezeckou technikou II. skupiny (odolnost do 2 000 kJ)</t>
  </si>
  <si>
    <t>72</t>
  </si>
  <si>
    <t>155215122</t>
  </si>
  <si>
    <t>Montáž dynamické bariéry III. skupiny (odolnost do 8 000 kJ) prováděná horolezeckou technikou</t>
  </si>
  <si>
    <t>1253958244</t>
  </si>
  <si>
    <t>Montáž dynamické bariéry prováděná horolezeckou technikou III. skupiny (odolnost do 8 000 kJ)</t>
  </si>
  <si>
    <t>73</t>
  </si>
  <si>
    <t>162432511</t>
  </si>
  <si>
    <t>Vodorovné přemístění výkopku do 2000 m pracovním vlakem</t>
  </si>
  <si>
    <t>188417742</t>
  </si>
  <si>
    <t>Vodorovné přemístění výkopku pracovním vlakem bez naložení výkopku, avšak s jeho vyložením, pro jakoukoliv třídu horniny, na vzdálenost do 2 000 m</t>
  </si>
  <si>
    <t>74</t>
  </si>
  <si>
    <t>162632511</t>
  </si>
  <si>
    <t>Vodorovné přemístění výkopku přes 2000 do 5000 m pracovním vlakem</t>
  </si>
  <si>
    <t>1073267808</t>
  </si>
  <si>
    <t>Vodorovné přemístění výkopku pracovním vlakem bez naložení výkopku, avšak s jeho vyložením, pro jakoukoliv třídu horniny, na vzdálenost přes 2 000 do 5 000 m</t>
  </si>
  <si>
    <t>75</t>
  </si>
  <si>
    <t>18480260R</t>
  </si>
  <si>
    <t>Chemické odplevelení ve svahu horolezecky.</t>
  </si>
  <si>
    <t>2100063457</t>
  </si>
  <si>
    <t>76</t>
  </si>
  <si>
    <t>281604111</t>
  </si>
  <si>
    <t>Injektování aktivovanými směsmi nízkotlaké vzestupné tlakem do 0,6 MPa</t>
  </si>
  <si>
    <t>hod</t>
  </si>
  <si>
    <t>-932089199</t>
  </si>
  <si>
    <t>Injektování aktivovanými směsmi vzestupné, tlakem do 0,60 MPa</t>
  </si>
  <si>
    <t xml:space="preserve">Poznámka k souboru cen:
1. Ceny jsou určeny pro injektování
a) s obturátorem i bez obturátoru,
b) injekční stanicí s automatickou registrací parametrů.
2. Ceny nelze použít pro injektování:
a) neaktivovanými směsmi jednoduchým obturátorem; toto injektování se oceňuje cenami souboru cen 28. 60-11 Injektování,
b) mikropilot a kotev; toto injektování se oceňuje cenami souboru cen 28. 60-21 Injektování povrchové s dvojitým obturátorem mikropilot nebo kotev,
c) vysokotlaké s dvojitým obturátorem; toto injektování se oceňuje cenami souboru cen 282 60-31 Injektování vysokotlaké s dvojitým obturátorem,
d) organickými pryskyřicemi neředitelnými vodou; toto injektování se oceňuje cenami souboru cen 282 60-51 Injektování povrchové vysokotlaké pryskyřicemi vodou,
e) živicemi za tepla; toto injektování se oceňuje individuálně,
f) tryskové; tato injektáž se oceňuje cenami souboru cen 282 60-21 Trysková injektáž.
3. Rozhodující pro volbu ceny podle výšky tlaku je maximální tlak na jednom vrtu.
</t>
  </si>
  <si>
    <t>77</t>
  </si>
  <si>
    <t>58525321</t>
  </si>
  <si>
    <t>cement portlandský bílý CEM I 52,5MPa</t>
  </si>
  <si>
    <t>1023666723</t>
  </si>
  <si>
    <t>P</t>
  </si>
  <si>
    <t>Poznámka k položce:
SPECÁLNÍ INJEKÁŽNÍ CEMENTOVÁ SMĚS PRO KOTEVNÍ PRVKY.</t>
  </si>
  <si>
    <t>78</t>
  </si>
  <si>
    <t>997013501</t>
  </si>
  <si>
    <t>Odvoz suti a vybouraných hmot na skládku nebo meziskládku do 1 km se složením</t>
  </si>
  <si>
    <t>533605866</t>
  </si>
  <si>
    <t>Odvoz suti a vybouraných hmot na skládku nebo meziskládku se složením, na vzdálenost do 1 km</t>
  </si>
  <si>
    <t xml:space="preserve">Poznámka k souboru cen:
1. Délka odvozu suti je vzdálenost od místa naložení suti na dopravní prostředek až po místo složení na určené skládce nebo meziskládce.
2. V ceně -3501 jsou započteny i náklady na složení suti na skládku nebo meziskládku.
3. Ceny jsou určeny pro odvoz suti na skládku nebo meziskládku jakýmkoliv způsobem silniční dopravy (i prostřednictvím kontejnerů).
4. Odvoz suti z meziskládky se oceňuje cenou 997 01-3511.
</t>
  </si>
  <si>
    <t>79</t>
  </si>
  <si>
    <t>997013511</t>
  </si>
  <si>
    <t>Odvoz suti a vybouraných hmot z meziskládky na skládku do 1 km s naložením a se složením</t>
  </si>
  <si>
    <t>-751793876</t>
  </si>
  <si>
    <t>Odvoz suti a vybouraných hmot z meziskládky na skládku s naložením a se složením, na vzdálenost do 1 km</t>
  </si>
  <si>
    <t xml:space="preserve">Poznámka k souboru cen:
1. Délka odvozu suti je vzdálenost od místa naložení suti na dopravní prostředek na meziskládce až po místo složení na určené skládce.
2. V ceně jsou započteny i náklady na naložení suti na dopravní prostředek a její složení na skládku.
3. Cena je určena pro odvoz suti na skládku jakýmkoliv způsobem silniční dopravy (i prostřednictvím kontejnerů).
4. Příplatek k ceně za každý další i započatý 1 km přes 1 km se oceňuje cenou 997 01-3509.
</t>
  </si>
  <si>
    <t>80</t>
  </si>
  <si>
    <t>998153131</t>
  </si>
  <si>
    <t>Přesun hmot pro samostatné zdi a valy zděné z cihel, kamene, tvárnic nebo monolitické v do 12 m</t>
  </si>
  <si>
    <t>-1472152497</t>
  </si>
  <si>
    <t>Přesun hmot pro zdi a valy samostatné se svislou nosnou konstrukcí zděnou nebo monolitickou betonovou tyčovou nebo plošnou vodorovná dopravní vzdálenost do 50 m, pro zdi výšky do 12 m</t>
  </si>
  <si>
    <t>81</t>
  </si>
  <si>
    <t>R287100111</t>
  </si>
  <si>
    <t>Práce horolezeckým způsobem ve skalní stěně, zajišťovací prvky, kotevní systém</t>
  </si>
  <si>
    <t>-1005959609</t>
  </si>
  <si>
    <t>82</t>
  </si>
  <si>
    <t>R283905049</t>
  </si>
  <si>
    <t>Svorka pro ocelové lano D 8-10 mm</t>
  </si>
  <si>
    <t>ks</t>
  </si>
  <si>
    <t>1490716778</t>
  </si>
  <si>
    <t>83</t>
  </si>
  <si>
    <t>R283905041</t>
  </si>
  <si>
    <t>Kroužky pr. dr 3 mm - 1600 ks/karton</t>
  </si>
  <si>
    <t>kart.</t>
  </si>
  <si>
    <t>868884399</t>
  </si>
  <si>
    <t>84</t>
  </si>
  <si>
    <t>R949951015</t>
  </si>
  <si>
    <t>Zřízení horolezeckého úvazu pro práci ve výškách</t>
  </si>
  <si>
    <t>-1239364024</t>
  </si>
  <si>
    <t>85</t>
  </si>
  <si>
    <t>113311121</t>
  </si>
  <si>
    <t>Odstranění geotextilií v komunikacích</t>
  </si>
  <si>
    <t>452915499</t>
  </si>
  <si>
    <t>Odstranění geosyntetik s uložením na vzdálenost do 20 m nebo naložením na dopravní prostředek geotextilie</t>
  </si>
  <si>
    <t xml:space="preserve">Poznámka k souboru cen:
1. V cenách -1111 až -1131 nejsou započteny náklady na odstranění vrstev uložených nad geosyntetikem.
2. V ceně -1141 jsou započteny i náklady odstranění zásypu buněk a krycí vrstvy tl. 100 mm.
</t>
  </si>
  <si>
    <t>86</t>
  </si>
  <si>
    <t>938902201</t>
  </si>
  <si>
    <t>Čištění příkopů ručně š dna do 400 mm objem nánosu do 0,15 m3/m</t>
  </si>
  <si>
    <t>-2063375776</t>
  </si>
  <si>
    <t>Čištění příkopů komunikací s odstraněním travnatého porostu nebo nánosu s naložením na dopravní prostředek nebo s přemístěním na hromady na vzdálenost do 20 m ručně při šířce dna do 400 mm a objemu nánosu do 0,15 m3/m</t>
  </si>
  <si>
    <t xml:space="preserve">Poznámka k souboru cen:
1. Ceny nelze použít pro čištění příkopů zakrytých; toto čištění se oceňuje individuálně.
2. Pro volbu ceny se objem nánosu na 1 m délky příkopu určí jako podíl celkového množství nánosu všech příkopů objektu a jejich celkové délky.
3. V cenách nejsou započteny náklady na vodorovnou dopravu odstraněného materiálu, která se oceňuje cenami souboru cen 997 22-15 Vodorovná doprava suti.
</t>
  </si>
  <si>
    <t>87</t>
  </si>
  <si>
    <t>938902202</t>
  </si>
  <si>
    <t>Čištění příkopů ručně š dna do 400 mm objem nánosu do 0,30 m3/m</t>
  </si>
  <si>
    <t>-79314426</t>
  </si>
  <si>
    <t>Čištění příkopů komunikací s odstraněním travnatého porostu nebo nánosu s naložením na dopravní prostředek nebo s přemístěním na hromady na vzdálenost do 20 m ručně při šířce dna do 400 mm a objemu nánosu přes 0,15 do 0,30 m3/m</t>
  </si>
  <si>
    <t>88</t>
  </si>
  <si>
    <t>938902203</t>
  </si>
  <si>
    <t>Čištění příkopů ručně š dna do 400 mm objem nánosu do 0,50 m3/m</t>
  </si>
  <si>
    <t>1705798067</t>
  </si>
  <si>
    <t>Čištění příkopů komunikací s odstraněním travnatého porostu nebo nánosu s naložením na dopravní prostředek nebo s přemístěním na hromady na vzdálenost do 20 m ručně při šířce dna do 400 mm a objemu nánosu přes 0,30 do 0,50 m3/m</t>
  </si>
  <si>
    <t>89</t>
  </si>
  <si>
    <t>938902204</t>
  </si>
  <si>
    <t>Čištění příkopů ručně š dna přes 400 mm objem nánosu do 0,15 m3/m</t>
  </si>
  <si>
    <t>1631074428</t>
  </si>
  <si>
    <t>Čištění příkopů komunikací s odstraněním travnatého porostu nebo nánosu s naložením na dopravní prostředek nebo s přemístěním na hromady na vzdálenost do 20 m ručně při šířce dna přes 400 mm a objemu nánosu do 0,15 m3/m</t>
  </si>
  <si>
    <t>90</t>
  </si>
  <si>
    <t>938902205</t>
  </si>
  <si>
    <t>Čištění příkopů ručně š dna přes 400 mm objem nánosu do 0,30 m3/m</t>
  </si>
  <si>
    <t>534030914</t>
  </si>
  <si>
    <t>Čištění příkopů komunikací s odstraněním travnatého porostu nebo nánosu s naložením na dopravní prostředek nebo s přemístěním na hromady na vzdálenost do 20 m ručně při šířce dna přes 400 mm a objemu nánosu přes 0,15 do 0,30 m3/m</t>
  </si>
  <si>
    <t>91</t>
  </si>
  <si>
    <t>938902206</t>
  </si>
  <si>
    <t>Čištění příkopů ručně š dna přes 400 mm objem nánosu do 0,50 m3/m</t>
  </si>
  <si>
    <t>-1611964128</t>
  </si>
  <si>
    <t>Čištění příkopů komunikací s odstraněním travnatého porostu nebo nánosu s naložením na dopravní prostředek nebo s přemístěním na hromady na vzdálenost do 20 m ručně při šířce dna přes 400 mm a objemu nánosu přes 0,30 do 0,50 m3/m</t>
  </si>
  <si>
    <t>92</t>
  </si>
  <si>
    <t>938902411</t>
  </si>
  <si>
    <t>Čištění propustků strojně tlakovou vodou D do 500 mm při tl nánosu do 25% DN</t>
  </si>
  <si>
    <t>-1230963824</t>
  </si>
  <si>
    <t>Čištění propustků s odstraněním travnatého porostu nebo nánosu, s naložením na dopravní prostředek nebo s přemístěním na hromady na vzdálenost do 20 m strojně tlakovou vodou tloušťky nánosu do 25% průměru propustku do 500 mm</t>
  </si>
  <si>
    <t xml:space="preserve">Poznámka k souboru cen:
1. V cenách nejsou započteny náklady na vodorovnou dopravu odstraněného materiálu, která se oceňuje cenami souboru cen 997 22-15 Vodorovná doprava suti.
2. V cenách čištění propustků strojně tlakovou vodou nejsou započteny náklady na vodu, tyto se oceňují individuálně.
3. Ceny jsou kalkulovány pro propustky do délky 8 m, pro propustky delší než 8 m se použijí položky 938 90-2411 až -2484 a příplatek 938 90-2499 za každý další 1 metr propustku.
</t>
  </si>
  <si>
    <t>93</t>
  </si>
  <si>
    <t>111251111</t>
  </si>
  <si>
    <t>Drcení ořezaných větví D do 100 mm s odvozem do 20 km</t>
  </si>
  <si>
    <t>264634484</t>
  </si>
  <si>
    <t>Drcení ořezaných větví strojně - (štěpkování) s naložením na dopravní prostředek a odvozem drtě do 20 km a se složením o průměru větví do 100 mm</t>
  </si>
  <si>
    <t xml:space="preserve">Poznámka k souboru cen:
1. V cenách nejsou započteny náklady na uložení drti na skládku.
2. Měří se objem nadrcené hmoty.
</t>
  </si>
  <si>
    <t>94</t>
  </si>
  <si>
    <t>162201402</t>
  </si>
  <si>
    <t>Vodorovné přemístění větví stromů listnatých do 1 km D kmene do 500 mm</t>
  </si>
  <si>
    <t>-2085646455</t>
  </si>
  <si>
    <t>Vodorovné přemístění větví, kmenů nebo pařezů s naložením, složením a dopravou do 1000 m větví stromů listnatých, průměru kmene přes 300 do 500 mm</t>
  </si>
  <si>
    <t xml:space="preserve">Poznámka k souboru cen:
1. Průměr kmene i pařezu se měří v místě řezu.
2. Měrná jednotka je 1 strom.
</t>
  </si>
  <si>
    <t>95</t>
  </si>
  <si>
    <t>162201403</t>
  </si>
  <si>
    <t>Vodorovné přemístění větví stromů listnatých do 1 km D kmene do 700 mm</t>
  </si>
  <si>
    <t>-1166570658</t>
  </si>
  <si>
    <t>Vodorovné přemístění větví, kmenů nebo pařezů s naložením, složením a dopravou do 1000 m větví stromů listnatých, průměru kmene přes 500 do 700 mm</t>
  </si>
  <si>
    <t>96</t>
  </si>
  <si>
    <t>162201406</t>
  </si>
  <si>
    <t>Vodorovné přemístění větví stromů jehličnatých do 1 km D kmene do 500 mm</t>
  </si>
  <si>
    <t>326671829</t>
  </si>
  <si>
    <t>Vodorovné přemístění větví, kmenů nebo pařezů s naložením, složením a dopravou do 1000 m větví stromů jehličnatých, průměru kmene přes 300 do 500 mm</t>
  </si>
  <si>
    <t>97</t>
  </si>
  <si>
    <t>162201407</t>
  </si>
  <si>
    <t>Vodorovné přemístění větví stromů jehličnatých do 1 km D kmene do 700 mm</t>
  </si>
  <si>
    <t>-2078857049</t>
  </si>
  <si>
    <t>Vodorovné přemístění větví, kmenů nebo pařezů s naložením, složením a dopravou do 1000 m větví stromů jehličnatých, průměru kmene přes 500 do 700 mm</t>
  </si>
  <si>
    <t>98</t>
  </si>
  <si>
    <t>162201408</t>
  </si>
  <si>
    <t>Vodorovné přemístění větví stromů jehličnatých do 1 km D kmene do 900 mm</t>
  </si>
  <si>
    <t>-1449163576</t>
  </si>
  <si>
    <t>Vodorovné přemístění větví, kmenů nebo pařezů s naložením, složením a dopravou do 1000 m větví stromů jehličnatých, průměru kmene přes 700 do 900 mm</t>
  </si>
  <si>
    <t>99</t>
  </si>
  <si>
    <t>162201412</t>
  </si>
  <si>
    <t>Vodorovné přemístění kmenů stromů listnatých do 1 km D kmene do 500 mm</t>
  </si>
  <si>
    <t>-1556720122</t>
  </si>
  <si>
    <t>Vodorovné přemístění větví, kmenů nebo pařezů s naložením, složením a dopravou do 1000 m kmenů stromů listnatých, průměru přes 300 do 500 mm</t>
  </si>
  <si>
    <t>100</t>
  </si>
  <si>
    <t>162201413</t>
  </si>
  <si>
    <t>Vodorovné přemístění kmenů stromů listnatých do 1 km D kmene do 700 mm</t>
  </si>
  <si>
    <t>-767669513</t>
  </si>
  <si>
    <t>Vodorovné přemístění větví, kmenů nebo pařezů s naložením, složením a dopravou do 1000 m kmenů stromů listnatých, průměru přes 500 do 700 mm</t>
  </si>
  <si>
    <t>101</t>
  </si>
  <si>
    <t>162201414</t>
  </si>
  <si>
    <t>Vodorovné přemístění kmenů stromů listnatých do 1 km D kmene do 900 mm</t>
  </si>
  <si>
    <t>-978230471</t>
  </si>
  <si>
    <t>Vodorovné přemístění větví, kmenů nebo pařezů s naložením, složením a dopravou do 1000 m kmenů stromů listnatých, průměru přes 700 do 900 mm</t>
  </si>
  <si>
    <t>102</t>
  </si>
  <si>
    <t>162201416</t>
  </si>
  <si>
    <t>Vodorovné přemístění kmenů stromů jehličnatých do 1 km D kmene do 500 mm</t>
  </si>
  <si>
    <t>-205829871</t>
  </si>
  <si>
    <t>Vodorovné přemístění větví, kmenů nebo pařezů s naložením, složením a dopravou do 1000 m kmenů stromů jehličnatých, průměru přes 300 do 500 mm</t>
  </si>
  <si>
    <t>103</t>
  </si>
  <si>
    <t>162201417</t>
  </si>
  <si>
    <t>Vodorovné přemístění kmenů stromů jehličnatých do 1 km D kmene do 700 mm</t>
  </si>
  <si>
    <t>1856194783</t>
  </si>
  <si>
    <t>Vodorovné přemístění větví, kmenů nebo pařezů s naložením, složením a dopravou do 1000 m kmenů stromů jehličnatých, průměru přes 500 do 700 mm</t>
  </si>
  <si>
    <t>104</t>
  </si>
  <si>
    <t>162201418</t>
  </si>
  <si>
    <t>Vodorovné přemístění kmenů stromů jehličnatých do 1 km D kmene do 900 mm</t>
  </si>
  <si>
    <t>1461627125</t>
  </si>
  <si>
    <t>Vodorovné přemístění větví, kmenů nebo pařezů s naložením, složením a dopravou do 1000 m kmenů stromů jehličnatých, průměru přes 700 do 900 mm</t>
  </si>
  <si>
    <t>105</t>
  </si>
  <si>
    <t>997013811</t>
  </si>
  <si>
    <t>Poplatek za uložení na skládce (skládkovné) stavebního odpadu dřevěného kód odpadu 17 02 01</t>
  </si>
  <si>
    <t>-1476043483</t>
  </si>
  <si>
    <t>Poplatek za uložení stavebního odpadu na skládce (skládkovné) dřevěného zatříděného do Katalogu odpadů pod kódem 170 201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</si>
  <si>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</si>
  <si>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106</t>
  </si>
  <si>
    <t>919726122</t>
  </si>
  <si>
    <t>Geotextilie pro ochranu, separaci a filtraci netkaná měrná hmotnost do 300 g/m2</t>
  </si>
  <si>
    <t>-205751204</t>
  </si>
  <si>
    <t>Geotextilie netkaná pro ochranu, separaci nebo filtraci měrná hmotnost přes 200 do 300 g/m2</t>
  </si>
  <si>
    <t xml:space="preserve">Poznámka k souboru cen:
1. V cenách jsou započteny i náklady na položení a dodání geotextilie včetně přesahů.
</t>
  </si>
  <si>
    <t>107</t>
  </si>
  <si>
    <t>69311081</t>
  </si>
  <si>
    <t>geotextilie netkaná separační, ochranná, filtrační, drenážní PES 300g/m2</t>
  </si>
  <si>
    <t>-1203297453</t>
  </si>
  <si>
    <t>108</t>
  </si>
  <si>
    <t>997013509</t>
  </si>
  <si>
    <t>Příplatek k odvozu suti a vybouraných hmot na skládku ZKD 1 km přes 1 km</t>
  </si>
  <si>
    <t>-1337415843</t>
  </si>
  <si>
    <t>Odvoz suti a vybouraných hmot na skládku nebo meziskládku se složením, na vzdálenost Příplatek k ceně za každý další i započatý 1 km přes 1 km</t>
  </si>
  <si>
    <t>109</t>
  </si>
  <si>
    <t>31319150</t>
  </si>
  <si>
    <t>síť na skálu s oky 60x80mm pozinkovaná drát D 2,2mm 50x2m</t>
  </si>
  <si>
    <t>120758899</t>
  </si>
  <si>
    <t>110</t>
  </si>
  <si>
    <t>31319151</t>
  </si>
  <si>
    <t>síť na skálu s oky 60x80mm pozinkovaná drát D 2,2mm 50x3m</t>
  </si>
  <si>
    <t>1691890819</t>
  </si>
  <si>
    <t>111</t>
  </si>
  <si>
    <t>31319152</t>
  </si>
  <si>
    <t>síť na skálu s oky 60x80mm pozinkovaná drát D 2,2mm 50x4m</t>
  </si>
  <si>
    <t>-1285947870</t>
  </si>
  <si>
    <t>112</t>
  </si>
  <si>
    <t>31319153</t>
  </si>
  <si>
    <t>síť na skálu s oky 60x80mm pozinkovaná drát D 2,7mm 50x2m</t>
  </si>
  <si>
    <t>-1345771445</t>
  </si>
  <si>
    <t>113</t>
  </si>
  <si>
    <t>31319154</t>
  </si>
  <si>
    <t>síť na skálu s oky 60x80mm pozinkovaná drát D 2,7mm 50x3m</t>
  </si>
  <si>
    <t>-464452333</t>
  </si>
  <si>
    <t>114</t>
  </si>
  <si>
    <t>31319155</t>
  </si>
  <si>
    <t>síť na skálu s oky 60x80mm pozinkovaná drát D 2,7mm 50x4m</t>
  </si>
  <si>
    <t>-1626257582</t>
  </si>
  <si>
    <t>115</t>
  </si>
  <si>
    <t>31319156</t>
  </si>
  <si>
    <t>síť na skálu s oky 80x100mm pozinkovaná drát D 2,7mm 50x1m</t>
  </si>
  <si>
    <t>-1324537983</t>
  </si>
  <si>
    <t>116</t>
  </si>
  <si>
    <t>31319157</t>
  </si>
  <si>
    <t>síť na skálu s oky 80x100mm pozinkovaná drát D 2,7mm 50x2m</t>
  </si>
  <si>
    <t>1790166639</t>
  </si>
  <si>
    <t>117</t>
  </si>
  <si>
    <t>31319158</t>
  </si>
  <si>
    <t>síť na skálu s oky 80x100mm pozinkovaná drát D 2,7mm 50x3m</t>
  </si>
  <si>
    <t>-1968447577</t>
  </si>
  <si>
    <t>118</t>
  </si>
  <si>
    <t>31319159</t>
  </si>
  <si>
    <t>síť na skálu s oky 80x100mm pozinkovaná drát D 2,7mm 50x4m</t>
  </si>
  <si>
    <t>767140795</t>
  </si>
  <si>
    <t>119</t>
  </si>
  <si>
    <t>31319160</t>
  </si>
  <si>
    <t>síť na skálu s oky 80x100mm pozinkovaná drát D 3,0mm 50x2m</t>
  </si>
  <si>
    <t>-1978809716</t>
  </si>
  <si>
    <t>120</t>
  </si>
  <si>
    <t>31319161</t>
  </si>
  <si>
    <t>síť na skálu s oky 80x100mm pozinkovaná drát D 3,0mm 50x3m</t>
  </si>
  <si>
    <t>1325207529</t>
  </si>
  <si>
    <t>121</t>
  </si>
  <si>
    <t>31319162</t>
  </si>
  <si>
    <t>síť na skálu s oky 80x100mm pozinkovaná drát D 3,0mm 50x4m</t>
  </si>
  <si>
    <t>-1790525999</t>
  </si>
  <si>
    <t>122</t>
  </si>
  <si>
    <t>31319103</t>
  </si>
  <si>
    <t>síť na skálu s oky 80x100mm drát D 2,7mm s vpleteným lanem po 300mm 3,05x25m</t>
  </si>
  <si>
    <t>1657370255</t>
  </si>
  <si>
    <t>123</t>
  </si>
  <si>
    <t>31319120</t>
  </si>
  <si>
    <t>síť na skálu s oky 80x100mm drát D 2,2mm s protierozním geosyntetikem 25x2m</t>
  </si>
  <si>
    <t>-226388074</t>
  </si>
  <si>
    <t>124</t>
  </si>
  <si>
    <t>171201221</t>
  </si>
  <si>
    <t>Poplatek za uložení na skládce (skládkovné) zeminy a kamení kód odpadu 17 05 04</t>
  </si>
  <si>
    <t>1370285470</t>
  </si>
  <si>
    <t>Poplatek za uložení stavebního odpadu na skládce (skládkovné) zeminy a kamení zatříděného do Katalogu odpadů pod kódem 17 05 04</t>
  </si>
  <si>
    <t xml:space="preserve">Poznámka k souboru cen:
1. Ceny uvedené v souboru cen je doporučeno opravit podle aktuálních cen místně příslušné skládky.
2. V cenách je započítán poplatek za ukládání odpadu dle zákona 185/2001 Sb.
</t>
  </si>
  <si>
    <t>125</t>
  </si>
  <si>
    <t>167151102</t>
  </si>
  <si>
    <t>Nakládání výkopku z hornin třídy těžitelnosti II, skupiny 4 a 5 do 100 m3</t>
  </si>
  <si>
    <t>1688646565</t>
  </si>
  <si>
    <t>Nakládání, skládání a překládání neulehlého výkopku nebo sypaniny strojně nakládání, množství do 100 m3, z horniny třídy těžitelnosti II, skupiny 4 a 5</t>
  </si>
  <si>
    <t xml:space="preserve">Poznámka k souboru cen:
1. Ceny -1131 až -1133 jsou určeny pro nakládání, překládání a vykládání na vzdálenost
a) do 20 m vodorovně; vodorovná vzdálenost se měří od těžnice lodi k těžnici druhé lodi, nebo k těžišti hromady na břehu nebo k těžišti dopravního prostředku na suchu,
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
2. Množství měrných jednotek se určí v rostlém stavu horniny.
</t>
  </si>
  <si>
    <t>SO02 - VON</t>
  </si>
  <si>
    <t>VRN - Vedlejší rozpočtové náklady</t>
  </si>
  <si>
    <t xml:space="preserve">    VRN1 - Průzkumné, geodetické a projektové práce</t>
  </si>
  <si>
    <t>VRN</t>
  </si>
  <si>
    <t>Vedlejší rozpočtové náklady</t>
  </si>
  <si>
    <t>VRN1</t>
  </si>
  <si>
    <t>Průzkumné, geodetické a projektové práce</t>
  </si>
  <si>
    <t>012303000</t>
  </si>
  <si>
    <t>Geodetické práce po výstavbě</t>
  </si>
  <si>
    <t>Kpl</t>
  </si>
  <si>
    <t>CS ÚRS 2019 01</t>
  </si>
  <si>
    <t>1024</t>
  </si>
  <si>
    <t>-960837407</t>
  </si>
  <si>
    <t>013244000</t>
  </si>
  <si>
    <t>Dokumentace pro provádění stavby</t>
  </si>
  <si>
    <t>1217846750</t>
  </si>
  <si>
    <t>013254000</t>
  </si>
  <si>
    <t>Dokumentace skutečného provedení stavby</t>
  </si>
  <si>
    <t>-303627685</t>
  </si>
  <si>
    <t>032903000</t>
  </si>
  <si>
    <t>Náklady na provoz a údržbu vybavení staveniště</t>
  </si>
  <si>
    <t>-1611923032</t>
  </si>
  <si>
    <t>041903000</t>
  </si>
  <si>
    <t>Dozor jiné osoby</t>
  </si>
  <si>
    <t>-2003598921</t>
  </si>
  <si>
    <t>Poznámka k položce:
Geotechnický dozor stavby.</t>
  </si>
  <si>
    <t>022121001</t>
  </si>
  <si>
    <t>Geodetické práce Diagnostika technické infrastruktury Vytýčení trasy inženýrských sítí</t>
  </si>
  <si>
    <t>kpl</t>
  </si>
  <si>
    <t>Sborník UOŽI 01 2019</t>
  </si>
  <si>
    <t>-397428703</t>
  </si>
  <si>
    <t xml:space="preserve">Geodetické práce Diagnostika technické infrastruktury Vytýčení trasy inženýrských sítí.
</t>
  </si>
  <si>
    <t>Poznámka k souboru cen:
V sazbě jsou započteny náklady na vyhledání trasy detektorem, zaměření a zobrazení trasy a předání výstupu zaměření. V sazbě nejsou obsaženy náklady na vytýčení sítí ve správě provozovatele.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</si>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</sst>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64020131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Opravy a údržba skalních zářezů u ST 2020 - 2021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7. 4. 2020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30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49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28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32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50</v>
      </c>
      <c r="D52" s="86"/>
      <c r="E52" s="86"/>
      <c r="F52" s="86"/>
      <c r="G52" s="86"/>
      <c r="H52" s="87"/>
      <c r="I52" s="88" t="s">
        <v>51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52</v>
      </c>
      <c r="AH52" s="86"/>
      <c r="AI52" s="86"/>
      <c r="AJ52" s="86"/>
      <c r="AK52" s="86"/>
      <c r="AL52" s="86"/>
      <c r="AM52" s="86"/>
      <c r="AN52" s="88" t="s">
        <v>53</v>
      </c>
      <c r="AO52" s="86"/>
      <c r="AP52" s="86"/>
      <c r="AQ52" s="90" t="s">
        <v>54</v>
      </c>
      <c r="AR52" s="43"/>
      <c r="AS52" s="91" t="s">
        <v>55</v>
      </c>
      <c r="AT52" s="92" t="s">
        <v>56</v>
      </c>
      <c r="AU52" s="92" t="s">
        <v>57</v>
      </c>
      <c r="AV52" s="92" t="s">
        <v>58</v>
      </c>
      <c r="AW52" s="92" t="s">
        <v>59</v>
      </c>
      <c r="AX52" s="92" t="s">
        <v>60</v>
      </c>
      <c r="AY52" s="92" t="s">
        <v>61</v>
      </c>
      <c r="AZ52" s="92" t="s">
        <v>62</v>
      </c>
      <c r="BA52" s="92" t="s">
        <v>63</v>
      </c>
      <c r="BB52" s="92" t="s">
        <v>64</v>
      </c>
      <c r="BC52" s="92" t="s">
        <v>65</v>
      </c>
      <c r="BD52" s="93" t="s">
        <v>66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67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ROUND(AG55+AG58,2)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ROUND(AS55+AS58,2)</f>
        <v>0</v>
      </c>
      <c r="AT54" s="105">
        <f>ROUND(SUM(AV54:AW54),2)</f>
        <v>0</v>
      </c>
      <c r="AU54" s="106">
        <f>ROUND(AU55+AU58,5)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ROUND(AZ55+AZ58,2)</f>
        <v>0</v>
      </c>
      <c r="BA54" s="105">
        <f>ROUND(BA55+BA58,2)</f>
        <v>0</v>
      </c>
      <c r="BB54" s="105">
        <f>ROUND(BB55+BB58,2)</f>
        <v>0</v>
      </c>
      <c r="BC54" s="105">
        <f>ROUND(BC55+BC58,2)</f>
        <v>0</v>
      </c>
      <c r="BD54" s="107">
        <f>ROUND(BD55+BD58,2)</f>
        <v>0</v>
      </c>
      <c r="BE54" s="6"/>
      <c r="BS54" s="108" t="s">
        <v>68</v>
      </c>
      <c r="BT54" s="108" t="s">
        <v>69</v>
      </c>
      <c r="BU54" s="109" t="s">
        <v>70</v>
      </c>
      <c r="BV54" s="108" t="s">
        <v>71</v>
      </c>
      <c r="BW54" s="108" t="s">
        <v>5</v>
      </c>
      <c r="BX54" s="108" t="s">
        <v>72</v>
      </c>
      <c r="CL54" s="108" t="s">
        <v>19</v>
      </c>
    </row>
    <row r="55" spans="1:91" s="7" customFormat="1" ht="16.5" customHeight="1">
      <c r="A55" s="7"/>
      <c r="B55" s="110"/>
      <c r="C55" s="111"/>
      <c r="D55" s="112" t="s">
        <v>73</v>
      </c>
      <c r="E55" s="112"/>
      <c r="F55" s="112"/>
      <c r="G55" s="112"/>
      <c r="H55" s="112"/>
      <c r="I55" s="113"/>
      <c r="J55" s="112" t="s">
        <v>74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ROUND(SUM(AG56:AG57),2)</f>
        <v>0</v>
      </c>
      <c r="AH55" s="113"/>
      <c r="AI55" s="113"/>
      <c r="AJ55" s="113"/>
      <c r="AK55" s="113"/>
      <c r="AL55" s="113"/>
      <c r="AM55" s="113"/>
      <c r="AN55" s="115">
        <f>SUM(AG55,AT55)</f>
        <v>0</v>
      </c>
      <c r="AO55" s="113"/>
      <c r="AP55" s="113"/>
      <c r="AQ55" s="116" t="s">
        <v>75</v>
      </c>
      <c r="AR55" s="117"/>
      <c r="AS55" s="118">
        <f>ROUND(SUM(AS56:AS57),2)</f>
        <v>0</v>
      </c>
      <c r="AT55" s="119">
        <f>ROUND(SUM(AV55:AW55),2)</f>
        <v>0</v>
      </c>
      <c r="AU55" s="120">
        <f>ROUND(SUM(AU56:AU57),5)</f>
        <v>0</v>
      </c>
      <c r="AV55" s="119">
        <f>ROUND(AZ55*L29,2)</f>
        <v>0</v>
      </c>
      <c r="AW55" s="119">
        <f>ROUND(BA55*L30,2)</f>
        <v>0</v>
      </c>
      <c r="AX55" s="119">
        <f>ROUND(BB55*L29,2)</f>
        <v>0</v>
      </c>
      <c r="AY55" s="119">
        <f>ROUND(BC55*L30,2)</f>
        <v>0</v>
      </c>
      <c r="AZ55" s="119">
        <f>ROUND(SUM(AZ56:AZ57),2)</f>
        <v>0</v>
      </c>
      <c r="BA55" s="119">
        <f>ROUND(SUM(BA56:BA57),2)</f>
        <v>0</v>
      </c>
      <c r="BB55" s="119">
        <f>ROUND(SUM(BB56:BB57),2)</f>
        <v>0</v>
      </c>
      <c r="BC55" s="119">
        <f>ROUND(SUM(BC56:BC57),2)</f>
        <v>0</v>
      </c>
      <c r="BD55" s="121">
        <f>ROUND(SUM(BD56:BD57),2)</f>
        <v>0</v>
      </c>
      <c r="BE55" s="7"/>
      <c r="BS55" s="122" t="s">
        <v>68</v>
      </c>
      <c r="BT55" s="122" t="s">
        <v>76</v>
      </c>
      <c r="BU55" s="122" t="s">
        <v>70</v>
      </c>
      <c r="BV55" s="122" t="s">
        <v>71</v>
      </c>
      <c r="BW55" s="122" t="s">
        <v>77</v>
      </c>
      <c r="BX55" s="122" t="s">
        <v>5</v>
      </c>
      <c r="CL55" s="122" t="s">
        <v>19</v>
      </c>
      <c r="CM55" s="122" t="s">
        <v>78</v>
      </c>
    </row>
    <row r="56" spans="1:90" s="4" customFormat="1" ht="16.5" customHeight="1">
      <c r="A56" s="123" t="s">
        <v>79</v>
      </c>
      <c r="B56" s="62"/>
      <c r="C56" s="124"/>
      <c r="D56" s="124"/>
      <c r="E56" s="125" t="s">
        <v>80</v>
      </c>
      <c r="F56" s="125"/>
      <c r="G56" s="125"/>
      <c r="H56" s="125"/>
      <c r="I56" s="125"/>
      <c r="J56" s="124"/>
      <c r="K56" s="125" t="s">
        <v>81</v>
      </c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6">
        <f>'PS01 - ÚOŽI'!J32</f>
        <v>0</v>
      </c>
      <c r="AH56" s="124"/>
      <c r="AI56" s="124"/>
      <c r="AJ56" s="124"/>
      <c r="AK56" s="124"/>
      <c r="AL56" s="124"/>
      <c r="AM56" s="124"/>
      <c r="AN56" s="126">
        <f>SUM(AG56,AT56)</f>
        <v>0</v>
      </c>
      <c r="AO56" s="124"/>
      <c r="AP56" s="124"/>
      <c r="AQ56" s="127" t="s">
        <v>82</v>
      </c>
      <c r="AR56" s="64"/>
      <c r="AS56" s="128">
        <v>0</v>
      </c>
      <c r="AT56" s="129">
        <f>ROUND(SUM(AV56:AW56),2)</f>
        <v>0</v>
      </c>
      <c r="AU56" s="130">
        <f>'PS01 - ÚOŽI'!P87</f>
        <v>0</v>
      </c>
      <c r="AV56" s="129">
        <f>'PS01 - ÚOŽI'!J35</f>
        <v>0</v>
      </c>
      <c r="AW56" s="129">
        <f>'PS01 - ÚOŽI'!J36</f>
        <v>0</v>
      </c>
      <c r="AX56" s="129">
        <f>'PS01 - ÚOŽI'!J37</f>
        <v>0</v>
      </c>
      <c r="AY56" s="129">
        <f>'PS01 - ÚOŽI'!J38</f>
        <v>0</v>
      </c>
      <c r="AZ56" s="129">
        <f>'PS01 - ÚOŽI'!F35</f>
        <v>0</v>
      </c>
      <c r="BA56" s="129">
        <f>'PS01 - ÚOŽI'!F36</f>
        <v>0</v>
      </c>
      <c r="BB56" s="129">
        <f>'PS01 - ÚOŽI'!F37</f>
        <v>0</v>
      </c>
      <c r="BC56" s="129">
        <f>'PS01 - ÚOŽI'!F38</f>
        <v>0</v>
      </c>
      <c r="BD56" s="131">
        <f>'PS01 - ÚOŽI'!F39</f>
        <v>0</v>
      </c>
      <c r="BE56" s="4"/>
      <c r="BT56" s="132" t="s">
        <v>78</v>
      </c>
      <c r="BV56" s="132" t="s">
        <v>71</v>
      </c>
      <c r="BW56" s="132" t="s">
        <v>83</v>
      </c>
      <c r="BX56" s="132" t="s">
        <v>77</v>
      </c>
      <c r="CL56" s="132" t="s">
        <v>19</v>
      </c>
    </row>
    <row r="57" spans="1:90" s="4" customFormat="1" ht="16.5" customHeight="1">
      <c r="A57" s="123" t="s">
        <v>79</v>
      </c>
      <c r="B57" s="62"/>
      <c r="C57" s="124"/>
      <c r="D57" s="124"/>
      <c r="E57" s="125" t="s">
        <v>84</v>
      </c>
      <c r="F57" s="125"/>
      <c r="G57" s="125"/>
      <c r="H57" s="125"/>
      <c r="I57" s="125"/>
      <c r="J57" s="124"/>
      <c r="K57" s="125" t="s">
        <v>85</v>
      </c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6">
        <f>'PS02 - URS'!J32</f>
        <v>0</v>
      </c>
      <c r="AH57" s="124"/>
      <c r="AI57" s="124"/>
      <c r="AJ57" s="124"/>
      <c r="AK57" s="124"/>
      <c r="AL57" s="124"/>
      <c r="AM57" s="124"/>
      <c r="AN57" s="126">
        <f>SUM(AG57,AT57)</f>
        <v>0</v>
      </c>
      <c r="AO57" s="124"/>
      <c r="AP57" s="124"/>
      <c r="AQ57" s="127" t="s">
        <v>82</v>
      </c>
      <c r="AR57" s="64"/>
      <c r="AS57" s="128">
        <v>0</v>
      </c>
      <c r="AT57" s="129">
        <f>ROUND(SUM(AV57:AW57),2)</f>
        <v>0</v>
      </c>
      <c r="AU57" s="130">
        <f>'PS02 - URS'!P87</f>
        <v>0</v>
      </c>
      <c r="AV57" s="129">
        <f>'PS02 - URS'!J35</f>
        <v>0</v>
      </c>
      <c r="AW57" s="129">
        <f>'PS02 - URS'!J36</f>
        <v>0</v>
      </c>
      <c r="AX57" s="129">
        <f>'PS02 - URS'!J37</f>
        <v>0</v>
      </c>
      <c r="AY57" s="129">
        <f>'PS02 - URS'!J38</f>
        <v>0</v>
      </c>
      <c r="AZ57" s="129">
        <f>'PS02 - URS'!F35</f>
        <v>0</v>
      </c>
      <c r="BA57" s="129">
        <f>'PS02 - URS'!F36</f>
        <v>0</v>
      </c>
      <c r="BB57" s="129">
        <f>'PS02 - URS'!F37</f>
        <v>0</v>
      </c>
      <c r="BC57" s="129">
        <f>'PS02 - URS'!F38</f>
        <v>0</v>
      </c>
      <c r="BD57" s="131">
        <f>'PS02 - URS'!F39</f>
        <v>0</v>
      </c>
      <c r="BE57" s="4"/>
      <c r="BT57" s="132" t="s">
        <v>78</v>
      </c>
      <c r="BV57" s="132" t="s">
        <v>71</v>
      </c>
      <c r="BW57" s="132" t="s">
        <v>86</v>
      </c>
      <c r="BX57" s="132" t="s">
        <v>77</v>
      </c>
      <c r="CL57" s="132" t="s">
        <v>19</v>
      </c>
    </row>
    <row r="58" spans="1:91" s="7" customFormat="1" ht="16.5" customHeight="1">
      <c r="A58" s="123" t="s">
        <v>79</v>
      </c>
      <c r="B58" s="110"/>
      <c r="C58" s="111"/>
      <c r="D58" s="112" t="s">
        <v>87</v>
      </c>
      <c r="E58" s="112"/>
      <c r="F58" s="112"/>
      <c r="G58" s="112"/>
      <c r="H58" s="112"/>
      <c r="I58" s="113"/>
      <c r="J58" s="112" t="s">
        <v>88</v>
      </c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5">
        <f>'SO02 - VON'!J30</f>
        <v>0</v>
      </c>
      <c r="AH58" s="113"/>
      <c r="AI58" s="113"/>
      <c r="AJ58" s="113"/>
      <c r="AK58" s="113"/>
      <c r="AL58" s="113"/>
      <c r="AM58" s="113"/>
      <c r="AN58" s="115">
        <f>SUM(AG58,AT58)</f>
        <v>0</v>
      </c>
      <c r="AO58" s="113"/>
      <c r="AP58" s="113"/>
      <c r="AQ58" s="116" t="s">
        <v>89</v>
      </c>
      <c r="AR58" s="117"/>
      <c r="AS58" s="133">
        <v>0</v>
      </c>
      <c r="AT58" s="134">
        <f>ROUND(SUM(AV58:AW58),2)</f>
        <v>0</v>
      </c>
      <c r="AU58" s="135">
        <f>'SO02 - VON'!P81</f>
        <v>0</v>
      </c>
      <c r="AV58" s="134">
        <f>'SO02 - VON'!J33</f>
        <v>0</v>
      </c>
      <c r="AW58" s="134">
        <f>'SO02 - VON'!J34</f>
        <v>0</v>
      </c>
      <c r="AX58" s="134">
        <f>'SO02 - VON'!J35</f>
        <v>0</v>
      </c>
      <c r="AY58" s="134">
        <f>'SO02 - VON'!J36</f>
        <v>0</v>
      </c>
      <c r="AZ58" s="134">
        <f>'SO02 - VON'!F33</f>
        <v>0</v>
      </c>
      <c r="BA58" s="134">
        <f>'SO02 - VON'!F34</f>
        <v>0</v>
      </c>
      <c r="BB58" s="134">
        <f>'SO02 - VON'!F35</f>
        <v>0</v>
      </c>
      <c r="BC58" s="134">
        <f>'SO02 - VON'!F36</f>
        <v>0</v>
      </c>
      <c r="BD58" s="136">
        <f>'SO02 - VON'!F37</f>
        <v>0</v>
      </c>
      <c r="BE58" s="7"/>
      <c r="BT58" s="122" t="s">
        <v>76</v>
      </c>
      <c r="BV58" s="122" t="s">
        <v>71</v>
      </c>
      <c r="BW58" s="122" t="s">
        <v>90</v>
      </c>
      <c r="BX58" s="122" t="s">
        <v>5</v>
      </c>
      <c r="CL58" s="122" t="s">
        <v>19</v>
      </c>
      <c r="CM58" s="122" t="s">
        <v>78</v>
      </c>
    </row>
    <row r="59" spans="1:57" s="2" customFormat="1" ht="30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3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s="2" customFormat="1" ht="6.95" customHeight="1">
      <c r="A60" s="37"/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43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</sheetData>
  <sheetProtection password="D0DA" sheet="1" objects="1" scenarios="1" formatColumns="0" formatRows="0"/>
  <mergeCells count="54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PS01 - ÚOŽI'!C2" display="/"/>
    <hyperlink ref="A57" location="'PS02 - URS'!C2" display="/"/>
    <hyperlink ref="A58" location="'SO02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19"/>
      <c r="AT3" s="16" t="s">
        <v>78</v>
      </c>
    </row>
    <row r="4" spans="2:46" s="1" customFormat="1" ht="24.95" customHeight="1">
      <c r="B4" s="19"/>
      <c r="D4" s="141" t="s">
        <v>91</v>
      </c>
      <c r="I4" s="137"/>
      <c r="L4" s="19"/>
      <c r="M4" s="142" t="s">
        <v>10</v>
      </c>
      <c r="AT4" s="16" t="s">
        <v>4</v>
      </c>
    </row>
    <row r="5" spans="2:12" s="1" customFormat="1" ht="6.95" customHeight="1">
      <c r="B5" s="19"/>
      <c r="I5" s="137"/>
      <c r="L5" s="19"/>
    </row>
    <row r="6" spans="2:12" s="1" customFormat="1" ht="12" customHeight="1">
      <c r="B6" s="19"/>
      <c r="D6" s="143" t="s">
        <v>16</v>
      </c>
      <c r="I6" s="137"/>
      <c r="L6" s="19"/>
    </row>
    <row r="7" spans="2:12" s="1" customFormat="1" ht="16.5" customHeight="1">
      <c r="B7" s="19"/>
      <c r="E7" s="144" t="str">
        <f>'Rekapitulace stavby'!K6</f>
        <v>Opravy a údržba skalních zářezů u ST 2020 - 2021</v>
      </c>
      <c r="F7" s="143"/>
      <c r="G7" s="143"/>
      <c r="H7" s="143"/>
      <c r="I7" s="137"/>
      <c r="L7" s="19"/>
    </row>
    <row r="8" spans="2:12" s="1" customFormat="1" ht="12" customHeight="1">
      <c r="B8" s="19"/>
      <c r="D8" s="143" t="s">
        <v>92</v>
      </c>
      <c r="I8" s="137"/>
      <c r="L8" s="19"/>
    </row>
    <row r="9" spans="1:31" s="2" customFormat="1" ht="16.5" customHeight="1">
      <c r="A9" s="37"/>
      <c r="B9" s="43"/>
      <c r="C9" s="37"/>
      <c r="D9" s="37"/>
      <c r="E9" s="144" t="s">
        <v>93</v>
      </c>
      <c r="F9" s="37"/>
      <c r="G9" s="37"/>
      <c r="H9" s="37"/>
      <c r="I9" s="145"/>
      <c r="J9" s="37"/>
      <c r="K9" s="37"/>
      <c r="L9" s="14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3" t="s">
        <v>94</v>
      </c>
      <c r="E10" s="37"/>
      <c r="F10" s="37"/>
      <c r="G10" s="37"/>
      <c r="H10" s="37"/>
      <c r="I10" s="145"/>
      <c r="J10" s="37"/>
      <c r="K10" s="37"/>
      <c r="L10" s="14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47" t="s">
        <v>95</v>
      </c>
      <c r="F11" s="37"/>
      <c r="G11" s="37"/>
      <c r="H11" s="37"/>
      <c r="I11" s="145"/>
      <c r="J11" s="37"/>
      <c r="K11" s="37"/>
      <c r="L11" s="14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45"/>
      <c r="J12" s="37"/>
      <c r="K12" s="37"/>
      <c r="L12" s="14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3" t="s">
        <v>18</v>
      </c>
      <c r="E13" s="37"/>
      <c r="F13" s="132" t="s">
        <v>19</v>
      </c>
      <c r="G13" s="37"/>
      <c r="H13" s="37"/>
      <c r="I13" s="148" t="s">
        <v>20</v>
      </c>
      <c r="J13" s="132" t="s">
        <v>19</v>
      </c>
      <c r="K13" s="37"/>
      <c r="L13" s="14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3" t="s">
        <v>21</v>
      </c>
      <c r="E14" s="37"/>
      <c r="F14" s="132" t="s">
        <v>22</v>
      </c>
      <c r="G14" s="37"/>
      <c r="H14" s="37"/>
      <c r="I14" s="148" t="s">
        <v>23</v>
      </c>
      <c r="J14" s="149" t="str">
        <f>'Rekapitulace stavby'!AN8</f>
        <v>7. 4. 2020</v>
      </c>
      <c r="K14" s="37"/>
      <c r="L14" s="14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45"/>
      <c r="J15" s="37"/>
      <c r="K15" s="37"/>
      <c r="L15" s="14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3" t="s">
        <v>25</v>
      </c>
      <c r="E16" s="37"/>
      <c r="F16" s="37"/>
      <c r="G16" s="37"/>
      <c r="H16" s="37"/>
      <c r="I16" s="148" t="s">
        <v>26</v>
      </c>
      <c r="J16" s="132" t="str">
        <f>IF('Rekapitulace stavby'!AN10="","",'Rekapitulace stavby'!AN10)</f>
        <v/>
      </c>
      <c r="K16" s="37"/>
      <c r="L16" s="14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32" t="str">
        <f>IF('Rekapitulace stavby'!E11="","",'Rekapitulace stavby'!E11)</f>
        <v xml:space="preserve"> </v>
      </c>
      <c r="F17" s="37"/>
      <c r="G17" s="37"/>
      <c r="H17" s="37"/>
      <c r="I17" s="148" t="s">
        <v>27</v>
      </c>
      <c r="J17" s="132" t="str">
        <f>IF('Rekapitulace stavby'!AN11="","",'Rekapitulace stavby'!AN11)</f>
        <v/>
      </c>
      <c r="K17" s="37"/>
      <c r="L17" s="14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45"/>
      <c r="J18" s="37"/>
      <c r="K18" s="37"/>
      <c r="L18" s="14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3" t="s">
        <v>28</v>
      </c>
      <c r="E19" s="37"/>
      <c r="F19" s="37"/>
      <c r="G19" s="37"/>
      <c r="H19" s="37"/>
      <c r="I19" s="148" t="s">
        <v>26</v>
      </c>
      <c r="J19" s="32" t="str">
        <f>'Rekapitulace stavby'!AN13</f>
        <v>Vyplň údaj</v>
      </c>
      <c r="K19" s="37"/>
      <c r="L19" s="14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32"/>
      <c r="G20" s="132"/>
      <c r="H20" s="132"/>
      <c r="I20" s="148" t="s">
        <v>27</v>
      </c>
      <c r="J20" s="32" t="str">
        <f>'Rekapitulace stavby'!AN14</f>
        <v>Vyplň údaj</v>
      </c>
      <c r="K20" s="37"/>
      <c r="L20" s="14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45"/>
      <c r="J21" s="37"/>
      <c r="K21" s="37"/>
      <c r="L21" s="14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3" t="s">
        <v>30</v>
      </c>
      <c r="E22" s="37"/>
      <c r="F22" s="37"/>
      <c r="G22" s="37"/>
      <c r="H22" s="37"/>
      <c r="I22" s="148" t="s">
        <v>26</v>
      </c>
      <c r="J22" s="132" t="str">
        <f>IF('Rekapitulace stavby'!AN16="","",'Rekapitulace stavby'!AN16)</f>
        <v/>
      </c>
      <c r="K22" s="37"/>
      <c r="L22" s="14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32" t="str">
        <f>IF('Rekapitulace stavby'!E17="","",'Rekapitulace stavby'!E17)</f>
        <v xml:space="preserve"> </v>
      </c>
      <c r="F23" s="37"/>
      <c r="G23" s="37"/>
      <c r="H23" s="37"/>
      <c r="I23" s="148" t="s">
        <v>27</v>
      </c>
      <c r="J23" s="132" t="str">
        <f>IF('Rekapitulace stavby'!AN17="","",'Rekapitulace stavby'!AN17)</f>
        <v/>
      </c>
      <c r="K23" s="37"/>
      <c r="L23" s="14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45"/>
      <c r="J24" s="37"/>
      <c r="K24" s="37"/>
      <c r="L24" s="14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3" t="s">
        <v>32</v>
      </c>
      <c r="E25" s="37"/>
      <c r="F25" s="37"/>
      <c r="G25" s="37"/>
      <c r="H25" s="37"/>
      <c r="I25" s="148" t="s">
        <v>26</v>
      </c>
      <c r="J25" s="132" t="str">
        <f>IF('Rekapitulace stavby'!AN19="","",'Rekapitulace stavby'!AN19)</f>
        <v/>
      </c>
      <c r="K25" s="37"/>
      <c r="L25" s="14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32" t="str">
        <f>IF('Rekapitulace stavby'!E20="","",'Rekapitulace stavby'!E20)</f>
        <v xml:space="preserve"> </v>
      </c>
      <c r="F26" s="37"/>
      <c r="G26" s="37"/>
      <c r="H26" s="37"/>
      <c r="I26" s="148" t="s">
        <v>27</v>
      </c>
      <c r="J26" s="132" t="str">
        <f>IF('Rekapitulace stavby'!AN20="","",'Rekapitulace stavby'!AN20)</f>
        <v/>
      </c>
      <c r="K26" s="37"/>
      <c r="L26" s="14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45"/>
      <c r="J27" s="37"/>
      <c r="K27" s="37"/>
      <c r="L27" s="14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3" t="s">
        <v>33</v>
      </c>
      <c r="E28" s="37"/>
      <c r="F28" s="37"/>
      <c r="G28" s="37"/>
      <c r="H28" s="37"/>
      <c r="I28" s="145"/>
      <c r="J28" s="37"/>
      <c r="K28" s="37"/>
      <c r="L28" s="14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3"/>
      <c r="J29" s="150"/>
      <c r="K29" s="150"/>
      <c r="L29" s="154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45"/>
      <c r="J30" s="37"/>
      <c r="K30" s="37"/>
      <c r="L30" s="14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5"/>
      <c r="E31" s="155"/>
      <c r="F31" s="155"/>
      <c r="G31" s="155"/>
      <c r="H31" s="155"/>
      <c r="I31" s="156"/>
      <c r="J31" s="155"/>
      <c r="K31" s="155"/>
      <c r="L31" s="14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7" t="s">
        <v>35</v>
      </c>
      <c r="E32" s="37"/>
      <c r="F32" s="37"/>
      <c r="G32" s="37"/>
      <c r="H32" s="37"/>
      <c r="I32" s="145"/>
      <c r="J32" s="158">
        <f>ROUND(J87,2)</f>
        <v>0</v>
      </c>
      <c r="K32" s="37"/>
      <c r="L32" s="14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5"/>
      <c r="E33" s="155"/>
      <c r="F33" s="155"/>
      <c r="G33" s="155"/>
      <c r="H33" s="155"/>
      <c r="I33" s="156"/>
      <c r="J33" s="155"/>
      <c r="K33" s="155"/>
      <c r="L33" s="14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9" t="s">
        <v>37</v>
      </c>
      <c r="G34" s="37"/>
      <c r="H34" s="37"/>
      <c r="I34" s="160" t="s">
        <v>36</v>
      </c>
      <c r="J34" s="159" t="s">
        <v>38</v>
      </c>
      <c r="K34" s="37"/>
      <c r="L34" s="14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39</v>
      </c>
      <c r="E35" s="143" t="s">
        <v>40</v>
      </c>
      <c r="F35" s="162">
        <f>ROUND((SUM(BE87:BE128)),2)</f>
        <v>0</v>
      </c>
      <c r="G35" s="37"/>
      <c r="H35" s="37"/>
      <c r="I35" s="163">
        <v>0.21</v>
      </c>
      <c r="J35" s="162">
        <f>ROUND(((SUM(BE87:BE128))*I35),2)</f>
        <v>0</v>
      </c>
      <c r="K35" s="37"/>
      <c r="L35" s="14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3" t="s">
        <v>41</v>
      </c>
      <c r="F36" s="162">
        <f>ROUND((SUM(BF87:BF128)),2)</f>
        <v>0</v>
      </c>
      <c r="G36" s="37"/>
      <c r="H36" s="37"/>
      <c r="I36" s="163">
        <v>0.15</v>
      </c>
      <c r="J36" s="162">
        <f>ROUND(((SUM(BF87:BF128))*I36),2)</f>
        <v>0</v>
      </c>
      <c r="K36" s="37"/>
      <c r="L36" s="14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3" t="s">
        <v>42</v>
      </c>
      <c r="F37" s="162">
        <f>ROUND((SUM(BG87:BG128)),2)</f>
        <v>0</v>
      </c>
      <c r="G37" s="37"/>
      <c r="H37" s="37"/>
      <c r="I37" s="163">
        <v>0.21</v>
      </c>
      <c r="J37" s="162">
        <f>0</f>
        <v>0</v>
      </c>
      <c r="K37" s="37"/>
      <c r="L37" s="14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3" t="s">
        <v>43</v>
      </c>
      <c r="F38" s="162">
        <f>ROUND((SUM(BH87:BH128)),2)</f>
        <v>0</v>
      </c>
      <c r="G38" s="37"/>
      <c r="H38" s="37"/>
      <c r="I38" s="163">
        <v>0.15</v>
      </c>
      <c r="J38" s="162">
        <f>0</f>
        <v>0</v>
      </c>
      <c r="K38" s="37"/>
      <c r="L38" s="14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3" t="s">
        <v>44</v>
      </c>
      <c r="F39" s="162">
        <f>ROUND((SUM(BI87:BI128)),2)</f>
        <v>0</v>
      </c>
      <c r="G39" s="37"/>
      <c r="H39" s="37"/>
      <c r="I39" s="163">
        <v>0</v>
      </c>
      <c r="J39" s="162">
        <f>0</f>
        <v>0</v>
      </c>
      <c r="K39" s="37"/>
      <c r="L39" s="14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45"/>
      <c r="J40" s="37"/>
      <c r="K40" s="37"/>
      <c r="L40" s="14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45</v>
      </c>
      <c r="E41" s="166"/>
      <c r="F41" s="166"/>
      <c r="G41" s="167" t="s">
        <v>46</v>
      </c>
      <c r="H41" s="168" t="s">
        <v>47</v>
      </c>
      <c r="I41" s="169"/>
      <c r="J41" s="170">
        <f>SUM(J32:J39)</f>
        <v>0</v>
      </c>
      <c r="K41" s="171"/>
      <c r="L41" s="14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72"/>
      <c r="C42" s="173"/>
      <c r="D42" s="173"/>
      <c r="E42" s="173"/>
      <c r="F42" s="173"/>
      <c r="G42" s="173"/>
      <c r="H42" s="173"/>
      <c r="I42" s="174"/>
      <c r="J42" s="173"/>
      <c r="K42" s="173"/>
      <c r="L42" s="14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75"/>
      <c r="C46" s="176"/>
      <c r="D46" s="176"/>
      <c r="E46" s="176"/>
      <c r="F46" s="176"/>
      <c r="G46" s="176"/>
      <c r="H46" s="176"/>
      <c r="I46" s="177"/>
      <c r="J46" s="176"/>
      <c r="K46" s="176"/>
      <c r="L46" s="14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96</v>
      </c>
      <c r="D47" s="39"/>
      <c r="E47" s="39"/>
      <c r="F47" s="39"/>
      <c r="G47" s="39"/>
      <c r="H47" s="39"/>
      <c r="I47" s="145"/>
      <c r="J47" s="39"/>
      <c r="K47" s="39"/>
      <c r="L47" s="14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145"/>
      <c r="J48" s="39"/>
      <c r="K48" s="39"/>
      <c r="L48" s="14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145"/>
      <c r="J49" s="39"/>
      <c r="K49" s="39"/>
      <c r="L49" s="14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178" t="str">
        <f>E7</f>
        <v>Opravy a údržba skalních zářezů u ST 2020 - 2021</v>
      </c>
      <c r="F50" s="31"/>
      <c r="G50" s="31"/>
      <c r="H50" s="31"/>
      <c r="I50" s="145"/>
      <c r="J50" s="39"/>
      <c r="K50" s="39"/>
      <c r="L50" s="14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0"/>
      <c r="C51" s="31" t="s">
        <v>92</v>
      </c>
      <c r="D51" s="21"/>
      <c r="E51" s="21"/>
      <c r="F51" s="21"/>
      <c r="G51" s="21"/>
      <c r="H51" s="21"/>
      <c r="I51" s="137"/>
      <c r="J51" s="21"/>
      <c r="K51" s="21"/>
      <c r="L51" s="19"/>
    </row>
    <row r="52" spans="1:31" s="2" customFormat="1" ht="16.5" customHeight="1">
      <c r="A52" s="37"/>
      <c r="B52" s="38"/>
      <c r="C52" s="39"/>
      <c r="D52" s="39"/>
      <c r="E52" s="178" t="s">
        <v>93</v>
      </c>
      <c r="F52" s="39"/>
      <c r="G52" s="39"/>
      <c r="H52" s="39"/>
      <c r="I52" s="145"/>
      <c r="J52" s="39"/>
      <c r="K52" s="39"/>
      <c r="L52" s="14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94</v>
      </c>
      <c r="D53" s="39"/>
      <c r="E53" s="39"/>
      <c r="F53" s="39"/>
      <c r="G53" s="39"/>
      <c r="H53" s="39"/>
      <c r="I53" s="145"/>
      <c r="J53" s="39"/>
      <c r="K53" s="39"/>
      <c r="L53" s="14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68" t="str">
        <f>E11</f>
        <v>PS01 - ÚOŽI</v>
      </c>
      <c r="F54" s="39"/>
      <c r="G54" s="39"/>
      <c r="H54" s="39"/>
      <c r="I54" s="145"/>
      <c r="J54" s="39"/>
      <c r="K54" s="39"/>
      <c r="L54" s="14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145"/>
      <c r="J55" s="39"/>
      <c r="K55" s="39"/>
      <c r="L55" s="14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21</v>
      </c>
      <c r="D56" s="39"/>
      <c r="E56" s="39"/>
      <c r="F56" s="26" t="str">
        <f>F14</f>
        <v xml:space="preserve"> </v>
      </c>
      <c r="G56" s="39"/>
      <c r="H56" s="39"/>
      <c r="I56" s="148" t="s">
        <v>23</v>
      </c>
      <c r="J56" s="71" t="str">
        <f>IF(J14="","",J14)</f>
        <v>7. 4. 2020</v>
      </c>
      <c r="K56" s="39"/>
      <c r="L56" s="14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145"/>
      <c r="J57" s="39"/>
      <c r="K57" s="39"/>
      <c r="L57" s="14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15" customHeight="1">
      <c r="A58" s="37"/>
      <c r="B58" s="38"/>
      <c r="C58" s="31" t="s">
        <v>25</v>
      </c>
      <c r="D58" s="39"/>
      <c r="E58" s="39"/>
      <c r="F58" s="26" t="str">
        <f>E17</f>
        <v xml:space="preserve"> </v>
      </c>
      <c r="G58" s="39"/>
      <c r="H58" s="39"/>
      <c r="I58" s="148" t="s">
        <v>30</v>
      </c>
      <c r="J58" s="35" t="str">
        <f>E23</f>
        <v xml:space="preserve"> </v>
      </c>
      <c r="K58" s="39"/>
      <c r="L58" s="14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15" customHeight="1">
      <c r="A59" s="37"/>
      <c r="B59" s="38"/>
      <c r="C59" s="31" t="s">
        <v>28</v>
      </c>
      <c r="D59" s="39"/>
      <c r="E59" s="39"/>
      <c r="F59" s="26" t="str">
        <f>IF(E20="","",E20)</f>
        <v>Vyplň údaj</v>
      </c>
      <c r="G59" s="39"/>
      <c r="H59" s="39"/>
      <c r="I59" s="148" t="s">
        <v>32</v>
      </c>
      <c r="J59" s="35" t="str">
        <f>E26</f>
        <v xml:space="preserve"> </v>
      </c>
      <c r="K59" s="39"/>
      <c r="L59" s="14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145"/>
      <c r="J60" s="39"/>
      <c r="K60" s="39"/>
      <c r="L60" s="14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79" t="s">
        <v>97</v>
      </c>
      <c r="D61" s="180"/>
      <c r="E61" s="180"/>
      <c r="F61" s="180"/>
      <c r="G61" s="180"/>
      <c r="H61" s="180"/>
      <c r="I61" s="181"/>
      <c r="J61" s="182" t="s">
        <v>98</v>
      </c>
      <c r="K61" s="180"/>
      <c r="L61" s="14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" customHeight="1">
      <c r="A62" s="37"/>
      <c r="B62" s="38"/>
      <c r="C62" s="39"/>
      <c r="D62" s="39"/>
      <c r="E62" s="39"/>
      <c r="F62" s="39"/>
      <c r="G62" s="39"/>
      <c r="H62" s="39"/>
      <c r="I62" s="145"/>
      <c r="J62" s="39"/>
      <c r="K62" s="39"/>
      <c r="L62" s="14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8" customHeight="1">
      <c r="A63" s="37"/>
      <c r="B63" s="38"/>
      <c r="C63" s="183" t="s">
        <v>67</v>
      </c>
      <c r="D63" s="39"/>
      <c r="E63" s="39"/>
      <c r="F63" s="39"/>
      <c r="G63" s="39"/>
      <c r="H63" s="39"/>
      <c r="I63" s="145"/>
      <c r="J63" s="101">
        <f>J87</f>
        <v>0</v>
      </c>
      <c r="K63" s="39"/>
      <c r="L63" s="14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99</v>
      </c>
    </row>
    <row r="64" spans="1:31" s="9" customFormat="1" ht="24.95" customHeight="1">
      <c r="A64" s="9"/>
      <c r="B64" s="184"/>
      <c r="C64" s="185"/>
      <c r="D64" s="186" t="s">
        <v>100</v>
      </c>
      <c r="E64" s="187"/>
      <c r="F64" s="187"/>
      <c r="G64" s="187"/>
      <c r="H64" s="187"/>
      <c r="I64" s="188"/>
      <c r="J64" s="189">
        <f>J88</f>
        <v>0</v>
      </c>
      <c r="K64" s="185"/>
      <c r="L64" s="19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1"/>
      <c r="C65" s="124"/>
      <c r="D65" s="192" t="s">
        <v>101</v>
      </c>
      <c r="E65" s="193"/>
      <c r="F65" s="193"/>
      <c r="G65" s="193"/>
      <c r="H65" s="193"/>
      <c r="I65" s="194"/>
      <c r="J65" s="195">
        <f>J89</f>
        <v>0</v>
      </c>
      <c r="K65" s="124"/>
      <c r="L65" s="19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7"/>
      <c r="B66" s="38"/>
      <c r="C66" s="39"/>
      <c r="D66" s="39"/>
      <c r="E66" s="39"/>
      <c r="F66" s="39"/>
      <c r="G66" s="39"/>
      <c r="H66" s="39"/>
      <c r="I66" s="145"/>
      <c r="J66" s="39"/>
      <c r="K66" s="39"/>
      <c r="L66" s="14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8"/>
      <c r="C67" s="59"/>
      <c r="D67" s="59"/>
      <c r="E67" s="59"/>
      <c r="F67" s="59"/>
      <c r="G67" s="59"/>
      <c r="H67" s="59"/>
      <c r="I67" s="174"/>
      <c r="J67" s="59"/>
      <c r="K67" s="59"/>
      <c r="L67" s="14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60"/>
      <c r="C71" s="61"/>
      <c r="D71" s="61"/>
      <c r="E71" s="61"/>
      <c r="F71" s="61"/>
      <c r="G71" s="61"/>
      <c r="H71" s="61"/>
      <c r="I71" s="177"/>
      <c r="J71" s="61"/>
      <c r="K71" s="61"/>
      <c r="L71" s="14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2" t="s">
        <v>102</v>
      </c>
      <c r="D72" s="39"/>
      <c r="E72" s="39"/>
      <c r="F72" s="39"/>
      <c r="G72" s="39"/>
      <c r="H72" s="39"/>
      <c r="I72" s="145"/>
      <c r="J72" s="39"/>
      <c r="K72" s="39"/>
      <c r="L72" s="14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145"/>
      <c r="J73" s="39"/>
      <c r="K73" s="39"/>
      <c r="L73" s="14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16</v>
      </c>
      <c r="D74" s="39"/>
      <c r="E74" s="39"/>
      <c r="F74" s="39"/>
      <c r="G74" s="39"/>
      <c r="H74" s="39"/>
      <c r="I74" s="145"/>
      <c r="J74" s="39"/>
      <c r="K74" s="39"/>
      <c r="L74" s="14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178" t="str">
        <f>E7</f>
        <v>Opravy a údržba skalních zářezů u ST 2020 - 2021</v>
      </c>
      <c r="F75" s="31"/>
      <c r="G75" s="31"/>
      <c r="H75" s="31"/>
      <c r="I75" s="145"/>
      <c r="J75" s="39"/>
      <c r="K75" s="39"/>
      <c r="L75" s="14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2:12" s="1" customFormat="1" ht="12" customHeight="1">
      <c r="B76" s="20"/>
      <c r="C76" s="31" t="s">
        <v>92</v>
      </c>
      <c r="D76" s="21"/>
      <c r="E76" s="21"/>
      <c r="F76" s="21"/>
      <c r="G76" s="21"/>
      <c r="H76" s="21"/>
      <c r="I76" s="137"/>
      <c r="J76" s="21"/>
      <c r="K76" s="21"/>
      <c r="L76" s="19"/>
    </row>
    <row r="77" spans="1:31" s="2" customFormat="1" ht="16.5" customHeight="1">
      <c r="A77" s="37"/>
      <c r="B77" s="38"/>
      <c r="C77" s="39"/>
      <c r="D77" s="39"/>
      <c r="E77" s="178" t="s">
        <v>93</v>
      </c>
      <c r="F77" s="39"/>
      <c r="G77" s="39"/>
      <c r="H77" s="39"/>
      <c r="I77" s="145"/>
      <c r="J77" s="39"/>
      <c r="K77" s="39"/>
      <c r="L77" s="14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94</v>
      </c>
      <c r="D78" s="39"/>
      <c r="E78" s="39"/>
      <c r="F78" s="39"/>
      <c r="G78" s="39"/>
      <c r="H78" s="39"/>
      <c r="I78" s="145"/>
      <c r="J78" s="39"/>
      <c r="K78" s="39"/>
      <c r="L78" s="14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68" t="str">
        <f>E11</f>
        <v>PS01 - ÚOŽI</v>
      </c>
      <c r="F79" s="39"/>
      <c r="G79" s="39"/>
      <c r="H79" s="39"/>
      <c r="I79" s="145"/>
      <c r="J79" s="39"/>
      <c r="K79" s="39"/>
      <c r="L79" s="14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145"/>
      <c r="J80" s="39"/>
      <c r="K80" s="39"/>
      <c r="L80" s="14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21</v>
      </c>
      <c r="D81" s="39"/>
      <c r="E81" s="39"/>
      <c r="F81" s="26" t="str">
        <f>F14</f>
        <v xml:space="preserve"> </v>
      </c>
      <c r="G81" s="39"/>
      <c r="H81" s="39"/>
      <c r="I81" s="148" t="s">
        <v>23</v>
      </c>
      <c r="J81" s="71" t="str">
        <f>IF(J14="","",J14)</f>
        <v>7. 4. 2020</v>
      </c>
      <c r="K81" s="39"/>
      <c r="L81" s="14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145"/>
      <c r="J82" s="39"/>
      <c r="K82" s="39"/>
      <c r="L82" s="14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15" customHeight="1">
      <c r="A83" s="37"/>
      <c r="B83" s="38"/>
      <c r="C83" s="31" t="s">
        <v>25</v>
      </c>
      <c r="D83" s="39"/>
      <c r="E83" s="39"/>
      <c r="F83" s="26" t="str">
        <f>E17</f>
        <v xml:space="preserve"> </v>
      </c>
      <c r="G83" s="39"/>
      <c r="H83" s="39"/>
      <c r="I83" s="148" t="s">
        <v>30</v>
      </c>
      <c r="J83" s="35" t="str">
        <f>E23</f>
        <v xml:space="preserve"> </v>
      </c>
      <c r="K83" s="39"/>
      <c r="L83" s="14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15" customHeight="1">
      <c r="A84" s="37"/>
      <c r="B84" s="38"/>
      <c r="C84" s="31" t="s">
        <v>28</v>
      </c>
      <c r="D84" s="39"/>
      <c r="E84" s="39"/>
      <c r="F84" s="26" t="str">
        <f>IF(E20="","",E20)</f>
        <v>Vyplň údaj</v>
      </c>
      <c r="G84" s="39"/>
      <c r="H84" s="39"/>
      <c r="I84" s="148" t="s">
        <v>32</v>
      </c>
      <c r="J84" s="35" t="str">
        <f>E26</f>
        <v xml:space="preserve"> </v>
      </c>
      <c r="K84" s="39"/>
      <c r="L84" s="14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0.3" customHeight="1">
      <c r="A85" s="37"/>
      <c r="B85" s="38"/>
      <c r="C85" s="39"/>
      <c r="D85" s="39"/>
      <c r="E85" s="39"/>
      <c r="F85" s="39"/>
      <c r="G85" s="39"/>
      <c r="H85" s="39"/>
      <c r="I85" s="145"/>
      <c r="J85" s="39"/>
      <c r="K85" s="39"/>
      <c r="L85" s="14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11" customFormat="1" ht="29.25" customHeight="1">
      <c r="A86" s="197"/>
      <c r="B86" s="198"/>
      <c r="C86" s="199" t="s">
        <v>103</v>
      </c>
      <c r="D86" s="200" t="s">
        <v>54</v>
      </c>
      <c r="E86" s="200" t="s">
        <v>50</v>
      </c>
      <c r="F86" s="200" t="s">
        <v>51</v>
      </c>
      <c r="G86" s="200" t="s">
        <v>104</v>
      </c>
      <c r="H86" s="200" t="s">
        <v>105</v>
      </c>
      <c r="I86" s="201" t="s">
        <v>106</v>
      </c>
      <c r="J86" s="200" t="s">
        <v>98</v>
      </c>
      <c r="K86" s="202" t="s">
        <v>107</v>
      </c>
      <c r="L86" s="203"/>
      <c r="M86" s="91" t="s">
        <v>19</v>
      </c>
      <c r="N86" s="92" t="s">
        <v>39</v>
      </c>
      <c r="O86" s="92" t="s">
        <v>108</v>
      </c>
      <c r="P86" s="92" t="s">
        <v>109</v>
      </c>
      <c r="Q86" s="92" t="s">
        <v>110</v>
      </c>
      <c r="R86" s="92" t="s">
        <v>111</v>
      </c>
      <c r="S86" s="92" t="s">
        <v>112</v>
      </c>
      <c r="T86" s="93" t="s">
        <v>113</v>
      </c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</row>
    <row r="87" spans="1:63" s="2" customFormat="1" ht="22.8" customHeight="1">
      <c r="A87" s="37"/>
      <c r="B87" s="38"/>
      <c r="C87" s="98" t="s">
        <v>114</v>
      </c>
      <c r="D87" s="39"/>
      <c r="E87" s="39"/>
      <c r="F87" s="39"/>
      <c r="G87" s="39"/>
      <c r="H87" s="39"/>
      <c r="I87" s="145"/>
      <c r="J87" s="204">
        <f>BK87</f>
        <v>0</v>
      </c>
      <c r="K87" s="39"/>
      <c r="L87" s="43"/>
      <c r="M87" s="94"/>
      <c r="N87" s="205"/>
      <c r="O87" s="95"/>
      <c r="P87" s="206">
        <f>P88</f>
        <v>0</v>
      </c>
      <c r="Q87" s="95"/>
      <c r="R87" s="206">
        <f>R88</f>
        <v>0</v>
      </c>
      <c r="S87" s="95"/>
      <c r="T87" s="207">
        <f>T88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68</v>
      </c>
      <c r="AU87" s="16" t="s">
        <v>99</v>
      </c>
      <c r="BK87" s="208">
        <f>BK88</f>
        <v>0</v>
      </c>
    </row>
    <row r="88" spans="1:63" s="12" customFormat="1" ht="25.9" customHeight="1">
      <c r="A88" s="12"/>
      <c r="B88" s="209"/>
      <c r="C88" s="210"/>
      <c r="D88" s="211" t="s">
        <v>68</v>
      </c>
      <c r="E88" s="212" t="s">
        <v>115</v>
      </c>
      <c r="F88" s="212" t="s">
        <v>116</v>
      </c>
      <c r="G88" s="210"/>
      <c r="H88" s="210"/>
      <c r="I88" s="213"/>
      <c r="J88" s="214">
        <f>BK88</f>
        <v>0</v>
      </c>
      <c r="K88" s="210"/>
      <c r="L88" s="215"/>
      <c r="M88" s="216"/>
      <c r="N88" s="217"/>
      <c r="O88" s="217"/>
      <c r="P88" s="218">
        <f>P89</f>
        <v>0</v>
      </c>
      <c r="Q88" s="217"/>
      <c r="R88" s="218">
        <f>R89</f>
        <v>0</v>
      </c>
      <c r="S88" s="217"/>
      <c r="T88" s="21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20" t="s">
        <v>76</v>
      </c>
      <c r="AT88" s="221" t="s">
        <v>68</v>
      </c>
      <c r="AU88" s="221" t="s">
        <v>69</v>
      </c>
      <c r="AY88" s="220" t="s">
        <v>117</v>
      </c>
      <c r="BK88" s="222">
        <f>BK89</f>
        <v>0</v>
      </c>
    </row>
    <row r="89" spans="1:63" s="12" customFormat="1" ht="22.8" customHeight="1">
      <c r="A89" s="12"/>
      <c r="B89" s="209"/>
      <c r="C89" s="210"/>
      <c r="D89" s="211" t="s">
        <v>68</v>
      </c>
      <c r="E89" s="223" t="s">
        <v>118</v>
      </c>
      <c r="F89" s="223" t="s">
        <v>119</v>
      </c>
      <c r="G89" s="210"/>
      <c r="H89" s="210"/>
      <c r="I89" s="213"/>
      <c r="J89" s="224">
        <f>BK89</f>
        <v>0</v>
      </c>
      <c r="K89" s="210"/>
      <c r="L89" s="215"/>
      <c r="M89" s="216"/>
      <c r="N89" s="217"/>
      <c r="O89" s="217"/>
      <c r="P89" s="218">
        <f>SUM(P90:P128)</f>
        <v>0</v>
      </c>
      <c r="Q89" s="217"/>
      <c r="R89" s="218">
        <f>SUM(R90:R128)</f>
        <v>0</v>
      </c>
      <c r="S89" s="217"/>
      <c r="T89" s="219">
        <f>SUM(T90:T128)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0" t="s">
        <v>76</v>
      </c>
      <c r="AT89" s="221" t="s">
        <v>68</v>
      </c>
      <c r="AU89" s="221" t="s">
        <v>76</v>
      </c>
      <c r="AY89" s="220" t="s">
        <v>117</v>
      </c>
      <c r="BK89" s="222">
        <f>SUM(BK90:BK128)</f>
        <v>0</v>
      </c>
    </row>
    <row r="90" spans="1:65" s="2" customFormat="1" ht="21.75" customHeight="1">
      <c r="A90" s="37"/>
      <c r="B90" s="38"/>
      <c r="C90" s="225" t="s">
        <v>76</v>
      </c>
      <c r="D90" s="225" t="s">
        <v>120</v>
      </c>
      <c r="E90" s="226" t="s">
        <v>121</v>
      </c>
      <c r="F90" s="227" t="s">
        <v>122</v>
      </c>
      <c r="G90" s="228" t="s">
        <v>123</v>
      </c>
      <c r="H90" s="229">
        <v>50</v>
      </c>
      <c r="I90" s="230"/>
      <c r="J90" s="231">
        <f>ROUND(I90*H90,2)</f>
        <v>0</v>
      </c>
      <c r="K90" s="227" t="s">
        <v>124</v>
      </c>
      <c r="L90" s="43"/>
      <c r="M90" s="232" t="s">
        <v>19</v>
      </c>
      <c r="N90" s="233" t="s">
        <v>40</v>
      </c>
      <c r="O90" s="83"/>
      <c r="P90" s="234">
        <f>O90*H90</f>
        <v>0</v>
      </c>
      <c r="Q90" s="234">
        <v>0</v>
      </c>
      <c r="R90" s="234">
        <f>Q90*H90</f>
        <v>0</v>
      </c>
      <c r="S90" s="234">
        <v>0</v>
      </c>
      <c r="T90" s="235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36" t="s">
        <v>125</v>
      </c>
      <c r="AT90" s="236" t="s">
        <v>120</v>
      </c>
      <c r="AU90" s="236" t="s">
        <v>78</v>
      </c>
      <c r="AY90" s="16" t="s">
        <v>117</v>
      </c>
      <c r="BE90" s="237">
        <f>IF(N90="základní",J90,0)</f>
        <v>0</v>
      </c>
      <c r="BF90" s="237">
        <f>IF(N90="snížená",J90,0)</f>
        <v>0</v>
      </c>
      <c r="BG90" s="237">
        <f>IF(N90="zákl. přenesená",J90,0)</f>
        <v>0</v>
      </c>
      <c r="BH90" s="237">
        <f>IF(N90="sníž. přenesená",J90,0)</f>
        <v>0</v>
      </c>
      <c r="BI90" s="237">
        <f>IF(N90="nulová",J90,0)</f>
        <v>0</v>
      </c>
      <c r="BJ90" s="16" t="s">
        <v>76</v>
      </c>
      <c r="BK90" s="237">
        <f>ROUND(I90*H90,2)</f>
        <v>0</v>
      </c>
      <c r="BL90" s="16" t="s">
        <v>125</v>
      </c>
      <c r="BM90" s="236" t="s">
        <v>126</v>
      </c>
    </row>
    <row r="91" spans="1:47" s="2" customFormat="1" ht="12">
      <c r="A91" s="37"/>
      <c r="B91" s="38"/>
      <c r="C91" s="39"/>
      <c r="D91" s="238" t="s">
        <v>127</v>
      </c>
      <c r="E91" s="39"/>
      <c r="F91" s="239" t="s">
        <v>128</v>
      </c>
      <c r="G91" s="39"/>
      <c r="H91" s="39"/>
      <c r="I91" s="145"/>
      <c r="J91" s="39"/>
      <c r="K91" s="39"/>
      <c r="L91" s="43"/>
      <c r="M91" s="240"/>
      <c r="N91" s="241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127</v>
      </c>
      <c r="AU91" s="16" t="s">
        <v>78</v>
      </c>
    </row>
    <row r="92" spans="1:47" s="2" customFormat="1" ht="12">
      <c r="A92" s="37"/>
      <c r="B92" s="38"/>
      <c r="C92" s="39"/>
      <c r="D92" s="238" t="s">
        <v>129</v>
      </c>
      <c r="E92" s="39"/>
      <c r="F92" s="242" t="s">
        <v>130</v>
      </c>
      <c r="G92" s="39"/>
      <c r="H92" s="39"/>
      <c r="I92" s="145"/>
      <c r="J92" s="39"/>
      <c r="K92" s="39"/>
      <c r="L92" s="43"/>
      <c r="M92" s="240"/>
      <c r="N92" s="241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129</v>
      </c>
      <c r="AU92" s="16" t="s">
        <v>78</v>
      </c>
    </row>
    <row r="93" spans="1:65" s="2" customFormat="1" ht="21.75" customHeight="1">
      <c r="A93" s="37"/>
      <c r="B93" s="38"/>
      <c r="C93" s="225" t="s">
        <v>78</v>
      </c>
      <c r="D93" s="225" t="s">
        <v>120</v>
      </c>
      <c r="E93" s="226" t="s">
        <v>131</v>
      </c>
      <c r="F93" s="227" t="s">
        <v>132</v>
      </c>
      <c r="G93" s="228" t="s">
        <v>123</v>
      </c>
      <c r="H93" s="229">
        <v>40</v>
      </c>
      <c r="I93" s="230"/>
      <c r="J93" s="231">
        <f>ROUND(I93*H93,2)</f>
        <v>0</v>
      </c>
      <c r="K93" s="227" t="s">
        <v>124</v>
      </c>
      <c r="L93" s="43"/>
      <c r="M93" s="232" t="s">
        <v>19</v>
      </c>
      <c r="N93" s="233" t="s">
        <v>40</v>
      </c>
      <c r="O93" s="83"/>
      <c r="P93" s="234">
        <f>O93*H93</f>
        <v>0</v>
      </c>
      <c r="Q93" s="234">
        <v>0</v>
      </c>
      <c r="R93" s="234">
        <f>Q93*H93</f>
        <v>0</v>
      </c>
      <c r="S93" s="234">
        <v>0</v>
      </c>
      <c r="T93" s="235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36" t="s">
        <v>125</v>
      </c>
      <c r="AT93" s="236" t="s">
        <v>120</v>
      </c>
      <c r="AU93" s="236" t="s">
        <v>78</v>
      </c>
      <c r="AY93" s="16" t="s">
        <v>117</v>
      </c>
      <c r="BE93" s="237">
        <f>IF(N93="základní",J93,0)</f>
        <v>0</v>
      </c>
      <c r="BF93" s="237">
        <f>IF(N93="snížená",J93,0)</f>
        <v>0</v>
      </c>
      <c r="BG93" s="237">
        <f>IF(N93="zákl. přenesená",J93,0)</f>
        <v>0</v>
      </c>
      <c r="BH93" s="237">
        <f>IF(N93="sníž. přenesená",J93,0)</f>
        <v>0</v>
      </c>
      <c r="BI93" s="237">
        <f>IF(N93="nulová",J93,0)</f>
        <v>0</v>
      </c>
      <c r="BJ93" s="16" t="s">
        <v>76</v>
      </c>
      <c r="BK93" s="237">
        <f>ROUND(I93*H93,2)</f>
        <v>0</v>
      </c>
      <c r="BL93" s="16" t="s">
        <v>125</v>
      </c>
      <c r="BM93" s="236" t="s">
        <v>133</v>
      </c>
    </row>
    <row r="94" spans="1:47" s="2" customFormat="1" ht="12">
      <c r="A94" s="37"/>
      <c r="B94" s="38"/>
      <c r="C94" s="39"/>
      <c r="D94" s="238" t="s">
        <v>127</v>
      </c>
      <c r="E94" s="39"/>
      <c r="F94" s="239" t="s">
        <v>134</v>
      </c>
      <c r="G94" s="39"/>
      <c r="H94" s="39"/>
      <c r="I94" s="145"/>
      <c r="J94" s="39"/>
      <c r="K94" s="39"/>
      <c r="L94" s="43"/>
      <c r="M94" s="240"/>
      <c r="N94" s="241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127</v>
      </c>
      <c r="AU94" s="16" t="s">
        <v>78</v>
      </c>
    </row>
    <row r="95" spans="1:47" s="2" customFormat="1" ht="12">
      <c r="A95" s="37"/>
      <c r="B95" s="38"/>
      <c r="C95" s="39"/>
      <c r="D95" s="238" t="s">
        <v>129</v>
      </c>
      <c r="E95" s="39"/>
      <c r="F95" s="242" t="s">
        <v>130</v>
      </c>
      <c r="G95" s="39"/>
      <c r="H95" s="39"/>
      <c r="I95" s="145"/>
      <c r="J95" s="39"/>
      <c r="K95" s="39"/>
      <c r="L95" s="43"/>
      <c r="M95" s="240"/>
      <c r="N95" s="241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129</v>
      </c>
      <c r="AU95" s="16" t="s">
        <v>78</v>
      </c>
    </row>
    <row r="96" spans="1:65" s="2" customFormat="1" ht="21.75" customHeight="1">
      <c r="A96" s="37"/>
      <c r="B96" s="38"/>
      <c r="C96" s="225" t="s">
        <v>135</v>
      </c>
      <c r="D96" s="225" t="s">
        <v>120</v>
      </c>
      <c r="E96" s="226" t="s">
        <v>136</v>
      </c>
      <c r="F96" s="227" t="s">
        <v>137</v>
      </c>
      <c r="G96" s="228" t="s">
        <v>123</v>
      </c>
      <c r="H96" s="229">
        <v>30</v>
      </c>
      <c r="I96" s="230"/>
      <c r="J96" s="231">
        <f>ROUND(I96*H96,2)</f>
        <v>0</v>
      </c>
      <c r="K96" s="227" t="s">
        <v>124</v>
      </c>
      <c r="L96" s="43"/>
      <c r="M96" s="232" t="s">
        <v>19</v>
      </c>
      <c r="N96" s="233" t="s">
        <v>40</v>
      </c>
      <c r="O96" s="83"/>
      <c r="P96" s="234">
        <f>O96*H96</f>
        <v>0</v>
      </c>
      <c r="Q96" s="234">
        <v>0</v>
      </c>
      <c r="R96" s="234">
        <f>Q96*H96</f>
        <v>0</v>
      </c>
      <c r="S96" s="234">
        <v>0</v>
      </c>
      <c r="T96" s="235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36" t="s">
        <v>125</v>
      </c>
      <c r="AT96" s="236" t="s">
        <v>120</v>
      </c>
      <c r="AU96" s="236" t="s">
        <v>78</v>
      </c>
      <c r="AY96" s="16" t="s">
        <v>117</v>
      </c>
      <c r="BE96" s="237">
        <f>IF(N96="základní",J96,0)</f>
        <v>0</v>
      </c>
      <c r="BF96" s="237">
        <f>IF(N96="snížená",J96,0)</f>
        <v>0</v>
      </c>
      <c r="BG96" s="237">
        <f>IF(N96="zákl. přenesená",J96,0)</f>
        <v>0</v>
      </c>
      <c r="BH96" s="237">
        <f>IF(N96="sníž. přenesená",J96,0)</f>
        <v>0</v>
      </c>
      <c r="BI96" s="237">
        <f>IF(N96="nulová",J96,0)</f>
        <v>0</v>
      </c>
      <c r="BJ96" s="16" t="s">
        <v>76</v>
      </c>
      <c r="BK96" s="237">
        <f>ROUND(I96*H96,2)</f>
        <v>0</v>
      </c>
      <c r="BL96" s="16" t="s">
        <v>125</v>
      </c>
      <c r="BM96" s="236" t="s">
        <v>138</v>
      </c>
    </row>
    <row r="97" spans="1:47" s="2" customFormat="1" ht="12">
      <c r="A97" s="37"/>
      <c r="B97" s="38"/>
      <c r="C97" s="39"/>
      <c r="D97" s="238" t="s">
        <v>127</v>
      </c>
      <c r="E97" s="39"/>
      <c r="F97" s="239" t="s">
        <v>139</v>
      </c>
      <c r="G97" s="39"/>
      <c r="H97" s="39"/>
      <c r="I97" s="145"/>
      <c r="J97" s="39"/>
      <c r="K97" s="39"/>
      <c r="L97" s="43"/>
      <c r="M97" s="240"/>
      <c r="N97" s="241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127</v>
      </c>
      <c r="AU97" s="16" t="s">
        <v>78</v>
      </c>
    </row>
    <row r="98" spans="1:47" s="2" customFormat="1" ht="12">
      <c r="A98" s="37"/>
      <c r="B98" s="38"/>
      <c r="C98" s="39"/>
      <c r="D98" s="238" t="s">
        <v>129</v>
      </c>
      <c r="E98" s="39"/>
      <c r="F98" s="242" t="s">
        <v>130</v>
      </c>
      <c r="G98" s="39"/>
      <c r="H98" s="39"/>
      <c r="I98" s="145"/>
      <c r="J98" s="39"/>
      <c r="K98" s="39"/>
      <c r="L98" s="43"/>
      <c r="M98" s="240"/>
      <c r="N98" s="241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129</v>
      </c>
      <c r="AU98" s="16" t="s">
        <v>78</v>
      </c>
    </row>
    <row r="99" spans="1:65" s="2" customFormat="1" ht="21.75" customHeight="1">
      <c r="A99" s="37"/>
      <c r="B99" s="38"/>
      <c r="C99" s="225" t="s">
        <v>125</v>
      </c>
      <c r="D99" s="225" t="s">
        <v>120</v>
      </c>
      <c r="E99" s="226" t="s">
        <v>140</v>
      </c>
      <c r="F99" s="227" t="s">
        <v>141</v>
      </c>
      <c r="G99" s="228" t="s">
        <v>123</v>
      </c>
      <c r="H99" s="229">
        <v>10</v>
      </c>
      <c r="I99" s="230"/>
      <c r="J99" s="231">
        <f>ROUND(I99*H99,2)</f>
        <v>0</v>
      </c>
      <c r="K99" s="227" t="s">
        <v>124</v>
      </c>
      <c r="L99" s="43"/>
      <c r="M99" s="232" t="s">
        <v>19</v>
      </c>
      <c r="N99" s="233" t="s">
        <v>40</v>
      </c>
      <c r="O99" s="83"/>
      <c r="P99" s="234">
        <f>O99*H99</f>
        <v>0</v>
      </c>
      <c r="Q99" s="234">
        <v>0</v>
      </c>
      <c r="R99" s="234">
        <f>Q99*H99</f>
        <v>0</v>
      </c>
      <c r="S99" s="234">
        <v>0</v>
      </c>
      <c r="T99" s="235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36" t="s">
        <v>125</v>
      </c>
      <c r="AT99" s="236" t="s">
        <v>120</v>
      </c>
      <c r="AU99" s="236" t="s">
        <v>78</v>
      </c>
      <c r="AY99" s="16" t="s">
        <v>117</v>
      </c>
      <c r="BE99" s="237">
        <f>IF(N99="základní",J99,0)</f>
        <v>0</v>
      </c>
      <c r="BF99" s="237">
        <f>IF(N99="snížená",J99,0)</f>
        <v>0</v>
      </c>
      <c r="BG99" s="237">
        <f>IF(N99="zákl. přenesená",J99,0)</f>
        <v>0</v>
      </c>
      <c r="BH99" s="237">
        <f>IF(N99="sníž. přenesená",J99,0)</f>
        <v>0</v>
      </c>
      <c r="BI99" s="237">
        <f>IF(N99="nulová",J99,0)</f>
        <v>0</v>
      </c>
      <c r="BJ99" s="16" t="s">
        <v>76</v>
      </c>
      <c r="BK99" s="237">
        <f>ROUND(I99*H99,2)</f>
        <v>0</v>
      </c>
      <c r="BL99" s="16" t="s">
        <v>125</v>
      </c>
      <c r="BM99" s="236" t="s">
        <v>142</v>
      </c>
    </row>
    <row r="100" spans="1:47" s="2" customFormat="1" ht="12">
      <c r="A100" s="37"/>
      <c r="B100" s="38"/>
      <c r="C100" s="39"/>
      <c r="D100" s="238" t="s">
        <v>127</v>
      </c>
      <c r="E100" s="39"/>
      <c r="F100" s="239" t="s">
        <v>143</v>
      </c>
      <c r="G100" s="39"/>
      <c r="H100" s="39"/>
      <c r="I100" s="145"/>
      <c r="J100" s="39"/>
      <c r="K100" s="39"/>
      <c r="L100" s="43"/>
      <c r="M100" s="240"/>
      <c r="N100" s="241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127</v>
      </c>
      <c r="AU100" s="16" t="s">
        <v>78</v>
      </c>
    </row>
    <row r="101" spans="1:47" s="2" customFormat="1" ht="12">
      <c r="A101" s="37"/>
      <c r="B101" s="38"/>
      <c r="C101" s="39"/>
      <c r="D101" s="238" t="s">
        <v>129</v>
      </c>
      <c r="E101" s="39"/>
      <c r="F101" s="242" t="s">
        <v>130</v>
      </c>
      <c r="G101" s="39"/>
      <c r="H101" s="39"/>
      <c r="I101" s="145"/>
      <c r="J101" s="39"/>
      <c r="K101" s="39"/>
      <c r="L101" s="43"/>
      <c r="M101" s="240"/>
      <c r="N101" s="241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129</v>
      </c>
      <c r="AU101" s="16" t="s">
        <v>78</v>
      </c>
    </row>
    <row r="102" spans="1:65" s="2" customFormat="1" ht="21.75" customHeight="1">
      <c r="A102" s="37"/>
      <c r="B102" s="38"/>
      <c r="C102" s="225" t="s">
        <v>118</v>
      </c>
      <c r="D102" s="225" t="s">
        <v>120</v>
      </c>
      <c r="E102" s="226" t="s">
        <v>144</v>
      </c>
      <c r="F102" s="227" t="s">
        <v>145</v>
      </c>
      <c r="G102" s="228" t="s">
        <v>123</v>
      </c>
      <c r="H102" s="229">
        <v>50</v>
      </c>
      <c r="I102" s="230"/>
      <c r="J102" s="231">
        <f>ROUND(I102*H102,2)</f>
        <v>0</v>
      </c>
      <c r="K102" s="227" t="s">
        <v>124</v>
      </c>
      <c r="L102" s="43"/>
      <c r="M102" s="232" t="s">
        <v>19</v>
      </c>
      <c r="N102" s="233" t="s">
        <v>40</v>
      </c>
      <c r="O102" s="83"/>
      <c r="P102" s="234">
        <f>O102*H102</f>
        <v>0</v>
      </c>
      <c r="Q102" s="234">
        <v>0</v>
      </c>
      <c r="R102" s="234">
        <f>Q102*H102</f>
        <v>0</v>
      </c>
      <c r="S102" s="234">
        <v>0</v>
      </c>
      <c r="T102" s="235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36" t="s">
        <v>125</v>
      </c>
      <c r="AT102" s="236" t="s">
        <v>120</v>
      </c>
      <c r="AU102" s="236" t="s">
        <v>78</v>
      </c>
      <c r="AY102" s="16" t="s">
        <v>117</v>
      </c>
      <c r="BE102" s="237">
        <f>IF(N102="základní",J102,0)</f>
        <v>0</v>
      </c>
      <c r="BF102" s="237">
        <f>IF(N102="snížená",J102,0)</f>
        <v>0</v>
      </c>
      <c r="BG102" s="237">
        <f>IF(N102="zákl. přenesená",J102,0)</f>
        <v>0</v>
      </c>
      <c r="BH102" s="237">
        <f>IF(N102="sníž. přenesená",J102,0)</f>
        <v>0</v>
      </c>
      <c r="BI102" s="237">
        <f>IF(N102="nulová",J102,0)</f>
        <v>0</v>
      </c>
      <c r="BJ102" s="16" t="s">
        <v>76</v>
      </c>
      <c r="BK102" s="237">
        <f>ROUND(I102*H102,2)</f>
        <v>0</v>
      </c>
      <c r="BL102" s="16" t="s">
        <v>125</v>
      </c>
      <c r="BM102" s="236" t="s">
        <v>146</v>
      </c>
    </row>
    <row r="103" spans="1:47" s="2" customFormat="1" ht="12">
      <c r="A103" s="37"/>
      <c r="B103" s="38"/>
      <c r="C103" s="39"/>
      <c r="D103" s="238" t="s">
        <v>127</v>
      </c>
      <c r="E103" s="39"/>
      <c r="F103" s="239" t="s">
        <v>147</v>
      </c>
      <c r="G103" s="39"/>
      <c r="H103" s="39"/>
      <c r="I103" s="145"/>
      <c r="J103" s="39"/>
      <c r="K103" s="39"/>
      <c r="L103" s="43"/>
      <c r="M103" s="240"/>
      <c r="N103" s="241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127</v>
      </c>
      <c r="AU103" s="16" t="s">
        <v>78</v>
      </c>
    </row>
    <row r="104" spans="1:47" s="2" customFormat="1" ht="12">
      <c r="A104" s="37"/>
      <c r="B104" s="38"/>
      <c r="C104" s="39"/>
      <c r="D104" s="238" t="s">
        <v>129</v>
      </c>
      <c r="E104" s="39"/>
      <c r="F104" s="242" t="s">
        <v>130</v>
      </c>
      <c r="G104" s="39"/>
      <c r="H104" s="39"/>
      <c r="I104" s="145"/>
      <c r="J104" s="39"/>
      <c r="K104" s="39"/>
      <c r="L104" s="43"/>
      <c r="M104" s="240"/>
      <c r="N104" s="241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129</v>
      </c>
      <c r="AU104" s="16" t="s">
        <v>78</v>
      </c>
    </row>
    <row r="105" spans="1:65" s="2" customFormat="1" ht="21.75" customHeight="1">
      <c r="A105" s="37"/>
      <c r="B105" s="38"/>
      <c r="C105" s="225" t="s">
        <v>148</v>
      </c>
      <c r="D105" s="225" t="s">
        <v>120</v>
      </c>
      <c r="E105" s="226" t="s">
        <v>149</v>
      </c>
      <c r="F105" s="227" t="s">
        <v>150</v>
      </c>
      <c r="G105" s="228" t="s">
        <v>123</v>
      </c>
      <c r="H105" s="229">
        <v>40</v>
      </c>
      <c r="I105" s="230"/>
      <c r="J105" s="231">
        <f>ROUND(I105*H105,2)</f>
        <v>0</v>
      </c>
      <c r="K105" s="227" t="s">
        <v>124</v>
      </c>
      <c r="L105" s="43"/>
      <c r="M105" s="232" t="s">
        <v>19</v>
      </c>
      <c r="N105" s="233" t="s">
        <v>40</v>
      </c>
      <c r="O105" s="83"/>
      <c r="P105" s="234">
        <f>O105*H105</f>
        <v>0</v>
      </c>
      <c r="Q105" s="234">
        <v>0</v>
      </c>
      <c r="R105" s="234">
        <f>Q105*H105</f>
        <v>0</v>
      </c>
      <c r="S105" s="234">
        <v>0</v>
      </c>
      <c r="T105" s="235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36" t="s">
        <v>125</v>
      </c>
      <c r="AT105" s="236" t="s">
        <v>120</v>
      </c>
      <c r="AU105" s="236" t="s">
        <v>78</v>
      </c>
      <c r="AY105" s="16" t="s">
        <v>117</v>
      </c>
      <c r="BE105" s="237">
        <f>IF(N105="základní",J105,0)</f>
        <v>0</v>
      </c>
      <c r="BF105" s="237">
        <f>IF(N105="snížená",J105,0)</f>
        <v>0</v>
      </c>
      <c r="BG105" s="237">
        <f>IF(N105="zákl. přenesená",J105,0)</f>
        <v>0</v>
      </c>
      <c r="BH105" s="237">
        <f>IF(N105="sníž. přenesená",J105,0)</f>
        <v>0</v>
      </c>
      <c r="BI105" s="237">
        <f>IF(N105="nulová",J105,0)</f>
        <v>0</v>
      </c>
      <c r="BJ105" s="16" t="s">
        <v>76</v>
      </c>
      <c r="BK105" s="237">
        <f>ROUND(I105*H105,2)</f>
        <v>0</v>
      </c>
      <c r="BL105" s="16" t="s">
        <v>125</v>
      </c>
      <c r="BM105" s="236" t="s">
        <v>151</v>
      </c>
    </row>
    <row r="106" spans="1:47" s="2" customFormat="1" ht="12">
      <c r="A106" s="37"/>
      <c r="B106" s="38"/>
      <c r="C106" s="39"/>
      <c r="D106" s="238" t="s">
        <v>127</v>
      </c>
      <c r="E106" s="39"/>
      <c r="F106" s="239" t="s">
        <v>152</v>
      </c>
      <c r="G106" s="39"/>
      <c r="H106" s="39"/>
      <c r="I106" s="145"/>
      <c r="J106" s="39"/>
      <c r="K106" s="39"/>
      <c r="L106" s="43"/>
      <c r="M106" s="240"/>
      <c r="N106" s="241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127</v>
      </c>
      <c r="AU106" s="16" t="s">
        <v>78</v>
      </c>
    </row>
    <row r="107" spans="1:47" s="2" customFormat="1" ht="12">
      <c r="A107" s="37"/>
      <c r="B107" s="38"/>
      <c r="C107" s="39"/>
      <c r="D107" s="238" t="s">
        <v>129</v>
      </c>
      <c r="E107" s="39"/>
      <c r="F107" s="242" t="s">
        <v>130</v>
      </c>
      <c r="G107" s="39"/>
      <c r="H107" s="39"/>
      <c r="I107" s="145"/>
      <c r="J107" s="39"/>
      <c r="K107" s="39"/>
      <c r="L107" s="43"/>
      <c r="M107" s="240"/>
      <c r="N107" s="241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129</v>
      </c>
      <c r="AU107" s="16" t="s">
        <v>78</v>
      </c>
    </row>
    <row r="108" spans="1:65" s="2" customFormat="1" ht="21.75" customHeight="1">
      <c r="A108" s="37"/>
      <c r="B108" s="38"/>
      <c r="C108" s="225" t="s">
        <v>153</v>
      </c>
      <c r="D108" s="225" t="s">
        <v>120</v>
      </c>
      <c r="E108" s="226" t="s">
        <v>154</v>
      </c>
      <c r="F108" s="227" t="s">
        <v>155</v>
      </c>
      <c r="G108" s="228" t="s">
        <v>123</v>
      </c>
      <c r="H108" s="229">
        <v>30</v>
      </c>
      <c r="I108" s="230"/>
      <c r="J108" s="231">
        <f>ROUND(I108*H108,2)</f>
        <v>0</v>
      </c>
      <c r="K108" s="227" t="s">
        <v>124</v>
      </c>
      <c r="L108" s="43"/>
      <c r="M108" s="232" t="s">
        <v>19</v>
      </c>
      <c r="N108" s="233" t="s">
        <v>40</v>
      </c>
      <c r="O108" s="83"/>
      <c r="P108" s="234">
        <f>O108*H108</f>
        <v>0</v>
      </c>
      <c r="Q108" s="234">
        <v>0</v>
      </c>
      <c r="R108" s="234">
        <f>Q108*H108</f>
        <v>0</v>
      </c>
      <c r="S108" s="234">
        <v>0</v>
      </c>
      <c r="T108" s="235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36" t="s">
        <v>125</v>
      </c>
      <c r="AT108" s="236" t="s">
        <v>120</v>
      </c>
      <c r="AU108" s="236" t="s">
        <v>78</v>
      </c>
      <c r="AY108" s="16" t="s">
        <v>117</v>
      </c>
      <c r="BE108" s="237">
        <f>IF(N108="základní",J108,0)</f>
        <v>0</v>
      </c>
      <c r="BF108" s="237">
        <f>IF(N108="snížená",J108,0)</f>
        <v>0</v>
      </c>
      <c r="BG108" s="237">
        <f>IF(N108="zákl. přenesená",J108,0)</f>
        <v>0</v>
      </c>
      <c r="BH108" s="237">
        <f>IF(N108="sníž. přenesená",J108,0)</f>
        <v>0</v>
      </c>
      <c r="BI108" s="237">
        <f>IF(N108="nulová",J108,0)</f>
        <v>0</v>
      </c>
      <c r="BJ108" s="16" t="s">
        <v>76</v>
      </c>
      <c r="BK108" s="237">
        <f>ROUND(I108*H108,2)</f>
        <v>0</v>
      </c>
      <c r="BL108" s="16" t="s">
        <v>125</v>
      </c>
      <c r="BM108" s="236" t="s">
        <v>156</v>
      </c>
    </row>
    <row r="109" spans="1:47" s="2" customFormat="1" ht="12">
      <c r="A109" s="37"/>
      <c r="B109" s="38"/>
      <c r="C109" s="39"/>
      <c r="D109" s="238" t="s">
        <v>127</v>
      </c>
      <c r="E109" s="39"/>
      <c r="F109" s="239" t="s">
        <v>157</v>
      </c>
      <c r="G109" s="39"/>
      <c r="H109" s="39"/>
      <c r="I109" s="145"/>
      <c r="J109" s="39"/>
      <c r="K109" s="39"/>
      <c r="L109" s="43"/>
      <c r="M109" s="240"/>
      <c r="N109" s="241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127</v>
      </c>
      <c r="AU109" s="16" t="s">
        <v>78</v>
      </c>
    </row>
    <row r="110" spans="1:47" s="2" customFormat="1" ht="12">
      <c r="A110" s="37"/>
      <c r="B110" s="38"/>
      <c r="C110" s="39"/>
      <c r="D110" s="238" t="s">
        <v>129</v>
      </c>
      <c r="E110" s="39"/>
      <c r="F110" s="242" t="s">
        <v>130</v>
      </c>
      <c r="G110" s="39"/>
      <c r="H110" s="39"/>
      <c r="I110" s="145"/>
      <c r="J110" s="39"/>
      <c r="K110" s="39"/>
      <c r="L110" s="43"/>
      <c r="M110" s="240"/>
      <c r="N110" s="241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129</v>
      </c>
      <c r="AU110" s="16" t="s">
        <v>78</v>
      </c>
    </row>
    <row r="111" spans="1:65" s="2" customFormat="1" ht="21.75" customHeight="1">
      <c r="A111" s="37"/>
      <c r="B111" s="38"/>
      <c r="C111" s="225" t="s">
        <v>158</v>
      </c>
      <c r="D111" s="225" t="s">
        <v>120</v>
      </c>
      <c r="E111" s="226" t="s">
        <v>159</v>
      </c>
      <c r="F111" s="227" t="s">
        <v>160</v>
      </c>
      <c r="G111" s="228" t="s">
        <v>123</v>
      </c>
      <c r="H111" s="229">
        <v>10</v>
      </c>
      <c r="I111" s="230"/>
      <c r="J111" s="231">
        <f>ROUND(I111*H111,2)</f>
        <v>0</v>
      </c>
      <c r="K111" s="227" t="s">
        <v>124</v>
      </c>
      <c r="L111" s="43"/>
      <c r="M111" s="232" t="s">
        <v>19</v>
      </c>
      <c r="N111" s="233" t="s">
        <v>40</v>
      </c>
      <c r="O111" s="83"/>
      <c r="P111" s="234">
        <f>O111*H111</f>
        <v>0</v>
      </c>
      <c r="Q111" s="234">
        <v>0</v>
      </c>
      <c r="R111" s="234">
        <f>Q111*H111</f>
        <v>0</v>
      </c>
      <c r="S111" s="234">
        <v>0</v>
      </c>
      <c r="T111" s="235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36" t="s">
        <v>125</v>
      </c>
      <c r="AT111" s="236" t="s">
        <v>120</v>
      </c>
      <c r="AU111" s="236" t="s">
        <v>78</v>
      </c>
      <c r="AY111" s="16" t="s">
        <v>117</v>
      </c>
      <c r="BE111" s="237">
        <f>IF(N111="základní",J111,0)</f>
        <v>0</v>
      </c>
      <c r="BF111" s="237">
        <f>IF(N111="snížená",J111,0)</f>
        <v>0</v>
      </c>
      <c r="BG111" s="237">
        <f>IF(N111="zákl. přenesená",J111,0)</f>
        <v>0</v>
      </c>
      <c r="BH111" s="237">
        <f>IF(N111="sníž. přenesená",J111,0)</f>
        <v>0</v>
      </c>
      <c r="BI111" s="237">
        <f>IF(N111="nulová",J111,0)</f>
        <v>0</v>
      </c>
      <c r="BJ111" s="16" t="s">
        <v>76</v>
      </c>
      <c r="BK111" s="237">
        <f>ROUND(I111*H111,2)</f>
        <v>0</v>
      </c>
      <c r="BL111" s="16" t="s">
        <v>125</v>
      </c>
      <c r="BM111" s="236" t="s">
        <v>161</v>
      </c>
    </row>
    <row r="112" spans="1:47" s="2" customFormat="1" ht="12">
      <c r="A112" s="37"/>
      <c r="B112" s="38"/>
      <c r="C112" s="39"/>
      <c r="D112" s="238" t="s">
        <v>127</v>
      </c>
      <c r="E112" s="39"/>
      <c r="F112" s="239" t="s">
        <v>162</v>
      </c>
      <c r="G112" s="39"/>
      <c r="H112" s="39"/>
      <c r="I112" s="145"/>
      <c r="J112" s="39"/>
      <c r="K112" s="39"/>
      <c r="L112" s="43"/>
      <c r="M112" s="240"/>
      <c r="N112" s="241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127</v>
      </c>
      <c r="AU112" s="16" t="s">
        <v>78</v>
      </c>
    </row>
    <row r="113" spans="1:47" s="2" customFormat="1" ht="12">
      <c r="A113" s="37"/>
      <c r="B113" s="38"/>
      <c r="C113" s="39"/>
      <c r="D113" s="238" t="s">
        <v>129</v>
      </c>
      <c r="E113" s="39"/>
      <c r="F113" s="242" t="s">
        <v>130</v>
      </c>
      <c r="G113" s="39"/>
      <c r="H113" s="39"/>
      <c r="I113" s="145"/>
      <c r="J113" s="39"/>
      <c r="K113" s="39"/>
      <c r="L113" s="43"/>
      <c r="M113" s="240"/>
      <c r="N113" s="241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129</v>
      </c>
      <c r="AU113" s="16" t="s">
        <v>78</v>
      </c>
    </row>
    <row r="114" spans="1:65" s="2" customFormat="1" ht="21.75" customHeight="1">
      <c r="A114" s="37"/>
      <c r="B114" s="38"/>
      <c r="C114" s="225" t="s">
        <v>163</v>
      </c>
      <c r="D114" s="225" t="s">
        <v>120</v>
      </c>
      <c r="E114" s="226" t="s">
        <v>164</v>
      </c>
      <c r="F114" s="227" t="s">
        <v>165</v>
      </c>
      <c r="G114" s="228" t="s">
        <v>123</v>
      </c>
      <c r="H114" s="229">
        <v>50</v>
      </c>
      <c r="I114" s="230"/>
      <c r="J114" s="231">
        <f>ROUND(I114*H114,2)</f>
        <v>0</v>
      </c>
      <c r="K114" s="227" t="s">
        <v>124</v>
      </c>
      <c r="L114" s="43"/>
      <c r="M114" s="232" t="s">
        <v>19</v>
      </c>
      <c r="N114" s="233" t="s">
        <v>40</v>
      </c>
      <c r="O114" s="83"/>
      <c r="P114" s="234">
        <f>O114*H114</f>
        <v>0</v>
      </c>
      <c r="Q114" s="234">
        <v>0</v>
      </c>
      <c r="R114" s="234">
        <f>Q114*H114</f>
        <v>0</v>
      </c>
      <c r="S114" s="234">
        <v>0</v>
      </c>
      <c r="T114" s="235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36" t="s">
        <v>125</v>
      </c>
      <c r="AT114" s="236" t="s">
        <v>120</v>
      </c>
      <c r="AU114" s="236" t="s">
        <v>78</v>
      </c>
      <c r="AY114" s="16" t="s">
        <v>117</v>
      </c>
      <c r="BE114" s="237">
        <f>IF(N114="základní",J114,0)</f>
        <v>0</v>
      </c>
      <c r="BF114" s="237">
        <f>IF(N114="snížená",J114,0)</f>
        <v>0</v>
      </c>
      <c r="BG114" s="237">
        <f>IF(N114="zákl. přenesená",J114,0)</f>
        <v>0</v>
      </c>
      <c r="BH114" s="237">
        <f>IF(N114="sníž. přenesená",J114,0)</f>
        <v>0</v>
      </c>
      <c r="BI114" s="237">
        <f>IF(N114="nulová",J114,0)</f>
        <v>0</v>
      </c>
      <c r="BJ114" s="16" t="s">
        <v>76</v>
      </c>
      <c r="BK114" s="237">
        <f>ROUND(I114*H114,2)</f>
        <v>0</v>
      </c>
      <c r="BL114" s="16" t="s">
        <v>125</v>
      </c>
      <c r="BM114" s="236" t="s">
        <v>166</v>
      </c>
    </row>
    <row r="115" spans="1:47" s="2" customFormat="1" ht="12">
      <c r="A115" s="37"/>
      <c r="B115" s="38"/>
      <c r="C115" s="39"/>
      <c r="D115" s="238" t="s">
        <v>127</v>
      </c>
      <c r="E115" s="39"/>
      <c r="F115" s="239" t="s">
        <v>167</v>
      </c>
      <c r="G115" s="39"/>
      <c r="H115" s="39"/>
      <c r="I115" s="145"/>
      <c r="J115" s="39"/>
      <c r="K115" s="39"/>
      <c r="L115" s="43"/>
      <c r="M115" s="240"/>
      <c r="N115" s="241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127</v>
      </c>
      <c r="AU115" s="16" t="s">
        <v>78</v>
      </c>
    </row>
    <row r="116" spans="1:47" s="2" customFormat="1" ht="12">
      <c r="A116" s="37"/>
      <c r="B116" s="38"/>
      <c r="C116" s="39"/>
      <c r="D116" s="238" t="s">
        <v>129</v>
      </c>
      <c r="E116" s="39"/>
      <c r="F116" s="242" t="s">
        <v>168</v>
      </c>
      <c r="G116" s="39"/>
      <c r="H116" s="39"/>
      <c r="I116" s="145"/>
      <c r="J116" s="39"/>
      <c r="K116" s="39"/>
      <c r="L116" s="43"/>
      <c r="M116" s="240"/>
      <c r="N116" s="241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129</v>
      </c>
      <c r="AU116" s="16" t="s">
        <v>78</v>
      </c>
    </row>
    <row r="117" spans="1:65" s="2" customFormat="1" ht="21.75" customHeight="1">
      <c r="A117" s="37"/>
      <c r="B117" s="38"/>
      <c r="C117" s="225" t="s">
        <v>169</v>
      </c>
      <c r="D117" s="225" t="s">
        <v>120</v>
      </c>
      <c r="E117" s="226" t="s">
        <v>170</v>
      </c>
      <c r="F117" s="227" t="s">
        <v>171</v>
      </c>
      <c r="G117" s="228" t="s">
        <v>123</v>
      </c>
      <c r="H117" s="229">
        <v>40</v>
      </c>
      <c r="I117" s="230"/>
      <c r="J117" s="231">
        <f>ROUND(I117*H117,2)</f>
        <v>0</v>
      </c>
      <c r="K117" s="227" t="s">
        <v>124</v>
      </c>
      <c r="L117" s="43"/>
      <c r="M117" s="232" t="s">
        <v>19</v>
      </c>
      <c r="N117" s="233" t="s">
        <v>40</v>
      </c>
      <c r="O117" s="83"/>
      <c r="P117" s="234">
        <f>O117*H117</f>
        <v>0</v>
      </c>
      <c r="Q117" s="234">
        <v>0</v>
      </c>
      <c r="R117" s="234">
        <f>Q117*H117</f>
        <v>0</v>
      </c>
      <c r="S117" s="234">
        <v>0</v>
      </c>
      <c r="T117" s="235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36" t="s">
        <v>125</v>
      </c>
      <c r="AT117" s="236" t="s">
        <v>120</v>
      </c>
      <c r="AU117" s="236" t="s">
        <v>78</v>
      </c>
      <c r="AY117" s="16" t="s">
        <v>117</v>
      </c>
      <c r="BE117" s="237">
        <f>IF(N117="základní",J117,0)</f>
        <v>0</v>
      </c>
      <c r="BF117" s="237">
        <f>IF(N117="snížená",J117,0)</f>
        <v>0</v>
      </c>
      <c r="BG117" s="237">
        <f>IF(N117="zákl. přenesená",J117,0)</f>
        <v>0</v>
      </c>
      <c r="BH117" s="237">
        <f>IF(N117="sníž. přenesená",J117,0)</f>
        <v>0</v>
      </c>
      <c r="BI117" s="237">
        <f>IF(N117="nulová",J117,0)</f>
        <v>0</v>
      </c>
      <c r="BJ117" s="16" t="s">
        <v>76</v>
      </c>
      <c r="BK117" s="237">
        <f>ROUND(I117*H117,2)</f>
        <v>0</v>
      </c>
      <c r="BL117" s="16" t="s">
        <v>125</v>
      </c>
      <c r="BM117" s="236" t="s">
        <v>172</v>
      </c>
    </row>
    <row r="118" spans="1:47" s="2" customFormat="1" ht="12">
      <c r="A118" s="37"/>
      <c r="B118" s="38"/>
      <c r="C118" s="39"/>
      <c r="D118" s="238" t="s">
        <v>127</v>
      </c>
      <c r="E118" s="39"/>
      <c r="F118" s="239" t="s">
        <v>173</v>
      </c>
      <c r="G118" s="39"/>
      <c r="H118" s="39"/>
      <c r="I118" s="145"/>
      <c r="J118" s="39"/>
      <c r="K118" s="39"/>
      <c r="L118" s="43"/>
      <c r="M118" s="240"/>
      <c r="N118" s="241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127</v>
      </c>
      <c r="AU118" s="16" t="s">
        <v>78</v>
      </c>
    </row>
    <row r="119" spans="1:47" s="2" customFormat="1" ht="12">
      <c r="A119" s="37"/>
      <c r="B119" s="38"/>
      <c r="C119" s="39"/>
      <c r="D119" s="238" t="s">
        <v>129</v>
      </c>
      <c r="E119" s="39"/>
      <c r="F119" s="242" t="s">
        <v>168</v>
      </c>
      <c r="G119" s="39"/>
      <c r="H119" s="39"/>
      <c r="I119" s="145"/>
      <c r="J119" s="39"/>
      <c r="K119" s="39"/>
      <c r="L119" s="43"/>
      <c r="M119" s="240"/>
      <c r="N119" s="241"/>
      <c r="O119" s="83"/>
      <c r="P119" s="83"/>
      <c r="Q119" s="83"/>
      <c r="R119" s="83"/>
      <c r="S119" s="83"/>
      <c r="T119" s="8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129</v>
      </c>
      <c r="AU119" s="16" t="s">
        <v>78</v>
      </c>
    </row>
    <row r="120" spans="1:65" s="2" customFormat="1" ht="21.75" customHeight="1">
      <c r="A120" s="37"/>
      <c r="B120" s="38"/>
      <c r="C120" s="225" t="s">
        <v>174</v>
      </c>
      <c r="D120" s="225" t="s">
        <v>120</v>
      </c>
      <c r="E120" s="226" t="s">
        <v>175</v>
      </c>
      <c r="F120" s="227" t="s">
        <v>176</v>
      </c>
      <c r="G120" s="228" t="s">
        <v>123</v>
      </c>
      <c r="H120" s="229">
        <v>30</v>
      </c>
      <c r="I120" s="230"/>
      <c r="J120" s="231">
        <f>ROUND(I120*H120,2)</f>
        <v>0</v>
      </c>
      <c r="K120" s="227" t="s">
        <v>124</v>
      </c>
      <c r="L120" s="43"/>
      <c r="M120" s="232" t="s">
        <v>19</v>
      </c>
      <c r="N120" s="233" t="s">
        <v>40</v>
      </c>
      <c r="O120" s="83"/>
      <c r="P120" s="234">
        <f>O120*H120</f>
        <v>0</v>
      </c>
      <c r="Q120" s="234">
        <v>0</v>
      </c>
      <c r="R120" s="234">
        <f>Q120*H120</f>
        <v>0</v>
      </c>
      <c r="S120" s="234">
        <v>0</v>
      </c>
      <c r="T120" s="235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36" t="s">
        <v>125</v>
      </c>
      <c r="AT120" s="236" t="s">
        <v>120</v>
      </c>
      <c r="AU120" s="236" t="s">
        <v>78</v>
      </c>
      <c r="AY120" s="16" t="s">
        <v>117</v>
      </c>
      <c r="BE120" s="237">
        <f>IF(N120="základní",J120,0)</f>
        <v>0</v>
      </c>
      <c r="BF120" s="237">
        <f>IF(N120="snížená",J120,0)</f>
        <v>0</v>
      </c>
      <c r="BG120" s="237">
        <f>IF(N120="zákl. přenesená",J120,0)</f>
        <v>0</v>
      </c>
      <c r="BH120" s="237">
        <f>IF(N120="sníž. přenesená",J120,0)</f>
        <v>0</v>
      </c>
      <c r="BI120" s="237">
        <f>IF(N120="nulová",J120,0)</f>
        <v>0</v>
      </c>
      <c r="BJ120" s="16" t="s">
        <v>76</v>
      </c>
      <c r="BK120" s="237">
        <f>ROUND(I120*H120,2)</f>
        <v>0</v>
      </c>
      <c r="BL120" s="16" t="s">
        <v>125</v>
      </c>
      <c r="BM120" s="236" t="s">
        <v>177</v>
      </c>
    </row>
    <row r="121" spans="1:47" s="2" customFormat="1" ht="12">
      <c r="A121" s="37"/>
      <c r="B121" s="38"/>
      <c r="C121" s="39"/>
      <c r="D121" s="238" t="s">
        <v>127</v>
      </c>
      <c r="E121" s="39"/>
      <c r="F121" s="239" t="s">
        <v>178</v>
      </c>
      <c r="G121" s="39"/>
      <c r="H121" s="39"/>
      <c r="I121" s="145"/>
      <c r="J121" s="39"/>
      <c r="K121" s="39"/>
      <c r="L121" s="43"/>
      <c r="M121" s="240"/>
      <c r="N121" s="241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127</v>
      </c>
      <c r="AU121" s="16" t="s">
        <v>78</v>
      </c>
    </row>
    <row r="122" spans="1:47" s="2" customFormat="1" ht="12">
      <c r="A122" s="37"/>
      <c r="B122" s="38"/>
      <c r="C122" s="39"/>
      <c r="D122" s="238" t="s">
        <v>129</v>
      </c>
      <c r="E122" s="39"/>
      <c r="F122" s="242" t="s">
        <v>168</v>
      </c>
      <c r="G122" s="39"/>
      <c r="H122" s="39"/>
      <c r="I122" s="145"/>
      <c r="J122" s="39"/>
      <c r="K122" s="39"/>
      <c r="L122" s="43"/>
      <c r="M122" s="240"/>
      <c r="N122" s="241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129</v>
      </c>
      <c r="AU122" s="16" t="s">
        <v>78</v>
      </c>
    </row>
    <row r="123" spans="1:65" s="2" customFormat="1" ht="21.75" customHeight="1">
      <c r="A123" s="37"/>
      <c r="B123" s="38"/>
      <c r="C123" s="225" t="s">
        <v>179</v>
      </c>
      <c r="D123" s="225" t="s">
        <v>120</v>
      </c>
      <c r="E123" s="226" t="s">
        <v>180</v>
      </c>
      <c r="F123" s="227" t="s">
        <v>181</v>
      </c>
      <c r="G123" s="228" t="s">
        <v>123</v>
      </c>
      <c r="H123" s="229">
        <v>20</v>
      </c>
      <c r="I123" s="230"/>
      <c r="J123" s="231">
        <f>ROUND(I123*H123,2)</f>
        <v>0</v>
      </c>
      <c r="K123" s="227" t="s">
        <v>124</v>
      </c>
      <c r="L123" s="43"/>
      <c r="M123" s="232" t="s">
        <v>19</v>
      </c>
      <c r="N123" s="233" t="s">
        <v>40</v>
      </c>
      <c r="O123" s="83"/>
      <c r="P123" s="234">
        <f>O123*H123</f>
        <v>0</v>
      </c>
      <c r="Q123" s="234">
        <v>0</v>
      </c>
      <c r="R123" s="234">
        <f>Q123*H123</f>
        <v>0</v>
      </c>
      <c r="S123" s="234">
        <v>0</v>
      </c>
      <c r="T123" s="235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6" t="s">
        <v>125</v>
      </c>
      <c r="AT123" s="236" t="s">
        <v>120</v>
      </c>
      <c r="AU123" s="236" t="s">
        <v>78</v>
      </c>
      <c r="AY123" s="16" t="s">
        <v>117</v>
      </c>
      <c r="BE123" s="237">
        <f>IF(N123="základní",J123,0)</f>
        <v>0</v>
      </c>
      <c r="BF123" s="237">
        <f>IF(N123="snížená",J123,0)</f>
        <v>0</v>
      </c>
      <c r="BG123" s="237">
        <f>IF(N123="zákl. přenesená",J123,0)</f>
        <v>0</v>
      </c>
      <c r="BH123" s="237">
        <f>IF(N123="sníž. přenesená",J123,0)</f>
        <v>0</v>
      </c>
      <c r="BI123" s="237">
        <f>IF(N123="nulová",J123,0)</f>
        <v>0</v>
      </c>
      <c r="BJ123" s="16" t="s">
        <v>76</v>
      </c>
      <c r="BK123" s="237">
        <f>ROUND(I123*H123,2)</f>
        <v>0</v>
      </c>
      <c r="BL123" s="16" t="s">
        <v>125</v>
      </c>
      <c r="BM123" s="236" t="s">
        <v>182</v>
      </c>
    </row>
    <row r="124" spans="1:47" s="2" customFormat="1" ht="12">
      <c r="A124" s="37"/>
      <c r="B124" s="38"/>
      <c r="C124" s="39"/>
      <c r="D124" s="238" t="s">
        <v>127</v>
      </c>
      <c r="E124" s="39"/>
      <c r="F124" s="239" t="s">
        <v>183</v>
      </c>
      <c r="G124" s="39"/>
      <c r="H124" s="39"/>
      <c r="I124" s="145"/>
      <c r="J124" s="39"/>
      <c r="K124" s="39"/>
      <c r="L124" s="43"/>
      <c r="M124" s="240"/>
      <c r="N124" s="241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127</v>
      </c>
      <c r="AU124" s="16" t="s">
        <v>78</v>
      </c>
    </row>
    <row r="125" spans="1:47" s="2" customFormat="1" ht="12">
      <c r="A125" s="37"/>
      <c r="B125" s="38"/>
      <c r="C125" s="39"/>
      <c r="D125" s="238" t="s">
        <v>129</v>
      </c>
      <c r="E125" s="39"/>
      <c r="F125" s="242" t="s">
        <v>168</v>
      </c>
      <c r="G125" s="39"/>
      <c r="H125" s="39"/>
      <c r="I125" s="145"/>
      <c r="J125" s="39"/>
      <c r="K125" s="39"/>
      <c r="L125" s="43"/>
      <c r="M125" s="240"/>
      <c r="N125" s="241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129</v>
      </c>
      <c r="AU125" s="16" t="s">
        <v>78</v>
      </c>
    </row>
    <row r="126" spans="1:65" s="2" customFormat="1" ht="21.75" customHeight="1">
      <c r="A126" s="37"/>
      <c r="B126" s="38"/>
      <c r="C126" s="225" t="s">
        <v>184</v>
      </c>
      <c r="D126" s="225" t="s">
        <v>120</v>
      </c>
      <c r="E126" s="226" t="s">
        <v>185</v>
      </c>
      <c r="F126" s="227" t="s">
        <v>186</v>
      </c>
      <c r="G126" s="228" t="s">
        <v>123</v>
      </c>
      <c r="H126" s="229">
        <v>10</v>
      </c>
      <c r="I126" s="230"/>
      <c r="J126" s="231">
        <f>ROUND(I126*H126,2)</f>
        <v>0</v>
      </c>
      <c r="K126" s="227" t="s">
        <v>124</v>
      </c>
      <c r="L126" s="43"/>
      <c r="M126" s="232" t="s">
        <v>19</v>
      </c>
      <c r="N126" s="233" t="s">
        <v>40</v>
      </c>
      <c r="O126" s="83"/>
      <c r="P126" s="234">
        <f>O126*H126</f>
        <v>0</v>
      </c>
      <c r="Q126" s="234">
        <v>0</v>
      </c>
      <c r="R126" s="234">
        <f>Q126*H126</f>
        <v>0</v>
      </c>
      <c r="S126" s="234">
        <v>0</v>
      </c>
      <c r="T126" s="235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6" t="s">
        <v>125</v>
      </c>
      <c r="AT126" s="236" t="s">
        <v>120</v>
      </c>
      <c r="AU126" s="236" t="s">
        <v>78</v>
      </c>
      <c r="AY126" s="16" t="s">
        <v>117</v>
      </c>
      <c r="BE126" s="237">
        <f>IF(N126="základní",J126,0)</f>
        <v>0</v>
      </c>
      <c r="BF126" s="237">
        <f>IF(N126="snížená",J126,0)</f>
        <v>0</v>
      </c>
      <c r="BG126" s="237">
        <f>IF(N126="zákl. přenesená",J126,0)</f>
        <v>0</v>
      </c>
      <c r="BH126" s="237">
        <f>IF(N126="sníž. přenesená",J126,0)</f>
        <v>0</v>
      </c>
      <c r="BI126" s="237">
        <f>IF(N126="nulová",J126,0)</f>
        <v>0</v>
      </c>
      <c r="BJ126" s="16" t="s">
        <v>76</v>
      </c>
      <c r="BK126" s="237">
        <f>ROUND(I126*H126,2)</f>
        <v>0</v>
      </c>
      <c r="BL126" s="16" t="s">
        <v>125</v>
      </c>
      <c r="BM126" s="236" t="s">
        <v>187</v>
      </c>
    </row>
    <row r="127" spans="1:47" s="2" customFormat="1" ht="12">
      <c r="A127" s="37"/>
      <c r="B127" s="38"/>
      <c r="C127" s="39"/>
      <c r="D127" s="238" t="s">
        <v>127</v>
      </c>
      <c r="E127" s="39"/>
      <c r="F127" s="239" t="s">
        <v>188</v>
      </c>
      <c r="G127" s="39"/>
      <c r="H127" s="39"/>
      <c r="I127" s="145"/>
      <c r="J127" s="39"/>
      <c r="K127" s="39"/>
      <c r="L127" s="43"/>
      <c r="M127" s="240"/>
      <c r="N127" s="241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127</v>
      </c>
      <c r="AU127" s="16" t="s">
        <v>78</v>
      </c>
    </row>
    <row r="128" spans="1:47" s="2" customFormat="1" ht="12">
      <c r="A128" s="37"/>
      <c r="B128" s="38"/>
      <c r="C128" s="39"/>
      <c r="D128" s="238" t="s">
        <v>129</v>
      </c>
      <c r="E128" s="39"/>
      <c r="F128" s="242" t="s">
        <v>168</v>
      </c>
      <c r="G128" s="39"/>
      <c r="H128" s="39"/>
      <c r="I128" s="145"/>
      <c r="J128" s="39"/>
      <c r="K128" s="39"/>
      <c r="L128" s="43"/>
      <c r="M128" s="243"/>
      <c r="N128" s="244"/>
      <c r="O128" s="245"/>
      <c r="P128" s="245"/>
      <c r="Q128" s="245"/>
      <c r="R128" s="245"/>
      <c r="S128" s="245"/>
      <c r="T128" s="246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129</v>
      </c>
      <c r="AU128" s="16" t="s">
        <v>78</v>
      </c>
    </row>
    <row r="129" spans="1:31" s="2" customFormat="1" ht="6.95" customHeight="1">
      <c r="A129" s="37"/>
      <c r="B129" s="58"/>
      <c r="C129" s="59"/>
      <c r="D129" s="59"/>
      <c r="E129" s="59"/>
      <c r="F129" s="59"/>
      <c r="G129" s="59"/>
      <c r="H129" s="59"/>
      <c r="I129" s="174"/>
      <c r="J129" s="59"/>
      <c r="K129" s="59"/>
      <c r="L129" s="43"/>
      <c r="M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</sheetData>
  <sheetProtection password="D0DA" sheet="1" objects="1" scenarios="1" formatColumns="0" formatRows="0" autoFilter="0"/>
  <autoFilter ref="C86:K12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19"/>
      <c r="AT3" s="16" t="s">
        <v>78</v>
      </c>
    </row>
    <row r="4" spans="2:46" s="1" customFormat="1" ht="24.95" customHeight="1">
      <c r="B4" s="19"/>
      <c r="D4" s="141" t="s">
        <v>91</v>
      </c>
      <c r="I4" s="137"/>
      <c r="L4" s="19"/>
      <c r="M4" s="142" t="s">
        <v>10</v>
      </c>
      <c r="AT4" s="16" t="s">
        <v>4</v>
      </c>
    </row>
    <row r="5" spans="2:12" s="1" customFormat="1" ht="6.95" customHeight="1">
      <c r="B5" s="19"/>
      <c r="I5" s="137"/>
      <c r="L5" s="19"/>
    </row>
    <row r="6" spans="2:12" s="1" customFormat="1" ht="12" customHeight="1">
      <c r="B6" s="19"/>
      <c r="D6" s="143" t="s">
        <v>16</v>
      </c>
      <c r="I6" s="137"/>
      <c r="L6" s="19"/>
    </row>
    <row r="7" spans="2:12" s="1" customFormat="1" ht="16.5" customHeight="1">
      <c r="B7" s="19"/>
      <c r="E7" s="144" t="str">
        <f>'Rekapitulace stavby'!K6</f>
        <v>Opravy a údržba skalních zářezů u ST 2020 - 2021</v>
      </c>
      <c r="F7" s="143"/>
      <c r="G7" s="143"/>
      <c r="H7" s="143"/>
      <c r="I7" s="137"/>
      <c r="L7" s="19"/>
    </row>
    <row r="8" spans="2:12" s="1" customFormat="1" ht="12" customHeight="1">
      <c r="B8" s="19"/>
      <c r="D8" s="143" t="s">
        <v>92</v>
      </c>
      <c r="I8" s="137"/>
      <c r="L8" s="19"/>
    </row>
    <row r="9" spans="1:31" s="2" customFormat="1" ht="16.5" customHeight="1">
      <c r="A9" s="37"/>
      <c r="B9" s="43"/>
      <c r="C9" s="37"/>
      <c r="D9" s="37"/>
      <c r="E9" s="144" t="s">
        <v>93</v>
      </c>
      <c r="F9" s="37"/>
      <c r="G9" s="37"/>
      <c r="H9" s="37"/>
      <c r="I9" s="145"/>
      <c r="J9" s="37"/>
      <c r="K9" s="37"/>
      <c r="L9" s="14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3" t="s">
        <v>94</v>
      </c>
      <c r="E10" s="37"/>
      <c r="F10" s="37"/>
      <c r="G10" s="37"/>
      <c r="H10" s="37"/>
      <c r="I10" s="145"/>
      <c r="J10" s="37"/>
      <c r="K10" s="37"/>
      <c r="L10" s="14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47" t="s">
        <v>189</v>
      </c>
      <c r="F11" s="37"/>
      <c r="G11" s="37"/>
      <c r="H11" s="37"/>
      <c r="I11" s="145"/>
      <c r="J11" s="37"/>
      <c r="K11" s="37"/>
      <c r="L11" s="14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45"/>
      <c r="J12" s="37"/>
      <c r="K12" s="37"/>
      <c r="L12" s="14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3" t="s">
        <v>18</v>
      </c>
      <c r="E13" s="37"/>
      <c r="F13" s="132" t="s">
        <v>19</v>
      </c>
      <c r="G13" s="37"/>
      <c r="H13" s="37"/>
      <c r="I13" s="148" t="s">
        <v>20</v>
      </c>
      <c r="J13" s="132" t="s">
        <v>19</v>
      </c>
      <c r="K13" s="37"/>
      <c r="L13" s="14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3" t="s">
        <v>21</v>
      </c>
      <c r="E14" s="37"/>
      <c r="F14" s="132" t="s">
        <v>22</v>
      </c>
      <c r="G14" s="37"/>
      <c r="H14" s="37"/>
      <c r="I14" s="148" t="s">
        <v>23</v>
      </c>
      <c r="J14" s="149" t="str">
        <f>'Rekapitulace stavby'!AN8</f>
        <v>7. 4. 2020</v>
      </c>
      <c r="K14" s="37"/>
      <c r="L14" s="14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45"/>
      <c r="J15" s="37"/>
      <c r="K15" s="37"/>
      <c r="L15" s="14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3" t="s">
        <v>25</v>
      </c>
      <c r="E16" s="37"/>
      <c r="F16" s="37"/>
      <c r="G16" s="37"/>
      <c r="H16" s="37"/>
      <c r="I16" s="148" t="s">
        <v>26</v>
      </c>
      <c r="J16" s="132" t="str">
        <f>IF('Rekapitulace stavby'!AN10="","",'Rekapitulace stavby'!AN10)</f>
        <v/>
      </c>
      <c r="K16" s="37"/>
      <c r="L16" s="14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32" t="str">
        <f>IF('Rekapitulace stavby'!E11="","",'Rekapitulace stavby'!E11)</f>
        <v xml:space="preserve"> </v>
      </c>
      <c r="F17" s="37"/>
      <c r="G17" s="37"/>
      <c r="H17" s="37"/>
      <c r="I17" s="148" t="s">
        <v>27</v>
      </c>
      <c r="J17" s="132" t="str">
        <f>IF('Rekapitulace stavby'!AN11="","",'Rekapitulace stavby'!AN11)</f>
        <v/>
      </c>
      <c r="K17" s="37"/>
      <c r="L17" s="14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45"/>
      <c r="J18" s="37"/>
      <c r="K18" s="37"/>
      <c r="L18" s="14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3" t="s">
        <v>28</v>
      </c>
      <c r="E19" s="37"/>
      <c r="F19" s="37"/>
      <c r="G19" s="37"/>
      <c r="H19" s="37"/>
      <c r="I19" s="148" t="s">
        <v>26</v>
      </c>
      <c r="J19" s="32" t="str">
        <f>'Rekapitulace stavby'!AN13</f>
        <v>Vyplň údaj</v>
      </c>
      <c r="K19" s="37"/>
      <c r="L19" s="14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32"/>
      <c r="G20" s="132"/>
      <c r="H20" s="132"/>
      <c r="I20" s="148" t="s">
        <v>27</v>
      </c>
      <c r="J20" s="32" t="str">
        <f>'Rekapitulace stavby'!AN14</f>
        <v>Vyplň údaj</v>
      </c>
      <c r="K20" s="37"/>
      <c r="L20" s="14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45"/>
      <c r="J21" s="37"/>
      <c r="K21" s="37"/>
      <c r="L21" s="14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3" t="s">
        <v>30</v>
      </c>
      <c r="E22" s="37"/>
      <c r="F22" s="37"/>
      <c r="G22" s="37"/>
      <c r="H22" s="37"/>
      <c r="I22" s="148" t="s">
        <v>26</v>
      </c>
      <c r="J22" s="132" t="str">
        <f>IF('Rekapitulace stavby'!AN16="","",'Rekapitulace stavby'!AN16)</f>
        <v/>
      </c>
      <c r="K22" s="37"/>
      <c r="L22" s="14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32" t="str">
        <f>IF('Rekapitulace stavby'!E17="","",'Rekapitulace stavby'!E17)</f>
        <v xml:space="preserve"> </v>
      </c>
      <c r="F23" s="37"/>
      <c r="G23" s="37"/>
      <c r="H23" s="37"/>
      <c r="I23" s="148" t="s">
        <v>27</v>
      </c>
      <c r="J23" s="132" t="str">
        <f>IF('Rekapitulace stavby'!AN17="","",'Rekapitulace stavby'!AN17)</f>
        <v/>
      </c>
      <c r="K23" s="37"/>
      <c r="L23" s="14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45"/>
      <c r="J24" s="37"/>
      <c r="K24" s="37"/>
      <c r="L24" s="14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3" t="s">
        <v>32</v>
      </c>
      <c r="E25" s="37"/>
      <c r="F25" s="37"/>
      <c r="G25" s="37"/>
      <c r="H25" s="37"/>
      <c r="I25" s="148" t="s">
        <v>26</v>
      </c>
      <c r="J25" s="132" t="str">
        <f>IF('Rekapitulace stavby'!AN19="","",'Rekapitulace stavby'!AN19)</f>
        <v/>
      </c>
      <c r="K25" s="37"/>
      <c r="L25" s="14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32" t="str">
        <f>IF('Rekapitulace stavby'!E20="","",'Rekapitulace stavby'!E20)</f>
        <v xml:space="preserve"> </v>
      </c>
      <c r="F26" s="37"/>
      <c r="G26" s="37"/>
      <c r="H26" s="37"/>
      <c r="I26" s="148" t="s">
        <v>27</v>
      </c>
      <c r="J26" s="132" t="str">
        <f>IF('Rekapitulace stavby'!AN20="","",'Rekapitulace stavby'!AN20)</f>
        <v/>
      </c>
      <c r="K26" s="37"/>
      <c r="L26" s="14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45"/>
      <c r="J27" s="37"/>
      <c r="K27" s="37"/>
      <c r="L27" s="14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3" t="s">
        <v>33</v>
      </c>
      <c r="E28" s="37"/>
      <c r="F28" s="37"/>
      <c r="G28" s="37"/>
      <c r="H28" s="37"/>
      <c r="I28" s="145"/>
      <c r="J28" s="37"/>
      <c r="K28" s="37"/>
      <c r="L28" s="14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3"/>
      <c r="J29" s="150"/>
      <c r="K29" s="150"/>
      <c r="L29" s="154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45"/>
      <c r="J30" s="37"/>
      <c r="K30" s="37"/>
      <c r="L30" s="14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5"/>
      <c r="E31" s="155"/>
      <c r="F31" s="155"/>
      <c r="G31" s="155"/>
      <c r="H31" s="155"/>
      <c r="I31" s="156"/>
      <c r="J31" s="155"/>
      <c r="K31" s="155"/>
      <c r="L31" s="14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7" t="s">
        <v>35</v>
      </c>
      <c r="E32" s="37"/>
      <c r="F32" s="37"/>
      <c r="G32" s="37"/>
      <c r="H32" s="37"/>
      <c r="I32" s="145"/>
      <c r="J32" s="158">
        <f>ROUND(J87,2)</f>
        <v>0</v>
      </c>
      <c r="K32" s="37"/>
      <c r="L32" s="14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5"/>
      <c r="E33" s="155"/>
      <c r="F33" s="155"/>
      <c r="G33" s="155"/>
      <c r="H33" s="155"/>
      <c r="I33" s="156"/>
      <c r="J33" s="155"/>
      <c r="K33" s="155"/>
      <c r="L33" s="14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9" t="s">
        <v>37</v>
      </c>
      <c r="G34" s="37"/>
      <c r="H34" s="37"/>
      <c r="I34" s="160" t="s">
        <v>36</v>
      </c>
      <c r="J34" s="159" t="s">
        <v>38</v>
      </c>
      <c r="K34" s="37"/>
      <c r="L34" s="14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39</v>
      </c>
      <c r="E35" s="143" t="s">
        <v>40</v>
      </c>
      <c r="F35" s="162">
        <f>ROUND((SUM(BE87:BE437)),2)</f>
        <v>0</v>
      </c>
      <c r="G35" s="37"/>
      <c r="H35" s="37"/>
      <c r="I35" s="163">
        <v>0.21</v>
      </c>
      <c r="J35" s="162">
        <f>ROUND(((SUM(BE87:BE437))*I35),2)</f>
        <v>0</v>
      </c>
      <c r="K35" s="37"/>
      <c r="L35" s="14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3" t="s">
        <v>41</v>
      </c>
      <c r="F36" s="162">
        <f>ROUND((SUM(BF87:BF437)),2)</f>
        <v>0</v>
      </c>
      <c r="G36" s="37"/>
      <c r="H36" s="37"/>
      <c r="I36" s="163">
        <v>0.15</v>
      </c>
      <c r="J36" s="162">
        <f>ROUND(((SUM(BF87:BF437))*I36),2)</f>
        <v>0</v>
      </c>
      <c r="K36" s="37"/>
      <c r="L36" s="14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3" t="s">
        <v>42</v>
      </c>
      <c r="F37" s="162">
        <f>ROUND((SUM(BG87:BG437)),2)</f>
        <v>0</v>
      </c>
      <c r="G37" s="37"/>
      <c r="H37" s="37"/>
      <c r="I37" s="163">
        <v>0.21</v>
      </c>
      <c r="J37" s="162">
        <f>0</f>
        <v>0</v>
      </c>
      <c r="K37" s="37"/>
      <c r="L37" s="14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3" t="s">
        <v>43</v>
      </c>
      <c r="F38" s="162">
        <f>ROUND((SUM(BH87:BH437)),2)</f>
        <v>0</v>
      </c>
      <c r="G38" s="37"/>
      <c r="H38" s="37"/>
      <c r="I38" s="163">
        <v>0.15</v>
      </c>
      <c r="J38" s="162">
        <f>0</f>
        <v>0</v>
      </c>
      <c r="K38" s="37"/>
      <c r="L38" s="14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3" t="s">
        <v>44</v>
      </c>
      <c r="F39" s="162">
        <f>ROUND((SUM(BI87:BI437)),2)</f>
        <v>0</v>
      </c>
      <c r="G39" s="37"/>
      <c r="H39" s="37"/>
      <c r="I39" s="163">
        <v>0</v>
      </c>
      <c r="J39" s="162">
        <f>0</f>
        <v>0</v>
      </c>
      <c r="K39" s="37"/>
      <c r="L39" s="14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45"/>
      <c r="J40" s="37"/>
      <c r="K40" s="37"/>
      <c r="L40" s="14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45</v>
      </c>
      <c r="E41" s="166"/>
      <c r="F41" s="166"/>
      <c r="G41" s="167" t="s">
        <v>46</v>
      </c>
      <c r="H41" s="168" t="s">
        <v>47</v>
      </c>
      <c r="I41" s="169"/>
      <c r="J41" s="170">
        <f>SUM(J32:J39)</f>
        <v>0</v>
      </c>
      <c r="K41" s="171"/>
      <c r="L41" s="14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72"/>
      <c r="C42" s="173"/>
      <c r="D42" s="173"/>
      <c r="E42" s="173"/>
      <c r="F42" s="173"/>
      <c r="G42" s="173"/>
      <c r="H42" s="173"/>
      <c r="I42" s="174"/>
      <c r="J42" s="173"/>
      <c r="K42" s="173"/>
      <c r="L42" s="14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75"/>
      <c r="C46" s="176"/>
      <c r="D46" s="176"/>
      <c r="E46" s="176"/>
      <c r="F46" s="176"/>
      <c r="G46" s="176"/>
      <c r="H46" s="176"/>
      <c r="I46" s="177"/>
      <c r="J46" s="176"/>
      <c r="K46" s="176"/>
      <c r="L46" s="14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96</v>
      </c>
      <c r="D47" s="39"/>
      <c r="E47" s="39"/>
      <c r="F47" s="39"/>
      <c r="G47" s="39"/>
      <c r="H47" s="39"/>
      <c r="I47" s="145"/>
      <c r="J47" s="39"/>
      <c r="K47" s="39"/>
      <c r="L47" s="14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145"/>
      <c r="J48" s="39"/>
      <c r="K48" s="39"/>
      <c r="L48" s="14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145"/>
      <c r="J49" s="39"/>
      <c r="K49" s="39"/>
      <c r="L49" s="14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178" t="str">
        <f>E7</f>
        <v>Opravy a údržba skalních zářezů u ST 2020 - 2021</v>
      </c>
      <c r="F50" s="31"/>
      <c r="G50" s="31"/>
      <c r="H50" s="31"/>
      <c r="I50" s="145"/>
      <c r="J50" s="39"/>
      <c r="K50" s="39"/>
      <c r="L50" s="14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0"/>
      <c r="C51" s="31" t="s">
        <v>92</v>
      </c>
      <c r="D51" s="21"/>
      <c r="E51" s="21"/>
      <c r="F51" s="21"/>
      <c r="G51" s="21"/>
      <c r="H51" s="21"/>
      <c r="I51" s="137"/>
      <c r="J51" s="21"/>
      <c r="K51" s="21"/>
      <c r="L51" s="19"/>
    </row>
    <row r="52" spans="1:31" s="2" customFormat="1" ht="16.5" customHeight="1">
      <c r="A52" s="37"/>
      <c r="B52" s="38"/>
      <c r="C52" s="39"/>
      <c r="D52" s="39"/>
      <c r="E52" s="178" t="s">
        <v>93</v>
      </c>
      <c r="F52" s="39"/>
      <c r="G52" s="39"/>
      <c r="H52" s="39"/>
      <c r="I52" s="145"/>
      <c r="J52" s="39"/>
      <c r="K52" s="39"/>
      <c r="L52" s="14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94</v>
      </c>
      <c r="D53" s="39"/>
      <c r="E53" s="39"/>
      <c r="F53" s="39"/>
      <c r="G53" s="39"/>
      <c r="H53" s="39"/>
      <c r="I53" s="145"/>
      <c r="J53" s="39"/>
      <c r="K53" s="39"/>
      <c r="L53" s="14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68" t="str">
        <f>E11</f>
        <v>PS02 - URS</v>
      </c>
      <c r="F54" s="39"/>
      <c r="G54" s="39"/>
      <c r="H54" s="39"/>
      <c r="I54" s="145"/>
      <c r="J54" s="39"/>
      <c r="K54" s="39"/>
      <c r="L54" s="14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145"/>
      <c r="J55" s="39"/>
      <c r="K55" s="39"/>
      <c r="L55" s="14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21</v>
      </c>
      <c r="D56" s="39"/>
      <c r="E56" s="39"/>
      <c r="F56" s="26" t="str">
        <f>F14</f>
        <v xml:space="preserve"> </v>
      </c>
      <c r="G56" s="39"/>
      <c r="H56" s="39"/>
      <c r="I56" s="148" t="s">
        <v>23</v>
      </c>
      <c r="J56" s="71" t="str">
        <f>IF(J14="","",J14)</f>
        <v>7. 4. 2020</v>
      </c>
      <c r="K56" s="39"/>
      <c r="L56" s="14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145"/>
      <c r="J57" s="39"/>
      <c r="K57" s="39"/>
      <c r="L57" s="14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15" customHeight="1">
      <c r="A58" s="37"/>
      <c r="B58" s="38"/>
      <c r="C58" s="31" t="s">
        <v>25</v>
      </c>
      <c r="D58" s="39"/>
      <c r="E58" s="39"/>
      <c r="F58" s="26" t="str">
        <f>E17</f>
        <v xml:space="preserve"> </v>
      </c>
      <c r="G58" s="39"/>
      <c r="H58" s="39"/>
      <c r="I58" s="148" t="s">
        <v>30</v>
      </c>
      <c r="J58" s="35" t="str">
        <f>E23</f>
        <v xml:space="preserve"> </v>
      </c>
      <c r="K58" s="39"/>
      <c r="L58" s="14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15" customHeight="1">
      <c r="A59" s="37"/>
      <c r="B59" s="38"/>
      <c r="C59" s="31" t="s">
        <v>28</v>
      </c>
      <c r="D59" s="39"/>
      <c r="E59" s="39"/>
      <c r="F59" s="26" t="str">
        <f>IF(E20="","",E20)</f>
        <v>Vyplň údaj</v>
      </c>
      <c r="G59" s="39"/>
      <c r="H59" s="39"/>
      <c r="I59" s="148" t="s">
        <v>32</v>
      </c>
      <c r="J59" s="35" t="str">
        <f>E26</f>
        <v xml:space="preserve"> </v>
      </c>
      <c r="K59" s="39"/>
      <c r="L59" s="14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145"/>
      <c r="J60" s="39"/>
      <c r="K60" s="39"/>
      <c r="L60" s="14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79" t="s">
        <v>97</v>
      </c>
      <c r="D61" s="180"/>
      <c r="E61" s="180"/>
      <c r="F61" s="180"/>
      <c r="G61" s="180"/>
      <c r="H61" s="180"/>
      <c r="I61" s="181"/>
      <c r="J61" s="182" t="s">
        <v>98</v>
      </c>
      <c r="K61" s="180"/>
      <c r="L61" s="14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" customHeight="1">
      <c r="A62" s="37"/>
      <c r="B62" s="38"/>
      <c r="C62" s="39"/>
      <c r="D62" s="39"/>
      <c r="E62" s="39"/>
      <c r="F62" s="39"/>
      <c r="G62" s="39"/>
      <c r="H62" s="39"/>
      <c r="I62" s="145"/>
      <c r="J62" s="39"/>
      <c r="K62" s="39"/>
      <c r="L62" s="14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8" customHeight="1">
      <c r="A63" s="37"/>
      <c r="B63" s="38"/>
      <c r="C63" s="183" t="s">
        <v>67</v>
      </c>
      <c r="D63" s="39"/>
      <c r="E63" s="39"/>
      <c r="F63" s="39"/>
      <c r="G63" s="39"/>
      <c r="H63" s="39"/>
      <c r="I63" s="145"/>
      <c r="J63" s="101">
        <f>J87</f>
        <v>0</v>
      </c>
      <c r="K63" s="39"/>
      <c r="L63" s="14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99</v>
      </c>
    </row>
    <row r="64" spans="1:31" s="9" customFormat="1" ht="24.95" customHeight="1">
      <c r="A64" s="9"/>
      <c r="B64" s="184"/>
      <c r="C64" s="185"/>
      <c r="D64" s="186" t="s">
        <v>100</v>
      </c>
      <c r="E64" s="187"/>
      <c r="F64" s="187"/>
      <c r="G64" s="187"/>
      <c r="H64" s="187"/>
      <c r="I64" s="188"/>
      <c r="J64" s="189">
        <f>J88</f>
        <v>0</v>
      </c>
      <c r="K64" s="185"/>
      <c r="L64" s="19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1"/>
      <c r="C65" s="124"/>
      <c r="D65" s="192" t="s">
        <v>190</v>
      </c>
      <c r="E65" s="193"/>
      <c r="F65" s="193"/>
      <c r="G65" s="193"/>
      <c r="H65" s="193"/>
      <c r="I65" s="194"/>
      <c r="J65" s="195">
        <f>J89</f>
        <v>0</v>
      </c>
      <c r="K65" s="124"/>
      <c r="L65" s="19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7"/>
      <c r="B66" s="38"/>
      <c r="C66" s="39"/>
      <c r="D66" s="39"/>
      <c r="E66" s="39"/>
      <c r="F66" s="39"/>
      <c r="G66" s="39"/>
      <c r="H66" s="39"/>
      <c r="I66" s="145"/>
      <c r="J66" s="39"/>
      <c r="K66" s="39"/>
      <c r="L66" s="14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8"/>
      <c r="C67" s="59"/>
      <c r="D67" s="59"/>
      <c r="E67" s="59"/>
      <c r="F67" s="59"/>
      <c r="G67" s="59"/>
      <c r="H67" s="59"/>
      <c r="I67" s="174"/>
      <c r="J67" s="59"/>
      <c r="K67" s="59"/>
      <c r="L67" s="14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60"/>
      <c r="C71" s="61"/>
      <c r="D71" s="61"/>
      <c r="E71" s="61"/>
      <c r="F71" s="61"/>
      <c r="G71" s="61"/>
      <c r="H71" s="61"/>
      <c r="I71" s="177"/>
      <c r="J71" s="61"/>
      <c r="K71" s="61"/>
      <c r="L71" s="14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2" t="s">
        <v>102</v>
      </c>
      <c r="D72" s="39"/>
      <c r="E72" s="39"/>
      <c r="F72" s="39"/>
      <c r="G72" s="39"/>
      <c r="H72" s="39"/>
      <c r="I72" s="145"/>
      <c r="J72" s="39"/>
      <c r="K72" s="39"/>
      <c r="L72" s="14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145"/>
      <c r="J73" s="39"/>
      <c r="K73" s="39"/>
      <c r="L73" s="14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16</v>
      </c>
      <c r="D74" s="39"/>
      <c r="E74" s="39"/>
      <c r="F74" s="39"/>
      <c r="G74" s="39"/>
      <c r="H74" s="39"/>
      <c r="I74" s="145"/>
      <c r="J74" s="39"/>
      <c r="K74" s="39"/>
      <c r="L74" s="14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178" t="str">
        <f>E7</f>
        <v>Opravy a údržba skalních zářezů u ST 2020 - 2021</v>
      </c>
      <c r="F75" s="31"/>
      <c r="G75" s="31"/>
      <c r="H75" s="31"/>
      <c r="I75" s="145"/>
      <c r="J75" s="39"/>
      <c r="K75" s="39"/>
      <c r="L75" s="14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2:12" s="1" customFormat="1" ht="12" customHeight="1">
      <c r="B76" s="20"/>
      <c r="C76" s="31" t="s">
        <v>92</v>
      </c>
      <c r="D76" s="21"/>
      <c r="E76" s="21"/>
      <c r="F76" s="21"/>
      <c r="G76" s="21"/>
      <c r="H76" s="21"/>
      <c r="I76" s="137"/>
      <c r="J76" s="21"/>
      <c r="K76" s="21"/>
      <c r="L76" s="19"/>
    </row>
    <row r="77" spans="1:31" s="2" customFormat="1" ht="16.5" customHeight="1">
      <c r="A77" s="37"/>
      <c r="B77" s="38"/>
      <c r="C77" s="39"/>
      <c r="D77" s="39"/>
      <c r="E77" s="178" t="s">
        <v>93</v>
      </c>
      <c r="F77" s="39"/>
      <c r="G77" s="39"/>
      <c r="H77" s="39"/>
      <c r="I77" s="145"/>
      <c r="J77" s="39"/>
      <c r="K77" s="39"/>
      <c r="L77" s="14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94</v>
      </c>
      <c r="D78" s="39"/>
      <c r="E78" s="39"/>
      <c r="F78" s="39"/>
      <c r="G78" s="39"/>
      <c r="H78" s="39"/>
      <c r="I78" s="145"/>
      <c r="J78" s="39"/>
      <c r="K78" s="39"/>
      <c r="L78" s="14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68" t="str">
        <f>E11</f>
        <v>PS02 - URS</v>
      </c>
      <c r="F79" s="39"/>
      <c r="G79" s="39"/>
      <c r="H79" s="39"/>
      <c r="I79" s="145"/>
      <c r="J79" s="39"/>
      <c r="K79" s="39"/>
      <c r="L79" s="14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145"/>
      <c r="J80" s="39"/>
      <c r="K80" s="39"/>
      <c r="L80" s="14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21</v>
      </c>
      <c r="D81" s="39"/>
      <c r="E81" s="39"/>
      <c r="F81" s="26" t="str">
        <f>F14</f>
        <v xml:space="preserve"> </v>
      </c>
      <c r="G81" s="39"/>
      <c r="H81" s="39"/>
      <c r="I81" s="148" t="s">
        <v>23</v>
      </c>
      <c r="J81" s="71" t="str">
        <f>IF(J14="","",J14)</f>
        <v>7. 4. 2020</v>
      </c>
      <c r="K81" s="39"/>
      <c r="L81" s="14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145"/>
      <c r="J82" s="39"/>
      <c r="K82" s="39"/>
      <c r="L82" s="14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15" customHeight="1">
      <c r="A83" s="37"/>
      <c r="B83" s="38"/>
      <c r="C83" s="31" t="s">
        <v>25</v>
      </c>
      <c r="D83" s="39"/>
      <c r="E83" s="39"/>
      <c r="F83" s="26" t="str">
        <f>E17</f>
        <v xml:space="preserve"> </v>
      </c>
      <c r="G83" s="39"/>
      <c r="H83" s="39"/>
      <c r="I83" s="148" t="s">
        <v>30</v>
      </c>
      <c r="J83" s="35" t="str">
        <f>E23</f>
        <v xml:space="preserve"> </v>
      </c>
      <c r="K83" s="39"/>
      <c r="L83" s="14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15" customHeight="1">
      <c r="A84" s="37"/>
      <c r="B84" s="38"/>
      <c r="C84" s="31" t="s">
        <v>28</v>
      </c>
      <c r="D84" s="39"/>
      <c r="E84" s="39"/>
      <c r="F84" s="26" t="str">
        <f>IF(E20="","",E20)</f>
        <v>Vyplň údaj</v>
      </c>
      <c r="G84" s="39"/>
      <c r="H84" s="39"/>
      <c r="I84" s="148" t="s">
        <v>32</v>
      </c>
      <c r="J84" s="35" t="str">
        <f>E26</f>
        <v xml:space="preserve"> </v>
      </c>
      <c r="K84" s="39"/>
      <c r="L84" s="14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0.3" customHeight="1">
      <c r="A85" s="37"/>
      <c r="B85" s="38"/>
      <c r="C85" s="39"/>
      <c r="D85" s="39"/>
      <c r="E85" s="39"/>
      <c r="F85" s="39"/>
      <c r="G85" s="39"/>
      <c r="H85" s="39"/>
      <c r="I85" s="145"/>
      <c r="J85" s="39"/>
      <c r="K85" s="39"/>
      <c r="L85" s="14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11" customFormat="1" ht="29.25" customHeight="1">
      <c r="A86" s="197"/>
      <c r="B86" s="198"/>
      <c r="C86" s="199" t="s">
        <v>103</v>
      </c>
      <c r="D86" s="200" t="s">
        <v>54</v>
      </c>
      <c r="E86" s="200" t="s">
        <v>50</v>
      </c>
      <c r="F86" s="200" t="s">
        <v>51</v>
      </c>
      <c r="G86" s="200" t="s">
        <v>104</v>
      </c>
      <c r="H86" s="200" t="s">
        <v>105</v>
      </c>
      <c r="I86" s="201" t="s">
        <v>106</v>
      </c>
      <c r="J86" s="200" t="s">
        <v>98</v>
      </c>
      <c r="K86" s="202" t="s">
        <v>107</v>
      </c>
      <c r="L86" s="203"/>
      <c r="M86" s="91" t="s">
        <v>19</v>
      </c>
      <c r="N86" s="92" t="s">
        <v>39</v>
      </c>
      <c r="O86" s="92" t="s">
        <v>108</v>
      </c>
      <c r="P86" s="92" t="s">
        <v>109</v>
      </c>
      <c r="Q86" s="92" t="s">
        <v>110</v>
      </c>
      <c r="R86" s="92" t="s">
        <v>111</v>
      </c>
      <c r="S86" s="92" t="s">
        <v>112</v>
      </c>
      <c r="T86" s="93" t="s">
        <v>113</v>
      </c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</row>
    <row r="87" spans="1:63" s="2" customFormat="1" ht="22.8" customHeight="1">
      <c r="A87" s="37"/>
      <c r="B87" s="38"/>
      <c r="C87" s="98" t="s">
        <v>114</v>
      </c>
      <c r="D87" s="39"/>
      <c r="E87" s="39"/>
      <c r="F87" s="39"/>
      <c r="G87" s="39"/>
      <c r="H87" s="39"/>
      <c r="I87" s="145"/>
      <c r="J87" s="204">
        <f>BK87</f>
        <v>0</v>
      </c>
      <c r="K87" s="39"/>
      <c r="L87" s="43"/>
      <c r="M87" s="94"/>
      <c r="N87" s="205"/>
      <c r="O87" s="95"/>
      <c r="P87" s="206">
        <f>P88</f>
        <v>0</v>
      </c>
      <c r="Q87" s="95"/>
      <c r="R87" s="206">
        <f>R88</f>
        <v>217.55656000000002</v>
      </c>
      <c r="S87" s="95"/>
      <c r="T87" s="207">
        <f>T88</f>
        <v>116.88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68</v>
      </c>
      <c r="AU87" s="16" t="s">
        <v>99</v>
      </c>
      <c r="BK87" s="208">
        <f>BK88</f>
        <v>0</v>
      </c>
    </row>
    <row r="88" spans="1:63" s="12" customFormat="1" ht="25.9" customHeight="1">
      <c r="A88" s="12"/>
      <c r="B88" s="209"/>
      <c r="C88" s="210"/>
      <c r="D88" s="211" t="s">
        <v>68</v>
      </c>
      <c r="E88" s="212" t="s">
        <v>115</v>
      </c>
      <c r="F88" s="212" t="s">
        <v>116</v>
      </c>
      <c r="G88" s="210"/>
      <c r="H88" s="210"/>
      <c r="I88" s="213"/>
      <c r="J88" s="214">
        <f>BK88</f>
        <v>0</v>
      </c>
      <c r="K88" s="210"/>
      <c r="L88" s="215"/>
      <c r="M88" s="216"/>
      <c r="N88" s="217"/>
      <c r="O88" s="217"/>
      <c r="P88" s="218">
        <f>P89</f>
        <v>0</v>
      </c>
      <c r="Q88" s="217"/>
      <c r="R88" s="218">
        <f>R89</f>
        <v>217.55656000000002</v>
      </c>
      <c r="S88" s="217"/>
      <c r="T88" s="219">
        <f>T89</f>
        <v>116.88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20" t="s">
        <v>76</v>
      </c>
      <c r="AT88" s="221" t="s">
        <v>68</v>
      </c>
      <c r="AU88" s="221" t="s">
        <v>69</v>
      </c>
      <c r="AY88" s="220" t="s">
        <v>117</v>
      </c>
      <c r="BK88" s="222">
        <f>BK89</f>
        <v>0</v>
      </c>
    </row>
    <row r="89" spans="1:63" s="12" customFormat="1" ht="22.8" customHeight="1">
      <c r="A89" s="12"/>
      <c r="B89" s="209"/>
      <c r="C89" s="210"/>
      <c r="D89" s="211" t="s">
        <v>68</v>
      </c>
      <c r="E89" s="223" t="s">
        <v>76</v>
      </c>
      <c r="F89" s="223" t="s">
        <v>191</v>
      </c>
      <c r="G89" s="210"/>
      <c r="H89" s="210"/>
      <c r="I89" s="213"/>
      <c r="J89" s="224">
        <f>BK89</f>
        <v>0</v>
      </c>
      <c r="K89" s="210"/>
      <c r="L89" s="215"/>
      <c r="M89" s="216"/>
      <c r="N89" s="217"/>
      <c r="O89" s="217"/>
      <c r="P89" s="218">
        <f>SUM(P90:P437)</f>
        <v>0</v>
      </c>
      <c r="Q89" s="217"/>
      <c r="R89" s="218">
        <f>SUM(R90:R437)</f>
        <v>217.55656000000002</v>
      </c>
      <c r="S89" s="217"/>
      <c r="T89" s="219">
        <f>SUM(T90:T437)</f>
        <v>116.88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0" t="s">
        <v>76</v>
      </c>
      <c r="AT89" s="221" t="s">
        <v>68</v>
      </c>
      <c r="AU89" s="221" t="s">
        <v>76</v>
      </c>
      <c r="AY89" s="220" t="s">
        <v>117</v>
      </c>
      <c r="BK89" s="222">
        <f>SUM(BK90:BK437)</f>
        <v>0</v>
      </c>
    </row>
    <row r="90" spans="1:65" s="2" customFormat="1" ht="21.75" customHeight="1">
      <c r="A90" s="37"/>
      <c r="B90" s="38"/>
      <c r="C90" s="225" t="s">
        <v>76</v>
      </c>
      <c r="D90" s="225" t="s">
        <v>120</v>
      </c>
      <c r="E90" s="226" t="s">
        <v>192</v>
      </c>
      <c r="F90" s="227" t="s">
        <v>193</v>
      </c>
      <c r="G90" s="228" t="s">
        <v>194</v>
      </c>
      <c r="H90" s="229">
        <v>100</v>
      </c>
      <c r="I90" s="230"/>
      <c r="J90" s="231">
        <f>ROUND(I90*H90,2)</f>
        <v>0</v>
      </c>
      <c r="K90" s="227" t="s">
        <v>195</v>
      </c>
      <c r="L90" s="43"/>
      <c r="M90" s="232" t="s">
        <v>19</v>
      </c>
      <c r="N90" s="233" t="s">
        <v>40</v>
      </c>
      <c r="O90" s="83"/>
      <c r="P90" s="234">
        <f>O90*H90</f>
        <v>0</v>
      </c>
      <c r="Q90" s="234">
        <v>0</v>
      </c>
      <c r="R90" s="234">
        <f>Q90*H90</f>
        <v>0</v>
      </c>
      <c r="S90" s="234">
        <v>0</v>
      </c>
      <c r="T90" s="235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36" t="s">
        <v>76</v>
      </c>
      <c r="AT90" s="236" t="s">
        <v>120</v>
      </c>
      <c r="AU90" s="236" t="s">
        <v>78</v>
      </c>
      <c r="AY90" s="16" t="s">
        <v>117</v>
      </c>
      <c r="BE90" s="237">
        <f>IF(N90="základní",J90,0)</f>
        <v>0</v>
      </c>
      <c r="BF90" s="237">
        <f>IF(N90="snížená",J90,0)</f>
        <v>0</v>
      </c>
      <c r="BG90" s="237">
        <f>IF(N90="zákl. přenesená",J90,0)</f>
        <v>0</v>
      </c>
      <c r="BH90" s="237">
        <f>IF(N90="sníž. přenesená",J90,0)</f>
        <v>0</v>
      </c>
      <c r="BI90" s="237">
        <f>IF(N90="nulová",J90,0)</f>
        <v>0</v>
      </c>
      <c r="BJ90" s="16" t="s">
        <v>76</v>
      </c>
      <c r="BK90" s="237">
        <f>ROUND(I90*H90,2)</f>
        <v>0</v>
      </c>
      <c r="BL90" s="16" t="s">
        <v>76</v>
      </c>
      <c r="BM90" s="236" t="s">
        <v>196</v>
      </c>
    </row>
    <row r="91" spans="1:47" s="2" customFormat="1" ht="12">
      <c r="A91" s="37"/>
      <c r="B91" s="38"/>
      <c r="C91" s="39"/>
      <c r="D91" s="238" t="s">
        <v>127</v>
      </c>
      <c r="E91" s="39"/>
      <c r="F91" s="239" t="s">
        <v>197</v>
      </c>
      <c r="G91" s="39"/>
      <c r="H91" s="39"/>
      <c r="I91" s="145"/>
      <c r="J91" s="39"/>
      <c r="K91" s="39"/>
      <c r="L91" s="43"/>
      <c r="M91" s="240"/>
      <c r="N91" s="241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127</v>
      </c>
      <c r="AU91" s="16" t="s">
        <v>78</v>
      </c>
    </row>
    <row r="92" spans="1:47" s="2" customFormat="1" ht="12">
      <c r="A92" s="37"/>
      <c r="B92" s="38"/>
      <c r="C92" s="39"/>
      <c r="D92" s="238" t="s">
        <v>129</v>
      </c>
      <c r="E92" s="39"/>
      <c r="F92" s="242" t="s">
        <v>198</v>
      </c>
      <c r="G92" s="39"/>
      <c r="H92" s="39"/>
      <c r="I92" s="145"/>
      <c r="J92" s="39"/>
      <c r="K92" s="39"/>
      <c r="L92" s="43"/>
      <c r="M92" s="240"/>
      <c r="N92" s="241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129</v>
      </c>
      <c r="AU92" s="16" t="s">
        <v>78</v>
      </c>
    </row>
    <row r="93" spans="1:65" s="2" customFormat="1" ht="16.5" customHeight="1">
      <c r="A93" s="37"/>
      <c r="B93" s="38"/>
      <c r="C93" s="225" t="s">
        <v>78</v>
      </c>
      <c r="D93" s="225" t="s">
        <v>120</v>
      </c>
      <c r="E93" s="226" t="s">
        <v>199</v>
      </c>
      <c r="F93" s="227" t="s">
        <v>200</v>
      </c>
      <c r="G93" s="228" t="s">
        <v>201</v>
      </c>
      <c r="H93" s="229">
        <v>30</v>
      </c>
      <c r="I93" s="230"/>
      <c r="J93" s="231">
        <f>ROUND(I93*H93,2)</f>
        <v>0</v>
      </c>
      <c r="K93" s="227" t="s">
        <v>195</v>
      </c>
      <c r="L93" s="43"/>
      <c r="M93" s="232" t="s">
        <v>19</v>
      </c>
      <c r="N93" s="233" t="s">
        <v>40</v>
      </c>
      <c r="O93" s="83"/>
      <c r="P93" s="234">
        <f>O93*H93</f>
        <v>0</v>
      </c>
      <c r="Q93" s="234">
        <v>0</v>
      </c>
      <c r="R93" s="234">
        <f>Q93*H93</f>
        <v>0</v>
      </c>
      <c r="S93" s="234">
        <v>0</v>
      </c>
      <c r="T93" s="235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36" t="s">
        <v>125</v>
      </c>
      <c r="AT93" s="236" t="s">
        <v>120</v>
      </c>
      <c r="AU93" s="236" t="s">
        <v>78</v>
      </c>
      <c r="AY93" s="16" t="s">
        <v>117</v>
      </c>
      <c r="BE93" s="237">
        <f>IF(N93="základní",J93,0)</f>
        <v>0</v>
      </c>
      <c r="BF93" s="237">
        <f>IF(N93="snížená",J93,0)</f>
        <v>0</v>
      </c>
      <c r="BG93" s="237">
        <f>IF(N93="zákl. přenesená",J93,0)</f>
        <v>0</v>
      </c>
      <c r="BH93" s="237">
        <f>IF(N93="sníž. přenesená",J93,0)</f>
        <v>0</v>
      </c>
      <c r="BI93" s="237">
        <f>IF(N93="nulová",J93,0)</f>
        <v>0</v>
      </c>
      <c r="BJ93" s="16" t="s">
        <v>76</v>
      </c>
      <c r="BK93" s="237">
        <f>ROUND(I93*H93,2)</f>
        <v>0</v>
      </c>
      <c r="BL93" s="16" t="s">
        <v>125</v>
      </c>
      <c r="BM93" s="236" t="s">
        <v>202</v>
      </c>
    </row>
    <row r="94" spans="1:47" s="2" customFormat="1" ht="12">
      <c r="A94" s="37"/>
      <c r="B94" s="38"/>
      <c r="C94" s="39"/>
      <c r="D94" s="238" t="s">
        <v>127</v>
      </c>
      <c r="E94" s="39"/>
      <c r="F94" s="239" t="s">
        <v>203</v>
      </c>
      <c r="G94" s="39"/>
      <c r="H94" s="39"/>
      <c r="I94" s="145"/>
      <c r="J94" s="39"/>
      <c r="K94" s="39"/>
      <c r="L94" s="43"/>
      <c r="M94" s="240"/>
      <c r="N94" s="241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127</v>
      </c>
      <c r="AU94" s="16" t="s">
        <v>78</v>
      </c>
    </row>
    <row r="95" spans="1:47" s="2" customFormat="1" ht="12">
      <c r="A95" s="37"/>
      <c r="B95" s="38"/>
      <c r="C95" s="39"/>
      <c r="D95" s="238" t="s">
        <v>129</v>
      </c>
      <c r="E95" s="39"/>
      <c r="F95" s="242" t="s">
        <v>204</v>
      </c>
      <c r="G95" s="39"/>
      <c r="H95" s="39"/>
      <c r="I95" s="145"/>
      <c r="J95" s="39"/>
      <c r="K95" s="39"/>
      <c r="L95" s="43"/>
      <c r="M95" s="240"/>
      <c r="N95" s="241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129</v>
      </c>
      <c r="AU95" s="16" t="s">
        <v>78</v>
      </c>
    </row>
    <row r="96" spans="1:65" s="2" customFormat="1" ht="16.5" customHeight="1">
      <c r="A96" s="37"/>
      <c r="B96" s="38"/>
      <c r="C96" s="247" t="s">
        <v>135</v>
      </c>
      <c r="D96" s="247" t="s">
        <v>205</v>
      </c>
      <c r="E96" s="248" t="s">
        <v>206</v>
      </c>
      <c r="F96" s="249" t="s">
        <v>207</v>
      </c>
      <c r="G96" s="250" t="s">
        <v>208</v>
      </c>
      <c r="H96" s="251">
        <v>30</v>
      </c>
      <c r="I96" s="252"/>
      <c r="J96" s="253">
        <f>ROUND(I96*H96,2)</f>
        <v>0</v>
      </c>
      <c r="K96" s="249" t="s">
        <v>195</v>
      </c>
      <c r="L96" s="254"/>
      <c r="M96" s="255" t="s">
        <v>19</v>
      </c>
      <c r="N96" s="256" t="s">
        <v>40</v>
      </c>
      <c r="O96" s="83"/>
      <c r="P96" s="234">
        <f>O96*H96</f>
        <v>0</v>
      </c>
      <c r="Q96" s="234">
        <v>1</v>
      </c>
      <c r="R96" s="234">
        <f>Q96*H96</f>
        <v>30</v>
      </c>
      <c r="S96" s="234">
        <v>0</v>
      </c>
      <c r="T96" s="235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36" t="s">
        <v>158</v>
      </c>
      <c r="AT96" s="236" t="s">
        <v>205</v>
      </c>
      <c r="AU96" s="236" t="s">
        <v>78</v>
      </c>
      <c r="AY96" s="16" t="s">
        <v>117</v>
      </c>
      <c r="BE96" s="237">
        <f>IF(N96="základní",J96,0)</f>
        <v>0</v>
      </c>
      <c r="BF96" s="237">
        <f>IF(N96="snížená",J96,0)</f>
        <v>0</v>
      </c>
      <c r="BG96" s="237">
        <f>IF(N96="zákl. přenesená",J96,0)</f>
        <v>0</v>
      </c>
      <c r="BH96" s="237">
        <f>IF(N96="sníž. přenesená",J96,0)</f>
        <v>0</v>
      </c>
      <c r="BI96" s="237">
        <f>IF(N96="nulová",J96,0)</f>
        <v>0</v>
      </c>
      <c r="BJ96" s="16" t="s">
        <v>76</v>
      </c>
      <c r="BK96" s="237">
        <f>ROUND(I96*H96,2)</f>
        <v>0</v>
      </c>
      <c r="BL96" s="16" t="s">
        <v>125</v>
      </c>
      <c r="BM96" s="236" t="s">
        <v>209</v>
      </c>
    </row>
    <row r="97" spans="1:47" s="2" customFormat="1" ht="12">
      <c r="A97" s="37"/>
      <c r="B97" s="38"/>
      <c r="C97" s="39"/>
      <c r="D97" s="238" t="s">
        <v>127</v>
      </c>
      <c r="E97" s="39"/>
      <c r="F97" s="239" t="s">
        <v>210</v>
      </c>
      <c r="G97" s="39"/>
      <c r="H97" s="39"/>
      <c r="I97" s="145"/>
      <c r="J97" s="39"/>
      <c r="K97" s="39"/>
      <c r="L97" s="43"/>
      <c r="M97" s="240"/>
      <c r="N97" s="241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127</v>
      </c>
      <c r="AU97" s="16" t="s">
        <v>78</v>
      </c>
    </row>
    <row r="98" spans="1:65" s="2" customFormat="1" ht="16.5" customHeight="1">
      <c r="A98" s="37"/>
      <c r="B98" s="38"/>
      <c r="C98" s="225" t="s">
        <v>125</v>
      </c>
      <c r="D98" s="225" t="s">
        <v>120</v>
      </c>
      <c r="E98" s="226" t="s">
        <v>211</v>
      </c>
      <c r="F98" s="227" t="s">
        <v>212</v>
      </c>
      <c r="G98" s="228" t="s">
        <v>123</v>
      </c>
      <c r="H98" s="229">
        <v>51</v>
      </c>
      <c r="I98" s="230"/>
      <c r="J98" s="231">
        <f>ROUND(I98*H98,2)</f>
        <v>0</v>
      </c>
      <c r="K98" s="227" t="s">
        <v>195</v>
      </c>
      <c r="L98" s="43"/>
      <c r="M98" s="232" t="s">
        <v>19</v>
      </c>
      <c r="N98" s="233" t="s">
        <v>40</v>
      </c>
      <c r="O98" s="83"/>
      <c r="P98" s="234">
        <f>O98*H98</f>
        <v>0</v>
      </c>
      <c r="Q98" s="234">
        <v>0.00226</v>
      </c>
      <c r="R98" s="234">
        <f>Q98*H98</f>
        <v>0.11525999999999999</v>
      </c>
      <c r="S98" s="234">
        <v>0</v>
      </c>
      <c r="T98" s="235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36" t="s">
        <v>125</v>
      </c>
      <c r="AT98" s="236" t="s">
        <v>120</v>
      </c>
      <c r="AU98" s="236" t="s">
        <v>78</v>
      </c>
      <c r="AY98" s="16" t="s">
        <v>117</v>
      </c>
      <c r="BE98" s="237">
        <f>IF(N98="základní",J98,0)</f>
        <v>0</v>
      </c>
      <c r="BF98" s="237">
        <f>IF(N98="snížená",J98,0)</f>
        <v>0</v>
      </c>
      <c r="BG98" s="237">
        <f>IF(N98="zákl. přenesená",J98,0)</f>
        <v>0</v>
      </c>
      <c r="BH98" s="237">
        <f>IF(N98="sníž. přenesená",J98,0)</f>
        <v>0</v>
      </c>
      <c r="BI98" s="237">
        <f>IF(N98="nulová",J98,0)</f>
        <v>0</v>
      </c>
      <c r="BJ98" s="16" t="s">
        <v>76</v>
      </c>
      <c r="BK98" s="237">
        <f>ROUND(I98*H98,2)</f>
        <v>0</v>
      </c>
      <c r="BL98" s="16" t="s">
        <v>125</v>
      </c>
      <c r="BM98" s="236" t="s">
        <v>213</v>
      </c>
    </row>
    <row r="99" spans="1:47" s="2" customFormat="1" ht="12">
      <c r="A99" s="37"/>
      <c r="B99" s="38"/>
      <c r="C99" s="39"/>
      <c r="D99" s="238" t="s">
        <v>127</v>
      </c>
      <c r="E99" s="39"/>
      <c r="F99" s="239" t="s">
        <v>214</v>
      </c>
      <c r="G99" s="39"/>
      <c r="H99" s="39"/>
      <c r="I99" s="145"/>
      <c r="J99" s="39"/>
      <c r="K99" s="39"/>
      <c r="L99" s="43"/>
      <c r="M99" s="240"/>
      <c r="N99" s="241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127</v>
      </c>
      <c r="AU99" s="16" t="s">
        <v>78</v>
      </c>
    </row>
    <row r="100" spans="1:47" s="2" customFormat="1" ht="12">
      <c r="A100" s="37"/>
      <c r="B100" s="38"/>
      <c r="C100" s="39"/>
      <c r="D100" s="238" t="s">
        <v>129</v>
      </c>
      <c r="E100" s="39"/>
      <c r="F100" s="242" t="s">
        <v>215</v>
      </c>
      <c r="G100" s="39"/>
      <c r="H100" s="39"/>
      <c r="I100" s="145"/>
      <c r="J100" s="39"/>
      <c r="K100" s="39"/>
      <c r="L100" s="43"/>
      <c r="M100" s="240"/>
      <c r="N100" s="241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129</v>
      </c>
      <c r="AU100" s="16" t="s">
        <v>78</v>
      </c>
    </row>
    <row r="101" spans="1:65" s="2" customFormat="1" ht="16.5" customHeight="1">
      <c r="A101" s="37"/>
      <c r="B101" s="38"/>
      <c r="C101" s="225" t="s">
        <v>118</v>
      </c>
      <c r="D101" s="225" t="s">
        <v>120</v>
      </c>
      <c r="E101" s="226" t="s">
        <v>216</v>
      </c>
      <c r="F101" s="227" t="s">
        <v>217</v>
      </c>
      <c r="G101" s="228" t="s">
        <v>201</v>
      </c>
      <c r="H101" s="229">
        <v>30</v>
      </c>
      <c r="I101" s="230"/>
      <c r="J101" s="231">
        <f>ROUND(I101*H101,2)</f>
        <v>0</v>
      </c>
      <c r="K101" s="227" t="s">
        <v>195</v>
      </c>
      <c r="L101" s="43"/>
      <c r="M101" s="232" t="s">
        <v>19</v>
      </c>
      <c r="N101" s="233" t="s">
        <v>40</v>
      </c>
      <c r="O101" s="83"/>
      <c r="P101" s="234">
        <f>O101*H101</f>
        <v>0</v>
      </c>
      <c r="Q101" s="234">
        <v>0.00956</v>
      </c>
      <c r="R101" s="234">
        <f>Q101*H101</f>
        <v>0.2868</v>
      </c>
      <c r="S101" s="234">
        <v>0</v>
      </c>
      <c r="T101" s="235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36" t="s">
        <v>125</v>
      </c>
      <c r="AT101" s="236" t="s">
        <v>120</v>
      </c>
      <c r="AU101" s="236" t="s">
        <v>78</v>
      </c>
      <c r="AY101" s="16" t="s">
        <v>117</v>
      </c>
      <c r="BE101" s="237">
        <f>IF(N101="základní",J101,0)</f>
        <v>0</v>
      </c>
      <c r="BF101" s="237">
        <f>IF(N101="snížená",J101,0)</f>
        <v>0</v>
      </c>
      <c r="BG101" s="237">
        <f>IF(N101="zákl. přenesená",J101,0)</f>
        <v>0</v>
      </c>
      <c r="BH101" s="237">
        <f>IF(N101="sníž. přenesená",J101,0)</f>
        <v>0</v>
      </c>
      <c r="BI101" s="237">
        <f>IF(N101="nulová",J101,0)</f>
        <v>0</v>
      </c>
      <c r="BJ101" s="16" t="s">
        <v>76</v>
      </c>
      <c r="BK101" s="237">
        <f>ROUND(I101*H101,2)</f>
        <v>0</v>
      </c>
      <c r="BL101" s="16" t="s">
        <v>125</v>
      </c>
      <c r="BM101" s="236" t="s">
        <v>218</v>
      </c>
    </row>
    <row r="102" spans="1:47" s="2" customFormat="1" ht="12">
      <c r="A102" s="37"/>
      <c r="B102" s="38"/>
      <c r="C102" s="39"/>
      <c r="D102" s="238" t="s">
        <v>127</v>
      </c>
      <c r="E102" s="39"/>
      <c r="F102" s="239" t="s">
        <v>219</v>
      </c>
      <c r="G102" s="39"/>
      <c r="H102" s="39"/>
      <c r="I102" s="145"/>
      <c r="J102" s="39"/>
      <c r="K102" s="39"/>
      <c r="L102" s="43"/>
      <c r="M102" s="240"/>
      <c r="N102" s="241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127</v>
      </c>
      <c r="AU102" s="16" t="s">
        <v>78</v>
      </c>
    </row>
    <row r="103" spans="1:47" s="2" customFormat="1" ht="12">
      <c r="A103" s="37"/>
      <c r="B103" s="38"/>
      <c r="C103" s="39"/>
      <c r="D103" s="238" t="s">
        <v>129</v>
      </c>
      <c r="E103" s="39"/>
      <c r="F103" s="242" t="s">
        <v>220</v>
      </c>
      <c r="G103" s="39"/>
      <c r="H103" s="39"/>
      <c r="I103" s="145"/>
      <c r="J103" s="39"/>
      <c r="K103" s="39"/>
      <c r="L103" s="43"/>
      <c r="M103" s="240"/>
      <c r="N103" s="241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129</v>
      </c>
      <c r="AU103" s="16" t="s">
        <v>78</v>
      </c>
    </row>
    <row r="104" spans="1:65" s="2" customFormat="1" ht="16.5" customHeight="1">
      <c r="A104" s="37"/>
      <c r="B104" s="38"/>
      <c r="C104" s="225" t="s">
        <v>148</v>
      </c>
      <c r="D104" s="225" t="s">
        <v>120</v>
      </c>
      <c r="E104" s="226" t="s">
        <v>221</v>
      </c>
      <c r="F104" s="227" t="s">
        <v>222</v>
      </c>
      <c r="G104" s="228" t="s">
        <v>201</v>
      </c>
      <c r="H104" s="229">
        <v>3987</v>
      </c>
      <c r="I104" s="230"/>
      <c r="J104" s="231">
        <f>ROUND(I104*H104,2)</f>
        <v>0</v>
      </c>
      <c r="K104" s="227" t="s">
        <v>195</v>
      </c>
      <c r="L104" s="43"/>
      <c r="M104" s="232" t="s">
        <v>19</v>
      </c>
      <c r="N104" s="233" t="s">
        <v>40</v>
      </c>
      <c r="O104" s="83"/>
      <c r="P104" s="234">
        <f>O104*H104</f>
        <v>0</v>
      </c>
      <c r="Q104" s="234">
        <v>0</v>
      </c>
      <c r="R104" s="234">
        <f>Q104*H104</f>
        <v>0</v>
      </c>
      <c r="S104" s="234">
        <v>0</v>
      </c>
      <c r="T104" s="235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36" t="s">
        <v>125</v>
      </c>
      <c r="AT104" s="236" t="s">
        <v>120</v>
      </c>
      <c r="AU104" s="236" t="s">
        <v>78</v>
      </c>
      <c r="AY104" s="16" t="s">
        <v>117</v>
      </c>
      <c r="BE104" s="237">
        <f>IF(N104="základní",J104,0)</f>
        <v>0</v>
      </c>
      <c r="BF104" s="237">
        <f>IF(N104="snížená",J104,0)</f>
        <v>0</v>
      </c>
      <c r="BG104" s="237">
        <f>IF(N104="zákl. přenesená",J104,0)</f>
        <v>0</v>
      </c>
      <c r="BH104" s="237">
        <f>IF(N104="sníž. přenesená",J104,0)</f>
        <v>0</v>
      </c>
      <c r="BI104" s="237">
        <f>IF(N104="nulová",J104,0)</f>
        <v>0</v>
      </c>
      <c r="BJ104" s="16" t="s">
        <v>76</v>
      </c>
      <c r="BK104" s="237">
        <f>ROUND(I104*H104,2)</f>
        <v>0</v>
      </c>
      <c r="BL104" s="16" t="s">
        <v>125</v>
      </c>
      <c r="BM104" s="236" t="s">
        <v>223</v>
      </c>
    </row>
    <row r="105" spans="1:47" s="2" customFormat="1" ht="12">
      <c r="A105" s="37"/>
      <c r="B105" s="38"/>
      <c r="C105" s="39"/>
      <c r="D105" s="238" t="s">
        <v>127</v>
      </c>
      <c r="E105" s="39"/>
      <c r="F105" s="239" t="s">
        <v>224</v>
      </c>
      <c r="G105" s="39"/>
      <c r="H105" s="39"/>
      <c r="I105" s="145"/>
      <c r="J105" s="39"/>
      <c r="K105" s="39"/>
      <c r="L105" s="43"/>
      <c r="M105" s="240"/>
      <c r="N105" s="241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127</v>
      </c>
      <c r="AU105" s="16" t="s">
        <v>78</v>
      </c>
    </row>
    <row r="106" spans="1:47" s="2" customFormat="1" ht="12">
      <c r="A106" s="37"/>
      <c r="B106" s="38"/>
      <c r="C106" s="39"/>
      <c r="D106" s="238" t="s">
        <v>129</v>
      </c>
      <c r="E106" s="39"/>
      <c r="F106" s="242" t="s">
        <v>225</v>
      </c>
      <c r="G106" s="39"/>
      <c r="H106" s="39"/>
      <c r="I106" s="145"/>
      <c r="J106" s="39"/>
      <c r="K106" s="39"/>
      <c r="L106" s="43"/>
      <c r="M106" s="240"/>
      <c r="N106" s="241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129</v>
      </c>
      <c r="AU106" s="16" t="s">
        <v>78</v>
      </c>
    </row>
    <row r="107" spans="1:65" s="2" customFormat="1" ht="16.5" customHeight="1">
      <c r="A107" s="37"/>
      <c r="B107" s="38"/>
      <c r="C107" s="225" t="s">
        <v>153</v>
      </c>
      <c r="D107" s="225" t="s">
        <v>120</v>
      </c>
      <c r="E107" s="226" t="s">
        <v>226</v>
      </c>
      <c r="F107" s="227" t="s">
        <v>227</v>
      </c>
      <c r="G107" s="228" t="s">
        <v>194</v>
      </c>
      <c r="H107" s="229">
        <v>1100</v>
      </c>
      <c r="I107" s="230"/>
      <c r="J107" s="231">
        <f>ROUND(I107*H107,2)</f>
        <v>0</v>
      </c>
      <c r="K107" s="227" t="s">
        <v>195</v>
      </c>
      <c r="L107" s="43"/>
      <c r="M107" s="232" t="s">
        <v>19</v>
      </c>
      <c r="N107" s="233" t="s">
        <v>40</v>
      </c>
      <c r="O107" s="83"/>
      <c r="P107" s="234">
        <f>O107*H107</f>
        <v>0</v>
      </c>
      <c r="Q107" s="234">
        <v>0</v>
      </c>
      <c r="R107" s="234">
        <f>Q107*H107</f>
        <v>0</v>
      </c>
      <c r="S107" s="234">
        <v>0</v>
      </c>
      <c r="T107" s="235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36" t="s">
        <v>125</v>
      </c>
      <c r="AT107" s="236" t="s">
        <v>120</v>
      </c>
      <c r="AU107" s="236" t="s">
        <v>78</v>
      </c>
      <c r="AY107" s="16" t="s">
        <v>117</v>
      </c>
      <c r="BE107" s="237">
        <f>IF(N107="základní",J107,0)</f>
        <v>0</v>
      </c>
      <c r="BF107" s="237">
        <f>IF(N107="snížená",J107,0)</f>
        <v>0</v>
      </c>
      <c r="BG107" s="237">
        <f>IF(N107="zákl. přenesená",J107,0)</f>
        <v>0</v>
      </c>
      <c r="BH107" s="237">
        <f>IF(N107="sníž. přenesená",J107,0)</f>
        <v>0</v>
      </c>
      <c r="BI107" s="237">
        <f>IF(N107="nulová",J107,0)</f>
        <v>0</v>
      </c>
      <c r="BJ107" s="16" t="s">
        <v>76</v>
      </c>
      <c r="BK107" s="237">
        <f>ROUND(I107*H107,2)</f>
        <v>0</v>
      </c>
      <c r="BL107" s="16" t="s">
        <v>125</v>
      </c>
      <c r="BM107" s="236" t="s">
        <v>228</v>
      </c>
    </row>
    <row r="108" spans="1:47" s="2" customFormat="1" ht="12">
      <c r="A108" s="37"/>
      <c r="B108" s="38"/>
      <c r="C108" s="39"/>
      <c r="D108" s="238" t="s">
        <v>127</v>
      </c>
      <c r="E108" s="39"/>
      <c r="F108" s="239" t="s">
        <v>229</v>
      </c>
      <c r="G108" s="39"/>
      <c r="H108" s="39"/>
      <c r="I108" s="145"/>
      <c r="J108" s="39"/>
      <c r="K108" s="39"/>
      <c r="L108" s="43"/>
      <c r="M108" s="240"/>
      <c r="N108" s="241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127</v>
      </c>
      <c r="AU108" s="16" t="s">
        <v>78</v>
      </c>
    </row>
    <row r="109" spans="1:47" s="2" customFormat="1" ht="12">
      <c r="A109" s="37"/>
      <c r="B109" s="38"/>
      <c r="C109" s="39"/>
      <c r="D109" s="238" t="s">
        <v>129</v>
      </c>
      <c r="E109" s="39"/>
      <c r="F109" s="242" t="s">
        <v>225</v>
      </c>
      <c r="G109" s="39"/>
      <c r="H109" s="39"/>
      <c r="I109" s="145"/>
      <c r="J109" s="39"/>
      <c r="K109" s="39"/>
      <c r="L109" s="43"/>
      <c r="M109" s="240"/>
      <c r="N109" s="241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129</v>
      </c>
      <c r="AU109" s="16" t="s">
        <v>78</v>
      </c>
    </row>
    <row r="110" spans="1:65" s="2" customFormat="1" ht="16.5" customHeight="1">
      <c r="A110" s="37"/>
      <c r="B110" s="38"/>
      <c r="C110" s="225" t="s">
        <v>158</v>
      </c>
      <c r="D110" s="225" t="s">
        <v>120</v>
      </c>
      <c r="E110" s="226" t="s">
        <v>230</v>
      </c>
      <c r="F110" s="227" t="s">
        <v>231</v>
      </c>
      <c r="G110" s="228" t="s">
        <v>232</v>
      </c>
      <c r="H110" s="229">
        <v>50</v>
      </c>
      <c r="I110" s="230"/>
      <c r="J110" s="231">
        <f>ROUND(I110*H110,2)</f>
        <v>0</v>
      </c>
      <c r="K110" s="227" t="s">
        <v>195</v>
      </c>
      <c r="L110" s="43"/>
      <c r="M110" s="232" t="s">
        <v>19</v>
      </c>
      <c r="N110" s="233" t="s">
        <v>40</v>
      </c>
      <c r="O110" s="83"/>
      <c r="P110" s="234">
        <f>O110*H110</f>
        <v>0</v>
      </c>
      <c r="Q110" s="234">
        <v>0</v>
      </c>
      <c r="R110" s="234">
        <f>Q110*H110</f>
        <v>0</v>
      </c>
      <c r="S110" s="234">
        <v>0</v>
      </c>
      <c r="T110" s="235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36" t="s">
        <v>125</v>
      </c>
      <c r="AT110" s="236" t="s">
        <v>120</v>
      </c>
      <c r="AU110" s="236" t="s">
        <v>78</v>
      </c>
      <c r="AY110" s="16" t="s">
        <v>117</v>
      </c>
      <c r="BE110" s="237">
        <f>IF(N110="základní",J110,0)</f>
        <v>0</v>
      </c>
      <c r="BF110" s="237">
        <f>IF(N110="snížená",J110,0)</f>
        <v>0</v>
      </c>
      <c r="BG110" s="237">
        <f>IF(N110="zákl. přenesená",J110,0)</f>
        <v>0</v>
      </c>
      <c r="BH110" s="237">
        <f>IF(N110="sníž. přenesená",J110,0)</f>
        <v>0</v>
      </c>
      <c r="BI110" s="237">
        <f>IF(N110="nulová",J110,0)</f>
        <v>0</v>
      </c>
      <c r="BJ110" s="16" t="s">
        <v>76</v>
      </c>
      <c r="BK110" s="237">
        <f>ROUND(I110*H110,2)</f>
        <v>0</v>
      </c>
      <c r="BL110" s="16" t="s">
        <v>125</v>
      </c>
      <c r="BM110" s="236" t="s">
        <v>233</v>
      </c>
    </row>
    <row r="111" spans="1:47" s="2" customFormat="1" ht="12">
      <c r="A111" s="37"/>
      <c r="B111" s="38"/>
      <c r="C111" s="39"/>
      <c r="D111" s="238" t="s">
        <v>127</v>
      </c>
      <c r="E111" s="39"/>
      <c r="F111" s="239" t="s">
        <v>234</v>
      </c>
      <c r="G111" s="39"/>
      <c r="H111" s="39"/>
      <c r="I111" s="145"/>
      <c r="J111" s="39"/>
      <c r="K111" s="39"/>
      <c r="L111" s="43"/>
      <c r="M111" s="240"/>
      <c r="N111" s="241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127</v>
      </c>
      <c r="AU111" s="16" t="s">
        <v>78</v>
      </c>
    </row>
    <row r="112" spans="1:47" s="2" customFormat="1" ht="12">
      <c r="A112" s="37"/>
      <c r="B112" s="38"/>
      <c r="C112" s="39"/>
      <c r="D112" s="238" t="s">
        <v>129</v>
      </c>
      <c r="E112" s="39"/>
      <c r="F112" s="242" t="s">
        <v>235</v>
      </c>
      <c r="G112" s="39"/>
      <c r="H112" s="39"/>
      <c r="I112" s="145"/>
      <c r="J112" s="39"/>
      <c r="K112" s="39"/>
      <c r="L112" s="43"/>
      <c r="M112" s="240"/>
      <c r="N112" s="241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129</v>
      </c>
      <c r="AU112" s="16" t="s">
        <v>78</v>
      </c>
    </row>
    <row r="113" spans="1:65" s="2" customFormat="1" ht="16.5" customHeight="1">
      <c r="A113" s="37"/>
      <c r="B113" s="38"/>
      <c r="C113" s="225" t="s">
        <v>163</v>
      </c>
      <c r="D113" s="225" t="s">
        <v>120</v>
      </c>
      <c r="E113" s="226" t="s">
        <v>236</v>
      </c>
      <c r="F113" s="227" t="s">
        <v>237</v>
      </c>
      <c r="G113" s="228" t="s">
        <v>194</v>
      </c>
      <c r="H113" s="229">
        <v>100</v>
      </c>
      <c r="I113" s="230"/>
      <c r="J113" s="231">
        <f>ROUND(I113*H113,2)</f>
        <v>0</v>
      </c>
      <c r="K113" s="227" t="s">
        <v>195</v>
      </c>
      <c r="L113" s="43"/>
      <c r="M113" s="232" t="s">
        <v>19</v>
      </c>
      <c r="N113" s="233" t="s">
        <v>40</v>
      </c>
      <c r="O113" s="83"/>
      <c r="P113" s="234">
        <f>O113*H113</f>
        <v>0</v>
      </c>
      <c r="Q113" s="234">
        <v>0</v>
      </c>
      <c r="R113" s="234">
        <f>Q113*H113</f>
        <v>0</v>
      </c>
      <c r="S113" s="234">
        <v>0</v>
      </c>
      <c r="T113" s="235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36" t="s">
        <v>125</v>
      </c>
      <c r="AT113" s="236" t="s">
        <v>120</v>
      </c>
      <c r="AU113" s="236" t="s">
        <v>78</v>
      </c>
      <c r="AY113" s="16" t="s">
        <v>117</v>
      </c>
      <c r="BE113" s="237">
        <f>IF(N113="základní",J113,0)</f>
        <v>0</v>
      </c>
      <c r="BF113" s="237">
        <f>IF(N113="snížená",J113,0)</f>
        <v>0</v>
      </c>
      <c r="BG113" s="237">
        <f>IF(N113="zákl. přenesená",J113,0)</f>
        <v>0</v>
      </c>
      <c r="BH113" s="237">
        <f>IF(N113="sníž. přenesená",J113,0)</f>
        <v>0</v>
      </c>
      <c r="BI113" s="237">
        <f>IF(N113="nulová",J113,0)</f>
        <v>0</v>
      </c>
      <c r="BJ113" s="16" t="s">
        <v>76</v>
      </c>
      <c r="BK113" s="237">
        <f>ROUND(I113*H113,2)</f>
        <v>0</v>
      </c>
      <c r="BL113" s="16" t="s">
        <v>125</v>
      </c>
      <c r="BM113" s="236" t="s">
        <v>238</v>
      </c>
    </row>
    <row r="114" spans="1:47" s="2" customFormat="1" ht="12">
      <c r="A114" s="37"/>
      <c r="B114" s="38"/>
      <c r="C114" s="39"/>
      <c r="D114" s="238" t="s">
        <v>127</v>
      </c>
      <c r="E114" s="39"/>
      <c r="F114" s="239" t="s">
        <v>239</v>
      </c>
      <c r="G114" s="39"/>
      <c r="H114" s="39"/>
      <c r="I114" s="145"/>
      <c r="J114" s="39"/>
      <c r="K114" s="39"/>
      <c r="L114" s="43"/>
      <c r="M114" s="240"/>
      <c r="N114" s="241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127</v>
      </c>
      <c r="AU114" s="16" t="s">
        <v>78</v>
      </c>
    </row>
    <row r="115" spans="1:47" s="2" customFormat="1" ht="12">
      <c r="A115" s="37"/>
      <c r="B115" s="38"/>
      <c r="C115" s="39"/>
      <c r="D115" s="238" t="s">
        <v>129</v>
      </c>
      <c r="E115" s="39"/>
      <c r="F115" s="242" t="s">
        <v>235</v>
      </c>
      <c r="G115" s="39"/>
      <c r="H115" s="39"/>
      <c r="I115" s="145"/>
      <c r="J115" s="39"/>
      <c r="K115" s="39"/>
      <c r="L115" s="43"/>
      <c r="M115" s="240"/>
      <c r="N115" s="241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129</v>
      </c>
      <c r="AU115" s="16" t="s">
        <v>78</v>
      </c>
    </row>
    <row r="116" spans="1:65" s="2" customFormat="1" ht="16.5" customHeight="1">
      <c r="A116" s="37"/>
      <c r="B116" s="38"/>
      <c r="C116" s="225" t="s">
        <v>169</v>
      </c>
      <c r="D116" s="225" t="s">
        <v>120</v>
      </c>
      <c r="E116" s="226" t="s">
        <v>240</v>
      </c>
      <c r="F116" s="227" t="s">
        <v>241</v>
      </c>
      <c r="G116" s="228" t="s">
        <v>194</v>
      </c>
      <c r="H116" s="229">
        <v>50</v>
      </c>
      <c r="I116" s="230"/>
      <c r="J116" s="231">
        <f>ROUND(I116*H116,2)</f>
        <v>0</v>
      </c>
      <c r="K116" s="227" t="s">
        <v>195</v>
      </c>
      <c r="L116" s="43"/>
      <c r="M116" s="232" t="s">
        <v>19</v>
      </c>
      <c r="N116" s="233" t="s">
        <v>40</v>
      </c>
      <c r="O116" s="83"/>
      <c r="P116" s="234">
        <f>O116*H116</f>
        <v>0</v>
      </c>
      <c r="Q116" s="234">
        <v>0</v>
      </c>
      <c r="R116" s="234">
        <f>Q116*H116</f>
        <v>0</v>
      </c>
      <c r="S116" s="234">
        <v>0</v>
      </c>
      <c r="T116" s="235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36" t="s">
        <v>125</v>
      </c>
      <c r="AT116" s="236" t="s">
        <v>120</v>
      </c>
      <c r="AU116" s="236" t="s">
        <v>78</v>
      </c>
      <c r="AY116" s="16" t="s">
        <v>117</v>
      </c>
      <c r="BE116" s="237">
        <f>IF(N116="základní",J116,0)</f>
        <v>0</v>
      </c>
      <c r="BF116" s="237">
        <f>IF(N116="snížená",J116,0)</f>
        <v>0</v>
      </c>
      <c r="BG116" s="237">
        <f>IF(N116="zákl. přenesená",J116,0)</f>
        <v>0</v>
      </c>
      <c r="BH116" s="237">
        <f>IF(N116="sníž. přenesená",J116,0)</f>
        <v>0</v>
      </c>
      <c r="BI116" s="237">
        <f>IF(N116="nulová",J116,0)</f>
        <v>0</v>
      </c>
      <c r="BJ116" s="16" t="s">
        <v>76</v>
      </c>
      <c r="BK116" s="237">
        <f>ROUND(I116*H116,2)</f>
        <v>0</v>
      </c>
      <c r="BL116" s="16" t="s">
        <v>125</v>
      </c>
      <c r="BM116" s="236" t="s">
        <v>242</v>
      </c>
    </row>
    <row r="117" spans="1:47" s="2" customFormat="1" ht="12">
      <c r="A117" s="37"/>
      <c r="B117" s="38"/>
      <c r="C117" s="39"/>
      <c r="D117" s="238" t="s">
        <v>127</v>
      </c>
      <c r="E117" s="39"/>
      <c r="F117" s="239" t="s">
        <v>243</v>
      </c>
      <c r="G117" s="39"/>
      <c r="H117" s="39"/>
      <c r="I117" s="145"/>
      <c r="J117" s="39"/>
      <c r="K117" s="39"/>
      <c r="L117" s="43"/>
      <c r="M117" s="240"/>
      <c r="N117" s="241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127</v>
      </c>
      <c r="AU117" s="16" t="s">
        <v>78</v>
      </c>
    </row>
    <row r="118" spans="1:47" s="2" customFormat="1" ht="12">
      <c r="A118" s="37"/>
      <c r="B118" s="38"/>
      <c r="C118" s="39"/>
      <c r="D118" s="238" t="s">
        <v>129</v>
      </c>
      <c r="E118" s="39"/>
      <c r="F118" s="242" t="s">
        <v>235</v>
      </c>
      <c r="G118" s="39"/>
      <c r="H118" s="39"/>
      <c r="I118" s="145"/>
      <c r="J118" s="39"/>
      <c r="K118" s="39"/>
      <c r="L118" s="43"/>
      <c r="M118" s="240"/>
      <c r="N118" s="241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129</v>
      </c>
      <c r="AU118" s="16" t="s">
        <v>78</v>
      </c>
    </row>
    <row r="119" spans="1:65" s="2" customFormat="1" ht="16.5" customHeight="1">
      <c r="A119" s="37"/>
      <c r="B119" s="38"/>
      <c r="C119" s="225" t="s">
        <v>174</v>
      </c>
      <c r="D119" s="225" t="s">
        <v>120</v>
      </c>
      <c r="E119" s="226" t="s">
        <v>244</v>
      </c>
      <c r="F119" s="227" t="s">
        <v>245</v>
      </c>
      <c r="G119" s="228" t="s">
        <v>194</v>
      </c>
      <c r="H119" s="229">
        <v>70</v>
      </c>
      <c r="I119" s="230"/>
      <c r="J119" s="231">
        <f>ROUND(I119*H119,2)</f>
        <v>0</v>
      </c>
      <c r="K119" s="227" t="s">
        <v>195</v>
      </c>
      <c r="L119" s="43"/>
      <c r="M119" s="232" t="s">
        <v>19</v>
      </c>
      <c r="N119" s="233" t="s">
        <v>40</v>
      </c>
      <c r="O119" s="83"/>
      <c r="P119" s="234">
        <f>O119*H119</f>
        <v>0</v>
      </c>
      <c r="Q119" s="234">
        <v>0</v>
      </c>
      <c r="R119" s="234">
        <f>Q119*H119</f>
        <v>0</v>
      </c>
      <c r="S119" s="234">
        <v>0</v>
      </c>
      <c r="T119" s="235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36" t="s">
        <v>125</v>
      </c>
      <c r="AT119" s="236" t="s">
        <v>120</v>
      </c>
      <c r="AU119" s="236" t="s">
        <v>78</v>
      </c>
      <c r="AY119" s="16" t="s">
        <v>117</v>
      </c>
      <c r="BE119" s="237">
        <f>IF(N119="základní",J119,0)</f>
        <v>0</v>
      </c>
      <c r="BF119" s="237">
        <f>IF(N119="snížená",J119,0)</f>
        <v>0</v>
      </c>
      <c r="BG119" s="237">
        <f>IF(N119="zákl. přenesená",J119,0)</f>
        <v>0</v>
      </c>
      <c r="BH119" s="237">
        <f>IF(N119="sníž. přenesená",J119,0)</f>
        <v>0</v>
      </c>
      <c r="BI119" s="237">
        <f>IF(N119="nulová",J119,0)</f>
        <v>0</v>
      </c>
      <c r="BJ119" s="16" t="s">
        <v>76</v>
      </c>
      <c r="BK119" s="237">
        <f>ROUND(I119*H119,2)</f>
        <v>0</v>
      </c>
      <c r="BL119" s="16" t="s">
        <v>125</v>
      </c>
      <c r="BM119" s="236" t="s">
        <v>246</v>
      </c>
    </row>
    <row r="120" spans="1:47" s="2" customFormat="1" ht="12">
      <c r="A120" s="37"/>
      <c r="B120" s="38"/>
      <c r="C120" s="39"/>
      <c r="D120" s="238" t="s">
        <v>127</v>
      </c>
      <c r="E120" s="39"/>
      <c r="F120" s="239" t="s">
        <v>247</v>
      </c>
      <c r="G120" s="39"/>
      <c r="H120" s="39"/>
      <c r="I120" s="145"/>
      <c r="J120" s="39"/>
      <c r="K120" s="39"/>
      <c r="L120" s="43"/>
      <c r="M120" s="240"/>
      <c r="N120" s="241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127</v>
      </c>
      <c r="AU120" s="16" t="s">
        <v>78</v>
      </c>
    </row>
    <row r="121" spans="1:47" s="2" customFormat="1" ht="12">
      <c r="A121" s="37"/>
      <c r="B121" s="38"/>
      <c r="C121" s="39"/>
      <c r="D121" s="238" t="s">
        <v>129</v>
      </c>
      <c r="E121" s="39"/>
      <c r="F121" s="242" t="s">
        <v>248</v>
      </c>
      <c r="G121" s="39"/>
      <c r="H121" s="39"/>
      <c r="I121" s="145"/>
      <c r="J121" s="39"/>
      <c r="K121" s="39"/>
      <c r="L121" s="43"/>
      <c r="M121" s="240"/>
      <c r="N121" s="241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129</v>
      </c>
      <c r="AU121" s="16" t="s">
        <v>78</v>
      </c>
    </row>
    <row r="122" spans="1:65" s="2" customFormat="1" ht="16.5" customHeight="1">
      <c r="A122" s="37"/>
      <c r="B122" s="38"/>
      <c r="C122" s="225" t="s">
        <v>179</v>
      </c>
      <c r="D122" s="225" t="s">
        <v>120</v>
      </c>
      <c r="E122" s="226" t="s">
        <v>249</v>
      </c>
      <c r="F122" s="227" t="s">
        <v>250</v>
      </c>
      <c r="G122" s="228" t="s">
        <v>194</v>
      </c>
      <c r="H122" s="229">
        <v>70</v>
      </c>
      <c r="I122" s="230"/>
      <c r="J122" s="231">
        <f>ROUND(I122*H122,2)</f>
        <v>0</v>
      </c>
      <c r="K122" s="227" t="s">
        <v>195</v>
      </c>
      <c r="L122" s="43"/>
      <c r="M122" s="232" t="s">
        <v>19</v>
      </c>
      <c r="N122" s="233" t="s">
        <v>40</v>
      </c>
      <c r="O122" s="83"/>
      <c r="P122" s="234">
        <f>O122*H122</f>
        <v>0</v>
      </c>
      <c r="Q122" s="234">
        <v>0.00158</v>
      </c>
      <c r="R122" s="234">
        <f>Q122*H122</f>
        <v>0.1106</v>
      </c>
      <c r="S122" s="234">
        <v>0</v>
      </c>
      <c r="T122" s="235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6" t="s">
        <v>125</v>
      </c>
      <c r="AT122" s="236" t="s">
        <v>120</v>
      </c>
      <c r="AU122" s="236" t="s">
        <v>78</v>
      </c>
      <c r="AY122" s="16" t="s">
        <v>117</v>
      </c>
      <c r="BE122" s="237">
        <f>IF(N122="základní",J122,0)</f>
        <v>0</v>
      </c>
      <c r="BF122" s="237">
        <f>IF(N122="snížená",J122,0)</f>
        <v>0</v>
      </c>
      <c r="BG122" s="237">
        <f>IF(N122="zákl. přenesená",J122,0)</f>
        <v>0</v>
      </c>
      <c r="BH122" s="237">
        <f>IF(N122="sníž. přenesená",J122,0)</f>
        <v>0</v>
      </c>
      <c r="BI122" s="237">
        <f>IF(N122="nulová",J122,0)</f>
        <v>0</v>
      </c>
      <c r="BJ122" s="16" t="s">
        <v>76</v>
      </c>
      <c r="BK122" s="237">
        <f>ROUND(I122*H122,2)</f>
        <v>0</v>
      </c>
      <c r="BL122" s="16" t="s">
        <v>125</v>
      </c>
      <c r="BM122" s="236" t="s">
        <v>251</v>
      </c>
    </row>
    <row r="123" spans="1:47" s="2" customFormat="1" ht="12">
      <c r="A123" s="37"/>
      <c r="B123" s="38"/>
      <c r="C123" s="39"/>
      <c r="D123" s="238" t="s">
        <v>127</v>
      </c>
      <c r="E123" s="39"/>
      <c r="F123" s="239" t="s">
        <v>252</v>
      </c>
      <c r="G123" s="39"/>
      <c r="H123" s="39"/>
      <c r="I123" s="145"/>
      <c r="J123" s="39"/>
      <c r="K123" s="39"/>
      <c r="L123" s="43"/>
      <c r="M123" s="240"/>
      <c r="N123" s="241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127</v>
      </c>
      <c r="AU123" s="16" t="s">
        <v>78</v>
      </c>
    </row>
    <row r="124" spans="1:47" s="2" customFormat="1" ht="12">
      <c r="A124" s="37"/>
      <c r="B124" s="38"/>
      <c r="C124" s="39"/>
      <c r="D124" s="238" t="s">
        <v>129</v>
      </c>
      <c r="E124" s="39"/>
      <c r="F124" s="242" t="s">
        <v>248</v>
      </c>
      <c r="G124" s="39"/>
      <c r="H124" s="39"/>
      <c r="I124" s="145"/>
      <c r="J124" s="39"/>
      <c r="K124" s="39"/>
      <c r="L124" s="43"/>
      <c r="M124" s="240"/>
      <c r="N124" s="241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129</v>
      </c>
      <c r="AU124" s="16" t="s">
        <v>78</v>
      </c>
    </row>
    <row r="125" spans="1:65" s="2" customFormat="1" ht="16.5" customHeight="1">
      <c r="A125" s="37"/>
      <c r="B125" s="38"/>
      <c r="C125" s="225" t="s">
        <v>184</v>
      </c>
      <c r="D125" s="225" t="s">
        <v>120</v>
      </c>
      <c r="E125" s="226" t="s">
        <v>253</v>
      </c>
      <c r="F125" s="227" t="s">
        <v>254</v>
      </c>
      <c r="G125" s="228" t="s">
        <v>194</v>
      </c>
      <c r="H125" s="229">
        <v>50</v>
      </c>
      <c r="I125" s="230"/>
      <c r="J125" s="231">
        <f>ROUND(I125*H125,2)</f>
        <v>0</v>
      </c>
      <c r="K125" s="227" t="s">
        <v>195</v>
      </c>
      <c r="L125" s="43"/>
      <c r="M125" s="232" t="s">
        <v>19</v>
      </c>
      <c r="N125" s="233" t="s">
        <v>40</v>
      </c>
      <c r="O125" s="83"/>
      <c r="P125" s="234">
        <f>O125*H125</f>
        <v>0</v>
      </c>
      <c r="Q125" s="234">
        <v>0.50948</v>
      </c>
      <c r="R125" s="234">
        <f>Q125*H125</f>
        <v>25.474000000000004</v>
      </c>
      <c r="S125" s="234">
        <v>0</v>
      </c>
      <c r="T125" s="235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6" t="s">
        <v>125</v>
      </c>
      <c r="AT125" s="236" t="s">
        <v>120</v>
      </c>
      <c r="AU125" s="236" t="s">
        <v>78</v>
      </c>
      <c r="AY125" s="16" t="s">
        <v>117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6" t="s">
        <v>76</v>
      </c>
      <c r="BK125" s="237">
        <f>ROUND(I125*H125,2)</f>
        <v>0</v>
      </c>
      <c r="BL125" s="16" t="s">
        <v>125</v>
      </c>
      <c r="BM125" s="236" t="s">
        <v>255</v>
      </c>
    </row>
    <row r="126" spans="1:47" s="2" customFormat="1" ht="12">
      <c r="A126" s="37"/>
      <c r="B126" s="38"/>
      <c r="C126" s="39"/>
      <c r="D126" s="238" t="s">
        <v>127</v>
      </c>
      <c r="E126" s="39"/>
      <c r="F126" s="239" t="s">
        <v>256</v>
      </c>
      <c r="G126" s="39"/>
      <c r="H126" s="39"/>
      <c r="I126" s="145"/>
      <c r="J126" s="39"/>
      <c r="K126" s="39"/>
      <c r="L126" s="43"/>
      <c r="M126" s="240"/>
      <c r="N126" s="241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127</v>
      </c>
      <c r="AU126" s="16" t="s">
        <v>78</v>
      </c>
    </row>
    <row r="127" spans="1:47" s="2" customFormat="1" ht="12">
      <c r="A127" s="37"/>
      <c r="B127" s="38"/>
      <c r="C127" s="39"/>
      <c r="D127" s="238" t="s">
        <v>129</v>
      </c>
      <c r="E127" s="39"/>
      <c r="F127" s="242" t="s">
        <v>257</v>
      </c>
      <c r="G127" s="39"/>
      <c r="H127" s="39"/>
      <c r="I127" s="145"/>
      <c r="J127" s="39"/>
      <c r="K127" s="39"/>
      <c r="L127" s="43"/>
      <c r="M127" s="240"/>
      <c r="N127" s="241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129</v>
      </c>
      <c r="AU127" s="16" t="s">
        <v>78</v>
      </c>
    </row>
    <row r="128" spans="1:65" s="2" customFormat="1" ht="16.5" customHeight="1">
      <c r="A128" s="37"/>
      <c r="B128" s="38"/>
      <c r="C128" s="225" t="s">
        <v>258</v>
      </c>
      <c r="D128" s="225" t="s">
        <v>120</v>
      </c>
      <c r="E128" s="226" t="s">
        <v>259</v>
      </c>
      <c r="F128" s="227" t="s">
        <v>260</v>
      </c>
      <c r="G128" s="228" t="s">
        <v>232</v>
      </c>
      <c r="H128" s="229">
        <v>100</v>
      </c>
      <c r="I128" s="230"/>
      <c r="J128" s="231">
        <f>ROUND(I128*H128,2)</f>
        <v>0</v>
      </c>
      <c r="K128" s="227" t="s">
        <v>195</v>
      </c>
      <c r="L128" s="43"/>
      <c r="M128" s="232" t="s">
        <v>19</v>
      </c>
      <c r="N128" s="233" t="s">
        <v>40</v>
      </c>
      <c r="O128" s="83"/>
      <c r="P128" s="234">
        <f>O128*H128</f>
        <v>0</v>
      </c>
      <c r="Q128" s="234">
        <v>0.0265</v>
      </c>
      <c r="R128" s="234">
        <f>Q128*H128</f>
        <v>2.65</v>
      </c>
      <c r="S128" s="234">
        <v>0</v>
      </c>
      <c r="T128" s="235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6" t="s">
        <v>125</v>
      </c>
      <c r="AT128" s="236" t="s">
        <v>120</v>
      </c>
      <c r="AU128" s="236" t="s">
        <v>78</v>
      </c>
      <c r="AY128" s="16" t="s">
        <v>117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6" t="s">
        <v>76</v>
      </c>
      <c r="BK128" s="237">
        <f>ROUND(I128*H128,2)</f>
        <v>0</v>
      </c>
      <c r="BL128" s="16" t="s">
        <v>125</v>
      </c>
      <c r="BM128" s="236" t="s">
        <v>261</v>
      </c>
    </row>
    <row r="129" spans="1:47" s="2" customFormat="1" ht="12">
      <c r="A129" s="37"/>
      <c r="B129" s="38"/>
      <c r="C129" s="39"/>
      <c r="D129" s="238" t="s">
        <v>127</v>
      </c>
      <c r="E129" s="39"/>
      <c r="F129" s="239" t="s">
        <v>262</v>
      </c>
      <c r="G129" s="39"/>
      <c r="H129" s="39"/>
      <c r="I129" s="145"/>
      <c r="J129" s="39"/>
      <c r="K129" s="39"/>
      <c r="L129" s="43"/>
      <c r="M129" s="240"/>
      <c r="N129" s="241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127</v>
      </c>
      <c r="AU129" s="16" t="s">
        <v>78</v>
      </c>
    </row>
    <row r="130" spans="1:47" s="2" customFormat="1" ht="12">
      <c r="A130" s="37"/>
      <c r="B130" s="38"/>
      <c r="C130" s="39"/>
      <c r="D130" s="238" t="s">
        <v>129</v>
      </c>
      <c r="E130" s="39"/>
      <c r="F130" s="242" t="s">
        <v>263</v>
      </c>
      <c r="G130" s="39"/>
      <c r="H130" s="39"/>
      <c r="I130" s="145"/>
      <c r="J130" s="39"/>
      <c r="K130" s="39"/>
      <c r="L130" s="43"/>
      <c r="M130" s="240"/>
      <c r="N130" s="241"/>
      <c r="O130" s="83"/>
      <c r="P130" s="83"/>
      <c r="Q130" s="83"/>
      <c r="R130" s="83"/>
      <c r="S130" s="83"/>
      <c r="T130" s="84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129</v>
      </c>
      <c r="AU130" s="16" t="s">
        <v>78</v>
      </c>
    </row>
    <row r="131" spans="1:65" s="2" customFormat="1" ht="16.5" customHeight="1">
      <c r="A131" s="37"/>
      <c r="B131" s="38"/>
      <c r="C131" s="225" t="s">
        <v>8</v>
      </c>
      <c r="D131" s="225" t="s">
        <v>120</v>
      </c>
      <c r="E131" s="226" t="s">
        <v>264</v>
      </c>
      <c r="F131" s="227" t="s">
        <v>265</v>
      </c>
      <c r="G131" s="228" t="s">
        <v>232</v>
      </c>
      <c r="H131" s="229">
        <v>100</v>
      </c>
      <c r="I131" s="230"/>
      <c r="J131" s="231">
        <f>ROUND(I131*H131,2)</f>
        <v>0</v>
      </c>
      <c r="K131" s="227" t="s">
        <v>195</v>
      </c>
      <c r="L131" s="43"/>
      <c r="M131" s="232" t="s">
        <v>19</v>
      </c>
      <c r="N131" s="233" t="s">
        <v>40</v>
      </c>
      <c r="O131" s="83"/>
      <c r="P131" s="234">
        <f>O131*H131</f>
        <v>0</v>
      </c>
      <c r="Q131" s="234">
        <v>0.05992</v>
      </c>
      <c r="R131" s="234">
        <f>Q131*H131</f>
        <v>5.992</v>
      </c>
      <c r="S131" s="234">
        <v>0</v>
      </c>
      <c r="T131" s="23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6" t="s">
        <v>125</v>
      </c>
      <c r="AT131" s="236" t="s">
        <v>120</v>
      </c>
      <c r="AU131" s="236" t="s">
        <v>78</v>
      </c>
      <c r="AY131" s="16" t="s">
        <v>117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6" t="s">
        <v>76</v>
      </c>
      <c r="BK131" s="237">
        <f>ROUND(I131*H131,2)</f>
        <v>0</v>
      </c>
      <c r="BL131" s="16" t="s">
        <v>125</v>
      </c>
      <c r="BM131" s="236" t="s">
        <v>266</v>
      </c>
    </row>
    <row r="132" spans="1:47" s="2" customFormat="1" ht="12">
      <c r="A132" s="37"/>
      <c r="B132" s="38"/>
      <c r="C132" s="39"/>
      <c r="D132" s="238" t="s">
        <v>127</v>
      </c>
      <c r="E132" s="39"/>
      <c r="F132" s="239" t="s">
        <v>267</v>
      </c>
      <c r="G132" s="39"/>
      <c r="H132" s="39"/>
      <c r="I132" s="145"/>
      <c r="J132" s="39"/>
      <c r="K132" s="39"/>
      <c r="L132" s="43"/>
      <c r="M132" s="240"/>
      <c r="N132" s="241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127</v>
      </c>
      <c r="AU132" s="16" t="s">
        <v>78</v>
      </c>
    </row>
    <row r="133" spans="1:47" s="2" customFormat="1" ht="12">
      <c r="A133" s="37"/>
      <c r="B133" s="38"/>
      <c r="C133" s="39"/>
      <c r="D133" s="238" t="s">
        <v>129</v>
      </c>
      <c r="E133" s="39"/>
      <c r="F133" s="242" t="s">
        <v>263</v>
      </c>
      <c r="G133" s="39"/>
      <c r="H133" s="39"/>
      <c r="I133" s="145"/>
      <c r="J133" s="39"/>
      <c r="K133" s="39"/>
      <c r="L133" s="43"/>
      <c r="M133" s="240"/>
      <c r="N133" s="241"/>
      <c r="O133" s="83"/>
      <c r="P133" s="83"/>
      <c r="Q133" s="83"/>
      <c r="R133" s="83"/>
      <c r="S133" s="83"/>
      <c r="T133" s="84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129</v>
      </c>
      <c r="AU133" s="16" t="s">
        <v>78</v>
      </c>
    </row>
    <row r="134" spans="1:65" s="2" customFormat="1" ht="16.5" customHeight="1">
      <c r="A134" s="37"/>
      <c r="B134" s="38"/>
      <c r="C134" s="225" t="s">
        <v>268</v>
      </c>
      <c r="D134" s="225" t="s">
        <v>120</v>
      </c>
      <c r="E134" s="226" t="s">
        <v>269</v>
      </c>
      <c r="F134" s="227" t="s">
        <v>270</v>
      </c>
      <c r="G134" s="228" t="s">
        <v>194</v>
      </c>
      <c r="H134" s="229">
        <v>40</v>
      </c>
      <c r="I134" s="230"/>
      <c r="J134" s="231">
        <f>ROUND(I134*H134,2)</f>
        <v>0</v>
      </c>
      <c r="K134" s="227" t="s">
        <v>195</v>
      </c>
      <c r="L134" s="43"/>
      <c r="M134" s="232" t="s">
        <v>19</v>
      </c>
      <c r="N134" s="233" t="s">
        <v>40</v>
      </c>
      <c r="O134" s="83"/>
      <c r="P134" s="234">
        <f>O134*H134</f>
        <v>0</v>
      </c>
      <c r="Q134" s="234">
        <v>1.31063</v>
      </c>
      <c r="R134" s="234">
        <f>Q134*H134</f>
        <v>52.4252</v>
      </c>
      <c r="S134" s="234">
        <v>0</v>
      </c>
      <c r="T134" s="235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6" t="s">
        <v>125</v>
      </c>
      <c r="AT134" s="236" t="s">
        <v>120</v>
      </c>
      <c r="AU134" s="236" t="s">
        <v>78</v>
      </c>
      <c r="AY134" s="16" t="s">
        <v>117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6" t="s">
        <v>76</v>
      </c>
      <c r="BK134" s="237">
        <f>ROUND(I134*H134,2)</f>
        <v>0</v>
      </c>
      <c r="BL134" s="16" t="s">
        <v>125</v>
      </c>
      <c r="BM134" s="236" t="s">
        <v>271</v>
      </c>
    </row>
    <row r="135" spans="1:47" s="2" customFormat="1" ht="12">
      <c r="A135" s="37"/>
      <c r="B135" s="38"/>
      <c r="C135" s="39"/>
      <c r="D135" s="238" t="s">
        <v>127</v>
      </c>
      <c r="E135" s="39"/>
      <c r="F135" s="239" t="s">
        <v>272</v>
      </c>
      <c r="G135" s="39"/>
      <c r="H135" s="39"/>
      <c r="I135" s="145"/>
      <c r="J135" s="39"/>
      <c r="K135" s="39"/>
      <c r="L135" s="43"/>
      <c r="M135" s="240"/>
      <c r="N135" s="241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127</v>
      </c>
      <c r="AU135" s="16" t="s">
        <v>78</v>
      </c>
    </row>
    <row r="136" spans="1:47" s="2" customFormat="1" ht="12">
      <c r="A136" s="37"/>
      <c r="B136" s="38"/>
      <c r="C136" s="39"/>
      <c r="D136" s="238" t="s">
        <v>129</v>
      </c>
      <c r="E136" s="39"/>
      <c r="F136" s="242" t="s">
        <v>263</v>
      </c>
      <c r="G136" s="39"/>
      <c r="H136" s="39"/>
      <c r="I136" s="145"/>
      <c r="J136" s="39"/>
      <c r="K136" s="39"/>
      <c r="L136" s="43"/>
      <c r="M136" s="240"/>
      <c r="N136" s="241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129</v>
      </c>
      <c r="AU136" s="16" t="s">
        <v>78</v>
      </c>
    </row>
    <row r="137" spans="1:65" s="2" customFormat="1" ht="16.5" customHeight="1">
      <c r="A137" s="37"/>
      <c r="B137" s="38"/>
      <c r="C137" s="225" t="s">
        <v>273</v>
      </c>
      <c r="D137" s="225" t="s">
        <v>120</v>
      </c>
      <c r="E137" s="226" t="s">
        <v>274</v>
      </c>
      <c r="F137" s="227" t="s">
        <v>275</v>
      </c>
      <c r="G137" s="228" t="s">
        <v>194</v>
      </c>
      <c r="H137" s="229">
        <v>100</v>
      </c>
      <c r="I137" s="230"/>
      <c r="J137" s="231">
        <f>ROUND(I137*H137,2)</f>
        <v>0</v>
      </c>
      <c r="K137" s="227" t="s">
        <v>195</v>
      </c>
      <c r="L137" s="43"/>
      <c r="M137" s="232" t="s">
        <v>19</v>
      </c>
      <c r="N137" s="233" t="s">
        <v>40</v>
      </c>
      <c r="O137" s="83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6" t="s">
        <v>125</v>
      </c>
      <c r="AT137" s="236" t="s">
        <v>120</v>
      </c>
      <c r="AU137" s="236" t="s">
        <v>78</v>
      </c>
      <c r="AY137" s="16" t="s">
        <v>117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6" t="s">
        <v>76</v>
      </c>
      <c r="BK137" s="237">
        <f>ROUND(I137*H137,2)</f>
        <v>0</v>
      </c>
      <c r="BL137" s="16" t="s">
        <v>125</v>
      </c>
      <c r="BM137" s="236" t="s">
        <v>276</v>
      </c>
    </row>
    <row r="138" spans="1:47" s="2" customFormat="1" ht="12">
      <c r="A138" s="37"/>
      <c r="B138" s="38"/>
      <c r="C138" s="39"/>
      <c r="D138" s="238" t="s">
        <v>127</v>
      </c>
      <c r="E138" s="39"/>
      <c r="F138" s="239" t="s">
        <v>277</v>
      </c>
      <c r="G138" s="39"/>
      <c r="H138" s="39"/>
      <c r="I138" s="145"/>
      <c r="J138" s="39"/>
      <c r="K138" s="39"/>
      <c r="L138" s="43"/>
      <c r="M138" s="240"/>
      <c r="N138" s="241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127</v>
      </c>
      <c r="AU138" s="16" t="s">
        <v>78</v>
      </c>
    </row>
    <row r="139" spans="1:47" s="2" customFormat="1" ht="12">
      <c r="A139" s="37"/>
      <c r="B139" s="38"/>
      <c r="C139" s="39"/>
      <c r="D139" s="238" t="s">
        <v>129</v>
      </c>
      <c r="E139" s="39"/>
      <c r="F139" s="242" t="s">
        <v>263</v>
      </c>
      <c r="G139" s="39"/>
      <c r="H139" s="39"/>
      <c r="I139" s="145"/>
      <c r="J139" s="39"/>
      <c r="K139" s="39"/>
      <c r="L139" s="43"/>
      <c r="M139" s="240"/>
      <c r="N139" s="241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129</v>
      </c>
      <c r="AU139" s="16" t="s">
        <v>78</v>
      </c>
    </row>
    <row r="140" spans="1:65" s="2" customFormat="1" ht="16.5" customHeight="1">
      <c r="A140" s="37"/>
      <c r="B140" s="38"/>
      <c r="C140" s="225" t="s">
        <v>278</v>
      </c>
      <c r="D140" s="225" t="s">
        <v>120</v>
      </c>
      <c r="E140" s="226" t="s">
        <v>279</v>
      </c>
      <c r="F140" s="227" t="s">
        <v>280</v>
      </c>
      <c r="G140" s="228" t="s">
        <v>232</v>
      </c>
      <c r="H140" s="229">
        <v>1500</v>
      </c>
      <c r="I140" s="230"/>
      <c r="J140" s="231">
        <f>ROUND(I140*H140,2)</f>
        <v>0</v>
      </c>
      <c r="K140" s="227" t="s">
        <v>195</v>
      </c>
      <c r="L140" s="43"/>
      <c r="M140" s="232" t="s">
        <v>19</v>
      </c>
      <c r="N140" s="233" t="s">
        <v>40</v>
      </c>
      <c r="O140" s="83"/>
      <c r="P140" s="234">
        <f>O140*H140</f>
        <v>0</v>
      </c>
      <c r="Q140" s="234">
        <v>0.0002</v>
      </c>
      <c r="R140" s="234">
        <f>Q140*H140</f>
        <v>0.3</v>
      </c>
      <c r="S140" s="234">
        <v>0</v>
      </c>
      <c r="T140" s="23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6" t="s">
        <v>125</v>
      </c>
      <c r="AT140" s="236" t="s">
        <v>120</v>
      </c>
      <c r="AU140" s="236" t="s">
        <v>78</v>
      </c>
      <c r="AY140" s="16" t="s">
        <v>117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6" t="s">
        <v>76</v>
      </c>
      <c r="BK140" s="237">
        <f>ROUND(I140*H140,2)</f>
        <v>0</v>
      </c>
      <c r="BL140" s="16" t="s">
        <v>125</v>
      </c>
      <c r="BM140" s="236" t="s">
        <v>281</v>
      </c>
    </row>
    <row r="141" spans="1:47" s="2" customFormat="1" ht="12">
      <c r="A141" s="37"/>
      <c r="B141" s="38"/>
      <c r="C141" s="39"/>
      <c r="D141" s="238" t="s">
        <v>127</v>
      </c>
      <c r="E141" s="39"/>
      <c r="F141" s="239" t="s">
        <v>282</v>
      </c>
      <c r="G141" s="39"/>
      <c r="H141" s="39"/>
      <c r="I141" s="145"/>
      <c r="J141" s="39"/>
      <c r="K141" s="39"/>
      <c r="L141" s="43"/>
      <c r="M141" s="240"/>
      <c r="N141" s="241"/>
      <c r="O141" s="83"/>
      <c r="P141" s="83"/>
      <c r="Q141" s="83"/>
      <c r="R141" s="83"/>
      <c r="S141" s="83"/>
      <c r="T141" s="84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127</v>
      </c>
      <c r="AU141" s="16" t="s">
        <v>78</v>
      </c>
    </row>
    <row r="142" spans="1:47" s="2" customFormat="1" ht="12">
      <c r="A142" s="37"/>
      <c r="B142" s="38"/>
      <c r="C142" s="39"/>
      <c r="D142" s="238" t="s">
        <v>129</v>
      </c>
      <c r="E142" s="39"/>
      <c r="F142" s="242" t="s">
        <v>283</v>
      </c>
      <c r="G142" s="39"/>
      <c r="H142" s="39"/>
      <c r="I142" s="145"/>
      <c r="J142" s="39"/>
      <c r="K142" s="39"/>
      <c r="L142" s="43"/>
      <c r="M142" s="240"/>
      <c r="N142" s="241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129</v>
      </c>
      <c r="AU142" s="16" t="s">
        <v>78</v>
      </c>
    </row>
    <row r="143" spans="1:65" s="2" customFormat="1" ht="16.5" customHeight="1">
      <c r="A143" s="37"/>
      <c r="B143" s="38"/>
      <c r="C143" s="225" t="s">
        <v>284</v>
      </c>
      <c r="D143" s="225" t="s">
        <v>120</v>
      </c>
      <c r="E143" s="226" t="s">
        <v>285</v>
      </c>
      <c r="F143" s="227" t="s">
        <v>286</v>
      </c>
      <c r="G143" s="228" t="s">
        <v>232</v>
      </c>
      <c r="H143" s="229">
        <v>600</v>
      </c>
      <c r="I143" s="230"/>
      <c r="J143" s="231">
        <f>ROUND(I143*H143,2)</f>
        <v>0</v>
      </c>
      <c r="K143" s="227" t="s">
        <v>195</v>
      </c>
      <c r="L143" s="43"/>
      <c r="M143" s="232" t="s">
        <v>19</v>
      </c>
      <c r="N143" s="233" t="s">
        <v>40</v>
      </c>
      <c r="O143" s="83"/>
      <c r="P143" s="234">
        <f>O143*H143</f>
        <v>0</v>
      </c>
      <c r="Q143" s="234">
        <v>0.00036</v>
      </c>
      <c r="R143" s="234">
        <f>Q143*H143</f>
        <v>0.21600000000000003</v>
      </c>
      <c r="S143" s="234">
        <v>0</v>
      </c>
      <c r="T143" s="23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6" t="s">
        <v>125</v>
      </c>
      <c r="AT143" s="236" t="s">
        <v>120</v>
      </c>
      <c r="AU143" s="236" t="s">
        <v>78</v>
      </c>
      <c r="AY143" s="16" t="s">
        <v>117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6" t="s">
        <v>76</v>
      </c>
      <c r="BK143" s="237">
        <f>ROUND(I143*H143,2)</f>
        <v>0</v>
      </c>
      <c r="BL143" s="16" t="s">
        <v>125</v>
      </c>
      <c r="BM143" s="236" t="s">
        <v>287</v>
      </c>
    </row>
    <row r="144" spans="1:47" s="2" customFormat="1" ht="12">
      <c r="A144" s="37"/>
      <c r="B144" s="38"/>
      <c r="C144" s="39"/>
      <c r="D144" s="238" t="s">
        <v>127</v>
      </c>
      <c r="E144" s="39"/>
      <c r="F144" s="239" t="s">
        <v>288</v>
      </c>
      <c r="G144" s="39"/>
      <c r="H144" s="39"/>
      <c r="I144" s="145"/>
      <c r="J144" s="39"/>
      <c r="K144" s="39"/>
      <c r="L144" s="43"/>
      <c r="M144" s="240"/>
      <c r="N144" s="241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127</v>
      </c>
      <c r="AU144" s="16" t="s">
        <v>78</v>
      </c>
    </row>
    <row r="145" spans="1:47" s="2" customFormat="1" ht="12">
      <c r="A145" s="37"/>
      <c r="B145" s="38"/>
      <c r="C145" s="39"/>
      <c r="D145" s="238" t="s">
        <v>129</v>
      </c>
      <c r="E145" s="39"/>
      <c r="F145" s="242" t="s">
        <v>283</v>
      </c>
      <c r="G145" s="39"/>
      <c r="H145" s="39"/>
      <c r="I145" s="145"/>
      <c r="J145" s="39"/>
      <c r="K145" s="39"/>
      <c r="L145" s="43"/>
      <c r="M145" s="240"/>
      <c r="N145" s="241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129</v>
      </c>
      <c r="AU145" s="16" t="s">
        <v>78</v>
      </c>
    </row>
    <row r="146" spans="1:65" s="2" customFormat="1" ht="16.5" customHeight="1">
      <c r="A146" s="37"/>
      <c r="B146" s="38"/>
      <c r="C146" s="225" t="s">
        <v>289</v>
      </c>
      <c r="D146" s="225" t="s">
        <v>120</v>
      </c>
      <c r="E146" s="226" t="s">
        <v>290</v>
      </c>
      <c r="F146" s="227" t="s">
        <v>291</v>
      </c>
      <c r="G146" s="228" t="s">
        <v>232</v>
      </c>
      <c r="H146" s="229">
        <v>200</v>
      </c>
      <c r="I146" s="230"/>
      <c r="J146" s="231">
        <f>ROUND(I146*H146,2)</f>
        <v>0</v>
      </c>
      <c r="K146" s="227" t="s">
        <v>195</v>
      </c>
      <c r="L146" s="43"/>
      <c r="M146" s="232" t="s">
        <v>19</v>
      </c>
      <c r="N146" s="233" t="s">
        <v>40</v>
      </c>
      <c r="O146" s="83"/>
      <c r="P146" s="234">
        <f>O146*H146</f>
        <v>0</v>
      </c>
      <c r="Q146" s="234">
        <v>0.0009</v>
      </c>
      <c r="R146" s="234">
        <f>Q146*H146</f>
        <v>0.18</v>
      </c>
      <c r="S146" s="234">
        <v>0</v>
      </c>
      <c r="T146" s="23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6" t="s">
        <v>125</v>
      </c>
      <c r="AT146" s="236" t="s">
        <v>120</v>
      </c>
      <c r="AU146" s="236" t="s">
        <v>78</v>
      </c>
      <c r="AY146" s="16" t="s">
        <v>117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6" t="s">
        <v>76</v>
      </c>
      <c r="BK146" s="237">
        <f>ROUND(I146*H146,2)</f>
        <v>0</v>
      </c>
      <c r="BL146" s="16" t="s">
        <v>125</v>
      </c>
      <c r="BM146" s="236" t="s">
        <v>292</v>
      </c>
    </row>
    <row r="147" spans="1:47" s="2" customFormat="1" ht="12">
      <c r="A147" s="37"/>
      <c r="B147" s="38"/>
      <c r="C147" s="39"/>
      <c r="D147" s="238" t="s">
        <v>127</v>
      </c>
      <c r="E147" s="39"/>
      <c r="F147" s="239" t="s">
        <v>293</v>
      </c>
      <c r="G147" s="39"/>
      <c r="H147" s="39"/>
      <c r="I147" s="145"/>
      <c r="J147" s="39"/>
      <c r="K147" s="39"/>
      <c r="L147" s="43"/>
      <c r="M147" s="240"/>
      <c r="N147" s="241"/>
      <c r="O147" s="83"/>
      <c r="P147" s="83"/>
      <c r="Q147" s="83"/>
      <c r="R147" s="83"/>
      <c r="S147" s="83"/>
      <c r="T147" s="84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127</v>
      </c>
      <c r="AU147" s="16" t="s">
        <v>78</v>
      </c>
    </row>
    <row r="148" spans="1:47" s="2" customFormat="1" ht="12">
      <c r="A148" s="37"/>
      <c r="B148" s="38"/>
      <c r="C148" s="39"/>
      <c r="D148" s="238" t="s">
        <v>129</v>
      </c>
      <c r="E148" s="39"/>
      <c r="F148" s="242" t="s">
        <v>283</v>
      </c>
      <c r="G148" s="39"/>
      <c r="H148" s="39"/>
      <c r="I148" s="145"/>
      <c r="J148" s="39"/>
      <c r="K148" s="39"/>
      <c r="L148" s="43"/>
      <c r="M148" s="240"/>
      <c r="N148" s="241"/>
      <c r="O148" s="83"/>
      <c r="P148" s="83"/>
      <c r="Q148" s="83"/>
      <c r="R148" s="83"/>
      <c r="S148" s="83"/>
      <c r="T148" s="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129</v>
      </c>
      <c r="AU148" s="16" t="s">
        <v>78</v>
      </c>
    </row>
    <row r="149" spans="1:65" s="2" customFormat="1" ht="16.5" customHeight="1">
      <c r="A149" s="37"/>
      <c r="B149" s="38"/>
      <c r="C149" s="225" t="s">
        <v>7</v>
      </c>
      <c r="D149" s="225" t="s">
        <v>120</v>
      </c>
      <c r="E149" s="226" t="s">
        <v>294</v>
      </c>
      <c r="F149" s="227" t="s">
        <v>295</v>
      </c>
      <c r="G149" s="228" t="s">
        <v>123</v>
      </c>
      <c r="H149" s="229">
        <v>50</v>
      </c>
      <c r="I149" s="230"/>
      <c r="J149" s="231">
        <f>ROUND(I149*H149,2)</f>
        <v>0</v>
      </c>
      <c r="K149" s="227" t="s">
        <v>195</v>
      </c>
      <c r="L149" s="43"/>
      <c r="M149" s="232" t="s">
        <v>19</v>
      </c>
      <c r="N149" s="233" t="s">
        <v>40</v>
      </c>
      <c r="O149" s="83"/>
      <c r="P149" s="234">
        <f>O149*H149</f>
        <v>0</v>
      </c>
      <c r="Q149" s="234">
        <v>0.02806</v>
      </c>
      <c r="R149" s="234">
        <f>Q149*H149</f>
        <v>1.403</v>
      </c>
      <c r="S149" s="234">
        <v>0</v>
      </c>
      <c r="T149" s="23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6" t="s">
        <v>125</v>
      </c>
      <c r="AT149" s="236" t="s">
        <v>120</v>
      </c>
      <c r="AU149" s="236" t="s">
        <v>78</v>
      </c>
      <c r="AY149" s="16" t="s">
        <v>117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6" t="s">
        <v>76</v>
      </c>
      <c r="BK149" s="237">
        <f>ROUND(I149*H149,2)</f>
        <v>0</v>
      </c>
      <c r="BL149" s="16" t="s">
        <v>125</v>
      </c>
      <c r="BM149" s="236" t="s">
        <v>296</v>
      </c>
    </row>
    <row r="150" spans="1:47" s="2" customFormat="1" ht="12">
      <c r="A150" s="37"/>
      <c r="B150" s="38"/>
      <c r="C150" s="39"/>
      <c r="D150" s="238" t="s">
        <v>127</v>
      </c>
      <c r="E150" s="39"/>
      <c r="F150" s="239" t="s">
        <v>297</v>
      </c>
      <c r="G150" s="39"/>
      <c r="H150" s="39"/>
      <c r="I150" s="145"/>
      <c r="J150" s="39"/>
      <c r="K150" s="39"/>
      <c r="L150" s="43"/>
      <c r="M150" s="240"/>
      <c r="N150" s="241"/>
      <c r="O150" s="83"/>
      <c r="P150" s="83"/>
      <c r="Q150" s="83"/>
      <c r="R150" s="83"/>
      <c r="S150" s="83"/>
      <c r="T150" s="84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127</v>
      </c>
      <c r="AU150" s="16" t="s">
        <v>78</v>
      </c>
    </row>
    <row r="151" spans="1:47" s="2" customFormat="1" ht="12">
      <c r="A151" s="37"/>
      <c r="B151" s="38"/>
      <c r="C151" s="39"/>
      <c r="D151" s="238" t="s">
        <v>129</v>
      </c>
      <c r="E151" s="39"/>
      <c r="F151" s="242" t="s">
        <v>298</v>
      </c>
      <c r="G151" s="39"/>
      <c r="H151" s="39"/>
      <c r="I151" s="145"/>
      <c r="J151" s="39"/>
      <c r="K151" s="39"/>
      <c r="L151" s="43"/>
      <c r="M151" s="240"/>
      <c r="N151" s="241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129</v>
      </c>
      <c r="AU151" s="16" t="s">
        <v>78</v>
      </c>
    </row>
    <row r="152" spans="1:65" s="2" customFormat="1" ht="16.5" customHeight="1">
      <c r="A152" s="37"/>
      <c r="B152" s="38"/>
      <c r="C152" s="225" t="s">
        <v>299</v>
      </c>
      <c r="D152" s="225" t="s">
        <v>120</v>
      </c>
      <c r="E152" s="226" t="s">
        <v>300</v>
      </c>
      <c r="F152" s="227" t="s">
        <v>301</v>
      </c>
      <c r="G152" s="228" t="s">
        <v>123</v>
      </c>
      <c r="H152" s="229">
        <v>50</v>
      </c>
      <c r="I152" s="230"/>
      <c r="J152" s="231">
        <f>ROUND(I152*H152,2)</f>
        <v>0</v>
      </c>
      <c r="K152" s="227" t="s">
        <v>195</v>
      </c>
      <c r="L152" s="43"/>
      <c r="M152" s="232" t="s">
        <v>19</v>
      </c>
      <c r="N152" s="233" t="s">
        <v>40</v>
      </c>
      <c r="O152" s="83"/>
      <c r="P152" s="234">
        <f>O152*H152</f>
        <v>0</v>
      </c>
      <c r="Q152" s="234">
        <v>0.03454</v>
      </c>
      <c r="R152" s="234">
        <f>Q152*H152</f>
        <v>1.727</v>
      </c>
      <c r="S152" s="234">
        <v>0</v>
      </c>
      <c r="T152" s="23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6" t="s">
        <v>125</v>
      </c>
      <c r="AT152" s="236" t="s">
        <v>120</v>
      </c>
      <c r="AU152" s="236" t="s">
        <v>78</v>
      </c>
      <c r="AY152" s="16" t="s">
        <v>117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6" t="s">
        <v>76</v>
      </c>
      <c r="BK152" s="237">
        <f>ROUND(I152*H152,2)</f>
        <v>0</v>
      </c>
      <c r="BL152" s="16" t="s">
        <v>125</v>
      </c>
      <c r="BM152" s="236" t="s">
        <v>302</v>
      </c>
    </row>
    <row r="153" spans="1:47" s="2" customFormat="1" ht="12">
      <c r="A153" s="37"/>
      <c r="B153" s="38"/>
      <c r="C153" s="39"/>
      <c r="D153" s="238" t="s">
        <v>127</v>
      </c>
      <c r="E153" s="39"/>
      <c r="F153" s="239" t="s">
        <v>303</v>
      </c>
      <c r="G153" s="39"/>
      <c r="H153" s="39"/>
      <c r="I153" s="145"/>
      <c r="J153" s="39"/>
      <c r="K153" s="39"/>
      <c r="L153" s="43"/>
      <c r="M153" s="240"/>
      <c r="N153" s="241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127</v>
      </c>
      <c r="AU153" s="16" t="s">
        <v>78</v>
      </c>
    </row>
    <row r="154" spans="1:47" s="2" customFormat="1" ht="12">
      <c r="A154" s="37"/>
      <c r="B154" s="38"/>
      <c r="C154" s="39"/>
      <c r="D154" s="238" t="s">
        <v>129</v>
      </c>
      <c r="E154" s="39"/>
      <c r="F154" s="242" t="s">
        <v>298</v>
      </c>
      <c r="G154" s="39"/>
      <c r="H154" s="39"/>
      <c r="I154" s="145"/>
      <c r="J154" s="39"/>
      <c r="K154" s="39"/>
      <c r="L154" s="43"/>
      <c r="M154" s="240"/>
      <c r="N154" s="241"/>
      <c r="O154" s="83"/>
      <c r="P154" s="83"/>
      <c r="Q154" s="83"/>
      <c r="R154" s="83"/>
      <c r="S154" s="83"/>
      <c r="T154" s="84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129</v>
      </c>
      <c r="AU154" s="16" t="s">
        <v>78</v>
      </c>
    </row>
    <row r="155" spans="1:65" s="2" customFormat="1" ht="16.5" customHeight="1">
      <c r="A155" s="37"/>
      <c r="B155" s="38"/>
      <c r="C155" s="225" t="s">
        <v>304</v>
      </c>
      <c r="D155" s="225" t="s">
        <v>120</v>
      </c>
      <c r="E155" s="226" t="s">
        <v>305</v>
      </c>
      <c r="F155" s="227" t="s">
        <v>306</v>
      </c>
      <c r="G155" s="228" t="s">
        <v>123</v>
      </c>
      <c r="H155" s="229">
        <v>50</v>
      </c>
      <c r="I155" s="230"/>
      <c r="J155" s="231">
        <f>ROUND(I155*H155,2)</f>
        <v>0</v>
      </c>
      <c r="K155" s="227" t="s">
        <v>195</v>
      </c>
      <c r="L155" s="43"/>
      <c r="M155" s="232" t="s">
        <v>19</v>
      </c>
      <c r="N155" s="233" t="s">
        <v>40</v>
      </c>
      <c r="O155" s="83"/>
      <c r="P155" s="234">
        <f>O155*H155</f>
        <v>0</v>
      </c>
      <c r="Q155" s="234">
        <v>0.04576</v>
      </c>
      <c r="R155" s="234">
        <f>Q155*H155</f>
        <v>2.2880000000000003</v>
      </c>
      <c r="S155" s="234">
        <v>0</v>
      </c>
      <c r="T155" s="23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6" t="s">
        <v>125</v>
      </c>
      <c r="AT155" s="236" t="s">
        <v>120</v>
      </c>
      <c r="AU155" s="236" t="s">
        <v>78</v>
      </c>
      <c r="AY155" s="16" t="s">
        <v>117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6" t="s">
        <v>76</v>
      </c>
      <c r="BK155" s="237">
        <f>ROUND(I155*H155,2)</f>
        <v>0</v>
      </c>
      <c r="BL155" s="16" t="s">
        <v>125</v>
      </c>
      <c r="BM155" s="236" t="s">
        <v>307</v>
      </c>
    </row>
    <row r="156" spans="1:47" s="2" customFormat="1" ht="12">
      <c r="A156" s="37"/>
      <c r="B156" s="38"/>
      <c r="C156" s="39"/>
      <c r="D156" s="238" t="s">
        <v>127</v>
      </c>
      <c r="E156" s="39"/>
      <c r="F156" s="239" t="s">
        <v>308</v>
      </c>
      <c r="G156" s="39"/>
      <c r="H156" s="39"/>
      <c r="I156" s="145"/>
      <c r="J156" s="39"/>
      <c r="K156" s="39"/>
      <c r="L156" s="43"/>
      <c r="M156" s="240"/>
      <c r="N156" s="241"/>
      <c r="O156" s="83"/>
      <c r="P156" s="83"/>
      <c r="Q156" s="83"/>
      <c r="R156" s="83"/>
      <c r="S156" s="83"/>
      <c r="T156" s="84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127</v>
      </c>
      <c r="AU156" s="16" t="s">
        <v>78</v>
      </c>
    </row>
    <row r="157" spans="1:47" s="2" customFormat="1" ht="12">
      <c r="A157" s="37"/>
      <c r="B157" s="38"/>
      <c r="C157" s="39"/>
      <c r="D157" s="238" t="s">
        <v>129</v>
      </c>
      <c r="E157" s="39"/>
      <c r="F157" s="242" t="s">
        <v>298</v>
      </c>
      <c r="G157" s="39"/>
      <c r="H157" s="39"/>
      <c r="I157" s="145"/>
      <c r="J157" s="39"/>
      <c r="K157" s="39"/>
      <c r="L157" s="43"/>
      <c r="M157" s="240"/>
      <c r="N157" s="241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129</v>
      </c>
      <c r="AU157" s="16" t="s">
        <v>78</v>
      </c>
    </row>
    <row r="158" spans="1:65" s="2" customFormat="1" ht="16.5" customHeight="1">
      <c r="A158" s="37"/>
      <c r="B158" s="38"/>
      <c r="C158" s="225" t="s">
        <v>309</v>
      </c>
      <c r="D158" s="225" t="s">
        <v>120</v>
      </c>
      <c r="E158" s="226" t="s">
        <v>310</v>
      </c>
      <c r="F158" s="227" t="s">
        <v>311</v>
      </c>
      <c r="G158" s="228" t="s">
        <v>123</v>
      </c>
      <c r="H158" s="229">
        <v>100</v>
      </c>
      <c r="I158" s="230"/>
      <c r="J158" s="231">
        <f>ROUND(I158*H158,2)</f>
        <v>0</v>
      </c>
      <c r="K158" s="227" t="s">
        <v>195</v>
      </c>
      <c r="L158" s="43"/>
      <c r="M158" s="232" t="s">
        <v>19</v>
      </c>
      <c r="N158" s="233" t="s">
        <v>40</v>
      </c>
      <c r="O158" s="83"/>
      <c r="P158" s="234">
        <f>O158*H158</f>
        <v>0</v>
      </c>
      <c r="Q158" s="234">
        <v>0.05564</v>
      </c>
      <c r="R158" s="234">
        <f>Q158*H158</f>
        <v>5.564</v>
      </c>
      <c r="S158" s="234">
        <v>0</v>
      </c>
      <c r="T158" s="23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6" t="s">
        <v>125</v>
      </c>
      <c r="AT158" s="236" t="s">
        <v>120</v>
      </c>
      <c r="AU158" s="236" t="s">
        <v>78</v>
      </c>
      <c r="AY158" s="16" t="s">
        <v>117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6" t="s">
        <v>76</v>
      </c>
      <c r="BK158" s="237">
        <f>ROUND(I158*H158,2)</f>
        <v>0</v>
      </c>
      <c r="BL158" s="16" t="s">
        <v>125</v>
      </c>
      <c r="BM158" s="236" t="s">
        <v>312</v>
      </c>
    </row>
    <row r="159" spans="1:47" s="2" customFormat="1" ht="12">
      <c r="A159" s="37"/>
      <c r="B159" s="38"/>
      <c r="C159" s="39"/>
      <c r="D159" s="238" t="s">
        <v>127</v>
      </c>
      <c r="E159" s="39"/>
      <c r="F159" s="239" t="s">
        <v>313</v>
      </c>
      <c r="G159" s="39"/>
      <c r="H159" s="39"/>
      <c r="I159" s="145"/>
      <c r="J159" s="39"/>
      <c r="K159" s="39"/>
      <c r="L159" s="43"/>
      <c r="M159" s="240"/>
      <c r="N159" s="241"/>
      <c r="O159" s="83"/>
      <c r="P159" s="83"/>
      <c r="Q159" s="83"/>
      <c r="R159" s="83"/>
      <c r="S159" s="83"/>
      <c r="T159" s="84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127</v>
      </c>
      <c r="AU159" s="16" t="s">
        <v>78</v>
      </c>
    </row>
    <row r="160" spans="1:47" s="2" customFormat="1" ht="12">
      <c r="A160" s="37"/>
      <c r="B160" s="38"/>
      <c r="C160" s="39"/>
      <c r="D160" s="238" t="s">
        <v>129</v>
      </c>
      <c r="E160" s="39"/>
      <c r="F160" s="242" t="s">
        <v>298</v>
      </c>
      <c r="G160" s="39"/>
      <c r="H160" s="39"/>
      <c r="I160" s="145"/>
      <c r="J160" s="39"/>
      <c r="K160" s="39"/>
      <c r="L160" s="43"/>
      <c r="M160" s="240"/>
      <c r="N160" s="241"/>
      <c r="O160" s="83"/>
      <c r="P160" s="83"/>
      <c r="Q160" s="83"/>
      <c r="R160" s="83"/>
      <c r="S160" s="83"/>
      <c r="T160" s="84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129</v>
      </c>
      <c r="AU160" s="16" t="s">
        <v>78</v>
      </c>
    </row>
    <row r="161" spans="1:65" s="2" customFormat="1" ht="16.5" customHeight="1">
      <c r="A161" s="37"/>
      <c r="B161" s="38"/>
      <c r="C161" s="225" t="s">
        <v>314</v>
      </c>
      <c r="D161" s="225" t="s">
        <v>120</v>
      </c>
      <c r="E161" s="226" t="s">
        <v>315</v>
      </c>
      <c r="F161" s="227" t="s">
        <v>316</v>
      </c>
      <c r="G161" s="228" t="s">
        <v>123</v>
      </c>
      <c r="H161" s="229">
        <v>50</v>
      </c>
      <c r="I161" s="230"/>
      <c r="J161" s="231">
        <f>ROUND(I161*H161,2)</f>
        <v>0</v>
      </c>
      <c r="K161" s="227" t="s">
        <v>195</v>
      </c>
      <c r="L161" s="43"/>
      <c r="M161" s="232" t="s">
        <v>19</v>
      </c>
      <c r="N161" s="233" t="s">
        <v>40</v>
      </c>
      <c r="O161" s="83"/>
      <c r="P161" s="234">
        <f>O161*H161</f>
        <v>0</v>
      </c>
      <c r="Q161" s="234">
        <v>0.0108</v>
      </c>
      <c r="R161" s="234">
        <f>Q161*H161</f>
        <v>0.54</v>
      </c>
      <c r="S161" s="234">
        <v>0</v>
      </c>
      <c r="T161" s="23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6" t="s">
        <v>125</v>
      </c>
      <c r="AT161" s="236" t="s">
        <v>120</v>
      </c>
      <c r="AU161" s="236" t="s">
        <v>78</v>
      </c>
      <c r="AY161" s="16" t="s">
        <v>117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6" t="s">
        <v>76</v>
      </c>
      <c r="BK161" s="237">
        <f>ROUND(I161*H161,2)</f>
        <v>0</v>
      </c>
      <c r="BL161" s="16" t="s">
        <v>125</v>
      </c>
      <c r="BM161" s="236" t="s">
        <v>317</v>
      </c>
    </row>
    <row r="162" spans="1:47" s="2" customFormat="1" ht="12">
      <c r="A162" s="37"/>
      <c r="B162" s="38"/>
      <c r="C162" s="39"/>
      <c r="D162" s="238" t="s">
        <v>127</v>
      </c>
      <c r="E162" s="39"/>
      <c r="F162" s="239" t="s">
        <v>318</v>
      </c>
      <c r="G162" s="39"/>
      <c r="H162" s="39"/>
      <c r="I162" s="145"/>
      <c r="J162" s="39"/>
      <c r="K162" s="39"/>
      <c r="L162" s="43"/>
      <c r="M162" s="240"/>
      <c r="N162" s="241"/>
      <c r="O162" s="83"/>
      <c r="P162" s="83"/>
      <c r="Q162" s="83"/>
      <c r="R162" s="83"/>
      <c r="S162" s="83"/>
      <c r="T162" s="84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127</v>
      </c>
      <c r="AU162" s="16" t="s">
        <v>78</v>
      </c>
    </row>
    <row r="163" spans="1:47" s="2" customFormat="1" ht="12">
      <c r="A163" s="37"/>
      <c r="B163" s="38"/>
      <c r="C163" s="39"/>
      <c r="D163" s="238" t="s">
        <v>129</v>
      </c>
      <c r="E163" s="39"/>
      <c r="F163" s="242" t="s">
        <v>298</v>
      </c>
      <c r="G163" s="39"/>
      <c r="H163" s="39"/>
      <c r="I163" s="145"/>
      <c r="J163" s="39"/>
      <c r="K163" s="39"/>
      <c r="L163" s="43"/>
      <c r="M163" s="240"/>
      <c r="N163" s="241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129</v>
      </c>
      <c r="AU163" s="16" t="s">
        <v>78</v>
      </c>
    </row>
    <row r="164" spans="1:65" s="2" customFormat="1" ht="16.5" customHeight="1">
      <c r="A164" s="37"/>
      <c r="B164" s="38"/>
      <c r="C164" s="225" t="s">
        <v>319</v>
      </c>
      <c r="D164" s="225" t="s">
        <v>120</v>
      </c>
      <c r="E164" s="226" t="s">
        <v>320</v>
      </c>
      <c r="F164" s="227" t="s">
        <v>321</v>
      </c>
      <c r="G164" s="228" t="s">
        <v>123</v>
      </c>
      <c r="H164" s="229">
        <v>100</v>
      </c>
      <c r="I164" s="230"/>
      <c r="J164" s="231">
        <f>ROUND(I164*H164,2)</f>
        <v>0</v>
      </c>
      <c r="K164" s="227" t="s">
        <v>195</v>
      </c>
      <c r="L164" s="43"/>
      <c r="M164" s="232" t="s">
        <v>19</v>
      </c>
      <c r="N164" s="233" t="s">
        <v>40</v>
      </c>
      <c r="O164" s="83"/>
      <c r="P164" s="234">
        <f>O164*H164</f>
        <v>0</v>
      </c>
      <c r="Q164" s="234">
        <v>0.0137</v>
      </c>
      <c r="R164" s="234">
        <f>Q164*H164</f>
        <v>1.37</v>
      </c>
      <c r="S164" s="234">
        <v>0</v>
      </c>
      <c r="T164" s="23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6" t="s">
        <v>125</v>
      </c>
      <c r="AT164" s="236" t="s">
        <v>120</v>
      </c>
      <c r="AU164" s="236" t="s">
        <v>78</v>
      </c>
      <c r="AY164" s="16" t="s">
        <v>117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6" t="s">
        <v>76</v>
      </c>
      <c r="BK164" s="237">
        <f>ROUND(I164*H164,2)</f>
        <v>0</v>
      </c>
      <c r="BL164" s="16" t="s">
        <v>125</v>
      </c>
      <c r="BM164" s="236" t="s">
        <v>322</v>
      </c>
    </row>
    <row r="165" spans="1:47" s="2" customFormat="1" ht="12">
      <c r="A165" s="37"/>
      <c r="B165" s="38"/>
      <c r="C165" s="39"/>
      <c r="D165" s="238" t="s">
        <v>127</v>
      </c>
      <c r="E165" s="39"/>
      <c r="F165" s="239" t="s">
        <v>323</v>
      </c>
      <c r="G165" s="39"/>
      <c r="H165" s="39"/>
      <c r="I165" s="145"/>
      <c r="J165" s="39"/>
      <c r="K165" s="39"/>
      <c r="L165" s="43"/>
      <c r="M165" s="240"/>
      <c r="N165" s="241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127</v>
      </c>
      <c r="AU165" s="16" t="s">
        <v>78</v>
      </c>
    </row>
    <row r="166" spans="1:47" s="2" customFormat="1" ht="12">
      <c r="A166" s="37"/>
      <c r="B166" s="38"/>
      <c r="C166" s="39"/>
      <c r="D166" s="238" t="s">
        <v>129</v>
      </c>
      <c r="E166" s="39"/>
      <c r="F166" s="242" t="s">
        <v>298</v>
      </c>
      <c r="G166" s="39"/>
      <c r="H166" s="39"/>
      <c r="I166" s="145"/>
      <c r="J166" s="39"/>
      <c r="K166" s="39"/>
      <c r="L166" s="43"/>
      <c r="M166" s="240"/>
      <c r="N166" s="241"/>
      <c r="O166" s="83"/>
      <c r="P166" s="83"/>
      <c r="Q166" s="83"/>
      <c r="R166" s="83"/>
      <c r="S166" s="83"/>
      <c r="T166" s="84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129</v>
      </c>
      <c r="AU166" s="16" t="s">
        <v>78</v>
      </c>
    </row>
    <row r="167" spans="1:65" s="2" customFormat="1" ht="16.5" customHeight="1">
      <c r="A167" s="37"/>
      <c r="B167" s="38"/>
      <c r="C167" s="225" t="s">
        <v>324</v>
      </c>
      <c r="D167" s="225" t="s">
        <v>120</v>
      </c>
      <c r="E167" s="226" t="s">
        <v>325</v>
      </c>
      <c r="F167" s="227" t="s">
        <v>326</v>
      </c>
      <c r="G167" s="228" t="s">
        <v>123</v>
      </c>
      <c r="H167" s="229">
        <v>50</v>
      </c>
      <c r="I167" s="230"/>
      <c r="J167" s="231">
        <f>ROUND(I167*H167,2)</f>
        <v>0</v>
      </c>
      <c r="K167" s="227" t="s">
        <v>195</v>
      </c>
      <c r="L167" s="43"/>
      <c r="M167" s="232" t="s">
        <v>19</v>
      </c>
      <c r="N167" s="233" t="s">
        <v>40</v>
      </c>
      <c r="O167" s="83"/>
      <c r="P167" s="234">
        <f>O167*H167</f>
        <v>0</v>
      </c>
      <c r="Q167" s="234">
        <v>0.0185</v>
      </c>
      <c r="R167" s="234">
        <f>Q167*H167</f>
        <v>0.9249999999999999</v>
      </c>
      <c r="S167" s="234">
        <v>0</v>
      </c>
      <c r="T167" s="23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6" t="s">
        <v>76</v>
      </c>
      <c r="AT167" s="236" t="s">
        <v>120</v>
      </c>
      <c r="AU167" s="236" t="s">
        <v>78</v>
      </c>
      <c r="AY167" s="16" t="s">
        <v>117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6" t="s">
        <v>76</v>
      </c>
      <c r="BK167" s="237">
        <f>ROUND(I167*H167,2)</f>
        <v>0</v>
      </c>
      <c r="BL167" s="16" t="s">
        <v>76</v>
      </c>
      <c r="BM167" s="236" t="s">
        <v>327</v>
      </c>
    </row>
    <row r="168" spans="1:47" s="2" customFormat="1" ht="12">
      <c r="A168" s="37"/>
      <c r="B168" s="38"/>
      <c r="C168" s="39"/>
      <c r="D168" s="238" t="s">
        <v>127</v>
      </c>
      <c r="E168" s="39"/>
      <c r="F168" s="239" t="s">
        <v>328</v>
      </c>
      <c r="G168" s="39"/>
      <c r="H168" s="39"/>
      <c r="I168" s="145"/>
      <c r="J168" s="39"/>
      <c r="K168" s="39"/>
      <c r="L168" s="43"/>
      <c r="M168" s="240"/>
      <c r="N168" s="241"/>
      <c r="O168" s="83"/>
      <c r="P168" s="83"/>
      <c r="Q168" s="83"/>
      <c r="R168" s="83"/>
      <c r="S168" s="83"/>
      <c r="T168" s="84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127</v>
      </c>
      <c r="AU168" s="16" t="s">
        <v>78</v>
      </c>
    </row>
    <row r="169" spans="1:47" s="2" customFormat="1" ht="12">
      <c r="A169" s="37"/>
      <c r="B169" s="38"/>
      <c r="C169" s="39"/>
      <c r="D169" s="238" t="s">
        <v>129</v>
      </c>
      <c r="E169" s="39"/>
      <c r="F169" s="242" t="s">
        <v>298</v>
      </c>
      <c r="G169" s="39"/>
      <c r="H169" s="39"/>
      <c r="I169" s="145"/>
      <c r="J169" s="39"/>
      <c r="K169" s="39"/>
      <c r="L169" s="43"/>
      <c r="M169" s="240"/>
      <c r="N169" s="241"/>
      <c r="O169" s="83"/>
      <c r="P169" s="83"/>
      <c r="Q169" s="83"/>
      <c r="R169" s="83"/>
      <c r="S169" s="83"/>
      <c r="T169" s="84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129</v>
      </c>
      <c r="AU169" s="16" t="s">
        <v>78</v>
      </c>
    </row>
    <row r="170" spans="1:65" s="2" customFormat="1" ht="16.5" customHeight="1">
      <c r="A170" s="37"/>
      <c r="B170" s="38"/>
      <c r="C170" s="225" t="s">
        <v>329</v>
      </c>
      <c r="D170" s="225" t="s">
        <v>120</v>
      </c>
      <c r="E170" s="226" t="s">
        <v>330</v>
      </c>
      <c r="F170" s="227" t="s">
        <v>331</v>
      </c>
      <c r="G170" s="228" t="s">
        <v>123</v>
      </c>
      <c r="H170" s="229">
        <v>50</v>
      </c>
      <c r="I170" s="230"/>
      <c r="J170" s="231">
        <f>ROUND(I170*H170,2)</f>
        <v>0</v>
      </c>
      <c r="K170" s="227" t="s">
        <v>195</v>
      </c>
      <c r="L170" s="43"/>
      <c r="M170" s="232" t="s">
        <v>19</v>
      </c>
      <c r="N170" s="233" t="s">
        <v>40</v>
      </c>
      <c r="O170" s="83"/>
      <c r="P170" s="234">
        <f>O170*H170</f>
        <v>0</v>
      </c>
      <c r="Q170" s="234">
        <v>0.034</v>
      </c>
      <c r="R170" s="234">
        <f>Q170*H170</f>
        <v>1.7000000000000002</v>
      </c>
      <c r="S170" s="234">
        <v>0</v>
      </c>
      <c r="T170" s="23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6" t="s">
        <v>76</v>
      </c>
      <c r="AT170" s="236" t="s">
        <v>120</v>
      </c>
      <c r="AU170" s="236" t="s">
        <v>78</v>
      </c>
      <c r="AY170" s="16" t="s">
        <v>117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6" t="s">
        <v>76</v>
      </c>
      <c r="BK170" s="237">
        <f>ROUND(I170*H170,2)</f>
        <v>0</v>
      </c>
      <c r="BL170" s="16" t="s">
        <v>76</v>
      </c>
      <c r="BM170" s="236" t="s">
        <v>332</v>
      </c>
    </row>
    <row r="171" spans="1:47" s="2" customFormat="1" ht="12">
      <c r="A171" s="37"/>
      <c r="B171" s="38"/>
      <c r="C171" s="39"/>
      <c r="D171" s="238" t="s">
        <v>127</v>
      </c>
      <c r="E171" s="39"/>
      <c r="F171" s="239" t="s">
        <v>333</v>
      </c>
      <c r="G171" s="39"/>
      <c r="H171" s="39"/>
      <c r="I171" s="145"/>
      <c r="J171" s="39"/>
      <c r="K171" s="39"/>
      <c r="L171" s="43"/>
      <c r="M171" s="240"/>
      <c r="N171" s="241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127</v>
      </c>
      <c r="AU171" s="16" t="s">
        <v>78</v>
      </c>
    </row>
    <row r="172" spans="1:47" s="2" customFormat="1" ht="12">
      <c r="A172" s="37"/>
      <c r="B172" s="38"/>
      <c r="C172" s="39"/>
      <c r="D172" s="238" t="s">
        <v>129</v>
      </c>
      <c r="E172" s="39"/>
      <c r="F172" s="242" t="s">
        <v>298</v>
      </c>
      <c r="G172" s="39"/>
      <c r="H172" s="39"/>
      <c r="I172" s="145"/>
      <c r="J172" s="39"/>
      <c r="K172" s="39"/>
      <c r="L172" s="43"/>
      <c r="M172" s="240"/>
      <c r="N172" s="241"/>
      <c r="O172" s="83"/>
      <c r="P172" s="83"/>
      <c r="Q172" s="83"/>
      <c r="R172" s="83"/>
      <c r="S172" s="83"/>
      <c r="T172" s="84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129</v>
      </c>
      <c r="AU172" s="16" t="s">
        <v>78</v>
      </c>
    </row>
    <row r="173" spans="1:65" s="2" customFormat="1" ht="16.5" customHeight="1">
      <c r="A173" s="37"/>
      <c r="B173" s="38"/>
      <c r="C173" s="225" t="s">
        <v>334</v>
      </c>
      <c r="D173" s="225" t="s">
        <v>120</v>
      </c>
      <c r="E173" s="226" t="s">
        <v>335</v>
      </c>
      <c r="F173" s="227" t="s">
        <v>336</v>
      </c>
      <c r="G173" s="228" t="s">
        <v>123</v>
      </c>
      <c r="H173" s="229">
        <v>50</v>
      </c>
      <c r="I173" s="230"/>
      <c r="J173" s="231">
        <f>ROUND(I173*H173,2)</f>
        <v>0</v>
      </c>
      <c r="K173" s="227" t="s">
        <v>195</v>
      </c>
      <c r="L173" s="43"/>
      <c r="M173" s="232" t="s">
        <v>19</v>
      </c>
      <c r="N173" s="233" t="s">
        <v>40</v>
      </c>
      <c r="O173" s="83"/>
      <c r="P173" s="234">
        <f>O173*H173</f>
        <v>0</v>
      </c>
      <c r="Q173" s="234">
        <v>0.0413</v>
      </c>
      <c r="R173" s="234">
        <f>Q173*H173</f>
        <v>2.0650000000000004</v>
      </c>
      <c r="S173" s="234">
        <v>0</v>
      </c>
      <c r="T173" s="23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6" t="s">
        <v>76</v>
      </c>
      <c r="AT173" s="236" t="s">
        <v>120</v>
      </c>
      <c r="AU173" s="236" t="s">
        <v>78</v>
      </c>
      <c r="AY173" s="16" t="s">
        <v>117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6" t="s">
        <v>76</v>
      </c>
      <c r="BK173" s="237">
        <f>ROUND(I173*H173,2)</f>
        <v>0</v>
      </c>
      <c r="BL173" s="16" t="s">
        <v>76</v>
      </c>
      <c r="BM173" s="236" t="s">
        <v>337</v>
      </c>
    </row>
    <row r="174" spans="1:47" s="2" customFormat="1" ht="12">
      <c r="A174" s="37"/>
      <c r="B174" s="38"/>
      <c r="C174" s="39"/>
      <c r="D174" s="238" t="s">
        <v>127</v>
      </c>
      <c r="E174" s="39"/>
      <c r="F174" s="239" t="s">
        <v>338</v>
      </c>
      <c r="G174" s="39"/>
      <c r="H174" s="39"/>
      <c r="I174" s="145"/>
      <c r="J174" s="39"/>
      <c r="K174" s="39"/>
      <c r="L174" s="43"/>
      <c r="M174" s="240"/>
      <c r="N174" s="241"/>
      <c r="O174" s="83"/>
      <c r="P174" s="83"/>
      <c r="Q174" s="83"/>
      <c r="R174" s="83"/>
      <c r="S174" s="83"/>
      <c r="T174" s="84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127</v>
      </c>
      <c r="AU174" s="16" t="s">
        <v>78</v>
      </c>
    </row>
    <row r="175" spans="1:47" s="2" customFormat="1" ht="12">
      <c r="A175" s="37"/>
      <c r="B175" s="38"/>
      <c r="C175" s="39"/>
      <c r="D175" s="238" t="s">
        <v>129</v>
      </c>
      <c r="E175" s="39"/>
      <c r="F175" s="242" t="s">
        <v>298</v>
      </c>
      <c r="G175" s="39"/>
      <c r="H175" s="39"/>
      <c r="I175" s="145"/>
      <c r="J175" s="39"/>
      <c r="K175" s="39"/>
      <c r="L175" s="43"/>
      <c r="M175" s="240"/>
      <c r="N175" s="241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129</v>
      </c>
      <c r="AU175" s="16" t="s">
        <v>78</v>
      </c>
    </row>
    <row r="176" spans="1:65" s="2" customFormat="1" ht="16.5" customHeight="1">
      <c r="A176" s="37"/>
      <c r="B176" s="38"/>
      <c r="C176" s="225" t="s">
        <v>339</v>
      </c>
      <c r="D176" s="225" t="s">
        <v>120</v>
      </c>
      <c r="E176" s="226" t="s">
        <v>340</v>
      </c>
      <c r="F176" s="227" t="s">
        <v>341</v>
      </c>
      <c r="G176" s="228" t="s">
        <v>123</v>
      </c>
      <c r="H176" s="229">
        <v>50</v>
      </c>
      <c r="I176" s="230"/>
      <c r="J176" s="231">
        <f>ROUND(I176*H176,2)</f>
        <v>0</v>
      </c>
      <c r="K176" s="227" t="s">
        <v>195</v>
      </c>
      <c r="L176" s="43"/>
      <c r="M176" s="232" t="s">
        <v>19</v>
      </c>
      <c r="N176" s="233" t="s">
        <v>40</v>
      </c>
      <c r="O176" s="83"/>
      <c r="P176" s="234">
        <f>O176*H176</f>
        <v>0</v>
      </c>
      <c r="Q176" s="234">
        <v>0.00445</v>
      </c>
      <c r="R176" s="234">
        <f>Q176*H176</f>
        <v>0.2225</v>
      </c>
      <c r="S176" s="234">
        <v>0</v>
      </c>
      <c r="T176" s="235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6" t="s">
        <v>76</v>
      </c>
      <c r="AT176" s="236" t="s">
        <v>120</v>
      </c>
      <c r="AU176" s="236" t="s">
        <v>78</v>
      </c>
      <c r="AY176" s="16" t="s">
        <v>117</v>
      </c>
      <c r="BE176" s="237">
        <f>IF(N176="základní",J176,0)</f>
        <v>0</v>
      </c>
      <c r="BF176" s="237">
        <f>IF(N176="snížená",J176,0)</f>
        <v>0</v>
      </c>
      <c r="BG176" s="237">
        <f>IF(N176="zákl. přenesená",J176,0)</f>
        <v>0</v>
      </c>
      <c r="BH176" s="237">
        <f>IF(N176="sníž. přenesená",J176,0)</f>
        <v>0</v>
      </c>
      <c r="BI176" s="237">
        <f>IF(N176="nulová",J176,0)</f>
        <v>0</v>
      </c>
      <c r="BJ176" s="16" t="s">
        <v>76</v>
      </c>
      <c r="BK176" s="237">
        <f>ROUND(I176*H176,2)</f>
        <v>0</v>
      </c>
      <c r="BL176" s="16" t="s">
        <v>76</v>
      </c>
      <c r="BM176" s="236" t="s">
        <v>342</v>
      </c>
    </row>
    <row r="177" spans="1:47" s="2" customFormat="1" ht="12">
      <c r="A177" s="37"/>
      <c r="B177" s="38"/>
      <c r="C177" s="39"/>
      <c r="D177" s="238" t="s">
        <v>127</v>
      </c>
      <c r="E177" s="39"/>
      <c r="F177" s="239" t="s">
        <v>343</v>
      </c>
      <c r="G177" s="39"/>
      <c r="H177" s="39"/>
      <c r="I177" s="145"/>
      <c r="J177" s="39"/>
      <c r="K177" s="39"/>
      <c r="L177" s="43"/>
      <c r="M177" s="240"/>
      <c r="N177" s="241"/>
      <c r="O177" s="83"/>
      <c r="P177" s="83"/>
      <c r="Q177" s="83"/>
      <c r="R177" s="83"/>
      <c r="S177" s="83"/>
      <c r="T177" s="84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127</v>
      </c>
      <c r="AU177" s="16" t="s">
        <v>78</v>
      </c>
    </row>
    <row r="178" spans="1:47" s="2" customFormat="1" ht="12">
      <c r="A178" s="37"/>
      <c r="B178" s="38"/>
      <c r="C178" s="39"/>
      <c r="D178" s="238" t="s">
        <v>129</v>
      </c>
      <c r="E178" s="39"/>
      <c r="F178" s="242" t="s">
        <v>298</v>
      </c>
      <c r="G178" s="39"/>
      <c r="H178" s="39"/>
      <c r="I178" s="145"/>
      <c r="J178" s="39"/>
      <c r="K178" s="39"/>
      <c r="L178" s="43"/>
      <c r="M178" s="240"/>
      <c r="N178" s="241"/>
      <c r="O178" s="83"/>
      <c r="P178" s="83"/>
      <c r="Q178" s="83"/>
      <c r="R178" s="83"/>
      <c r="S178" s="83"/>
      <c r="T178" s="84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129</v>
      </c>
      <c r="AU178" s="16" t="s">
        <v>78</v>
      </c>
    </row>
    <row r="179" spans="1:65" s="2" customFormat="1" ht="16.5" customHeight="1">
      <c r="A179" s="37"/>
      <c r="B179" s="38"/>
      <c r="C179" s="225" t="s">
        <v>344</v>
      </c>
      <c r="D179" s="225" t="s">
        <v>120</v>
      </c>
      <c r="E179" s="226" t="s">
        <v>345</v>
      </c>
      <c r="F179" s="227" t="s">
        <v>346</v>
      </c>
      <c r="G179" s="228" t="s">
        <v>123</v>
      </c>
      <c r="H179" s="229">
        <v>50</v>
      </c>
      <c r="I179" s="230"/>
      <c r="J179" s="231">
        <f>ROUND(I179*H179,2)</f>
        <v>0</v>
      </c>
      <c r="K179" s="227" t="s">
        <v>195</v>
      </c>
      <c r="L179" s="43"/>
      <c r="M179" s="232" t="s">
        <v>19</v>
      </c>
      <c r="N179" s="233" t="s">
        <v>40</v>
      </c>
      <c r="O179" s="83"/>
      <c r="P179" s="234">
        <f>O179*H179</f>
        <v>0</v>
      </c>
      <c r="Q179" s="234">
        <v>0.00636</v>
      </c>
      <c r="R179" s="234">
        <f>Q179*H179</f>
        <v>0.318</v>
      </c>
      <c r="S179" s="234">
        <v>0</v>
      </c>
      <c r="T179" s="23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6" t="s">
        <v>76</v>
      </c>
      <c r="AT179" s="236" t="s">
        <v>120</v>
      </c>
      <c r="AU179" s="236" t="s">
        <v>78</v>
      </c>
      <c r="AY179" s="16" t="s">
        <v>117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6" t="s">
        <v>76</v>
      </c>
      <c r="BK179" s="237">
        <f>ROUND(I179*H179,2)</f>
        <v>0</v>
      </c>
      <c r="BL179" s="16" t="s">
        <v>76</v>
      </c>
      <c r="BM179" s="236" t="s">
        <v>347</v>
      </c>
    </row>
    <row r="180" spans="1:47" s="2" customFormat="1" ht="12">
      <c r="A180" s="37"/>
      <c r="B180" s="38"/>
      <c r="C180" s="39"/>
      <c r="D180" s="238" t="s">
        <v>127</v>
      </c>
      <c r="E180" s="39"/>
      <c r="F180" s="239" t="s">
        <v>348</v>
      </c>
      <c r="G180" s="39"/>
      <c r="H180" s="39"/>
      <c r="I180" s="145"/>
      <c r="J180" s="39"/>
      <c r="K180" s="39"/>
      <c r="L180" s="43"/>
      <c r="M180" s="240"/>
      <c r="N180" s="241"/>
      <c r="O180" s="83"/>
      <c r="P180" s="83"/>
      <c r="Q180" s="83"/>
      <c r="R180" s="83"/>
      <c r="S180" s="83"/>
      <c r="T180" s="84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127</v>
      </c>
      <c r="AU180" s="16" t="s">
        <v>78</v>
      </c>
    </row>
    <row r="181" spans="1:47" s="2" customFormat="1" ht="12">
      <c r="A181" s="37"/>
      <c r="B181" s="38"/>
      <c r="C181" s="39"/>
      <c r="D181" s="238" t="s">
        <v>129</v>
      </c>
      <c r="E181" s="39"/>
      <c r="F181" s="242" t="s">
        <v>298</v>
      </c>
      <c r="G181" s="39"/>
      <c r="H181" s="39"/>
      <c r="I181" s="145"/>
      <c r="J181" s="39"/>
      <c r="K181" s="39"/>
      <c r="L181" s="43"/>
      <c r="M181" s="240"/>
      <c r="N181" s="241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129</v>
      </c>
      <c r="AU181" s="16" t="s">
        <v>78</v>
      </c>
    </row>
    <row r="182" spans="1:65" s="2" customFormat="1" ht="16.5" customHeight="1">
      <c r="A182" s="37"/>
      <c r="B182" s="38"/>
      <c r="C182" s="225" t="s">
        <v>349</v>
      </c>
      <c r="D182" s="225" t="s">
        <v>120</v>
      </c>
      <c r="E182" s="226" t="s">
        <v>350</v>
      </c>
      <c r="F182" s="227" t="s">
        <v>351</v>
      </c>
      <c r="G182" s="228" t="s">
        <v>123</v>
      </c>
      <c r="H182" s="229">
        <v>50</v>
      </c>
      <c r="I182" s="230"/>
      <c r="J182" s="231">
        <f>ROUND(I182*H182,2)</f>
        <v>0</v>
      </c>
      <c r="K182" s="227" t="s">
        <v>195</v>
      </c>
      <c r="L182" s="43"/>
      <c r="M182" s="232" t="s">
        <v>19</v>
      </c>
      <c r="N182" s="233" t="s">
        <v>40</v>
      </c>
      <c r="O182" s="83"/>
      <c r="P182" s="234">
        <f>O182*H182</f>
        <v>0</v>
      </c>
      <c r="Q182" s="234">
        <v>0.0256</v>
      </c>
      <c r="R182" s="234">
        <f>Q182*H182</f>
        <v>1.28</v>
      </c>
      <c r="S182" s="234">
        <v>0</v>
      </c>
      <c r="T182" s="23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6" t="s">
        <v>76</v>
      </c>
      <c r="AT182" s="236" t="s">
        <v>120</v>
      </c>
      <c r="AU182" s="236" t="s">
        <v>78</v>
      </c>
      <c r="AY182" s="16" t="s">
        <v>117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6" t="s">
        <v>76</v>
      </c>
      <c r="BK182" s="237">
        <f>ROUND(I182*H182,2)</f>
        <v>0</v>
      </c>
      <c r="BL182" s="16" t="s">
        <v>76</v>
      </c>
      <c r="BM182" s="236" t="s">
        <v>352</v>
      </c>
    </row>
    <row r="183" spans="1:47" s="2" customFormat="1" ht="12">
      <c r="A183" s="37"/>
      <c r="B183" s="38"/>
      <c r="C183" s="39"/>
      <c r="D183" s="238" t="s">
        <v>127</v>
      </c>
      <c r="E183" s="39"/>
      <c r="F183" s="239" t="s">
        <v>353</v>
      </c>
      <c r="G183" s="39"/>
      <c r="H183" s="39"/>
      <c r="I183" s="145"/>
      <c r="J183" s="39"/>
      <c r="K183" s="39"/>
      <c r="L183" s="43"/>
      <c r="M183" s="240"/>
      <c r="N183" s="241"/>
      <c r="O183" s="83"/>
      <c r="P183" s="83"/>
      <c r="Q183" s="83"/>
      <c r="R183" s="83"/>
      <c r="S183" s="83"/>
      <c r="T183" s="84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127</v>
      </c>
      <c r="AU183" s="16" t="s">
        <v>78</v>
      </c>
    </row>
    <row r="184" spans="1:47" s="2" customFormat="1" ht="12">
      <c r="A184" s="37"/>
      <c r="B184" s="38"/>
      <c r="C184" s="39"/>
      <c r="D184" s="238" t="s">
        <v>129</v>
      </c>
      <c r="E184" s="39"/>
      <c r="F184" s="242" t="s">
        <v>298</v>
      </c>
      <c r="G184" s="39"/>
      <c r="H184" s="39"/>
      <c r="I184" s="145"/>
      <c r="J184" s="39"/>
      <c r="K184" s="39"/>
      <c r="L184" s="43"/>
      <c r="M184" s="240"/>
      <c r="N184" s="241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129</v>
      </c>
      <c r="AU184" s="16" t="s">
        <v>78</v>
      </c>
    </row>
    <row r="185" spans="1:65" s="2" customFormat="1" ht="16.5" customHeight="1">
      <c r="A185" s="37"/>
      <c r="B185" s="38"/>
      <c r="C185" s="225" t="s">
        <v>354</v>
      </c>
      <c r="D185" s="225" t="s">
        <v>120</v>
      </c>
      <c r="E185" s="226" t="s">
        <v>355</v>
      </c>
      <c r="F185" s="227" t="s">
        <v>356</v>
      </c>
      <c r="G185" s="228" t="s">
        <v>123</v>
      </c>
      <c r="H185" s="229">
        <v>80</v>
      </c>
      <c r="I185" s="230"/>
      <c r="J185" s="231">
        <f>ROUND(I185*H185,2)</f>
        <v>0</v>
      </c>
      <c r="K185" s="227" t="s">
        <v>195</v>
      </c>
      <c r="L185" s="43"/>
      <c r="M185" s="232" t="s">
        <v>19</v>
      </c>
      <c r="N185" s="233" t="s">
        <v>40</v>
      </c>
      <c r="O185" s="83"/>
      <c r="P185" s="234">
        <f>O185*H185</f>
        <v>0</v>
      </c>
      <c r="Q185" s="234">
        <v>0.035</v>
      </c>
      <c r="R185" s="234">
        <f>Q185*H185</f>
        <v>2.8000000000000003</v>
      </c>
      <c r="S185" s="234">
        <v>0</v>
      </c>
      <c r="T185" s="235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6" t="s">
        <v>125</v>
      </c>
      <c r="AT185" s="236" t="s">
        <v>120</v>
      </c>
      <c r="AU185" s="236" t="s">
        <v>78</v>
      </c>
      <c r="AY185" s="16" t="s">
        <v>117</v>
      </c>
      <c r="BE185" s="237">
        <f>IF(N185="základní",J185,0)</f>
        <v>0</v>
      </c>
      <c r="BF185" s="237">
        <f>IF(N185="snížená",J185,0)</f>
        <v>0</v>
      </c>
      <c r="BG185" s="237">
        <f>IF(N185="zákl. přenesená",J185,0)</f>
        <v>0</v>
      </c>
      <c r="BH185" s="237">
        <f>IF(N185="sníž. přenesená",J185,0)</f>
        <v>0</v>
      </c>
      <c r="BI185" s="237">
        <f>IF(N185="nulová",J185,0)</f>
        <v>0</v>
      </c>
      <c r="BJ185" s="16" t="s">
        <v>76</v>
      </c>
      <c r="BK185" s="237">
        <f>ROUND(I185*H185,2)</f>
        <v>0</v>
      </c>
      <c r="BL185" s="16" t="s">
        <v>125</v>
      </c>
      <c r="BM185" s="236" t="s">
        <v>357</v>
      </c>
    </row>
    <row r="186" spans="1:47" s="2" customFormat="1" ht="12">
      <c r="A186" s="37"/>
      <c r="B186" s="38"/>
      <c r="C186" s="39"/>
      <c r="D186" s="238" t="s">
        <v>127</v>
      </c>
      <c r="E186" s="39"/>
      <c r="F186" s="239" t="s">
        <v>358</v>
      </c>
      <c r="G186" s="39"/>
      <c r="H186" s="39"/>
      <c r="I186" s="145"/>
      <c r="J186" s="39"/>
      <c r="K186" s="39"/>
      <c r="L186" s="43"/>
      <c r="M186" s="240"/>
      <c r="N186" s="241"/>
      <c r="O186" s="83"/>
      <c r="P186" s="83"/>
      <c r="Q186" s="83"/>
      <c r="R186" s="83"/>
      <c r="S186" s="83"/>
      <c r="T186" s="84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127</v>
      </c>
      <c r="AU186" s="16" t="s">
        <v>78</v>
      </c>
    </row>
    <row r="187" spans="1:47" s="2" customFormat="1" ht="12">
      <c r="A187" s="37"/>
      <c r="B187" s="38"/>
      <c r="C187" s="39"/>
      <c r="D187" s="238" t="s">
        <v>129</v>
      </c>
      <c r="E187" s="39"/>
      <c r="F187" s="242" t="s">
        <v>298</v>
      </c>
      <c r="G187" s="39"/>
      <c r="H187" s="39"/>
      <c r="I187" s="145"/>
      <c r="J187" s="39"/>
      <c r="K187" s="39"/>
      <c r="L187" s="43"/>
      <c r="M187" s="240"/>
      <c r="N187" s="241"/>
      <c r="O187" s="83"/>
      <c r="P187" s="83"/>
      <c r="Q187" s="83"/>
      <c r="R187" s="83"/>
      <c r="S187" s="83"/>
      <c r="T187" s="84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129</v>
      </c>
      <c r="AU187" s="16" t="s">
        <v>78</v>
      </c>
    </row>
    <row r="188" spans="1:65" s="2" customFormat="1" ht="16.5" customHeight="1">
      <c r="A188" s="37"/>
      <c r="B188" s="38"/>
      <c r="C188" s="225" t="s">
        <v>359</v>
      </c>
      <c r="D188" s="225" t="s">
        <v>120</v>
      </c>
      <c r="E188" s="226" t="s">
        <v>360</v>
      </c>
      <c r="F188" s="227" t="s">
        <v>361</v>
      </c>
      <c r="G188" s="228" t="s">
        <v>123</v>
      </c>
      <c r="H188" s="229">
        <v>80</v>
      </c>
      <c r="I188" s="230"/>
      <c r="J188" s="231">
        <f>ROUND(I188*H188,2)</f>
        <v>0</v>
      </c>
      <c r="K188" s="227" t="s">
        <v>195</v>
      </c>
      <c r="L188" s="43"/>
      <c r="M188" s="232" t="s">
        <v>19</v>
      </c>
      <c r="N188" s="233" t="s">
        <v>40</v>
      </c>
      <c r="O188" s="83"/>
      <c r="P188" s="234">
        <f>O188*H188</f>
        <v>0</v>
      </c>
      <c r="Q188" s="234">
        <v>0.0543</v>
      </c>
      <c r="R188" s="234">
        <f>Q188*H188</f>
        <v>4.344</v>
      </c>
      <c r="S188" s="234">
        <v>0</v>
      </c>
      <c r="T188" s="235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6" t="s">
        <v>125</v>
      </c>
      <c r="AT188" s="236" t="s">
        <v>120</v>
      </c>
      <c r="AU188" s="236" t="s">
        <v>78</v>
      </c>
      <c r="AY188" s="16" t="s">
        <v>117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6" t="s">
        <v>76</v>
      </c>
      <c r="BK188" s="237">
        <f>ROUND(I188*H188,2)</f>
        <v>0</v>
      </c>
      <c r="BL188" s="16" t="s">
        <v>125</v>
      </c>
      <c r="BM188" s="236" t="s">
        <v>362</v>
      </c>
    </row>
    <row r="189" spans="1:47" s="2" customFormat="1" ht="12">
      <c r="A189" s="37"/>
      <c r="B189" s="38"/>
      <c r="C189" s="39"/>
      <c r="D189" s="238" t="s">
        <v>127</v>
      </c>
      <c r="E189" s="39"/>
      <c r="F189" s="239" t="s">
        <v>363</v>
      </c>
      <c r="G189" s="39"/>
      <c r="H189" s="39"/>
      <c r="I189" s="145"/>
      <c r="J189" s="39"/>
      <c r="K189" s="39"/>
      <c r="L189" s="43"/>
      <c r="M189" s="240"/>
      <c r="N189" s="241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127</v>
      </c>
      <c r="AU189" s="16" t="s">
        <v>78</v>
      </c>
    </row>
    <row r="190" spans="1:47" s="2" customFormat="1" ht="12">
      <c r="A190" s="37"/>
      <c r="B190" s="38"/>
      <c r="C190" s="39"/>
      <c r="D190" s="238" t="s">
        <v>129</v>
      </c>
      <c r="E190" s="39"/>
      <c r="F190" s="242" t="s">
        <v>298</v>
      </c>
      <c r="G190" s="39"/>
      <c r="H190" s="39"/>
      <c r="I190" s="145"/>
      <c r="J190" s="39"/>
      <c r="K190" s="39"/>
      <c r="L190" s="43"/>
      <c r="M190" s="240"/>
      <c r="N190" s="241"/>
      <c r="O190" s="83"/>
      <c r="P190" s="83"/>
      <c r="Q190" s="83"/>
      <c r="R190" s="83"/>
      <c r="S190" s="83"/>
      <c r="T190" s="84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129</v>
      </c>
      <c r="AU190" s="16" t="s">
        <v>78</v>
      </c>
    </row>
    <row r="191" spans="1:65" s="2" customFormat="1" ht="16.5" customHeight="1">
      <c r="A191" s="37"/>
      <c r="B191" s="38"/>
      <c r="C191" s="225" t="s">
        <v>364</v>
      </c>
      <c r="D191" s="225" t="s">
        <v>120</v>
      </c>
      <c r="E191" s="226" t="s">
        <v>365</v>
      </c>
      <c r="F191" s="227" t="s">
        <v>366</v>
      </c>
      <c r="G191" s="228" t="s">
        <v>123</v>
      </c>
      <c r="H191" s="229">
        <v>60</v>
      </c>
      <c r="I191" s="230"/>
      <c r="J191" s="231">
        <f>ROUND(I191*H191,2)</f>
        <v>0</v>
      </c>
      <c r="K191" s="227" t="s">
        <v>195</v>
      </c>
      <c r="L191" s="43"/>
      <c r="M191" s="232" t="s">
        <v>19</v>
      </c>
      <c r="N191" s="233" t="s">
        <v>40</v>
      </c>
      <c r="O191" s="83"/>
      <c r="P191" s="234">
        <f>O191*H191</f>
        <v>0</v>
      </c>
      <c r="Q191" s="234">
        <v>0.01</v>
      </c>
      <c r="R191" s="234">
        <f>Q191*H191</f>
        <v>0.6</v>
      </c>
      <c r="S191" s="234">
        <v>0</v>
      </c>
      <c r="T191" s="235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6" t="s">
        <v>125</v>
      </c>
      <c r="AT191" s="236" t="s">
        <v>120</v>
      </c>
      <c r="AU191" s="236" t="s">
        <v>78</v>
      </c>
      <c r="AY191" s="16" t="s">
        <v>117</v>
      </c>
      <c r="BE191" s="237">
        <f>IF(N191="základní",J191,0)</f>
        <v>0</v>
      </c>
      <c r="BF191" s="237">
        <f>IF(N191="snížená",J191,0)</f>
        <v>0</v>
      </c>
      <c r="BG191" s="237">
        <f>IF(N191="zákl. přenesená",J191,0)</f>
        <v>0</v>
      </c>
      <c r="BH191" s="237">
        <f>IF(N191="sníž. přenesená",J191,0)</f>
        <v>0</v>
      </c>
      <c r="BI191" s="237">
        <f>IF(N191="nulová",J191,0)</f>
        <v>0</v>
      </c>
      <c r="BJ191" s="16" t="s">
        <v>76</v>
      </c>
      <c r="BK191" s="237">
        <f>ROUND(I191*H191,2)</f>
        <v>0</v>
      </c>
      <c r="BL191" s="16" t="s">
        <v>125</v>
      </c>
      <c r="BM191" s="236" t="s">
        <v>367</v>
      </c>
    </row>
    <row r="192" spans="1:47" s="2" customFormat="1" ht="12">
      <c r="A192" s="37"/>
      <c r="B192" s="38"/>
      <c r="C192" s="39"/>
      <c r="D192" s="238" t="s">
        <v>127</v>
      </c>
      <c r="E192" s="39"/>
      <c r="F192" s="239" t="s">
        <v>368</v>
      </c>
      <c r="G192" s="39"/>
      <c r="H192" s="39"/>
      <c r="I192" s="145"/>
      <c r="J192" s="39"/>
      <c r="K192" s="39"/>
      <c r="L192" s="43"/>
      <c r="M192" s="240"/>
      <c r="N192" s="241"/>
      <c r="O192" s="83"/>
      <c r="P192" s="83"/>
      <c r="Q192" s="83"/>
      <c r="R192" s="83"/>
      <c r="S192" s="83"/>
      <c r="T192" s="84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127</v>
      </c>
      <c r="AU192" s="16" t="s">
        <v>78</v>
      </c>
    </row>
    <row r="193" spans="1:47" s="2" customFormat="1" ht="12">
      <c r="A193" s="37"/>
      <c r="B193" s="38"/>
      <c r="C193" s="39"/>
      <c r="D193" s="238" t="s">
        <v>129</v>
      </c>
      <c r="E193" s="39"/>
      <c r="F193" s="242" t="s">
        <v>298</v>
      </c>
      <c r="G193" s="39"/>
      <c r="H193" s="39"/>
      <c r="I193" s="145"/>
      <c r="J193" s="39"/>
      <c r="K193" s="39"/>
      <c r="L193" s="43"/>
      <c r="M193" s="240"/>
      <c r="N193" s="241"/>
      <c r="O193" s="83"/>
      <c r="P193" s="83"/>
      <c r="Q193" s="83"/>
      <c r="R193" s="83"/>
      <c r="S193" s="83"/>
      <c r="T193" s="84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129</v>
      </c>
      <c r="AU193" s="16" t="s">
        <v>78</v>
      </c>
    </row>
    <row r="194" spans="1:65" s="2" customFormat="1" ht="16.5" customHeight="1">
      <c r="A194" s="37"/>
      <c r="B194" s="38"/>
      <c r="C194" s="225" t="s">
        <v>369</v>
      </c>
      <c r="D194" s="225" t="s">
        <v>120</v>
      </c>
      <c r="E194" s="226" t="s">
        <v>370</v>
      </c>
      <c r="F194" s="227" t="s">
        <v>371</v>
      </c>
      <c r="G194" s="228" t="s">
        <v>123</v>
      </c>
      <c r="H194" s="229">
        <v>40</v>
      </c>
      <c r="I194" s="230"/>
      <c r="J194" s="231">
        <f>ROUND(I194*H194,2)</f>
        <v>0</v>
      </c>
      <c r="K194" s="227" t="s">
        <v>195</v>
      </c>
      <c r="L194" s="43"/>
      <c r="M194" s="232" t="s">
        <v>19</v>
      </c>
      <c r="N194" s="233" t="s">
        <v>40</v>
      </c>
      <c r="O194" s="83"/>
      <c r="P194" s="234">
        <f>O194*H194</f>
        <v>0</v>
      </c>
      <c r="Q194" s="234">
        <v>0.0575</v>
      </c>
      <c r="R194" s="234">
        <f>Q194*H194</f>
        <v>2.3000000000000003</v>
      </c>
      <c r="S194" s="234">
        <v>0</v>
      </c>
      <c r="T194" s="23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6" t="s">
        <v>125</v>
      </c>
      <c r="AT194" s="236" t="s">
        <v>120</v>
      </c>
      <c r="AU194" s="236" t="s">
        <v>78</v>
      </c>
      <c r="AY194" s="16" t="s">
        <v>117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6" t="s">
        <v>76</v>
      </c>
      <c r="BK194" s="237">
        <f>ROUND(I194*H194,2)</f>
        <v>0</v>
      </c>
      <c r="BL194" s="16" t="s">
        <v>125</v>
      </c>
      <c r="BM194" s="236" t="s">
        <v>372</v>
      </c>
    </row>
    <row r="195" spans="1:47" s="2" customFormat="1" ht="12">
      <c r="A195" s="37"/>
      <c r="B195" s="38"/>
      <c r="C195" s="39"/>
      <c r="D195" s="238" t="s">
        <v>127</v>
      </c>
      <c r="E195" s="39"/>
      <c r="F195" s="239" t="s">
        <v>373</v>
      </c>
      <c r="G195" s="39"/>
      <c r="H195" s="39"/>
      <c r="I195" s="145"/>
      <c r="J195" s="39"/>
      <c r="K195" s="39"/>
      <c r="L195" s="43"/>
      <c r="M195" s="240"/>
      <c r="N195" s="241"/>
      <c r="O195" s="83"/>
      <c r="P195" s="83"/>
      <c r="Q195" s="83"/>
      <c r="R195" s="83"/>
      <c r="S195" s="83"/>
      <c r="T195" s="84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127</v>
      </c>
      <c r="AU195" s="16" t="s">
        <v>78</v>
      </c>
    </row>
    <row r="196" spans="1:47" s="2" customFormat="1" ht="12">
      <c r="A196" s="37"/>
      <c r="B196" s="38"/>
      <c r="C196" s="39"/>
      <c r="D196" s="238" t="s">
        <v>129</v>
      </c>
      <c r="E196" s="39"/>
      <c r="F196" s="242" t="s">
        <v>374</v>
      </c>
      <c r="G196" s="39"/>
      <c r="H196" s="39"/>
      <c r="I196" s="145"/>
      <c r="J196" s="39"/>
      <c r="K196" s="39"/>
      <c r="L196" s="43"/>
      <c r="M196" s="240"/>
      <c r="N196" s="241"/>
      <c r="O196" s="83"/>
      <c r="P196" s="83"/>
      <c r="Q196" s="83"/>
      <c r="R196" s="83"/>
      <c r="S196" s="83"/>
      <c r="T196" s="84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129</v>
      </c>
      <c r="AU196" s="16" t="s">
        <v>78</v>
      </c>
    </row>
    <row r="197" spans="1:65" s="2" customFormat="1" ht="16.5" customHeight="1">
      <c r="A197" s="37"/>
      <c r="B197" s="38"/>
      <c r="C197" s="225" t="s">
        <v>375</v>
      </c>
      <c r="D197" s="225" t="s">
        <v>120</v>
      </c>
      <c r="E197" s="226" t="s">
        <v>376</v>
      </c>
      <c r="F197" s="227" t="s">
        <v>377</v>
      </c>
      <c r="G197" s="228" t="s">
        <v>123</v>
      </c>
      <c r="H197" s="229">
        <v>70</v>
      </c>
      <c r="I197" s="230"/>
      <c r="J197" s="231">
        <f>ROUND(I197*H197,2)</f>
        <v>0</v>
      </c>
      <c r="K197" s="227" t="s">
        <v>195</v>
      </c>
      <c r="L197" s="43"/>
      <c r="M197" s="232" t="s">
        <v>19</v>
      </c>
      <c r="N197" s="233" t="s">
        <v>40</v>
      </c>
      <c r="O197" s="83"/>
      <c r="P197" s="234">
        <f>O197*H197</f>
        <v>0</v>
      </c>
      <c r="Q197" s="234">
        <v>0.0724</v>
      </c>
      <c r="R197" s="234">
        <f>Q197*H197</f>
        <v>5.0680000000000005</v>
      </c>
      <c r="S197" s="234">
        <v>0</v>
      </c>
      <c r="T197" s="235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6" t="s">
        <v>125</v>
      </c>
      <c r="AT197" s="236" t="s">
        <v>120</v>
      </c>
      <c r="AU197" s="236" t="s">
        <v>78</v>
      </c>
      <c r="AY197" s="16" t="s">
        <v>117</v>
      </c>
      <c r="BE197" s="237">
        <f>IF(N197="základní",J197,0)</f>
        <v>0</v>
      </c>
      <c r="BF197" s="237">
        <f>IF(N197="snížená",J197,0)</f>
        <v>0</v>
      </c>
      <c r="BG197" s="237">
        <f>IF(N197="zákl. přenesená",J197,0)</f>
        <v>0</v>
      </c>
      <c r="BH197" s="237">
        <f>IF(N197="sníž. přenesená",J197,0)</f>
        <v>0</v>
      </c>
      <c r="BI197" s="237">
        <f>IF(N197="nulová",J197,0)</f>
        <v>0</v>
      </c>
      <c r="BJ197" s="16" t="s">
        <v>76</v>
      </c>
      <c r="BK197" s="237">
        <f>ROUND(I197*H197,2)</f>
        <v>0</v>
      </c>
      <c r="BL197" s="16" t="s">
        <v>125</v>
      </c>
      <c r="BM197" s="236" t="s">
        <v>378</v>
      </c>
    </row>
    <row r="198" spans="1:47" s="2" customFormat="1" ht="12">
      <c r="A198" s="37"/>
      <c r="B198" s="38"/>
      <c r="C198" s="39"/>
      <c r="D198" s="238" t="s">
        <v>127</v>
      </c>
      <c r="E198" s="39"/>
      <c r="F198" s="239" t="s">
        <v>379</v>
      </c>
      <c r="G198" s="39"/>
      <c r="H198" s="39"/>
      <c r="I198" s="145"/>
      <c r="J198" s="39"/>
      <c r="K198" s="39"/>
      <c r="L198" s="43"/>
      <c r="M198" s="240"/>
      <c r="N198" s="241"/>
      <c r="O198" s="83"/>
      <c r="P198" s="83"/>
      <c r="Q198" s="83"/>
      <c r="R198" s="83"/>
      <c r="S198" s="83"/>
      <c r="T198" s="84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127</v>
      </c>
      <c r="AU198" s="16" t="s">
        <v>78</v>
      </c>
    </row>
    <row r="199" spans="1:47" s="2" customFormat="1" ht="12">
      <c r="A199" s="37"/>
      <c r="B199" s="38"/>
      <c r="C199" s="39"/>
      <c r="D199" s="238" t="s">
        <v>129</v>
      </c>
      <c r="E199" s="39"/>
      <c r="F199" s="242" t="s">
        <v>374</v>
      </c>
      <c r="G199" s="39"/>
      <c r="H199" s="39"/>
      <c r="I199" s="145"/>
      <c r="J199" s="39"/>
      <c r="K199" s="39"/>
      <c r="L199" s="43"/>
      <c r="M199" s="240"/>
      <c r="N199" s="241"/>
      <c r="O199" s="83"/>
      <c r="P199" s="83"/>
      <c r="Q199" s="83"/>
      <c r="R199" s="83"/>
      <c r="S199" s="83"/>
      <c r="T199" s="84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129</v>
      </c>
      <c r="AU199" s="16" t="s">
        <v>78</v>
      </c>
    </row>
    <row r="200" spans="1:65" s="2" customFormat="1" ht="16.5" customHeight="1">
      <c r="A200" s="37"/>
      <c r="B200" s="38"/>
      <c r="C200" s="225" t="s">
        <v>380</v>
      </c>
      <c r="D200" s="225" t="s">
        <v>120</v>
      </c>
      <c r="E200" s="226" t="s">
        <v>381</v>
      </c>
      <c r="F200" s="227" t="s">
        <v>382</v>
      </c>
      <c r="G200" s="228" t="s">
        <v>123</v>
      </c>
      <c r="H200" s="229">
        <v>30</v>
      </c>
      <c r="I200" s="230"/>
      <c r="J200" s="231">
        <f>ROUND(I200*H200,2)</f>
        <v>0</v>
      </c>
      <c r="K200" s="227" t="s">
        <v>195</v>
      </c>
      <c r="L200" s="43"/>
      <c r="M200" s="232" t="s">
        <v>19</v>
      </c>
      <c r="N200" s="233" t="s">
        <v>40</v>
      </c>
      <c r="O200" s="83"/>
      <c r="P200" s="234">
        <f>O200*H200</f>
        <v>0</v>
      </c>
      <c r="Q200" s="234">
        <v>0.0799</v>
      </c>
      <c r="R200" s="234">
        <f>Q200*H200</f>
        <v>2.397</v>
      </c>
      <c r="S200" s="234">
        <v>0</v>
      </c>
      <c r="T200" s="23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6" t="s">
        <v>125</v>
      </c>
      <c r="AT200" s="236" t="s">
        <v>120</v>
      </c>
      <c r="AU200" s="236" t="s">
        <v>78</v>
      </c>
      <c r="AY200" s="16" t="s">
        <v>117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6" t="s">
        <v>76</v>
      </c>
      <c r="BK200" s="237">
        <f>ROUND(I200*H200,2)</f>
        <v>0</v>
      </c>
      <c r="BL200" s="16" t="s">
        <v>125</v>
      </c>
      <c r="BM200" s="236" t="s">
        <v>383</v>
      </c>
    </row>
    <row r="201" spans="1:47" s="2" customFormat="1" ht="12">
      <c r="A201" s="37"/>
      <c r="B201" s="38"/>
      <c r="C201" s="39"/>
      <c r="D201" s="238" t="s">
        <v>127</v>
      </c>
      <c r="E201" s="39"/>
      <c r="F201" s="239" t="s">
        <v>384</v>
      </c>
      <c r="G201" s="39"/>
      <c r="H201" s="39"/>
      <c r="I201" s="145"/>
      <c r="J201" s="39"/>
      <c r="K201" s="39"/>
      <c r="L201" s="43"/>
      <c r="M201" s="240"/>
      <c r="N201" s="241"/>
      <c r="O201" s="83"/>
      <c r="P201" s="83"/>
      <c r="Q201" s="83"/>
      <c r="R201" s="83"/>
      <c r="S201" s="83"/>
      <c r="T201" s="84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127</v>
      </c>
      <c r="AU201" s="16" t="s">
        <v>78</v>
      </c>
    </row>
    <row r="202" spans="1:47" s="2" customFormat="1" ht="12">
      <c r="A202" s="37"/>
      <c r="B202" s="38"/>
      <c r="C202" s="39"/>
      <c r="D202" s="238" t="s">
        <v>129</v>
      </c>
      <c r="E202" s="39"/>
      <c r="F202" s="242" t="s">
        <v>374</v>
      </c>
      <c r="G202" s="39"/>
      <c r="H202" s="39"/>
      <c r="I202" s="145"/>
      <c r="J202" s="39"/>
      <c r="K202" s="39"/>
      <c r="L202" s="43"/>
      <c r="M202" s="240"/>
      <c r="N202" s="241"/>
      <c r="O202" s="83"/>
      <c r="P202" s="83"/>
      <c r="Q202" s="83"/>
      <c r="R202" s="83"/>
      <c r="S202" s="83"/>
      <c r="T202" s="84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129</v>
      </c>
      <c r="AU202" s="16" t="s">
        <v>78</v>
      </c>
    </row>
    <row r="203" spans="1:65" s="2" customFormat="1" ht="16.5" customHeight="1">
      <c r="A203" s="37"/>
      <c r="B203" s="38"/>
      <c r="C203" s="225" t="s">
        <v>385</v>
      </c>
      <c r="D203" s="225" t="s">
        <v>120</v>
      </c>
      <c r="E203" s="226" t="s">
        <v>386</v>
      </c>
      <c r="F203" s="227" t="s">
        <v>387</v>
      </c>
      <c r="G203" s="228" t="s">
        <v>123</v>
      </c>
      <c r="H203" s="229">
        <v>100</v>
      </c>
      <c r="I203" s="230"/>
      <c r="J203" s="231">
        <f>ROUND(I203*H203,2)</f>
        <v>0</v>
      </c>
      <c r="K203" s="227" t="s">
        <v>195</v>
      </c>
      <c r="L203" s="43"/>
      <c r="M203" s="232" t="s">
        <v>19</v>
      </c>
      <c r="N203" s="233" t="s">
        <v>40</v>
      </c>
      <c r="O203" s="83"/>
      <c r="P203" s="234">
        <f>O203*H203</f>
        <v>0</v>
      </c>
      <c r="Q203" s="234">
        <v>0.1517</v>
      </c>
      <c r="R203" s="234">
        <f>Q203*H203</f>
        <v>15.17</v>
      </c>
      <c r="S203" s="234">
        <v>0</v>
      </c>
      <c r="T203" s="235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6" t="s">
        <v>125</v>
      </c>
      <c r="AT203" s="236" t="s">
        <v>120</v>
      </c>
      <c r="AU203" s="236" t="s">
        <v>78</v>
      </c>
      <c r="AY203" s="16" t="s">
        <v>117</v>
      </c>
      <c r="BE203" s="237">
        <f>IF(N203="základní",J203,0)</f>
        <v>0</v>
      </c>
      <c r="BF203" s="237">
        <f>IF(N203="snížená",J203,0)</f>
        <v>0</v>
      </c>
      <c r="BG203" s="237">
        <f>IF(N203="zákl. přenesená",J203,0)</f>
        <v>0</v>
      </c>
      <c r="BH203" s="237">
        <f>IF(N203="sníž. přenesená",J203,0)</f>
        <v>0</v>
      </c>
      <c r="BI203" s="237">
        <f>IF(N203="nulová",J203,0)</f>
        <v>0</v>
      </c>
      <c r="BJ203" s="16" t="s">
        <v>76</v>
      </c>
      <c r="BK203" s="237">
        <f>ROUND(I203*H203,2)</f>
        <v>0</v>
      </c>
      <c r="BL203" s="16" t="s">
        <v>125</v>
      </c>
      <c r="BM203" s="236" t="s">
        <v>388</v>
      </c>
    </row>
    <row r="204" spans="1:47" s="2" customFormat="1" ht="12">
      <c r="A204" s="37"/>
      <c r="B204" s="38"/>
      <c r="C204" s="39"/>
      <c r="D204" s="238" t="s">
        <v>127</v>
      </c>
      <c r="E204" s="39"/>
      <c r="F204" s="239" t="s">
        <v>389</v>
      </c>
      <c r="G204" s="39"/>
      <c r="H204" s="39"/>
      <c r="I204" s="145"/>
      <c r="J204" s="39"/>
      <c r="K204" s="39"/>
      <c r="L204" s="43"/>
      <c r="M204" s="240"/>
      <c r="N204" s="241"/>
      <c r="O204" s="83"/>
      <c r="P204" s="83"/>
      <c r="Q204" s="83"/>
      <c r="R204" s="83"/>
      <c r="S204" s="83"/>
      <c r="T204" s="84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127</v>
      </c>
      <c r="AU204" s="16" t="s">
        <v>78</v>
      </c>
    </row>
    <row r="205" spans="1:47" s="2" customFormat="1" ht="12">
      <c r="A205" s="37"/>
      <c r="B205" s="38"/>
      <c r="C205" s="39"/>
      <c r="D205" s="238" t="s">
        <v>129</v>
      </c>
      <c r="E205" s="39"/>
      <c r="F205" s="242" t="s">
        <v>374</v>
      </c>
      <c r="G205" s="39"/>
      <c r="H205" s="39"/>
      <c r="I205" s="145"/>
      <c r="J205" s="39"/>
      <c r="K205" s="39"/>
      <c r="L205" s="43"/>
      <c r="M205" s="240"/>
      <c r="N205" s="241"/>
      <c r="O205" s="83"/>
      <c r="P205" s="83"/>
      <c r="Q205" s="83"/>
      <c r="R205" s="83"/>
      <c r="S205" s="83"/>
      <c r="T205" s="84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129</v>
      </c>
      <c r="AU205" s="16" t="s">
        <v>78</v>
      </c>
    </row>
    <row r="206" spans="1:65" s="2" customFormat="1" ht="16.5" customHeight="1">
      <c r="A206" s="37"/>
      <c r="B206" s="38"/>
      <c r="C206" s="225" t="s">
        <v>390</v>
      </c>
      <c r="D206" s="225" t="s">
        <v>120</v>
      </c>
      <c r="E206" s="226" t="s">
        <v>391</v>
      </c>
      <c r="F206" s="227" t="s">
        <v>392</v>
      </c>
      <c r="G206" s="228" t="s">
        <v>201</v>
      </c>
      <c r="H206" s="229">
        <v>1600</v>
      </c>
      <c r="I206" s="230"/>
      <c r="J206" s="231">
        <f>ROUND(I206*H206,2)</f>
        <v>0</v>
      </c>
      <c r="K206" s="227" t="s">
        <v>195</v>
      </c>
      <c r="L206" s="43"/>
      <c r="M206" s="232" t="s">
        <v>19</v>
      </c>
      <c r="N206" s="233" t="s">
        <v>40</v>
      </c>
      <c r="O206" s="83"/>
      <c r="P206" s="234">
        <f>O206*H206</f>
        <v>0</v>
      </c>
      <c r="Q206" s="234">
        <v>0</v>
      </c>
      <c r="R206" s="234">
        <f>Q206*H206</f>
        <v>0</v>
      </c>
      <c r="S206" s="234">
        <v>0</v>
      </c>
      <c r="T206" s="235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6" t="s">
        <v>125</v>
      </c>
      <c r="AT206" s="236" t="s">
        <v>120</v>
      </c>
      <c r="AU206" s="236" t="s">
        <v>78</v>
      </c>
      <c r="AY206" s="16" t="s">
        <v>117</v>
      </c>
      <c r="BE206" s="237">
        <f>IF(N206="základní",J206,0)</f>
        <v>0</v>
      </c>
      <c r="BF206" s="237">
        <f>IF(N206="snížená",J206,0)</f>
        <v>0</v>
      </c>
      <c r="BG206" s="237">
        <f>IF(N206="zákl. přenesená",J206,0)</f>
        <v>0</v>
      </c>
      <c r="BH206" s="237">
        <f>IF(N206="sníž. přenesená",J206,0)</f>
        <v>0</v>
      </c>
      <c r="BI206" s="237">
        <f>IF(N206="nulová",J206,0)</f>
        <v>0</v>
      </c>
      <c r="BJ206" s="16" t="s">
        <v>76</v>
      </c>
      <c r="BK206" s="237">
        <f>ROUND(I206*H206,2)</f>
        <v>0</v>
      </c>
      <c r="BL206" s="16" t="s">
        <v>125</v>
      </c>
      <c r="BM206" s="236" t="s">
        <v>393</v>
      </c>
    </row>
    <row r="207" spans="1:47" s="2" customFormat="1" ht="12">
      <c r="A207" s="37"/>
      <c r="B207" s="38"/>
      <c r="C207" s="39"/>
      <c r="D207" s="238" t="s">
        <v>127</v>
      </c>
      <c r="E207" s="39"/>
      <c r="F207" s="239" t="s">
        <v>394</v>
      </c>
      <c r="G207" s="39"/>
      <c r="H207" s="39"/>
      <c r="I207" s="145"/>
      <c r="J207" s="39"/>
      <c r="K207" s="39"/>
      <c r="L207" s="43"/>
      <c r="M207" s="240"/>
      <c r="N207" s="241"/>
      <c r="O207" s="83"/>
      <c r="P207" s="83"/>
      <c r="Q207" s="83"/>
      <c r="R207" s="83"/>
      <c r="S207" s="83"/>
      <c r="T207" s="84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127</v>
      </c>
      <c r="AU207" s="16" t="s">
        <v>78</v>
      </c>
    </row>
    <row r="208" spans="1:47" s="2" customFormat="1" ht="12">
      <c r="A208" s="37"/>
      <c r="B208" s="38"/>
      <c r="C208" s="39"/>
      <c r="D208" s="238" t="s">
        <v>129</v>
      </c>
      <c r="E208" s="39"/>
      <c r="F208" s="242" t="s">
        <v>395</v>
      </c>
      <c r="G208" s="39"/>
      <c r="H208" s="39"/>
      <c r="I208" s="145"/>
      <c r="J208" s="39"/>
      <c r="K208" s="39"/>
      <c r="L208" s="43"/>
      <c r="M208" s="240"/>
      <c r="N208" s="241"/>
      <c r="O208" s="83"/>
      <c r="P208" s="83"/>
      <c r="Q208" s="83"/>
      <c r="R208" s="83"/>
      <c r="S208" s="83"/>
      <c r="T208" s="84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129</v>
      </c>
      <c r="AU208" s="16" t="s">
        <v>78</v>
      </c>
    </row>
    <row r="209" spans="1:65" s="2" customFormat="1" ht="16.5" customHeight="1">
      <c r="A209" s="37"/>
      <c r="B209" s="38"/>
      <c r="C209" s="247" t="s">
        <v>396</v>
      </c>
      <c r="D209" s="247" t="s">
        <v>205</v>
      </c>
      <c r="E209" s="248" t="s">
        <v>397</v>
      </c>
      <c r="F209" s="249" t="s">
        <v>398</v>
      </c>
      <c r="G209" s="250" t="s">
        <v>201</v>
      </c>
      <c r="H209" s="251">
        <v>190</v>
      </c>
      <c r="I209" s="252"/>
      <c r="J209" s="253">
        <f>ROUND(I209*H209,2)</f>
        <v>0</v>
      </c>
      <c r="K209" s="249" t="s">
        <v>195</v>
      </c>
      <c r="L209" s="254"/>
      <c r="M209" s="255" t="s">
        <v>19</v>
      </c>
      <c r="N209" s="256" t="s">
        <v>40</v>
      </c>
      <c r="O209" s="83"/>
      <c r="P209" s="234">
        <f>O209*H209</f>
        <v>0</v>
      </c>
      <c r="Q209" s="234">
        <v>0.0022</v>
      </c>
      <c r="R209" s="234">
        <f>Q209*H209</f>
        <v>0.41800000000000004</v>
      </c>
      <c r="S209" s="234">
        <v>0</v>
      </c>
      <c r="T209" s="23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6" t="s">
        <v>158</v>
      </c>
      <c r="AT209" s="236" t="s">
        <v>205</v>
      </c>
      <c r="AU209" s="236" t="s">
        <v>78</v>
      </c>
      <c r="AY209" s="16" t="s">
        <v>117</v>
      </c>
      <c r="BE209" s="237">
        <f>IF(N209="základní",J209,0)</f>
        <v>0</v>
      </c>
      <c r="BF209" s="237">
        <f>IF(N209="snížená",J209,0)</f>
        <v>0</v>
      </c>
      <c r="BG209" s="237">
        <f>IF(N209="zákl. přenesená",J209,0)</f>
        <v>0</v>
      </c>
      <c r="BH209" s="237">
        <f>IF(N209="sníž. přenesená",J209,0)</f>
        <v>0</v>
      </c>
      <c r="BI209" s="237">
        <f>IF(N209="nulová",J209,0)</f>
        <v>0</v>
      </c>
      <c r="BJ209" s="16" t="s">
        <v>76</v>
      </c>
      <c r="BK209" s="237">
        <f>ROUND(I209*H209,2)</f>
        <v>0</v>
      </c>
      <c r="BL209" s="16" t="s">
        <v>125</v>
      </c>
      <c r="BM209" s="236" t="s">
        <v>399</v>
      </c>
    </row>
    <row r="210" spans="1:47" s="2" customFormat="1" ht="12">
      <c r="A210" s="37"/>
      <c r="B210" s="38"/>
      <c r="C210" s="39"/>
      <c r="D210" s="238" t="s">
        <v>127</v>
      </c>
      <c r="E210" s="39"/>
      <c r="F210" s="239" t="s">
        <v>398</v>
      </c>
      <c r="G210" s="39"/>
      <c r="H210" s="39"/>
      <c r="I210" s="145"/>
      <c r="J210" s="39"/>
      <c r="K210" s="39"/>
      <c r="L210" s="43"/>
      <c r="M210" s="240"/>
      <c r="N210" s="241"/>
      <c r="O210" s="83"/>
      <c r="P210" s="83"/>
      <c r="Q210" s="83"/>
      <c r="R210" s="83"/>
      <c r="S210" s="83"/>
      <c r="T210" s="84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127</v>
      </c>
      <c r="AU210" s="16" t="s">
        <v>78</v>
      </c>
    </row>
    <row r="211" spans="1:51" s="13" customFormat="1" ht="12">
      <c r="A211" s="13"/>
      <c r="B211" s="257"/>
      <c r="C211" s="258"/>
      <c r="D211" s="238" t="s">
        <v>400</v>
      </c>
      <c r="E211" s="258"/>
      <c r="F211" s="259" t="s">
        <v>401</v>
      </c>
      <c r="G211" s="258"/>
      <c r="H211" s="260">
        <v>190</v>
      </c>
      <c r="I211" s="261"/>
      <c r="J211" s="258"/>
      <c r="K211" s="258"/>
      <c r="L211" s="262"/>
      <c r="M211" s="263"/>
      <c r="N211" s="264"/>
      <c r="O211" s="264"/>
      <c r="P211" s="264"/>
      <c r="Q211" s="264"/>
      <c r="R211" s="264"/>
      <c r="S211" s="264"/>
      <c r="T211" s="26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6" t="s">
        <v>400</v>
      </c>
      <c r="AU211" s="266" t="s">
        <v>78</v>
      </c>
      <c r="AV211" s="13" t="s">
        <v>78</v>
      </c>
      <c r="AW211" s="13" t="s">
        <v>4</v>
      </c>
      <c r="AX211" s="13" t="s">
        <v>76</v>
      </c>
      <c r="AY211" s="266" t="s">
        <v>117</v>
      </c>
    </row>
    <row r="212" spans="1:65" s="2" customFormat="1" ht="16.5" customHeight="1">
      <c r="A212" s="37"/>
      <c r="B212" s="38"/>
      <c r="C212" s="247" t="s">
        <v>402</v>
      </c>
      <c r="D212" s="247" t="s">
        <v>205</v>
      </c>
      <c r="E212" s="248" t="s">
        <v>403</v>
      </c>
      <c r="F212" s="249" t="s">
        <v>404</v>
      </c>
      <c r="G212" s="250" t="s">
        <v>201</v>
      </c>
      <c r="H212" s="251">
        <v>190</v>
      </c>
      <c r="I212" s="252"/>
      <c r="J212" s="253">
        <f>ROUND(I212*H212,2)</f>
        <v>0</v>
      </c>
      <c r="K212" s="249" t="s">
        <v>195</v>
      </c>
      <c r="L212" s="254"/>
      <c r="M212" s="255" t="s">
        <v>19</v>
      </c>
      <c r="N212" s="256" t="s">
        <v>40</v>
      </c>
      <c r="O212" s="83"/>
      <c r="P212" s="234">
        <f>O212*H212</f>
        <v>0</v>
      </c>
      <c r="Q212" s="234">
        <v>0.00224</v>
      </c>
      <c r="R212" s="234">
        <f>Q212*H212</f>
        <v>0.4256</v>
      </c>
      <c r="S212" s="234">
        <v>0</v>
      </c>
      <c r="T212" s="235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6" t="s">
        <v>158</v>
      </c>
      <c r="AT212" s="236" t="s">
        <v>205</v>
      </c>
      <c r="AU212" s="236" t="s">
        <v>78</v>
      </c>
      <c r="AY212" s="16" t="s">
        <v>117</v>
      </c>
      <c r="BE212" s="237">
        <f>IF(N212="základní",J212,0)</f>
        <v>0</v>
      </c>
      <c r="BF212" s="237">
        <f>IF(N212="snížená",J212,0)</f>
        <v>0</v>
      </c>
      <c r="BG212" s="237">
        <f>IF(N212="zákl. přenesená",J212,0)</f>
        <v>0</v>
      </c>
      <c r="BH212" s="237">
        <f>IF(N212="sníž. přenesená",J212,0)</f>
        <v>0</v>
      </c>
      <c r="BI212" s="237">
        <f>IF(N212="nulová",J212,0)</f>
        <v>0</v>
      </c>
      <c r="BJ212" s="16" t="s">
        <v>76</v>
      </c>
      <c r="BK212" s="237">
        <f>ROUND(I212*H212,2)</f>
        <v>0</v>
      </c>
      <c r="BL212" s="16" t="s">
        <v>125</v>
      </c>
      <c r="BM212" s="236" t="s">
        <v>405</v>
      </c>
    </row>
    <row r="213" spans="1:47" s="2" customFormat="1" ht="12">
      <c r="A213" s="37"/>
      <c r="B213" s="38"/>
      <c r="C213" s="39"/>
      <c r="D213" s="238" t="s">
        <v>127</v>
      </c>
      <c r="E213" s="39"/>
      <c r="F213" s="239" t="s">
        <v>404</v>
      </c>
      <c r="G213" s="39"/>
      <c r="H213" s="39"/>
      <c r="I213" s="145"/>
      <c r="J213" s="39"/>
      <c r="K213" s="39"/>
      <c r="L213" s="43"/>
      <c r="M213" s="240"/>
      <c r="N213" s="241"/>
      <c r="O213" s="83"/>
      <c r="P213" s="83"/>
      <c r="Q213" s="83"/>
      <c r="R213" s="83"/>
      <c r="S213" s="83"/>
      <c r="T213" s="84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127</v>
      </c>
      <c r="AU213" s="16" t="s">
        <v>78</v>
      </c>
    </row>
    <row r="214" spans="1:51" s="13" customFormat="1" ht="12">
      <c r="A214" s="13"/>
      <c r="B214" s="257"/>
      <c r="C214" s="258"/>
      <c r="D214" s="238" t="s">
        <v>400</v>
      </c>
      <c r="E214" s="258"/>
      <c r="F214" s="259" t="s">
        <v>401</v>
      </c>
      <c r="G214" s="258"/>
      <c r="H214" s="260">
        <v>190</v>
      </c>
      <c r="I214" s="261"/>
      <c r="J214" s="258"/>
      <c r="K214" s="258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400</v>
      </c>
      <c r="AU214" s="266" t="s">
        <v>78</v>
      </c>
      <c r="AV214" s="13" t="s">
        <v>78</v>
      </c>
      <c r="AW214" s="13" t="s">
        <v>4</v>
      </c>
      <c r="AX214" s="13" t="s">
        <v>76</v>
      </c>
      <c r="AY214" s="266" t="s">
        <v>117</v>
      </c>
    </row>
    <row r="215" spans="1:65" s="2" customFormat="1" ht="16.5" customHeight="1">
      <c r="A215" s="37"/>
      <c r="B215" s="38"/>
      <c r="C215" s="247" t="s">
        <v>406</v>
      </c>
      <c r="D215" s="247" t="s">
        <v>205</v>
      </c>
      <c r="E215" s="248" t="s">
        <v>407</v>
      </c>
      <c r="F215" s="249" t="s">
        <v>408</v>
      </c>
      <c r="G215" s="250" t="s">
        <v>201</v>
      </c>
      <c r="H215" s="251">
        <v>190</v>
      </c>
      <c r="I215" s="252"/>
      <c r="J215" s="253">
        <f>ROUND(I215*H215,2)</f>
        <v>0</v>
      </c>
      <c r="K215" s="249" t="s">
        <v>195</v>
      </c>
      <c r="L215" s="254"/>
      <c r="M215" s="255" t="s">
        <v>19</v>
      </c>
      <c r="N215" s="256" t="s">
        <v>40</v>
      </c>
      <c r="O215" s="83"/>
      <c r="P215" s="234">
        <f>O215*H215</f>
        <v>0</v>
      </c>
      <c r="Q215" s="234">
        <v>0.00224</v>
      </c>
      <c r="R215" s="234">
        <f>Q215*H215</f>
        <v>0.4256</v>
      </c>
      <c r="S215" s="234">
        <v>0</v>
      </c>
      <c r="T215" s="235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6" t="s">
        <v>158</v>
      </c>
      <c r="AT215" s="236" t="s">
        <v>205</v>
      </c>
      <c r="AU215" s="236" t="s">
        <v>78</v>
      </c>
      <c r="AY215" s="16" t="s">
        <v>117</v>
      </c>
      <c r="BE215" s="237">
        <f>IF(N215="základní",J215,0)</f>
        <v>0</v>
      </c>
      <c r="BF215" s="237">
        <f>IF(N215="snížená",J215,0)</f>
        <v>0</v>
      </c>
      <c r="BG215" s="237">
        <f>IF(N215="zákl. přenesená",J215,0)</f>
        <v>0</v>
      </c>
      <c r="BH215" s="237">
        <f>IF(N215="sníž. přenesená",J215,0)</f>
        <v>0</v>
      </c>
      <c r="BI215" s="237">
        <f>IF(N215="nulová",J215,0)</f>
        <v>0</v>
      </c>
      <c r="BJ215" s="16" t="s">
        <v>76</v>
      </c>
      <c r="BK215" s="237">
        <f>ROUND(I215*H215,2)</f>
        <v>0</v>
      </c>
      <c r="BL215" s="16" t="s">
        <v>125</v>
      </c>
      <c r="BM215" s="236" t="s">
        <v>409</v>
      </c>
    </row>
    <row r="216" spans="1:47" s="2" customFormat="1" ht="12">
      <c r="A216" s="37"/>
      <c r="B216" s="38"/>
      <c r="C216" s="39"/>
      <c r="D216" s="238" t="s">
        <v>127</v>
      </c>
      <c r="E216" s="39"/>
      <c r="F216" s="239" t="s">
        <v>408</v>
      </c>
      <c r="G216" s="39"/>
      <c r="H216" s="39"/>
      <c r="I216" s="145"/>
      <c r="J216" s="39"/>
      <c r="K216" s="39"/>
      <c r="L216" s="43"/>
      <c r="M216" s="240"/>
      <c r="N216" s="241"/>
      <c r="O216" s="83"/>
      <c r="P216" s="83"/>
      <c r="Q216" s="83"/>
      <c r="R216" s="83"/>
      <c r="S216" s="83"/>
      <c r="T216" s="84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127</v>
      </c>
      <c r="AU216" s="16" t="s">
        <v>78</v>
      </c>
    </row>
    <row r="217" spans="1:51" s="13" customFormat="1" ht="12">
      <c r="A217" s="13"/>
      <c r="B217" s="257"/>
      <c r="C217" s="258"/>
      <c r="D217" s="238" t="s">
        <v>400</v>
      </c>
      <c r="E217" s="258"/>
      <c r="F217" s="259" t="s">
        <v>401</v>
      </c>
      <c r="G217" s="258"/>
      <c r="H217" s="260">
        <v>190</v>
      </c>
      <c r="I217" s="261"/>
      <c r="J217" s="258"/>
      <c r="K217" s="258"/>
      <c r="L217" s="262"/>
      <c r="M217" s="263"/>
      <c r="N217" s="264"/>
      <c r="O217" s="264"/>
      <c r="P217" s="264"/>
      <c r="Q217" s="264"/>
      <c r="R217" s="264"/>
      <c r="S217" s="264"/>
      <c r="T217" s="26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6" t="s">
        <v>400</v>
      </c>
      <c r="AU217" s="266" t="s">
        <v>78</v>
      </c>
      <c r="AV217" s="13" t="s">
        <v>78</v>
      </c>
      <c r="AW217" s="13" t="s">
        <v>4</v>
      </c>
      <c r="AX217" s="13" t="s">
        <v>76</v>
      </c>
      <c r="AY217" s="266" t="s">
        <v>117</v>
      </c>
    </row>
    <row r="218" spans="1:65" s="2" customFormat="1" ht="16.5" customHeight="1">
      <c r="A218" s="37"/>
      <c r="B218" s="38"/>
      <c r="C218" s="247" t="s">
        <v>410</v>
      </c>
      <c r="D218" s="247" t="s">
        <v>205</v>
      </c>
      <c r="E218" s="248" t="s">
        <v>411</v>
      </c>
      <c r="F218" s="249" t="s">
        <v>412</v>
      </c>
      <c r="G218" s="250" t="s">
        <v>201</v>
      </c>
      <c r="H218" s="251">
        <v>190</v>
      </c>
      <c r="I218" s="252"/>
      <c r="J218" s="253">
        <f>ROUND(I218*H218,2)</f>
        <v>0</v>
      </c>
      <c r="K218" s="249" t="s">
        <v>195</v>
      </c>
      <c r="L218" s="254"/>
      <c r="M218" s="255" t="s">
        <v>19</v>
      </c>
      <c r="N218" s="256" t="s">
        <v>40</v>
      </c>
      <c r="O218" s="83"/>
      <c r="P218" s="234">
        <f>O218*H218</f>
        <v>0</v>
      </c>
      <c r="Q218" s="234">
        <v>0.00208</v>
      </c>
      <c r="R218" s="234">
        <f>Q218*H218</f>
        <v>0.39519999999999994</v>
      </c>
      <c r="S218" s="234">
        <v>0</v>
      </c>
      <c r="T218" s="235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6" t="s">
        <v>158</v>
      </c>
      <c r="AT218" s="236" t="s">
        <v>205</v>
      </c>
      <c r="AU218" s="236" t="s">
        <v>78</v>
      </c>
      <c r="AY218" s="16" t="s">
        <v>117</v>
      </c>
      <c r="BE218" s="237">
        <f>IF(N218="základní",J218,0)</f>
        <v>0</v>
      </c>
      <c r="BF218" s="237">
        <f>IF(N218="snížená",J218,0)</f>
        <v>0</v>
      </c>
      <c r="BG218" s="237">
        <f>IF(N218="zákl. přenesená",J218,0)</f>
        <v>0</v>
      </c>
      <c r="BH218" s="237">
        <f>IF(N218="sníž. přenesená",J218,0)</f>
        <v>0</v>
      </c>
      <c r="BI218" s="237">
        <f>IF(N218="nulová",J218,0)</f>
        <v>0</v>
      </c>
      <c r="BJ218" s="16" t="s">
        <v>76</v>
      </c>
      <c r="BK218" s="237">
        <f>ROUND(I218*H218,2)</f>
        <v>0</v>
      </c>
      <c r="BL218" s="16" t="s">
        <v>125</v>
      </c>
      <c r="BM218" s="236" t="s">
        <v>413</v>
      </c>
    </row>
    <row r="219" spans="1:47" s="2" customFormat="1" ht="12">
      <c r="A219" s="37"/>
      <c r="B219" s="38"/>
      <c r="C219" s="39"/>
      <c r="D219" s="238" t="s">
        <v>127</v>
      </c>
      <c r="E219" s="39"/>
      <c r="F219" s="239" t="s">
        <v>412</v>
      </c>
      <c r="G219" s="39"/>
      <c r="H219" s="39"/>
      <c r="I219" s="145"/>
      <c r="J219" s="39"/>
      <c r="K219" s="39"/>
      <c r="L219" s="43"/>
      <c r="M219" s="240"/>
      <c r="N219" s="241"/>
      <c r="O219" s="83"/>
      <c r="P219" s="83"/>
      <c r="Q219" s="83"/>
      <c r="R219" s="83"/>
      <c r="S219" s="83"/>
      <c r="T219" s="84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127</v>
      </c>
      <c r="AU219" s="16" t="s">
        <v>78</v>
      </c>
    </row>
    <row r="220" spans="1:51" s="13" customFormat="1" ht="12">
      <c r="A220" s="13"/>
      <c r="B220" s="257"/>
      <c r="C220" s="258"/>
      <c r="D220" s="238" t="s">
        <v>400</v>
      </c>
      <c r="E220" s="258"/>
      <c r="F220" s="259" t="s">
        <v>401</v>
      </c>
      <c r="G220" s="258"/>
      <c r="H220" s="260">
        <v>190</v>
      </c>
      <c r="I220" s="261"/>
      <c r="J220" s="258"/>
      <c r="K220" s="258"/>
      <c r="L220" s="262"/>
      <c r="M220" s="263"/>
      <c r="N220" s="264"/>
      <c r="O220" s="264"/>
      <c r="P220" s="264"/>
      <c r="Q220" s="264"/>
      <c r="R220" s="264"/>
      <c r="S220" s="264"/>
      <c r="T220" s="26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6" t="s">
        <v>400</v>
      </c>
      <c r="AU220" s="266" t="s">
        <v>78</v>
      </c>
      <c r="AV220" s="13" t="s">
        <v>78</v>
      </c>
      <c r="AW220" s="13" t="s">
        <v>4</v>
      </c>
      <c r="AX220" s="13" t="s">
        <v>76</v>
      </c>
      <c r="AY220" s="266" t="s">
        <v>117</v>
      </c>
    </row>
    <row r="221" spans="1:65" s="2" customFormat="1" ht="16.5" customHeight="1">
      <c r="A221" s="37"/>
      <c r="B221" s="38"/>
      <c r="C221" s="247" t="s">
        <v>414</v>
      </c>
      <c r="D221" s="247" t="s">
        <v>205</v>
      </c>
      <c r="E221" s="248" t="s">
        <v>415</v>
      </c>
      <c r="F221" s="249" t="s">
        <v>416</v>
      </c>
      <c r="G221" s="250" t="s">
        <v>201</v>
      </c>
      <c r="H221" s="251">
        <v>190</v>
      </c>
      <c r="I221" s="252"/>
      <c r="J221" s="253">
        <f>ROUND(I221*H221,2)</f>
        <v>0</v>
      </c>
      <c r="K221" s="249" t="s">
        <v>195</v>
      </c>
      <c r="L221" s="254"/>
      <c r="M221" s="255" t="s">
        <v>19</v>
      </c>
      <c r="N221" s="256" t="s">
        <v>40</v>
      </c>
      <c r="O221" s="83"/>
      <c r="P221" s="234">
        <f>O221*H221</f>
        <v>0</v>
      </c>
      <c r="Q221" s="234">
        <v>0.00144</v>
      </c>
      <c r="R221" s="234">
        <f>Q221*H221</f>
        <v>0.2736</v>
      </c>
      <c r="S221" s="234">
        <v>0</v>
      </c>
      <c r="T221" s="235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6" t="s">
        <v>78</v>
      </c>
      <c r="AT221" s="236" t="s">
        <v>205</v>
      </c>
      <c r="AU221" s="236" t="s">
        <v>78</v>
      </c>
      <c r="AY221" s="16" t="s">
        <v>117</v>
      </c>
      <c r="BE221" s="237">
        <f>IF(N221="základní",J221,0)</f>
        <v>0</v>
      </c>
      <c r="BF221" s="237">
        <f>IF(N221="snížená",J221,0)</f>
        <v>0</v>
      </c>
      <c r="BG221" s="237">
        <f>IF(N221="zákl. přenesená",J221,0)</f>
        <v>0</v>
      </c>
      <c r="BH221" s="237">
        <f>IF(N221="sníž. přenesená",J221,0)</f>
        <v>0</v>
      </c>
      <c r="BI221" s="237">
        <f>IF(N221="nulová",J221,0)</f>
        <v>0</v>
      </c>
      <c r="BJ221" s="16" t="s">
        <v>76</v>
      </c>
      <c r="BK221" s="237">
        <f>ROUND(I221*H221,2)</f>
        <v>0</v>
      </c>
      <c r="BL221" s="16" t="s">
        <v>76</v>
      </c>
      <c r="BM221" s="236" t="s">
        <v>417</v>
      </c>
    </row>
    <row r="222" spans="1:47" s="2" customFormat="1" ht="12">
      <c r="A222" s="37"/>
      <c r="B222" s="38"/>
      <c r="C222" s="39"/>
      <c r="D222" s="238" t="s">
        <v>127</v>
      </c>
      <c r="E222" s="39"/>
      <c r="F222" s="239" t="s">
        <v>416</v>
      </c>
      <c r="G222" s="39"/>
      <c r="H222" s="39"/>
      <c r="I222" s="145"/>
      <c r="J222" s="39"/>
      <c r="K222" s="39"/>
      <c r="L222" s="43"/>
      <c r="M222" s="240"/>
      <c r="N222" s="241"/>
      <c r="O222" s="83"/>
      <c r="P222" s="83"/>
      <c r="Q222" s="83"/>
      <c r="R222" s="83"/>
      <c r="S222" s="83"/>
      <c r="T222" s="84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127</v>
      </c>
      <c r="AU222" s="16" t="s">
        <v>78</v>
      </c>
    </row>
    <row r="223" spans="1:65" s="2" customFormat="1" ht="16.5" customHeight="1">
      <c r="A223" s="37"/>
      <c r="B223" s="38"/>
      <c r="C223" s="247" t="s">
        <v>418</v>
      </c>
      <c r="D223" s="247" t="s">
        <v>205</v>
      </c>
      <c r="E223" s="248" t="s">
        <v>419</v>
      </c>
      <c r="F223" s="249" t="s">
        <v>420</v>
      </c>
      <c r="G223" s="250" t="s">
        <v>201</v>
      </c>
      <c r="H223" s="251">
        <v>190</v>
      </c>
      <c r="I223" s="252"/>
      <c r="J223" s="253">
        <f>ROUND(I223*H223,2)</f>
        <v>0</v>
      </c>
      <c r="K223" s="249" t="s">
        <v>195</v>
      </c>
      <c r="L223" s="254"/>
      <c r="M223" s="255" t="s">
        <v>19</v>
      </c>
      <c r="N223" s="256" t="s">
        <v>40</v>
      </c>
      <c r="O223" s="83"/>
      <c r="P223" s="234">
        <f>O223*H223</f>
        <v>0</v>
      </c>
      <c r="Q223" s="234">
        <v>0.00183</v>
      </c>
      <c r="R223" s="234">
        <f>Q223*H223</f>
        <v>0.3477</v>
      </c>
      <c r="S223" s="234">
        <v>0</v>
      </c>
      <c r="T223" s="235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6" t="s">
        <v>158</v>
      </c>
      <c r="AT223" s="236" t="s">
        <v>205</v>
      </c>
      <c r="AU223" s="236" t="s">
        <v>78</v>
      </c>
      <c r="AY223" s="16" t="s">
        <v>117</v>
      </c>
      <c r="BE223" s="237">
        <f>IF(N223="základní",J223,0)</f>
        <v>0</v>
      </c>
      <c r="BF223" s="237">
        <f>IF(N223="snížená",J223,0)</f>
        <v>0</v>
      </c>
      <c r="BG223" s="237">
        <f>IF(N223="zákl. přenesená",J223,0)</f>
        <v>0</v>
      </c>
      <c r="BH223" s="237">
        <f>IF(N223="sníž. přenesená",J223,0)</f>
        <v>0</v>
      </c>
      <c r="BI223" s="237">
        <f>IF(N223="nulová",J223,0)</f>
        <v>0</v>
      </c>
      <c r="BJ223" s="16" t="s">
        <v>76</v>
      </c>
      <c r="BK223" s="237">
        <f>ROUND(I223*H223,2)</f>
        <v>0</v>
      </c>
      <c r="BL223" s="16" t="s">
        <v>125</v>
      </c>
      <c r="BM223" s="236" t="s">
        <v>421</v>
      </c>
    </row>
    <row r="224" spans="1:47" s="2" customFormat="1" ht="12">
      <c r="A224" s="37"/>
      <c r="B224" s="38"/>
      <c r="C224" s="39"/>
      <c r="D224" s="238" t="s">
        <v>127</v>
      </c>
      <c r="E224" s="39"/>
      <c r="F224" s="239" t="s">
        <v>420</v>
      </c>
      <c r="G224" s="39"/>
      <c r="H224" s="39"/>
      <c r="I224" s="145"/>
      <c r="J224" s="39"/>
      <c r="K224" s="39"/>
      <c r="L224" s="43"/>
      <c r="M224" s="240"/>
      <c r="N224" s="241"/>
      <c r="O224" s="83"/>
      <c r="P224" s="83"/>
      <c r="Q224" s="83"/>
      <c r="R224" s="83"/>
      <c r="S224" s="83"/>
      <c r="T224" s="84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127</v>
      </c>
      <c r="AU224" s="16" t="s">
        <v>78</v>
      </c>
    </row>
    <row r="225" spans="1:51" s="13" customFormat="1" ht="12">
      <c r="A225" s="13"/>
      <c r="B225" s="257"/>
      <c r="C225" s="258"/>
      <c r="D225" s="238" t="s">
        <v>400</v>
      </c>
      <c r="E225" s="258"/>
      <c r="F225" s="259" t="s">
        <v>401</v>
      </c>
      <c r="G225" s="258"/>
      <c r="H225" s="260">
        <v>190</v>
      </c>
      <c r="I225" s="261"/>
      <c r="J225" s="258"/>
      <c r="K225" s="258"/>
      <c r="L225" s="262"/>
      <c r="M225" s="263"/>
      <c r="N225" s="264"/>
      <c r="O225" s="264"/>
      <c r="P225" s="264"/>
      <c r="Q225" s="264"/>
      <c r="R225" s="264"/>
      <c r="S225" s="264"/>
      <c r="T225" s="26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6" t="s">
        <v>400</v>
      </c>
      <c r="AU225" s="266" t="s">
        <v>78</v>
      </c>
      <c r="AV225" s="13" t="s">
        <v>78</v>
      </c>
      <c r="AW225" s="13" t="s">
        <v>4</v>
      </c>
      <c r="AX225" s="13" t="s">
        <v>76</v>
      </c>
      <c r="AY225" s="266" t="s">
        <v>117</v>
      </c>
    </row>
    <row r="226" spans="1:65" s="2" customFormat="1" ht="16.5" customHeight="1">
      <c r="A226" s="37"/>
      <c r="B226" s="38"/>
      <c r="C226" s="247" t="s">
        <v>422</v>
      </c>
      <c r="D226" s="247" t="s">
        <v>205</v>
      </c>
      <c r="E226" s="248" t="s">
        <v>423</v>
      </c>
      <c r="F226" s="249" t="s">
        <v>424</v>
      </c>
      <c r="G226" s="250" t="s">
        <v>201</v>
      </c>
      <c r="H226" s="251">
        <v>190</v>
      </c>
      <c r="I226" s="252"/>
      <c r="J226" s="253">
        <f>ROUND(I226*H226,2)</f>
        <v>0</v>
      </c>
      <c r="K226" s="249" t="s">
        <v>195</v>
      </c>
      <c r="L226" s="254"/>
      <c r="M226" s="255" t="s">
        <v>19</v>
      </c>
      <c r="N226" s="256" t="s">
        <v>40</v>
      </c>
      <c r="O226" s="83"/>
      <c r="P226" s="234">
        <f>O226*H226</f>
        <v>0</v>
      </c>
      <c r="Q226" s="234">
        <v>0.00174</v>
      </c>
      <c r="R226" s="234">
        <f>Q226*H226</f>
        <v>0.3306</v>
      </c>
      <c r="S226" s="234">
        <v>0</v>
      </c>
      <c r="T226" s="23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6" t="s">
        <v>78</v>
      </c>
      <c r="AT226" s="236" t="s">
        <v>205</v>
      </c>
      <c r="AU226" s="236" t="s">
        <v>78</v>
      </c>
      <c r="AY226" s="16" t="s">
        <v>117</v>
      </c>
      <c r="BE226" s="237">
        <f>IF(N226="základní",J226,0)</f>
        <v>0</v>
      </c>
      <c r="BF226" s="237">
        <f>IF(N226="snížená",J226,0)</f>
        <v>0</v>
      </c>
      <c r="BG226" s="237">
        <f>IF(N226="zákl. přenesená",J226,0)</f>
        <v>0</v>
      </c>
      <c r="BH226" s="237">
        <f>IF(N226="sníž. přenesená",J226,0)</f>
        <v>0</v>
      </c>
      <c r="BI226" s="237">
        <f>IF(N226="nulová",J226,0)</f>
        <v>0</v>
      </c>
      <c r="BJ226" s="16" t="s">
        <v>76</v>
      </c>
      <c r="BK226" s="237">
        <f>ROUND(I226*H226,2)</f>
        <v>0</v>
      </c>
      <c r="BL226" s="16" t="s">
        <v>76</v>
      </c>
      <c r="BM226" s="236" t="s">
        <v>425</v>
      </c>
    </row>
    <row r="227" spans="1:47" s="2" customFormat="1" ht="12">
      <c r="A227" s="37"/>
      <c r="B227" s="38"/>
      <c r="C227" s="39"/>
      <c r="D227" s="238" t="s">
        <v>127</v>
      </c>
      <c r="E227" s="39"/>
      <c r="F227" s="239" t="s">
        <v>424</v>
      </c>
      <c r="G227" s="39"/>
      <c r="H227" s="39"/>
      <c r="I227" s="145"/>
      <c r="J227" s="39"/>
      <c r="K227" s="39"/>
      <c r="L227" s="43"/>
      <c r="M227" s="240"/>
      <c r="N227" s="241"/>
      <c r="O227" s="83"/>
      <c r="P227" s="83"/>
      <c r="Q227" s="83"/>
      <c r="R227" s="83"/>
      <c r="S227" s="83"/>
      <c r="T227" s="84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127</v>
      </c>
      <c r="AU227" s="16" t="s">
        <v>78</v>
      </c>
    </row>
    <row r="228" spans="1:65" s="2" customFormat="1" ht="16.5" customHeight="1">
      <c r="A228" s="37"/>
      <c r="B228" s="38"/>
      <c r="C228" s="247" t="s">
        <v>426</v>
      </c>
      <c r="D228" s="247" t="s">
        <v>205</v>
      </c>
      <c r="E228" s="248" t="s">
        <v>427</v>
      </c>
      <c r="F228" s="249" t="s">
        <v>428</v>
      </c>
      <c r="G228" s="250" t="s">
        <v>201</v>
      </c>
      <c r="H228" s="251">
        <v>190</v>
      </c>
      <c r="I228" s="252"/>
      <c r="J228" s="253">
        <f>ROUND(I228*H228,2)</f>
        <v>0</v>
      </c>
      <c r="K228" s="249" t="s">
        <v>195</v>
      </c>
      <c r="L228" s="254"/>
      <c r="M228" s="255" t="s">
        <v>19</v>
      </c>
      <c r="N228" s="256" t="s">
        <v>40</v>
      </c>
      <c r="O228" s="83"/>
      <c r="P228" s="234">
        <f>O228*H228</f>
        <v>0</v>
      </c>
      <c r="Q228" s="234">
        <v>0.00172</v>
      </c>
      <c r="R228" s="234">
        <f>Q228*H228</f>
        <v>0.3268</v>
      </c>
      <c r="S228" s="234">
        <v>0</v>
      </c>
      <c r="T228" s="235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6" t="s">
        <v>158</v>
      </c>
      <c r="AT228" s="236" t="s">
        <v>205</v>
      </c>
      <c r="AU228" s="236" t="s">
        <v>78</v>
      </c>
      <c r="AY228" s="16" t="s">
        <v>117</v>
      </c>
      <c r="BE228" s="237">
        <f>IF(N228="základní",J228,0)</f>
        <v>0</v>
      </c>
      <c r="BF228" s="237">
        <f>IF(N228="snížená",J228,0)</f>
        <v>0</v>
      </c>
      <c r="BG228" s="237">
        <f>IF(N228="zákl. přenesená",J228,0)</f>
        <v>0</v>
      </c>
      <c r="BH228" s="237">
        <f>IF(N228="sníž. přenesená",J228,0)</f>
        <v>0</v>
      </c>
      <c r="BI228" s="237">
        <f>IF(N228="nulová",J228,0)</f>
        <v>0</v>
      </c>
      <c r="BJ228" s="16" t="s">
        <v>76</v>
      </c>
      <c r="BK228" s="237">
        <f>ROUND(I228*H228,2)</f>
        <v>0</v>
      </c>
      <c r="BL228" s="16" t="s">
        <v>125</v>
      </c>
      <c r="BM228" s="236" t="s">
        <v>429</v>
      </c>
    </row>
    <row r="229" spans="1:47" s="2" customFormat="1" ht="12">
      <c r="A229" s="37"/>
      <c r="B229" s="38"/>
      <c r="C229" s="39"/>
      <c r="D229" s="238" t="s">
        <v>127</v>
      </c>
      <c r="E229" s="39"/>
      <c r="F229" s="239" t="s">
        <v>428</v>
      </c>
      <c r="G229" s="39"/>
      <c r="H229" s="39"/>
      <c r="I229" s="145"/>
      <c r="J229" s="39"/>
      <c r="K229" s="39"/>
      <c r="L229" s="43"/>
      <c r="M229" s="240"/>
      <c r="N229" s="241"/>
      <c r="O229" s="83"/>
      <c r="P229" s="83"/>
      <c r="Q229" s="83"/>
      <c r="R229" s="83"/>
      <c r="S229" s="83"/>
      <c r="T229" s="84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127</v>
      </c>
      <c r="AU229" s="16" t="s">
        <v>78</v>
      </c>
    </row>
    <row r="230" spans="1:51" s="13" customFormat="1" ht="12">
      <c r="A230" s="13"/>
      <c r="B230" s="257"/>
      <c r="C230" s="258"/>
      <c r="D230" s="238" t="s">
        <v>400</v>
      </c>
      <c r="E230" s="258"/>
      <c r="F230" s="259" t="s">
        <v>401</v>
      </c>
      <c r="G230" s="258"/>
      <c r="H230" s="260">
        <v>190</v>
      </c>
      <c r="I230" s="261"/>
      <c r="J230" s="258"/>
      <c r="K230" s="258"/>
      <c r="L230" s="262"/>
      <c r="M230" s="263"/>
      <c r="N230" s="264"/>
      <c r="O230" s="264"/>
      <c r="P230" s="264"/>
      <c r="Q230" s="264"/>
      <c r="R230" s="264"/>
      <c r="S230" s="264"/>
      <c r="T230" s="26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6" t="s">
        <v>400</v>
      </c>
      <c r="AU230" s="266" t="s">
        <v>78</v>
      </c>
      <c r="AV230" s="13" t="s">
        <v>78</v>
      </c>
      <c r="AW230" s="13" t="s">
        <v>4</v>
      </c>
      <c r="AX230" s="13" t="s">
        <v>76</v>
      </c>
      <c r="AY230" s="266" t="s">
        <v>117</v>
      </c>
    </row>
    <row r="231" spans="1:65" s="2" customFormat="1" ht="16.5" customHeight="1">
      <c r="A231" s="37"/>
      <c r="B231" s="38"/>
      <c r="C231" s="247" t="s">
        <v>430</v>
      </c>
      <c r="D231" s="247" t="s">
        <v>205</v>
      </c>
      <c r="E231" s="248" t="s">
        <v>431</v>
      </c>
      <c r="F231" s="249" t="s">
        <v>432</v>
      </c>
      <c r="G231" s="250" t="s">
        <v>201</v>
      </c>
      <c r="H231" s="251">
        <v>190</v>
      </c>
      <c r="I231" s="252"/>
      <c r="J231" s="253">
        <f>ROUND(I231*H231,2)</f>
        <v>0</v>
      </c>
      <c r="K231" s="249" t="s">
        <v>195</v>
      </c>
      <c r="L231" s="254"/>
      <c r="M231" s="255" t="s">
        <v>19</v>
      </c>
      <c r="N231" s="256" t="s">
        <v>40</v>
      </c>
      <c r="O231" s="83"/>
      <c r="P231" s="234">
        <f>O231*H231</f>
        <v>0</v>
      </c>
      <c r="Q231" s="234">
        <v>0.0018</v>
      </c>
      <c r="R231" s="234">
        <f>Q231*H231</f>
        <v>0.34199999999999997</v>
      </c>
      <c r="S231" s="234">
        <v>0</v>
      </c>
      <c r="T231" s="235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6" t="s">
        <v>158</v>
      </c>
      <c r="AT231" s="236" t="s">
        <v>205</v>
      </c>
      <c r="AU231" s="236" t="s">
        <v>78</v>
      </c>
      <c r="AY231" s="16" t="s">
        <v>117</v>
      </c>
      <c r="BE231" s="237">
        <f>IF(N231="základní",J231,0)</f>
        <v>0</v>
      </c>
      <c r="BF231" s="237">
        <f>IF(N231="snížená",J231,0)</f>
        <v>0</v>
      </c>
      <c r="BG231" s="237">
        <f>IF(N231="zákl. přenesená",J231,0)</f>
        <v>0</v>
      </c>
      <c r="BH231" s="237">
        <f>IF(N231="sníž. přenesená",J231,0)</f>
        <v>0</v>
      </c>
      <c r="BI231" s="237">
        <f>IF(N231="nulová",J231,0)</f>
        <v>0</v>
      </c>
      <c r="BJ231" s="16" t="s">
        <v>76</v>
      </c>
      <c r="BK231" s="237">
        <f>ROUND(I231*H231,2)</f>
        <v>0</v>
      </c>
      <c r="BL231" s="16" t="s">
        <v>125</v>
      </c>
      <c r="BM231" s="236" t="s">
        <v>433</v>
      </c>
    </row>
    <row r="232" spans="1:47" s="2" customFormat="1" ht="12">
      <c r="A232" s="37"/>
      <c r="B232" s="38"/>
      <c r="C232" s="39"/>
      <c r="D232" s="238" t="s">
        <v>127</v>
      </c>
      <c r="E232" s="39"/>
      <c r="F232" s="239" t="s">
        <v>432</v>
      </c>
      <c r="G232" s="39"/>
      <c r="H232" s="39"/>
      <c r="I232" s="145"/>
      <c r="J232" s="39"/>
      <c r="K232" s="39"/>
      <c r="L232" s="43"/>
      <c r="M232" s="240"/>
      <c r="N232" s="241"/>
      <c r="O232" s="83"/>
      <c r="P232" s="83"/>
      <c r="Q232" s="83"/>
      <c r="R232" s="83"/>
      <c r="S232" s="83"/>
      <c r="T232" s="84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127</v>
      </c>
      <c r="AU232" s="16" t="s">
        <v>78</v>
      </c>
    </row>
    <row r="233" spans="1:51" s="13" customFormat="1" ht="12">
      <c r="A233" s="13"/>
      <c r="B233" s="257"/>
      <c r="C233" s="258"/>
      <c r="D233" s="238" t="s">
        <v>400</v>
      </c>
      <c r="E233" s="258"/>
      <c r="F233" s="259" t="s">
        <v>401</v>
      </c>
      <c r="G233" s="258"/>
      <c r="H233" s="260">
        <v>190</v>
      </c>
      <c r="I233" s="261"/>
      <c r="J233" s="258"/>
      <c r="K233" s="258"/>
      <c r="L233" s="262"/>
      <c r="M233" s="263"/>
      <c r="N233" s="264"/>
      <c r="O233" s="264"/>
      <c r="P233" s="264"/>
      <c r="Q233" s="264"/>
      <c r="R233" s="264"/>
      <c r="S233" s="264"/>
      <c r="T233" s="26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6" t="s">
        <v>400</v>
      </c>
      <c r="AU233" s="266" t="s">
        <v>78</v>
      </c>
      <c r="AV233" s="13" t="s">
        <v>78</v>
      </c>
      <c r="AW233" s="13" t="s">
        <v>4</v>
      </c>
      <c r="AX233" s="13" t="s">
        <v>76</v>
      </c>
      <c r="AY233" s="266" t="s">
        <v>117</v>
      </c>
    </row>
    <row r="234" spans="1:65" s="2" customFormat="1" ht="16.5" customHeight="1">
      <c r="A234" s="37"/>
      <c r="B234" s="38"/>
      <c r="C234" s="225" t="s">
        <v>434</v>
      </c>
      <c r="D234" s="225" t="s">
        <v>120</v>
      </c>
      <c r="E234" s="226" t="s">
        <v>435</v>
      </c>
      <c r="F234" s="227" t="s">
        <v>436</v>
      </c>
      <c r="G234" s="228" t="s">
        <v>201</v>
      </c>
      <c r="H234" s="229">
        <v>400</v>
      </c>
      <c r="I234" s="230"/>
      <c r="J234" s="231">
        <f>ROUND(I234*H234,2)</f>
        <v>0</v>
      </c>
      <c r="K234" s="227" t="s">
        <v>195</v>
      </c>
      <c r="L234" s="43"/>
      <c r="M234" s="232" t="s">
        <v>19</v>
      </c>
      <c r="N234" s="233" t="s">
        <v>40</v>
      </c>
      <c r="O234" s="83"/>
      <c r="P234" s="234">
        <f>O234*H234</f>
        <v>0</v>
      </c>
      <c r="Q234" s="234">
        <v>0</v>
      </c>
      <c r="R234" s="234">
        <f>Q234*H234</f>
        <v>0</v>
      </c>
      <c r="S234" s="234">
        <v>0</v>
      </c>
      <c r="T234" s="235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6" t="s">
        <v>125</v>
      </c>
      <c r="AT234" s="236" t="s">
        <v>120</v>
      </c>
      <c r="AU234" s="236" t="s">
        <v>78</v>
      </c>
      <c r="AY234" s="16" t="s">
        <v>117</v>
      </c>
      <c r="BE234" s="237">
        <f>IF(N234="základní",J234,0)</f>
        <v>0</v>
      </c>
      <c r="BF234" s="237">
        <f>IF(N234="snížená",J234,0)</f>
        <v>0</v>
      </c>
      <c r="BG234" s="237">
        <f>IF(N234="zákl. přenesená",J234,0)</f>
        <v>0</v>
      </c>
      <c r="BH234" s="237">
        <f>IF(N234="sníž. přenesená",J234,0)</f>
        <v>0</v>
      </c>
      <c r="BI234" s="237">
        <f>IF(N234="nulová",J234,0)</f>
        <v>0</v>
      </c>
      <c r="BJ234" s="16" t="s">
        <v>76</v>
      </c>
      <c r="BK234" s="237">
        <f>ROUND(I234*H234,2)</f>
        <v>0</v>
      </c>
      <c r="BL234" s="16" t="s">
        <v>125</v>
      </c>
      <c r="BM234" s="236" t="s">
        <v>437</v>
      </c>
    </row>
    <row r="235" spans="1:47" s="2" customFormat="1" ht="12">
      <c r="A235" s="37"/>
      <c r="B235" s="38"/>
      <c r="C235" s="39"/>
      <c r="D235" s="238" t="s">
        <v>127</v>
      </c>
      <c r="E235" s="39"/>
      <c r="F235" s="239" t="s">
        <v>438</v>
      </c>
      <c r="G235" s="39"/>
      <c r="H235" s="39"/>
      <c r="I235" s="145"/>
      <c r="J235" s="39"/>
      <c r="K235" s="39"/>
      <c r="L235" s="43"/>
      <c r="M235" s="240"/>
      <c r="N235" s="241"/>
      <c r="O235" s="83"/>
      <c r="P235" s="83"/>
      <c r="Q235" s="83"/>
      <c r="R235" s="83"/>
      <c r="S235" s="83"/>
      <c r="T235" s="84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127</v>
      </c>
      <c r="AU235" s="16" t="s">
        <v>78</v>
      </c>
    </row>
    <row r="236" spans="1:47" s="2" customFormat="1" ht="12">
      <c r="A236" s="37"/>
      <c r="B236" s="38"/>
      <c r="C236" s="39"/>
      <c r="D236" s="238" t="s">
        <v>129</v>
      </c>
      <c r="E236" s="39"/>
      <c r="F236" s="242" t="s">
        <v>395</v>
      </c>
      <c r="G236" s="39"/>
      <c r="H236" s="39"/>
      <c r="I236" s="145"/>
      <c r="J236" s="39"/>
      <c r="K236" s="39"/>
      <c r="L236" s="43"/>
      <c r="M236" s="240"/>
      <c r="N236" s="241"/>
      <c r="O236" s="83"/>
      <c r="P236" s="83"/>
      <c r="Q236" s="83"/>
      <c r="R236" s="83"/>
      <c r="S236" s="83"/>
      <c r="T236" s="84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129</v>
      </c>
      <c r="AU236" s="16" t="s">
        <v>78</v>
      </c>
    </row>
    <row r="237" spans="1:65" s="2" customFormat="1" ht="16.5" customHeight="1">
      <c r="A237" s="37"/>
      <c r="B237" s="38"/>
      <c r="C237" s="247" t="s">
        <v>439</v>
      </c>
      <c r="D237" s="247" t="s">
        <v>205</v>
      </c>
      <c r="E237" s="248" t="s">
        <v>440</v>
      </c>
      <c r="F237" s="249" t="s">
        <v>441</v>
      </c>
      <c r="G237" s="250" t="s">
        <v>201</v>
      </c>
      <c r="H237" s="251">
        <v>200</v>
      </c>
      <c r="I237" s="252"/>
      <c r="J237" s="253">
        <f>ROUND(I237*H237,2)</f>
        <v>0</v>
      </c>
      <c r="K237" s="249" t="s">
        <v>195</v>
      </c>
      <c r="L237" s="254"/>
      <c r="M237" s="255" t="s">
        <v>19</v>
      </c>
      <c r="N237" s="256" t="s">
        <v>40</v>
      </c>
      <c r="O237" s="83"/>
      <c r="P237" s="234">
        <f>O237*H237</f>
        <v>0</v>
      </c>
      <c r="Q237" s="234">
        <v>0.0011</v>
      </c>
      <c r="R237" s="234">
        <f>Q237*H237</f>
        <v>0.22</v>
      </c>
      <c r="S237" s="234">
        <v>0</v>
      </c>
      <c r="T237" s="235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6" t="s">
        <v>158</v>
      </c>
      <c r="AT237" s="236" t="s">
        <v>205</v>
      </c>
      <c r="AU237" s="236" t="s">
        <v>78</v>
      </c>
      <c r="AY237" s="16" t="s">
        <v>117</v>
      </c>
      <c r="BE237" s="237">
        <f>IF(N237="základní",J237,0)</f>
        <v>0</v>
      </c>
      <c r="BF237" s="237">
        <f>IF(N237="snížená",J237,0)</f>
        <v>0</v>
      </c>
      <c r="BG237" s="237">
        <f>IF(N237="zákl. přenesená",J237,0)</f>
        <v>0</v>
      </c>
      <c r="BH237" s="237">
        <f>IF(N237="sníž. přenesená",J237,0)</f>
        <v>0</v>
      </c>
      <c r="BI237" s="237">
        <f>IF(N237="nulová",J237,0)</f>
        <v>0</v>
      </c>
      <c r="BJ237" s="16" t="s">
        <v>76</v>
      </c>
      <c r="BK237" s="237">
        <f>ROUND(I237*H237,2)</f>
        <v>0</v>
      </c>
      <c r="BL237" s="16" t="s">
        <v>125</v>
      </c>
      <c r="BM237" s="236" t="s">
        <v>442</v>
      </c>
    </row>
    <row r="238" spans="1:47" s="2" customFormat="1" ht="12">
      <c r="A238" s="37"/>
      <c r="B238" s="38"/>
      <c r="C238" s="39"/>
      <c r="D238" s="238" t="s">
        <v>127</v>
      </c>
      <c r="E238" s="39"/>
      <c r="F238" s="239" t="s">
        <v>441</v>
      </c>
      <c r="G238" s="39"/>
      <c r="H238" s="39"/>
      <c r="I238" s="145"/>
      <c r="J238" s="39"/>
      <c r="K238" s="39"/>
      <c r="L238" s="43"/>
      <c r="M238" s="240"/>
      <c r="N238" s="241"/>
      <c r="O238" s="83"/>
      <c r="P238" s="83"/>
      <c r="Q238" s="83"/>
      <c r="R238" s="83"/>
      <c r="S238" s="83"/>
      <c r="T238" s="84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127</v>
      </c>
      <c r="AU238" s="16" t="s">
        <v>78</v>
      </c>
    </row>
    <row r="239" spans="1:51" s="13" customFormat="1" ht="12">
      <c r="A239" s="13"/>
      <c r="B239" s="257"/>
      <c r="C239" s="258"/>
      <c r="D239" s="238" t="s">
        <v>400</v>
      </c>
      <c r="E239" s="258"/>
      <c r="F239" s="259" t="s">
        <v>443</v>
      </c>
      <c r="G239" s="258"/>
      <c r="H239" s="260">
        <v>200</v>
      </c>
      <c r="I239" s="261"/>
      <c r="J239" s="258"/>
      <c r="K239" s="258"/>
      <c r="L239" s="262"/>
      <c r="M239" s="263"/>
      <c r="N239" s="264"/>
      <c r="O239" s="264"/>
      <c r="P239" s="264"/>
      <c r="Q239" s="264"/>
      <c r="R239" s="264"/>
      <c r="S239" s="264"/>
      <c r="T239" s="26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6" t="s">
        <v>400</v>
      </c>
      <c r="AU239" s="266" t="s">
        <v>78</v>
      </c>
      <c r="AV239" s="13" t="s">
        <v>78</v>
      </c>
      <c r="AW239" s="13" t="s">
        <v>4</v>
      </c>
      <c r="AX239" s="13" t="s">
        <v>76</v>
      </c>
      <c r="AY239" s="266" t="s">
        <v>117</v>
      </c>
    </row>
    <row r="240" spans="1:65" s="2" customFormat="1" ht="16.5" customHeight="1">
      <c r="A240" s="37"/>
      <c r="B240" s="38"/>
      <c r="C240" s="247" t="s">
        <v>444</v>
      </c>
      <c r="D240" s="247" t="s">
        <v>205</v>
      </c>
      <c r="E240" s="248" t="s">
        <v>445</v>
      </c>
      <c r="F240" s="249" t="s">
        <v>446</v>
      </c>
      <c r="G240" s="250" t="s">
        <v>201</v>
      </c>
      <c r="H240" s="251">
        <v>200</v>
      </c>
      <c r="I240" s="252"/>
      <c r="J240" s="253">
        <f>ROUND(I240*H240,2)</f>
        <v>0</v>
      </c>
      <c r="K240" s="249" t="s">
        <v>195</v>
      </c>
      <c r="L240" s="254"/>
      <c r="M240" s="255" t="s">
        <v>19</v>
      </c>
      <c r="N240" s="256" t="s">
        <v>40</v>
      </c>
      <c r="O240" s="83"/>
      <c r="P240" s="234">
        <f>O240*H240</f>
        <v>0</v>
      </c>
      <c r="Q240" s="234">
        <v>0.0008</v>
      </c>
      <c r="R240" s="234">
        <f>Q240*H240</f>
        <v>0.16</v>
      </c>
      <c r="S240" s="234">
        <v>0</v>
      </c>
      <c r="T240" s="235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6" t="s">
        <v>158</v>
      </c>
      <c r="AT240" s="236" t="s">
        <v>205</v>
      </c>
      <c r="AU240" s="236" t="s">
        <v>78</v>
      </c>
      <c r="AY240" s="16" t="s">
        <v>117</v>
      </c>
      <c r="BE240" s="237">
        <f>IF(N240="základní",J240,0)</f>
        <v>0</v>
      </c>
      <c r="BF240" s="237">
        <f>IF(N240="snížená",J240,0)</f>
        <v>0</v>
      </c>
      <c r="BG240" s="237">
        <f>IF(N240="zákl. přenesená",J240,0)</f>
        <v>0</v>
      </c>
      <c r="BH240" s="237">
        <f>IF(N240="sníž. přenesená",J240,0)</f>
        <v>0</v>
      </c>
      <c r="BI240" s="237">
        <f>IF(N240="nulová",J240,0)</f>
        <v>0</v>
      </c>
      <c r="BJ240" s="16" t="s">
        <v>76</v>
      </c>
      <c r="BK240" s="237">
        <f>ROUND(I240*H240,2)</f>
        <v>0</v>
      </c>
      <c r="BL240" s="16" t="s">
        <v>125</v>
      </c>
      <c r="BM240" s="236" t="s">
        <v>447</v>
      </c>
    </row>
    <row r="241" spans="1:47" s="2" customFormat="1" ht="12">
      <c r="A241" s="37"/>
      <c r="B241" s="38"/>
      <c r="C241" s="39"/>
      <c r="D241" s="238" t="s">
        <v>127</v>
      </c>
      <c r="E241" s="39"/>
      <c r="F241" s="239" t="s">
        <v>446</v>
      </c>
      <c r="G241" s="39"/>
      <c r="H241" s="39"/>
      <c r="I241" s="145"/>
      <c r="J241" s="39"/>
      <c r="K241" s="39"/>
      <c r="L241" s="43"/>
      <c r="M241" s="240"/>
      <c r="N241" s="241"/>
      <c r="O241" s="83"/>
      <c r="P241" s="83"/>
      <c r="Q241" s="83"/>
      <c r="R241" s="83"/>
      <c r="S241" s="83"/>
      <c r="T241" s="84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127</v>
      </c>
      <c r="AU241" s="16" t="s">
        <v>78</v>
      </c>
    </row>
    <row r="242" spans="1:51" s="13" customFormat="1" ht="12">
      <c r="A242" s="13"/>
      <c r="B242" s="257"/>
      <c r="C242" s="258"/>
      <c r="D242" s="238" t="s">
        <v>400</v>
      </c>
      <c r="E242" s="258"/>
      <c r="F242" s="259" t="s">
        <v>443</v>
      </c>
      <c r="G242" s="258"/>
      <c r="H242" s="260">
        <v>200</v>
      </c>
      <c r="I242" s="261"/>
      <c r="J242" s="258"/>
      <c r="K242" s="258"/>
      <c r="L242" s="262"/>
      <c r="M242" s="263"/>
      <c r="N242" s="264"/>
      <c r="O242" s="264"/>
      <c r="P242" s="264"/>
      <c r="Q242" s="264"/>
      <c r="R242" s="264"/>
      <c r="S242" s="264"/>
      <c r="T242" s="26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6" t="s">
        <v>400</v>
      </c>
      <c r="AU242" s="266" t="s">
        <v>78</v>
      </c>
      <c r="AV242" s="13" t="s">
        <v>78</v>
      </c>
      <c r="AW242" s="13" t="s">
        <v>4</v>
      </c>
      <c r="AX242" s="13" t="s">
        <v>76</v>
      </c>
      <c r="AY242" s="266" t="s">
        <v>117</v>
      </c>
    </row>
    <row r="243" spans="1:65" s="2" customFormat="1" ht="16.5" customHeight="1">
      <c r="A243" s="37"/>
      <c r="B243" s="38"/>
      <c r="C243" s="225" t="s">
        <v>448</v>
      </c>
      <c r="D243" s="225" t="s">
        <v>120</v>
      </c>
      <c r="E243" s="226" t="s">
        <v>449</v>
      </c>
      <c r="F243" s="227" t="s">
        <v>450</v>
      </c>
      <c r="G243" s="228" t="s">
        <v>232</v>
      </c>
      <c r="H243" s="229">
        <v>1000</v>
      </c>
      <c r="I243" s="230"/>
      <c r="J243" s="231">
        <f>ROUND(I243*H243,2)</f>
        <v>0</v>
      </c>
      <c r="K243" s="227" t="s">
        <v>195</v>
      </c>
      <c r="L243" s="43"/>
      <c r="M243" s="232" t="s">
        <v>19</v>
      </c>
      <c r="N243" s="233" t="s">
        <v>40</v>
      </c>
      <c r="O243" s="83"/>
      <c r="P243" s="234">
        <f>O243*H243</f>
        <v>0</v>
      </c>
      <c r="Q243" s="234">
        <v>1E-05</v>
      </c>
      <c r="R243" s="234">
        <f>Q243*H243</f>
        <v>0.01</v>
      </c>
      <c r="S243" s="234">
        <v>0</v>
      </c>
      <c r="T243" s="235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6" t="s">
        <v>125</v>
      </c>
      <c r="AT243" s="236" t="s">
        <v>120</v>
      </c>
      <c r="AU243" s="236" t="s">
        <v>78</v>
      </c>
      <c r="AY243" s="16" t="s">
        <v>117</v>
      </c>
      <c r="BE243" s="237">
        <f>IF(N243="základní",J243,0)</f>
        <v>0</v>
      </c>
      <c r="BF243" s="237">
        <f>IF(N243="snížená",J243,0)</f>
        <v>0</v>
      </c>
      <c r="BG243" s="237">
        <f>IF(N243="zákl. přenesená",J243,0)</f>
        <v>0</v>
      </c>
      <c r="BH243" s="237">
        <f>IF(N243="sníž. přenesená",J243,0)</f>
        <v>0</v>
      </c>
      <c r="BI243" s="237">
        <f>IF(N243="nulová",J243,0)</f>
        <v>0</v>
      </c>
      <c r="BJ243" s="16" t="s">
        <v>76</v>
      </c>
      <c r="BK243" s="237">
        <f>ROUND(I243*H243,2)</f>
        <v>0</v>
      </c>
      <c r="BL243" s="16" t="s">
        <v>125</v>
      </c>
      <c r="BM243" s="236" t="s">
        <v>451</v>
      </c>
    </row>
    <row r="244" spans="1:47" s="2" customFormat="1" ht="12">
      <c r="A244" s="37"/>
      <c r="B244" s="38"/>
      <c r="C244" s="39"/>
      <c r="D244" s="238" t="s">
        <v>127</v>
      </c>
      <c r="E244" s="39"/>
      <c r="F244" s="239" t="s">
        <v>452</v>
      </c>
      <c r="G244" s="39"/>
      <c r="H244" s="39"/>
      <c r="I244" s="145"/>
      <c r="J244" s="39"/>
      <c r="K244" s="39"/>
      <c r="L244" s="43"/>
      <c r="M244" s="240"/>
      <c r="N244" s="241"/>
      <c r="O244" s="83"/>
      <c r="P244" s="83"/>
      <c r="Q244" s="83"/>
      <c r="R244" s="83"/>
      <c r="S244" s="83"/>
      <c r="T244" s="84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127</v>
      </c>
      <c r="AU244" s="16" t="s">
        <v>78</v>
      </c>
    </row>
    <row r="245" spans="1:47" s="2" customFormat="1" ht="12">
      <c r="A245" s="37"/>
      <c r="B245" s="38"/>
      <c r="C245" s="39"/>
      <c r="D245" s="238" t="s">
        <v>129</v>
      </c>
      <c r="E245" s="39"/>
      <c r="F245" s="242" t="s">
        <v>395</v>
      </c>
      <c r="G245" s="39"/>
      <c r="H245" s="39"/>
      <c r="I245" s="145"/>
      <c r="J245" s="39"/>
      <c r="K245" s="39"/>
      <c r="L245" s="43"/>
      <c r="M245" s="240"/>
      <c r="N245" s="241"/>
      <c r="O245" s="83"/>
      <c r="P245" s="83"/>
      <c r="Q245" s="83"/>
      <c r="R245" s="83"/>
      <c r="S245" s="83"/>
      <c r="T245" s="84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129</v>
      </c>
      <c r="AU245" s="16" t="s">
        <v>78</v>
      </c>
    </row>
    <row r="246" spans="1:65" s="2" customFormat="1" ht="16.5" customHeight="1">
      <c r="A246" s="37"/>
      <c r="B246" s="38"/>
      <c r="C246" s="247" t="s">
        <v>453</v>
      </c>
      <c r="D246" s="247" t="s">
        <v>205</v>
      </c>
      <c r="E246" s="248" t="s">
        <v>454</v>
      </c>
      <c r="F246" s="249" t="s">
        <v>455</v>
      </c>
      <c r="G246" s="250" t="s">
        <v>232</v>
      </c>
      <c r="H246" s="251">
        <v>500</v>
      </c>
      <c r="I246" s="252"/>
      <c r="J246" s="253">
        <f>ROUND(I246*H246,2)</f>
        <v>0</v>
      </c>
      <c r="K246" s="249" t="s">
        <v>195</v>
      </c>
      <c r="L246" s="254"/>
      <c r="M246" s="255" t="s">
        <v>19</v>
      </c>
      <c r="N246" s="256" t="s">
        <v>40</v>
      </c>
      <c r="O246" s="83"/>
      <c r="P246" s="234">
        <f>O246*H246</f>
        <v>0</v>
      </c>
      <c r="Q246" s="234">
        <v>0.00036</v>
      </c>
      <c r="R246" s="234">
        <f>Q246*H246</f>
        <v>0.18000000000000002</v>
      </c>
      <c r="S246" s="234">
        <v>0</v>
      </c>
      <c r="T246" s="235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6" t="s">
        <v>158</v>
      </c>
      <c r="AT246" s="236" t="s">
        <v>205</v>
      </c>
      <c r="AU246" s="236" t="s">
        <v>78</v>
      </c>
      <c r="AY246" s="16" t="s">
        <v>117</v>
      </c>
      <c r="BE246" s="237">
        <f>IF(N246="základní",J246,0)</f>
        <v>0</v>
      </c>
      <c r="BF246" s="237">
        <f>IF(N246="snížená",J246,0)</f>
        <v>0</v>
      </c>
      <c r="BG246" s="237">
        <f>IF(N246="zákl. přenesená",J246,0)</f>
        <v>0</v>
      </c>
      <c r="BH246" s="237">
        <f>IF(N246="sníž. přenesená",J246,0)</f>
        <v>0</v>
      </c>
      <c r="BI246" s="237">
        <f>IF(N246="nulová",J246,0)</f>
        <v>0</v>
      </c>
      <c r="BJ246" s="16" t="s">
        <v>76</v>
      </c>
      <c r="BK246" s="237">
        <f>ROUND(I246*H246,2)</f>
        <v>0</v>
      </c>
      <c r="BL246" s="16" t="s">
        <v>125</v>
      </c>
      <c r="BM246" s="236" t="s">
        <v>456</v>
      </c>
    </row>
    <row r="247" spans="1:47" s="2" customFormat="1" ht="12">
      <c r="A247" s="37"/>
      <c r="B247" s="38"/>
      <c r="C247" s="39"/>
      <c r="D247" s="238" t="s">
        <v>127</v>
      </c>
      <c r="E247" s="39"/>
      <c r="F247" s="239" t="s">
        <v>455</v>
      </c>
      <c r="G247" s="39"/>
      <c r="H247" s="39"/>
      <c r="I247" s="145"/>
      <c r="J247" s="39"/>
      <c r="K247" s="39"/>
      <c r="L247" s="43"/>
      <c r="M247" s="240"/>
      <c r="N247" s="241"/>
      <c r="O247" s="83"/>
      <c r="P247" s="83"/>
      <c r="Q247" s="83"/>
      <c r="R247" s="83"/>
      <c r="S247" s="83"/>
      <c r="T247" s="84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127</v>
      </c>
      <c r="AU247" s="16" t="s">
        <v>78</v>
      </c>
    </row>
    <row r="248" spans="1:51" s="13" customFormat="1" ht="12">
      <c r="A248" s="13"/>
      <c r="B248" s="257"/>
      <c r="C248" s="258"/>
      <c r="D248" s="238" t="s">
        <v>400</v>
      </c>
      <c r="E248" s="258"/>
      <c r="F248" s="259" t="s">
        <v>457</v>
      </c>
      <c r="G248" s="258"/>
      <c r="H248" s="260">
        <v>500</v>
      </c>
      <c r="I248" s="261"/>
      <c r="J248" s="258"/>
      <c r="K248" s="258"/>
      <c r="L248" s="262"/>
      <c r="M248" s="263"/>
      <c r="N248" s="264"/>
      <c r="O248" s="264"/>
      <c r="P248" s="264"/>
      <c r="Q248" s="264"/>
      <c r="R248" s="264"/>
      <c r="S248" s="264"/>
      <c r="T248" s="26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6" t="s">
        <v>400</v>
      </c>
      <c r="AU248" s="266" t="s">
        <v>78</v>
      </c>
      <c r="AV248" s="13" t="s">
        <v>78</v>
      </c>
      <c r="AW248" s="13" t="s">
        <v>4</v>
      </c>
      <c r="AX248" s="13" t="s">
        <v>76</v>
      </c>
      <c r="AY248" s="266" t="s">
        <v>117</v>
      </c>
    </row>
    <row r="249" spans="1:65" s="2" customFormat="1" ht="16.5" customHeight="1">
      <c r="A249" s="37"/>
      <c r="B249" s="38"/>
      <c r="C249" s="247" t="s">
        <v>458</v>
      </c>
      <c r="D249" s="247" t="s">
        <v>205</v>
      </c>
      <c r="E249" s="248" t="s">
        <v>459</v>
      </c>
      <c r="F249" s="249" t="s">
        <v>460</v>
      </c>
      <c r="G249" s="250" t="s">
        <v>232</v>
      </c>
      <c r="H249" s="251">
        <v>500</v>
      </c>
      <c r="I249" s="252"/>
      <c r="J249" s="253">
        <f>ROUND(I249*H249,2)</f>
        <v>0</v>
      </c>
      <c r="K249" s="249" t="s">
        <v>195</v>
      </c>
      <c r="L249" s="254"/>
      <c r="M249" s="255" t="s">
        <v>19</v>
      </c>
      <c r="N249" s="256" t="s">
        <v>40</v>
      </c>
      <c r="O249" s="83"/>
      <c r="P249" s="234">
        <f>O249*H249</f>
        <v>0</v>
      </c>
      <c r="Q249" s="234">
        <v>0.00023</v>
      </c>
      <c r="R249" s="234">
        <f>Q249*H249</f>
        <v>0.115</v>
      </c>
      <c r="S249" s="234">
        <v>0</v>
      </c>
      <c r="T249" s="235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6" t="s">
        <v>158</v>
      </c>
      <c r="AT249" s="236" t="s">
        <v>205</v>
      </c>
      <c r="AU249" s="236" t="s">
        <v>78</v>
      </c>
      <c r="AY249" s="16" t="s">
        <v>117</v>
      </c>
      <c r="BE249" s="237">
        <f>IF(N249="základní",J249,0)</f>
        <v>0</v>
      </c>
      <c r="BF249" s="237">
        <f>IF(N249="snížená",J249,0)</f>
        <v>0</v>
      </c>
      <c r="BG249" s="237">
        <f>IF(N249="zákl. přenesená",J249,0)</f>
        <v>0</v>
      </c>
      <c r="BH249" s="237">
        <f>IF(N249="sníž. přenesená",J249,0)</f>
        <v>0</v>
      </c>
      <c r="BI249" s="237">
        <f>IF(N249="nulová",J249,0)</f>
        <v>0</v>
      </c>
      <c r="BJ249" s="16" t="s">
        <v>76</v>
      </c>
      <c r="BK249" s="237">
        <f>ROUND(I249*H249,2)</f>
        <v>0</v>
      </c>
      <c r="BL249" s="16" t="s">
        <v>125</v>
      </c>
      <c r="BM249" s="236" t="s">
        <v>461</v>
      </c>
    </row>
    <row r="250" spans="1:47" s="2" customFormat="1" ht="12">
      <c r="A250" s="37"/>
      <c r="B250" s="38"/>
      <c r="C250" s="39"/>
      <c r="D250" s="238" t="s">
        <v>127</v>
      </c>
      <c r="E250" s="39"/>
      <c r="F250" s="239" t="s">
        <v>460</v>
      </c>
      <c r="G250" s="39"/>
      <c r="H250" s="39"/>
      <c r="I250" s="145"/>
      <c r="J250" s="39"/>
      <c r="K250" s="39"/>
      <c r="L250" s="43"/>
      <c r="M250" s="240"/>
      <c r="N250" s="241"/>
      <c r="O250" s="83"/>
      <c r="P250" s="83"/>
      <c r="Q250" s="83"/>
      <c r="R250" s="83"/>
      <c r="S250" s="83"/>
      <c r="T250" s="84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127</v>
      </c>
      <c r="AU250" s="16" t="s">
        <v>78</v>
      </c>
    </row>
    <row r="251" spans="1:51" s="13" customFormat="1" ht="12">
      <c r="A251" s="13"/>
      <c r="B251" s="257"/>
      <c r="C251" s="258"/>
      <c r="D251" s="238" t="s">
        <v>400</v>
      </c>
      <c r="E251" s="258"/>
      <c r="F251" s="259" t="s">
        <v>457</v>
      </c>
      <c r="G251" s="258"/>
      <c r="H251" s="260">
        <v>500</v>
      </c>
      <c r="I251" s="261"/>
      <c r="J251" s="258"/>
      <c r="K251" s="258"/>
      <c r="L251" s="262"/>
      <c r="M251" s="263"/>
      <c r="N251" s="264"/>
      <c r="O251" s="264"/>
      <c r="P251" s="264"/>
      <c r="Q251" s="264"/>
      <c r="R251" s="264"/>
      <c r="S251" s="264"/>
      <c r="T251" s="26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6" t="s">
        <v>400</v>
      </c>
      <c r="AU251" s="266" t="s">
        <v>78</v>
      </c>
      <c r="AV251" s="13" t="s">
        <v>78</v>
      </c>
      <c r="AW251" s="13" t="s">
        <v>4</v>
      </c>
      <c r="AX251" s="13" t="s">
        <v>76</v>
      </c>
      <c r="AY251" s="266" t="s">
        <v>117</v>
      </c>
    </row>
    <row r="252" spans="1:65" s="2" customFormat="1" ht="16.5" customHeight="1">
      <c r="A252" s="37"/>
      <c r="B252" s="38"/>
      <c r="C252" s="225" t="s">
        <v>462</v>
      </c>
      <c r="D252" s="225" t="s">
        <v>120</v>
      </c>
      <c r="E252" s="226" t="s">
        <v>463</v>
      </c>
      <c r="F252" s="227" t="s">
        <v>464</v>
      </c>
      <c r="G252" s="228" t="s">
        <v>232</v>
      </c>
      <c r="H252" s="229">
        <v>1000</v>
      </c>
      <c r="I252" s="230"/>
      <c r="J252" s="231">
        <f>ROUND(I252*H252,2)</f>
        <v>0</v>
      </c>
      <c r="K252" s="227" t="s">
        <v>195</v>
      </c>
      <c r="L252" s="43"/>
      <c r="M252" s="232" t="s">
        <v>19</v>
      </c>
      <c r="N252" s="233" t="s">
        <v>40</v>
      </c>
      <c r="O252" s="83"/>
      <c r="P252" s="234">
        <f>O252*H252</f>
        <v>0</v>
      </c>
      <c r="Q252" s="234">
        <v>2E-05</v>
      </c>
      <c r="R252" s="234">
        <f>Q252*H252</f>
        <v>0.02</v>
      </c>
      <c r="S252" s="234">
        <v>0</v>
      </c>
      <c r="T252" s="235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6" t="s">
        <v>125</v>
      </c>
      <c r="AT252" s="236" t="s">
        <v>120</v>
      </c>
      <c r="AU252" s="236" t="s">
        <v>78</v>
      </c>
      <c r="AY252" s="16" t="s">
        <v>117</v>
      </c>
      <c r="BE252" s="237">
        <f>IF(N252="základní",J252,0)</f>
        <v>0</v>
      </c>
      <c r="BF252" s="237">
        <f>IF(N252="snížená",J252,0)</f>
        <v>0</v>
      </c>
      <c r="BG252" s="237">
        <f>IF(N252="zákl. přenesená",J252,0)</f>
        <v>0</v>
      </c>
      <c r="BH252" s="237">
        <f>IF(N252="sníž. přenesená",J252,0)</f>
        <v>0</v>
      </c>
      <c r="BI252" s="237">
        <f>IF(N252="nulová",J252,0)</f>
        <v>0</v>
      </c>
      <c r="BJ252" s="16" t="s">
        <v>76</v>
      </c>
      <c r="BK252" s="237">
        <f>ROUND(I252*H252,2)</f>
        <v>0</v>
      </c>
      <c r="BL252" s="16" t="s">
        <v>125</v>
      </c>
      <c r="BM252" s="236" t="s">
        <v>465</v>
      </c>
    </row>
    <row r="253" spans="1:47" s="2" customFormat="1" ht="12">
      <c r="A253" s="37"/>
      <c r="B253" s="38"/>
      <c r="C253" s="39"/>
      <c r="D253" s="238" t="s">
        <v>127</v>
      </c>
      <c r="E253" s="39"/>
      <c r="F253" s="239" t="s">
        <v>466</v>
      </c>
      <c r="G253" s="39"/>
      <c r="H253" s="39"/>
      <c r="I253" s="145"/>
      <c r="J253" s="39"/>
      <c r="K253" s="39"/>
      <c r="L253" s="43"/>
      <c r="M253" s="240"/>
      <c r="N253" s="241"/>
      <c r="O253" s="83"/>
      <c r="P253" s="83"/>
      <c r="Q253" s="83"/>
      <c r="R253" s="83"/>
      <c r="S253" s="83"/>
      <c r="T253" s="84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127</v>
      </c>
      <c r="AU253" s="16" t="s">
        <v>78</v>
      </c>
    </row>
    <row r="254" spans="1:47" s="2" customFormat="1" ht="12">
      <c r="A254" s="37"/>
      <c r="B254" s="38"/>
      <c r="C254" s="39"/>
      <c r="D254" s="238" t="s">
        <v>129</v>
      </c>
      <c r="E254" s="39"/>
      <c r="F254" s="242" t="s">
        <v>395</v>
      </c>
      <c r="G254" s="39"/>
      <c r="H254" s="39"/>
      <c r="I254" s="145"/>
      <c r="J254" s="39"/>
      <c r="K254" s="39"/>
      <c r="L254" s="43"/>
      <c r="M254" s="240"/>
      <c r="N254" s="241"/>
      <c r="O254" s="83"/>
      <c r="P254" s="83"/>
      <c r="Q254" s="83"/>
      <c r="R254" s="83"/>
      <c r="S254" s="83"/>
      <c r="T254" s="84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129</v>
      </c>
      <c r="AU254" s="16" t="s">
        <v>78</v>
      </c>
    </row>
    <row r="255" spans="1:65" s="2" customFormat="1" ht="16.5" customHeight="1">
      <c r="A255" s="37"/>
      <c r="B255" s="38"/>
      <c r="C255" s="247" t="s">
        <v>467</v>
      </c>
      <c r="D255" s="247" t="s">
        <v>205</v>
      </c>
      <c r="E255" s="248" t="s">
        <v>468</v>
      </c>
      <c r="F255" s="249" t="s">
        <v>469</v>
      </c>
      <c r="G255" s="250" t="s">
        <v>232</v>
      </c>
      <c r="H255" s="251">
        <v>500</v>
      </c>
      <c r="I255" s="252"/>
      <c r="J255" s="253">
        <f>ROUND(I255*H255,2)</f>
        <v>0</v>
      </c>
      <c r="K255" s="249" t="s">
        <v>195</v>
      </c>
      <c r="L255" s="254"/>
      <c r="M255" s="255" t="s">
        <v>19</v>
      </c>
      <c r="N255" s="256" t="s">
        <v>40</v>
      </c>
      <c r="O255" s="83"/>
      <c r="P255" s="234">
        <f>O255*H255</f>
        <v>0</v>
      </c>
      <c r="Q255" s="234">
        <v>0.00077</v>
      </c>
      <c r="R255" s="234">
        <f>Q255*H255</f>
        <v>0.38499999999999995</v>
      </c>
      <c r="S255" s="234">
        <v>0</v>
      </c>
      <c r="T255" s="235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6" t="s">
        <v>158</v>
      </c>
      <c r="AT255" s="236" t="s">
        <v>205</v>
      </c>
      <c r="AU255" s="236" t="s">
        <v>78</v>
      </c>
      <c r="AY255" s="16" t="s">
        <v>117</v>
      </c>
      <c r="BE255" s="237">
        <f>IF(N255="základní",J255,0)</f>
        <v>0</v>
      </c>
      <c r="BF255" s="237">
        <f>IF(N255="snížená",J255,0)</f>
        <v>0</v>
      </c>
      <c r="BG255" s="237">
        <f>IF(N255="zákl. přenesená",J255,0)</f>
        <v>0</v>
      </c>
      <c r="BH255" s="237">
        <f>IF(N255="sníž. přenesená",J255,0)</f>
        <v>0</v>
      </c>
      <c r="BI255" s="237">
        <f>IF(N255="nulová",J255,0)</f>
        <v>0</v>
      </c>
      <c r="BJ255" s="16" t="s">
        <v>76</v>
      </c>
      <c r="BK255" s="237">
        <f>ROUND(I255*H255,2)</f>
        <v>0</v>
      </c>
      <c r="BL255" s="16" t="s">
        <v>125</v>
      </c>
      <c r="BM255" s="236" t="s">
        <v>470</v>
      </c>
    </row>
    <row r="256" spans="1:47" s="2" customFormat="1" ht="12">
      <c r="A256" s="37"/>
      <c r="B256" s="38"/>
      <c r="C256" s="39"/>
      <c r="D256" s="238" t="s">
        <v>127</v>
      </c>
      <c r="E256" s="39"/>
      <c r="F256" s="239" t="s">
        <v>469</v>
      </c>
      <c r="G256" s="39"/>
      <c r="H256" s="39"/>
      <c r="I256" s="145"/>
      <c r="J256" s="39"/>
      <c r="K256" s="39"/>
      <c r="L256" s="43"/>
      <c r="M256" s="240"/>
      <c r="N256" s="241"/>
      <c r="O256" s="83"/>
      <c r="P256" s="83"/>
      <c r="Q256" s="83"/>
      <c r="R256" s="83"/>
      <c r="S256" s="83"/>
      <c r="T256" s="84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127</v>
      </c>
      <c r="AU256" s="16" t="s">
        <v>78</v>
      </c>
    </row>
    <row r="257" spans="1:51" s="13" customFormat="1" ht="12">
      <c r="A257" s="13"/>
      <c r="B257" s="257"/>
      <c r="C257" s="258"/>
      <c r="D257" s="238" t="s">
        <v>400</v>
      </c>
      <c r="E257" s="258"/>
      <c r="F257" s="259" t="s">
        <v>457</v>
      </c>
      <c r="G257" s="258"/>
      <c r="H257" s="260">
        <v>500</v>
      </c>
      <c r="I257" s="261"/>
      <c r="J257" s="258"/>
      <c r="K257" s="258"/>
      <c r="L257" s="262"/>
      <c r="M257" s="263"/>
      <c r="N257" s="264"/>
      <c r="O257" s="264"/>
      <c r="P257" s="264"/>
      <c r="Q257" s="264"/>
      <c r="R257" s="264"/>
      <c r="S257" s="264"/>
      <c r="T257" s="26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6" t="s">
        <v>400</v>
      </c>
      <c r="AU257" s="266" t="s">
        <v>78</v>
      </c>
      <c r="AV257" s="13" t="s">
        <v>78</v>
      </c>
      <c r="AW257" s="13" t="s">
        <v>4</v>
      </c>
      <c r="AX257" s="13" t="s">
        <v>76</v>
      </c>
      <c r="AY257" s="266" t="s">
        <v>117</v>
      </c>
    </row>
    <row r="258" spans="1:65" s="2" customFormat="1" ht="16.5" customHeight="1">
      <c r="A258" s="37"/>
      <c r="B258" s="38"/>
      <c r="C258" s="247" t="s">
        <v>471</v>
      </c>
      <c r="D258" s="247" t="s">
        <v>205</v>
      </c>
      <c r="E258" s="248" t="s">
        <v>472</v>
      </c>
      <c r="F258" s="249" t="s">
        <v>473</v>
      </c>
      <c r="G258" s="250" t="s">
        <v>232</v>
      </c>
      <c r="H258" s="251">
        <v>500</v>
      </c>
      <c r="I258" s="252"/>
      <c r="J258" s="253">
        <f>ROUND(I258*H258,2)</f>
        <v>0</v>
      </c>
      <c r="K258" s="249" t="s">
        <v>195</v>
      </c>
      <c r="L258" s="254"/>
      <c r="M258" s="255" t="s">
        <v>19</v>
      </c>
      <c r="N258" s="256" t="s">
        <v>40</v>
      </c>
      <c r="O258" s="83"/>
      <c r="P258" s="234">
        <f>O258*H258</f>
        <v>0</v>
      </c>
      <c r="Q258" s="234">
        <v>0.0006</v>
      </c>
      <c r="R258" s="234">
        <f>Q258*H258</f>
        <v>0.3</v>
      </c>
      <c r="S258" s="234">
        <v>0</v>
      </c>
      <c r="T258" s="235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6" t="s">
        <v>158</v>
      </c>
      <c r="AT258" s="236" t="s">
        <v>205</v>
      </c>
      <c r="AU258" s="236" t="s">
        <v>78</v>
      </c>
      <c r="AY258" s="16" t="s">
        <v>117</v>
      </c>
      <c r="BE258" s="237">
        <f>IF(N258="základní",J258,0)</f>
        <v>0</v>
      </c>
      <c r="BF258" s="237">
        <f>IF(N258="snížená",J258,0)</f>
        <v>0</v>
      </c>
      <c r="BG258" s="237">
        <f>IF(N258="zákl. přenesená",J258,0)</f>
        <v>0</v>
      </c>
      <c r="BH258" s="237">
        <f>IF(N258="sníž. přenesená",J258,0)</f>
        <v>0</v>
      </c>
      <c r="BI258" s="237">
        <f>IF(N258="nulová",J258,0)</f>
        <v>0</v>
      </c>
      <c r="BJ258" s="16" t="s">
        <v>76</v>
      </c>
      <c r="BK258" s="237">
        <f>ROUND(I258*H258,2)</f>
        <v>0</v>
      </c>
      <c r="BL258" s="16" t="s">
        <v>125</v>
      </c>
      <c r="BM258" s="236" t="s">
        <v>474</v>
      </c>
    </row>
    <row r="259" spans="1:47" s="2" customFormat="1" ht="12">
      <c r="A259" s="37"/>
      <c r="B259" s="38"/>
      <c r="C259" s="39"/>
      <c r="D259" s="238" t="s">
        <v>127</v>
      </c>
      <c r="E259" s="39"/>
      <c r="F259" s="239" t="s">
        <v>473</v>
      </c>
      <c r="G259" s="39"/>
      <c r="H259" s="39"/>
      <c r="I259" s="145"/>
      <c r="J259" s="39"/>
      <c r="K259" s="39"/>
      <c r="L259" s="43"/>
      <c r="M259" s="240"/>
      <c r="N259" s="241"/>
      <c r="O259" s="83"/>
      <c r="P259" s="83"/>
      <c r="Q259" s="83"/>
      <c r="R259" s="83"/>
      <c r="S259" s="83"/>
      <c r="T259" s="84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127</v>
      </c>
      <c r="AU259" s="16" t="s">
        <v>78</v>
      </c>
    </row>
    <row r="260" spans="1:51" s="13" customFormat="1" ht="12">
      <c r="A260" s="13"/>
      <c r="B260" s="257"/>
      <c r="C260" s="258"/>
      <c r="D260" s="238" t="s">
        <v>400</v>
      </c>
      <c r="E260" s="258"/>
      <c r="F260" s="259" t="s">
        <v>457</v>
      </c>
      <c r="G260" s="258"/>
      <c r="H260" s="260">
        <v>500</v>
      </c>
      <c r="I260" s="261"/>
      <c r="J260" s="258"/>
      <c r="K260" s="258"/>
      <c r="L260" s="262"/>
      <c r="M260" s="263"/>
      <c r="N260" s="264"/>
      <c r="O260" s="264"/>
      <c r="P260" s="264"/>
      <c r="Q260" s="264"/>
      <c r="R260" s="264"/>
      <c r="S260" s="264"/>
      <c r="T260" s="26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6" t="s">
        <v>400</v>
      </c>
      <c r="AU260" s="266" t="s">
        <v>78</v>
      </c>
      <c r="AV260" s="13" t="s">
        <v>78</v>
      </c>
      <c r="AW260" s="13" t="s">
        <v>4</v>
      </c>
      <c r="AX260" s="13" t="s">
        <v>76</v>
      </c>
      <c r="AY260" s="266" t="s">
        <v>117</v>
      </c>
    </row>
    <row r="261" spans="1:65" s="2" customFormat="1" ht="16.5" customHeight="1">
      <c r="A261" s="37"/>
      <c r="B261" s="38"/>
      <c r="C261" s="225" t="s">
        <v>475</v>
      </c>
      <c r="D261" s="225" t="s">
        <v>120</v>
      </c>
      <c r="E261" s="226" t="s">
        <v>476</v>
      </c>
      <c r="F261" s="227" t="s">
        <v>477</v>
      </c>
      <c r="G261" s="228" t="s">
        <v>123</v>
      </c>
      <c r="H261" s="229">
        <v>10</v>
      </c>
      <c r="I261" s="230"/>
      <c r="J261" s="231">
        <f>ROUND(I261*H261,2)</f>
        <v>0</v>
      </c>
      <c r="K261" s="227" t="s">
        <v>195</v>
      </c>
      <c r="L261" s="43"/>
      <c r="M261" s="232" t="s">
        <v>19</v>
      </c>
      <c r="N261" s="233" t="s">
        <v>40</v>
      </c>
      <c r="O261" s="83"/>
      <c r="P261" s="234">
        <f>O261*H261</f>
        <v>0</v>
      </c>
      <c r="Q261" s="234">
        <v>0.02554</v>
      </c>
      <c r="R261" s="234">
        <f>Q261*H261</f>
        <v>0.2554</v>
      </c>
      <c r="S261" s="234">
        <v>0</v>
      </c>
      <c r="T261" s="235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6" t="s">
        <v>125</v>
      </c>
      <c r="AT261" s="236" t="s">
        <v>120</v>
      </c>
      <c r="AU261" s="236" t="s">
        <v>78</v>
      </c>
      <c r="AY261" s="16" t="s">
        <v>117</v>
      </c>
      <c r="BE261" s="237">
        <f>IF(N261="základní",J261,0)</f>
        <v>0</v>
      </c>
      <c r="BF261" s="237">
        <f>IF(N261="snížená",J261,0)</f>
        <v>0</v>
      </c>
      <c r="BG261" s="237">
        <f>IF(N261="zákl. přenesená",J261,0)</f>
        <v>0</v>
      </c>
      <c r="BH261" s="237">
        <f>IF(N261="sníž. přenesená",J261,0)</f>
        <v>0</v>
      </c>
      <c r="BI261" s="237">
        <f>IF(N261="nulová",J261,0)</f>
        <v>0</v>
      </c>
      <c r="BJ261" s="16" t="s">
        <v>76</v>
      </c>
      <c r="BK261" s="237">
        <f>ROUND(I261*H261,2)</f>
        <v>0</v>
      </c>
      <c r="BL261" s="16" t="s">
        <v>125</v>
      </c>
      <c r="BM261" s="236" t="s">
        <v>478</v>
      </c>
    </row>
    <row r="262" spans="1:47" s="2" customFormat="1" ht="12">
      <c r="A262" s="37"/>
      <c r="B262" s="38"/>
      <c r="C262" s="39"/>
      <c r="D262" s="238" t="s">
        <v>127</v>
      </c>
      <c r="E262" s="39"/>
      <c r="F262" s="239" t="s">
        <v>479</v>
      </c>
      <c r="G262" s="39"/>
      <c r="H262" s="39"/>
      <c r="I262" s="145"/>
      <c r="J262" s="39"/>
      <c r="K262" s="39"/>
      <c r="L262" s="43"/>
      <c r="M262" s="240"/>
      <c r="N262" s="241"/>
      <c r="O262" s="83"/>
      <c r="P262" s="83"/>
      <c r="Q262" s="83"/>
      <c r="R262" s="83"/>
      <c r="S262" s="83"/>
      <c r="T262" s="84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127</v>
      </c>
      <c r="AU262" s="16" t="s">
        <v>78</v>
      </c>
    </row>
    <row r="263" spans="1:47" s="2" customFormat="1" ht="12">
      <c r="A263" s="37"/>
      <c r="B263" s="38"/>
      <c r="C263" s="39"/>
      <c r="D263" s="238" t="s">
        <v>129</v>
      </c>
      <c r="E263" s="39"/>
      <c r="F263" s="242" t="s">
        <v>480</v>
      </c>
      <c r="G263" s="39"/>
      <c r="H263" s="39"/>
      <c r="I263" s="145"/>
      <c r="J263" s="39"/>
      <c r="K263" s="39"/>
      <c r="L263" s="43"/>
      <c r="M263" s="240"/>
      <c r="N263" s="241"/>
      <c r="O263" s="83"/>
      <c r="P263" s="83"/>
      <c r="Q263" s="83"/>
      <c r="R263" s="83"/>
      <c r="S263" s="83"/>
      <c r="T263" s="84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129</v>
      </c>
      <c r="AU263" s="16" t="s">
        <v>78</v>
      </c>
    </row>
    <row r="264" spans="1:65" s="2" customFormat="1" ht="16.5" customHeight="1">
      <c r="A264" s="37"/>
      <c r="B264" s="38"/>
      <c r="C264" s="225" t="s">
        <v>481</v>
      </c>
      <c r="D264" s="225" t="s">
        <v>120</v>
      </c>
      <c r="E264" s="226" t="s">
        <v>482</v>
      </c>
      <c r="F264" s="227" t="s">
        <v>483</v>
      </c>
      <c r="G264" s="228" t="s">
        <v>123</v>
      </c>
      <c r="H264" s="229">
        <v>10</v>
      </c>
      <c r="I264" s="230"/>
      <c r="J264" s="231">
        <f>ROUND(I264*H264,2)</f>
        <v>0</v>
      </c>
      <c r="K264" s="227" t="s">
        <v>195</v>
      </c>
      <c r="L264" s="43"/>
      <c r="M264" s="232" t="s">
        <v>19</v>
      </c>
      <c r="N264" s="233" t="s">
        <v>40</v>
      </c>
      <c r="O264" s="83"/>
      <c r="P264" s="234">
        <f>O264*H264</f>
        <v>0</v>
      </c>
      <c r="Q264" s="234">
        <v>0.01427</v>
      </c>
      <c r="R264" s="234">
        <f>Q264*H264</f>
        <v>0.1427</v>
      </c>
      <c r="S264" s="234">
        <v>0</v>
      </c>
      <c r="T264" s="235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6" t="s">
        <v>76</v>
      </c>
      <c r="AT264" s="236" t="s">
        <v>120</v>
      </c>
      <c r="AU264" s="236" t="s">
        <v>78</v>
      </c>
      <c r="AY264" s="16" t="s">
        <v>117</v>
      </c>
      <c r="BE264" s="237">
        <f>IF(N264="základní",J264,0)</f>
        <v>0</v>
      </c>
      <c r="BF264" s="237">
        <f>IF(N264="snížená",J264,0)</f>
        <v>0</v>
      </c>
      <c r="BG264" s="237">
        <f>IF(N264="zákl. přenesená",J264,0)</f>
        <v>0</v>
      </c>
      <c r="BH264" s="237">
        <f>IF(N264="sníž. přenesená",J264,0)</f>
        <v>0</v>
      </c>
      <c r="BI264" s="237">
        <f>IF(N264="nulová",J264,0)</f>
        <v>0</v>
      </c>
      <c r="BJ264" s="16" t="s">
        <v>76</v>
      </c>
      <c r="BK264" s="237">
        <f>ROUND(I264*H264,2)</f>
        <v>0</v>
      </c>
      <c r="BL264" s="16" t="s">
        <v>76</v>
      </c>
      <c r="BM264" s="236" t="s">
        <v>484</v>
      </c>
    </row>
    <row r="265" spans="1:47" s="2" customFormat="1" ht="12">
      <c r="A265" s="37"/>
      <c r="B265" s="38"/>
      <c r="C265" s="39"/>
      <c r="D265" s="238" t="s">
        <v>127</v>
      </c>
      <c r="E265" s="39"/>
      <c r="F265" s="239" t="s">
        <v>485</v>
      </c>
      <c r="G265" s="39"/>
      <c r="H265" s="39"/>
      <c r="I265" s="145"/>
      <c r="J265" s="39"/>
      <c r="K265" s="39"/>
      <c r="L265" s="43"/>
      <c r="M265" s="240"/>
      <c r="N265" s="241"/>
      <c r="O265" s="83"/>
      <c r="P265" s="83"/>
      <c r="Q265" s="83"/>
      <c r="R265" s="83"/>
      <c r="S265" s="83"/>
      <c r="T265" s="84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127</v>
      </c>
      <c r="AU265" s="16" t="s">
        <v>78</v>
      </c>
    </row>
    <row r="266" spans="1:47" s="2" customFormat="1" ht="12">
      <c r="A266" s="37"/>
      <c r="B266" s="38"/>
      <c r="C266" s="39"/>
      <c r="D266" s="238" t="s">
        <v>129</v>
      </c>
      <c r="E266" s="39"/>
      <c r="F266" s="242" t="s">
        <v>480</v>
      </c>
      <c r="G266" s="39"/>
      <c r="H266" s="39"/>
      <c r="I266" s="145"/>
      <c r="J266" s="39"/>
      <c r="K266" s="39"/>
      <c r="L266" s="43"/>
      <c r="M266" s="240"/>
      <c r="N266" s="241"/>
      <c r="O266" s="83"/>
      <c r="P266" s="83"/>
      <c r="Q266" s="83"/>
      <c r="R266" s="83"/>
      <c r="S266" s="83"/>
      <c r="T266" s="84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129</v>
      </c>
      <c r="AU266" s="16" t="s">
        <v>78</v>
      </c>
    </row>
    <row r="267" spans="1:65" s="2" customFormat="1" ht="16.5" customHeight="1">
      <c r="A267" s="37"/>
      <c r="B267" s="38"/>
      <c r="C267" s="225" t="s">
        <v>486</v>
      </c>
      <c r="D267" s="225" t="s">
        <v>120</v>
      </c>
      <c r="E267" s="226" t="s">
        <v>487</v>
      </c>
      <c r="F267" s="227" t="s">
        <v>488</v>
      </c>
      <c r="G267" s="228" t="s">
        <v>123</v>
      </c>
      <c r="H267" s="229">
        <v>10</v>
      </c>
      <c r="I267" s="230"/>
      <c r="J267" s="231">
        <f>ROUND(I267*H267,2)</f>
        <v>0</v>
      </c>
      <c r="K267" s="227" t="s">
        <v>195</v>
      </c>
      <c r="L267" s="43"/>
      <c r="M267" s="232" t="s">
        <v>19</v>
      </c>
      <c r="N267" s="233" t="s">
        <v>40</v>
      </c>
      <c r="O267" s="83"/>
      <c r="P267" s="234">
        <f>O267*H267</f>
        <v>0</v>
      </c>
      <c r="Q267" s="234">
        <v>0.01954</v>
      </c>
      <c r="R267" s="234">
        <f>Q267*H267</f>
        <v>0.1954</v>
      </c>
      <c r="S267" s="234">
        <v>0</v>
      </c>
      <c r="T267" s="235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6" t="s">
        <v>76</v>
      </c>
      <c r="AT267" s="236" t="s">
        <v>120</v>
      </c>
      <c r="AU267" s="236" t="s">
        <v>78</v>
      </c>
      <c r="AY267" s="16" t="s">
        <v>117</v>
      </c>
      <c r="BE267" s="237">
        <f>IF(N267="základní",J267,0)</f>
        <v>0</v>
      </c>
      <c r="BF267" s="237">
        <f>IF(N267="snížená",J267,0)</f>
        <v>0</v>
      </c>
      <c r="BG267" s="237">
        <f>IF(N267="zákl. přenesená",J267,0)</f>
        <v>0</v>
      </c>
      <c r="BH267" s="237">
        <f>IF(N267="sníž. přenesená",J267,0)</f>
        <v>0</v>
      </c>
      <c r="BI267" s="237">
        <f>IF(N267="nulová",J267,0)</f>
        <v>0</v>
      </c>
      <c r="BJ267" s="16" t="s">
        <v>76</v>
      </c>
      <c r="BK267" s="237">
        <f>ROUND(I267*H267,2)</f>
        <v>0</v>
      </c>
      <c r="BL267" s="16" t="s">
        <v>76</v>
      </c>
      <c r="BM267" s="236" t="s">
        <v>489</v>
      </c>
    </row>
    <row r="268" spans="1:47" s="2" customFormat="1" ht="12">
      <c r="A268" s="37"/>
      <c r="B268" s="38"/>
      <c r="C268" s="39"/>
      <c r="D268" s="238" t="s">
        <v>127</v>
      </c>
      <c r="E268" s="39"/>
      <c r="F268" s="239" t="s">
        <v>490</v>
      </c>
      <c r="G268" s="39"/>
      <c r="H268" s="39"/>
      <c r="I268" s="145"/>
      <c r="J268" s="39"/>
      <c r="K268" s="39"/>
      <c r="L268" s="43"/>
      <c r="M268" s="240"/>
      <c r="N268" s="241"/>
      <c r="O268" s="83"/>
      <c r="P268" s="83"/>
      <c r="Q268" s="83"/>
      <c r="R268" s="83"/>
      <c r="S268" s="83"/>
      <c r="T268" s="84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127</v>
      </c>
      <c r="AU268" s="16" t="s">
        <v>78</v>
      </c>
    </row>
    <row r="269" spans="1:47" s="2" customFormat="1" ht="12">
      <c r="A269" s="37"/>
      <c r="B269" s="38"/>
      <c r="C269" s="39"/>
      <c r="D269" s="238" t="s">
        <v>129</v>
      </c>
      <c r="E269" s="39"/>
      <c r="F269" s="242" t="s">
        <v>480</v>
      </c>
      <c r="G269" s="39"/>
      <c r="H269" s="39"/>
      <c r="I269" s="145"/>
      <c r="J269" s="39"/>
      <c r="K269" s="39"/>
      <c r="L269" s="43"/>
      <c r="M269" s="240"/>
      <c r="N269" s="241"/>
      <c r="O269" s="83"/>
      <c r="P269" s="83"/>
      <c r="Q269" s="83"/>
      <c r="R269" s="83"/>
      <c r="S269" s="83"/>
      <c r="T269" s="84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129</v>
      </c>
      <c r="AU269" s="16" t="s">
        <v>78</v>
      </c>
    </row>
    <row r="270" spans="1:65" s="2" customFormat="1" ht="16.5" customHeight="1">
      <c r="A270" s="37"/>
      <c r="B270" s="38"/>
      <c r="C270" s="225" t="s">
        <v>491</v>
      </c>
      <c r="D270" s="225" t="s">
        <v>120</v>
      </c>
      <c r="E270" s="226" t="s">
        <v>492</v>
      </c>
      <c r="F270" s="227" t="s">
        <v>493</v>
      </c>
      <c r="G270" s="228" t="s">
        <v>123</v>
      </c>
      <c r="H270" s="229">
        <v>10</v>
      </c>
      <c r="I270" s="230"/>
      <c r="J270" s="231">
        <f>ROUND(I270*H270,2)</f>
        <v>0</v>
      </c>
      <c r="K270" s="227" t="s">
        <v>195</v>
      </c>
      <c r="L270" s="43"/>
      <c r="M270" s="232" t="s">
        <v>19</v>
      </c>
      <c r="N270" s="233" t="s">
        <v>40</v>
      </c>
      <c r="O270" s="83"/>
      <c r="P270" s="234">
        <f>O270*H270</f>
        <v>0</v>
      </c>
      <c r="Q270" s="234">
        <v>0.01927</v>
      </c>
      <c r="R270" s="234">
        <f>Q270*H270</f>
        <v>0.19269999999999998</v>
      </c>
      <c r="S270" s="234">
        <v>0</v>
      </c>
      <c r="T270" s="235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6" t="s">
        <v>76</v>
      </c>
      <c r="AT270" s="236" t="s">
        <v>120</v>
      </c>
      <c r="AU270" s="236" t="s">
        <v>78</v>
      </c>
      <c r="AY270" s="16" t="s">
        <v>117</v>
      </c>
      <c r="BE270" s="237">
        <f>IF(N270="základní",J270,0)</f>
        <v>0</v>
      </c>
      <c r="BF270" s="237">
        <f>IF(N270="snížená",J270,0)</f>
        <v>0</v>
      </c>
      <c r="BG270" s="237">
        <f>IF(N270="zákl. přenesená",J270,0)</f>
        <v>0</v>
      </c>
      <c r="BH270" s="237">
        <f>IF(N270="sníž. přenesená",J270,0)</f>
        <v>0</v>
      </c>
      <c r="BI270" s="237">
        <f>IF(N270="nulová",J270,0)</f>
        <v>0</v>
      </c>
      <c r="BJ270" s="16" t="s">
        <v>76</v>
      </c>
      <c r="BK270" s="237">
        <f>ROUND(I270*H270,2)</f>
        <v>0</v>
      </c>
      <c r="BL270" s="16" t="s">
        <v>76</v>
      </c>
      <c r="BM270" s="236" t="s">
        <v>494</v>
      </c>
    </row>
    <row r="271" spans="1:47" s="2" customFormat="1" ht="12">
      <c r="A271" s="37"/>
      <c r="B271" s="38"/>
      <c r="C271" s="39"/>
      <c r="D271" s="238" t="s">
        <v>127</v>
      </c>
      <c r="E271" s="39"/>
      <c r="F271" s="239" t="s">
        <v>495</v>
      </c>
      <c r="G271" s="39"/>
      <c r="H271" s="39"/>
      <c r="I271" s="145"/>
      <c r="J271" s="39"/>
      <c r="K271" s="39"/>
      <c r="L271" s="43"/>
      <c r="M271" s="240"/>
      <c r="N271" s="241"/>
      <c r="O271" s="83"/>
      <c r="P271" s="83"/>
      <c r="Q271" s="83"/>
      <c r="R271" s="83"/>
      <c r="S271" s="83"/>
      <c r="T271" s="84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127</v>
      </c>
      <c r="AU271" s="16" t="s">
        <v>78</v>
      </c>
    </row>
    <row r="272" spans="1:47" s="2" customFormat="1" ht="12">
      <c r="A272" s="37"/>
      <c r="B272" s="38"/>
      <c r="C272" s="39"/>
      <c r="D272" s="238" t="s">
        <v>129</v>
      </c>
      <c r="E272" s="39"/>
      <c r="F272" s="242" t="s">
        <v>480</v>
      </c>
      <c r="G272" s="39"/>
      <c r="H272" s="39"/>
      <c r="I272" s="145"/>
      <c r="J272" s="39"/>
      <c r="K272" s="39"/>
      <c r="L272" s="43"/>
      <c r="M272" s="240"/>
      <c r="N272" s="241"/>
      <c r="O272" s="83"/>
      <c r="P272" s="83"/>
      <c r="Q272" s="83"/>
      <c r="R272" s="83"/>
      <c r="S272" s="83"/>
      <c r="T272" s="84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129</v>
      </c>
      <c r="AU272" s="16" t="s">
        <v>78</v>
      </c>
    </row>
    <row r="273" spans="1:65" s="2" customFormat="1" ht="16.5" customHeight="1">
      <c r="A273" s="37"/>
      <c r="B273" s="38"/>
      <c r="C273" s="225" t="s">
        <v>496</v>
      </c>
      <c r="D273" s="225" t="s">
        <v>120</v>
      </c>
      <c r="E273" s="226" t="s">
        <v>497</v>
      </c>
      <c r="F273" s="227" t="s">
        <v>498</v>
      </c>
      <c r="G273" s="228" t="s">
        <v>123</v>
      </c>
      <c r="H273" s="229">
        <v>50</v>
      </c>
      <c r="I273" s="230"/>
      <c r="J273" s="231">
        <f>ROUND(I273*H273,2)</f>
        <v>0</v>
      </c>
      <c r="K273" s="227" t="s">
        <v>195</v>
      </c>
      <c r="L273" s="43"/>
      <c r="M273" s="232" t="s">
        <v>19</v>
      </c>
      <c r="N273" s="233" t="s">
        <v>40</v>
      </c>
      <c r="O273" s="83"/>
      <c r="P273" s="234">
        <f>O273*H273</f>
        <v>0</v>
      </c>
      <c r="Q273" s="234">
        <v>0.1519</v>
      </c>
      <c r="R273" s="234">
        <f>Q273*H273</f>
        <v>7.595000000000001</v>
      </c>
      <c r="S273" s="234">
        <v>0</v>
      </c>
      <c r="T273" s="235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6" t="s">
        <v>125</v>
      </c>
      <c r="AT273" s="236" t="s">
        <v>120</v>
      </c>
      <c r="AU273" s="236" t="s">
        <v>78</v>
      </c>
      <c r="AY273" s="16" t="s">
        <v>117</v>
      </c>
      <c r="BE273" s="237">
        <f>IF(N273="základní",J273,0)</f>
        <v>0</v>
      </c>
      <c r="BF273" s="237">
        <f>IF(N273="snížená",J273,0)</f>
        <v>0</v>
      </c>
      <c r="BG273" s="237">
        <f>IF(N273="zákl. přenesená",J273,0)</f>
        <v>0</v>
      </c>
      <c r="BH273" s="237">
        <f>IF(N273="sníž. přenesená",J273,0)</f>
        <v>0</v>
      </c>
      <c r="BI273" s="237">
        <f>IF(N273="nulová",J273,0)</f>
        <v>0</v>
      </c>
      <c r="BJ273" s="16" t="s">
        <v>76</v>
      </c>
      <c r="BK273" s="237">
        <f>ROUND(I273*H273,2)</f>
        <v>0</v>
      </c>
      <c r="BL273" s="16" t="s">
        <v>125</v>
      </c>
      <c r="BM273" s="236" t="s">
        <v>499</v>
      </c>
    </row>
    <row r="274" spans="1:47" s="2" customFormat="1" ht="12">
      <c r="A274" s="37"/>
      <c r="B274" s="38"/>
      <c r="C274" s="39"/>
      <c r="D274" s="238" t="s">
        <v>127</v>
      </c>
      <c r="E274" s="39"/>
      <c r="F274" s="239" t="s">
        <v>500</v>
      </c>
      <c r="G274" s="39"/>
      <c r="H274" s="39"/>
      <c r="I274" s="145"/>
      <c r="J274" s="39"/>
      <c r="K274" s="39"/>
      <c r="L274" s="43"/>
      <c r="M274" s="240"/>
      <c r="N274" s="241"/>
      <c r="O274" s="83"/>
      <c r="P274" s="83"/>
      <c r="Q274" s="83"/>
      <c r="R274" s="83"/>
      <c r="S274" s="83"/>
      <c r="T274" s="84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127</v>
      </c>
      <c r="AU274" s="16" t="s">
        <v>78</v>
      </c>
    </row>
    <row r="275" spans="1:47" s="2" customFormat="1" ht="12">
      <c r="A275" s="37"/>
      <c r="B275" s="38"/>
      <c r="C275" s="39"/>
      <c r="D275" s="238" t="s">
        <v>129</v>
      </c>
      <c r="E275" s="39"/>
      <c r="F275" s="242" t="s">
        <v>480</v>
      </c>
      <c r="G275" s="39"/>
      <c r="H275" s="39"/>
      <c r="I275" s="145"/>
      <c r="J275" s="39"/>
      <c r="K275" s="39"/>
      <c r="L275" s="43"/>
      <c r="M275" s="240"/>
      <c r="N275" s="241"/>
      <c r="O275" s="83"/>
      <c r="P275" s="83"/>
      <c r="Q275" s="83"/>
      <c r="R275" s="83"/>
      <c r="S275" s="83"/>
      <c r="T275" s="84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129</v>
      </c>
      <c r="AU275" s="16" t="s">
        <v>78</v>
      </c>
    </row>
    <row r="276" spans="1:65" s="2" customFormat="1" ht="16.5" customHeight="1">
      <c r="A276" s="37"/>
      <c r="B276" s="38"/>
      <c r="C276" s="225" t="s">
        <v>501</v>
      </c>
      <c r="D276" s="225" t="s">
        <v>120</v>
      </c>
      <c r="E276" s="226" t="s">
        <v>502</v>
      </c>
      <c r="F276" s="227" t="s">
        <v>503</v>
      </c>
      <c r="G276" s="228" t="s">
        <v>123</v>
      </c>
      <c r="H276" s="229">
        <v>10</v>
      </c>
      <c r="I276" s="230"/>
      <c r="J276" s="231">
        <f>ROUND(I276*H276,2)</f>
        <v>0</v>
      </c>
      <c r="K276" s="227" t="s">
        <v>195</v>
      </c>
      <c r="L276" s="43"/>
      <c r="M276" s="232" t="s">
        <v>19</v>
      </c>
      <c r="N276" s="233" t="s">
        <v>40</v>
      </c>
      <c r="O276" s="83"/>
      <c r="P276" s="234">
        <f>O276*H276</f>
        <v>0</v>
      </c>
      <c r="Q276" s="234">
        <v>0.1371</v>
      </c>
      <c r="R276" s="234">
        <f>Q276*H276</f>
        <v>1.371</v>
      </c>
      <c r="S276" s="234">
        <v>0</v>
      </c>
      <c r="T276" s="235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36" t="s">
        <v>76</v>
      </c>
      <c r="AT276" s="236" t="s">
        <v>120</v>
      </c>
      <c r="AU276" s="236" t="s">
        <v>78</v>
      </c>
      <c r="AY276" s="16" t="s">
        <v>117</v>
      </c>
      <c r="BE276" s="237">
        <f>IF(N276="základní",J276,0)</f>
        <v>0</v>
      </c>
      <c r="BF276" s="237">
        <f>IF(N276="snížená",J276,0)</f>
        <v>0</v>
      </c>
      <c r="BG276" s="237">
        <f>IF(N276="zákl. přenesená",J276,0)</f>
        <v>0</v>
      </c>
      <c r="BH276" s="237">
        <f>IF(N276="sníž. přenesená",J276,0)</f>
        <v>0</v>
      </c>
      <c r="BI276" s="237">
        <f>IF(N276="nulová",J276,0)</f>
        <v>0</v>
      </c>
      <c r="BJ276" s="16" t="s">
        <v>76</v>
      </c>
      <c r="BK276" s="237">
        <f>ROUND(I276*H276,2)</f>
        <v>0</v>
      </c>
      <c r="BL276" s="16" t="s">
        <v>76</v>
      </c>
      <c r="BM276" s="236" t="s">
        <v>504</v>
      </c>
    </row>
    <row r="277" spans="1:47" s="2" customFormat="1" ht="12">
      <c r="A277" s="37"/>
      <c r="B277" s="38"/>
      <c r="C277" s="39"/>
      <c r="D277" s="238" t="s">
        <v>127</v>
      </c>
      <c r="E277" s="39"/>
      <c r="F277" s="239" t="s">
        <v>505</v>
      </c>
      <c r="G277" s="39"/>
      <c r="H277" s="39"/>
      <c r="I277" s="145"/>
      <c r="J277" s="39"/>
      <c r="K277" s="39"/>
      <c r="L277" s="43"/>
      <c r="M277" s="240"/>
      <c r="N277" s="241"/>
      <c r="O277" s="83"/>
      <c r="P277" s="83"/>
      <c r="Q277" s="83"/>
      <c r="R277" s="83"/>
      <c r="S277" s="83"/>
      <c r="T277" s="84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127</v>
      </c>
      <c r="AU277" s="16" t="s">
        <v>78</v>
      </c>
    </row>
    <row r="278" spans="1:47" s="2" customFormat="1" ht="12">
      <c r="A278" s="37"/>
      <c r="B278" s="38"/>
      <c r="C278" s="39"/>
      <c r="D278" s="238" t="s">
        <v>129</v>
      </c>
      <c r="E278" s="39"/>
      <c r="F278" s="242" t="s">
        <v>480</v>
      </c>
      <c r="G278" s="39"/>
      <c r="H278" s="39"/>
      <c r="I278" s="145"/>
      <c r="J278" s="39"/>
      <c r="K278" s="39"/>
      <c r="L278" s="43"/>
      <c r="M278" s="240"/>
      <c r="N278" s="241"/>
      <c r="O278" s="83"/>
      <c r="P278" s="83"/>
      <c r="Q278" s="83"/>
      <c r="R278" s="83"/>
      <c r="S278" s="83"/>
      <c r="T278" s="84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129</v>
      </c>
      <c r="AU278" s="16" t="s">
        <v>78</v>
      </c>
    </row>
    <row r="279" spans="1:65" s="2" customFormat="1" ht="16.5" customHeight="1">
      <c r="A279" s="37"/>
      <c r="B279" s="38"/>
      <c r="C279" s="225" t="s">
        <v>506</v>
      </c>
      <c r="D279" s="225" t="s">
        <v>120</v>
      </c>
      <c r="E279" s="226" t="s">
        <v>507</v>
      </c>
      <c r="F279" s="227" t="s">
        <v>508</v>
      </c>
      <c r="G279" s="228" t="s">
        <v>123</v>
      </c>
      <c r="H279" s="229">
        <v>10</v>
      </c>
      <c r="I279" s="230"/>
      <c r="J279" s="231">
        <f>ROUND(I279*H279,2)</f>
        <v>0</v>
      </c>
      <c r="K279" s="227" t="s">
        <v>195</v>
      </c>
      <c r="L279" s="43"/>
      <c r="M279" s="232" t="s">
        <v>19</v>
      </c>
      <c r="N279" s="233" t="s">
        <v>40</v>
      </c>
      <c r="O279" s="83"/>
      <c r="P279" s="234">
        <f>O279*H279</f>
        <v>0</v>
      </c>
      <c r="Q279" s="234">
        <v>0.18887</v>
      </c>
      <c r="R279" s="234">
        <f>Q279*H279</f>
        <v>1.8887</v>
      </c>
      <c r="S279" s="234">
        <v>0</v>
      </c>
      <c r="T279" s="235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6" t="s">
        <v>76</v>
      </c>
      <c r="AT279" s="236" t="s">
        <v>120</v>
      </c>
      <c r="AU279" s="236" t="s">
        <v>78</v>
      </c>
      <c r="AY279" s="16" t="s">
        <v>117</v>
      </c>
      <c r="BE279" s="237">
        <f>IF(N279="základní",J279,0)</f>
        <v>0</v>
      </c>
      <c r="BF279" s="237">
        <f>IF(N279="snížená",J279,0)</f>
        <v>0</v>
      </c>
      <c r="BG279" s="237">
        <f>IF(N279="zákl. přenesená",J279,0)</f>
        <v>0</v>
      </c>
      <c r="BH279" s="237">
        <f>IF(N279="sníž. přenesená",J279,0)</f>
        <v>0</v>
      </c>
      <c r="BI279" s="237">
        <f>IF(N279="nulová",J279,0)</f>
        <v>0</v>
      </c>
      <c r="BJ279" s="16" t="s">
        <v>76</v>
      </c>
      <c r="BK279" s="237">
        <f>ROUND(I279*H279,2)</f>
        <v>0</v>
      </c>
      <c r="BL279" s="16" t="s">
        <v>76</v>
      </c>
      <c r="BM279" s="236" t="s">
        <v>509</v>
      </c>
    </row>
    <row r="280" spans="1:47" s="2" customFormat="1" ht="12">
      <c r="A280" s="37"/>
      <c r="B280" s="38"/>
      <c r="C280" s="39"/>
      <c r="D280" s="238" t="s">
        <v>127</v>
      </c>
      <c r="E280" s="39"/>
      <c r="F280" s="239" t="s">
        <v>510</v>
      </c>
      <c r="G280" s="39"/>
      <c r="H280" s="39"/>
      <c r="I280" s="145"/>
      <c r="J280" s="39"/>
      <c r="K280" s="39"/>
      <c r="L280" s="43"/>
      <c r="M280" s="240"/>
      <c r="N280" s="241"/>
      <c r="O280" s="83"/>
      <c r="P280" s="83"/>
      <c r="Q280" s="83"/>
      <c r="R280" s="83"/>
      <c r="S280" s="83"/>
      <c r="T280" s="84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127</v>
      </c>
      <c r="AU280" s="16" t="s">
        <v>78</v>
      </c>
    </row>
    <row r="281" spans="1:47" s="2" customFormat="1" ht="12">
      <c r="A281" s="37"/>
      <c r="B281" s="38"/>
      <c r="C281" s="39"/>
      <c r="D281" s="238" t="s">
        <v>129</v>
      </c>
      <c r="E281" s="39"/>
      <c r="F281" s="242" t="s">
        <v>480</v>
      </c>
      <c r="G281" s="39"/>
      <c r="H281" s="39"/>
      <c r="I281" s="145"/>
      <c r="J281" s="39"/>
      <c r="K281" s="39"/>
      <c r="L281" s="43"/>
      <c r="M281" s="240"/>
      <c r="N281" s="241"/>
      <c r="O281" s="83"/>
      <c r="P281" s="83"/>
      <c r="Q281" s="83"/>
      <c r="R281" s="83"/>
      <c r="S281" s="83"/>
      <c r="T281" s="84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129</v>
      </c>
      <c r="AU281" s="16" t="s">
        <v>78</v>
      </c>
    </row>
    <row r="282" spans="1:65" s="2" customFormat="1" ht="16.5" customHeight="1">
      <c r="A282" s="37"/>
      <c r="B282" s="38"/>
      <c r="C282" s="225" t="s">
        <v>511</v>
      </c>
      <c r="D282" s="225" t="s">
        <v>120</v>
      </c>
      <c r="E282" s="226" t="s">
        <v>512</v>
      </c>
      <c r="F282" s="227" t="s">
        <v>513</v>
      </c>
      <c r="G282" s="228" t="s">
        <v>123</v>
      </c>
      <c r="H282" s="229">
        <v>10</v>
      </c>
      <c r="I282" s="230"/>
      <c r="J282" s="231">
        <f>ROUND(I282*H282,2)</f>
        <v>0</v>
      </c>
      <c r="K282" s="227" t="s">
        <v>195</v>
      </c>
      <c r="L282" s="43"/>
      <c r="M282" s="232" t="s">
        <v>19</v>
      </c>
      <c r="N282" s="233" t="s">
        <v>40</v>
      </c>
      <c r="O282" s="83"/>
      <c r="P282" s="234">
        <f>O282*H282</f>
        <v>0</v>
      </c>
      <c r="Q282" s="234">
        <v>0.21637</v>
      </c>
      <c r="R282" s="234">
        <f>Q282*H282</f>
        <v>2.1637</v>
      </c>
      <c r="S282" s="234">
        <v>0</v>
      </c>
      <c r="T282" s="235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6" t="s">
        <v>76</v>
      </c>
      <c r="AT282" s="236" t="s">
        <v>120</v>
      </c>
      <c r="AU282" s="236" t="s">
        <v>78</v>
      </c>
      <c r="AY282" s="16" t="s">
        <v>117</v>
      </c>
      <c r="BE282" s="237">
        <f>IF(N282="základní",J282,0)</f>
        <v>0</v>
      </c>
      <c r="BF282" s="237">
        <f>IF(N282="snížená",J282,0)</f>
        <v>0</v>
      </c>
      <c r="BG282" s="237">
        <f>IF(N282="zákl. přenesená",J282,0)</f>
        <v>0</v>
      </c>
      <c r="BH282" s="237">
        <f>IF(N282="sníž. přenesená",J282,0)</f>
        <v>0</v>
      </c>
      <c r="BI282" s="237">
        <f>IF(N282="nulová",J282,0)</f>
        <v>0</v>
      </c>
      <c r="BJ282" s="16" t="s">
        <v>76</v>
      </c>
      <c r="BK282" s="237">
        <f>ROUND(I282*H282,2)</f>
        <v>0</v>
      </c>
      <c r="BL282" s="16" t="s">
        <v>76</v>
      </c>
      <c r="BM282" s="236" t="s">
        <v>514</v>
      </c>
    </row>
    <row r="283" spans="1:47" s="2" customFormat="1" ht="12">
      <c r="A283" s="37"/>
      <c r="B283" s="38"/>
      <c r="C283" s="39"/>
      <c r="D283" s="238" t="s">
        <v>127</v>
      </c>
      <c r="E283" s="39"/>
      <c r="F283" s="239" t="s">
        <v>515</v>
      </c>
      <c r="G283" s="39"/>
      <c r="H283" s="39"/>
      <c r="I283" s="145"/>
      <c r="J283" s="39"/>
      <c r="K283" s="39"/>
      <c r="L283" s="43"/>
      <c r="M283" s="240"/>
      <c r="N283" s="241"/>
      <c r="O283" s="83"/>
      <c r="P283" s="83"/>
      <c r="Q283" s="83"/>
      <c r="R283" s="83"/>
      <c r="S283" s="83"/>
      <c r="T283" s="84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127</v>
      </c>
      <c r="AU283" s="16" t="s">
        <v>78</v>
      </c>
    </row>
    <row r="284" spans="1:47" s="2" customFormat="1" ht="12">
      <c r="A284" s="37"/>
      <c r="B284" s="38"/>
      <c r="C284" s="39"/>
      <c r="D284" s="238" t="s">
        <v>129</v>
      </c>
      <c r="E284" s="39"/>
      <c r="F284" s="242" t="s">
        <v>480</v>
      </c>
      <c r="G284" s="39"/>
      <c r="H284" s="39"/>
      <c r="I284" s="145"/>
      <c r="J284" s="39"/>
      <c r="K284" s="39"/>
      <c r="L284" s="43"/>
      <c r="M284" s="240"/>
      <c r="N284" s="241"/>
      <c r="O284" s="83"/>
      <c r="P284" s="83"/>
      <c r="Q284" s="83"/>
      <c r="R284" s="83"/>
      <c r="S284" s="83"/>
      <c r="T284" s="84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129</v>
      </c>
      <c r="AU284" s="16" t="s">
        <v>78</v>
      </c>
    </row>
    <row r="285" spans="1:65" s="2" customFormat="1" ht="16.5" customHeight="1">
      <c r="A285" s="37"/>
      <c r="B285" s="38"/>
      <c r="C285" s="225" t="s">
        <v>516</v>
      </c>
      <c r="D285" s="225" t="s">
        <v>120</v>
      </c>
      <c r="E285" s="226" t="s">
        <v>517</v>
      </c>
      <c r="F285" s="227" t="s">
        <v>518</v>
      </c>
      <c r="G285" s="228" t="s">
        <v>123</v>
      </c>
      <c r="H285" s="229">
        <v>120</v>
      </c>
      <c r="I285" s="230"/>
      <c r="J285" s="231">
        <f>ROUND(I285*H285,2)</f>
        <v>0</v>
      </c>
      <c r="K285" s="227" t="s">
        <v>195</v>
      </c>
      <c r="L285" s="43"/>
      <c r="M285" s="232" t="s">
        <v>19</v>
      </c>
      <c r="N285" s="233" t="s">
        <v>40</v>
      </c>
      <c r="O285" s="83"/>
      <c r="P285" s="234">
        <f>O285*H285</f>
        <v>0</v>
      </c>
      <c r="Q285" s="234">
        <v>0.00144</v>
      </c>
      <c r="R285" s="234">
        <f>Q285*H285</f>
        <v>0.1728</v>
      </c>
      <c r="S285" s="234">
        <v>0</v>
      </c>
      <c r="T285" s="235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6" t="s">
        <v>125</v>
      </c>
      <c r="AT285" s="236" t="s">
        <v>120</v>
      </c>
      <c r="AU285" s="236" t="s">
        <v>78</v>
      </c>
      <c r="AY285" s="16" t="s">
        <v>117</v>
      </c>
      <c r="BE285" s="237">
        <f>IF(N285="základní",J285,0)</f>
        <v>0</v>
      </c>
      <c r="BF285" s="237">
        <f>IF(N285="snížená",J285,0)</f>
        <v>0</v>
      </c>
      <c r="BG285" s="237">
        <f>IF(N285="zákl. přenesená",J285,0)</f>
        <v>0</v>
      </c>
      <c r="BH285" s="237">
        <f>IF(N285="sníž. přenesená",J285,0)</f>
        <v>0</v>
      </c>
      <c r="BI285" s="237">
        <f>IF(N285="nulová",J285,0)</f>
        <v>0</v>
      </c>
      <c r="BJ285" s="16" t="s">
        <v>76</v>
      </c>
      <c r="BK285" s="237">
        <f>ROUND(I285*H285,2)</f>
        <v>0</v>
      </c>
      <c r="BL285" s="16" t="s">
        <v>125</v>
      </c>
      <c r="BM285" s="236" t="s">
        <v>519</v>
      </c>
    </row>
    <row r="286" spans="1:47" s="2" customFormat="1" ht="12">
      <c r="A286" s="37"/>
      <c r="B286" s="38"/>
      <c r="C286" s="39"/>
      <c r="D286" s="238" t="s">
        <v>127</v>
      </c>
      <c r="E286" s="39"/>
      <c r="F286" s="239" t="s">
        <v>520</v>
      </c>
      <c r="G286" s="39"/>
      <c r="H286" s="39"/>
      <c r="I286" s="145"/>
      <c r="J286" s="39"/>
      <c r="K286" s="39"/>
      <c r="L286" s="43"/>
      <c r="M286" s="240"/>
      <c r="N286" s="241"/>
      <c r="O286" s="83"/>
      <c r="P286" s="83"/>
      <c r="Q286" s="83"/>
      <c r="R286" s="83"/>
      <c r="S286" s="83"/>
      <c r="T286" s="84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127</v>
      </c>
      <c r="AU286" s="16" t="s">
        <v>78</v>
      </c>
    </row>
    <row r="287" spans="1:47" s="2" customFormat="1" ht="12">
      <c r="A287" s="37"/>
      <c r="B287" s="38"/>
      <c r="C287" s="39"/>
      <c r="D287" s="238" t="s">
        <v>129</v>
      </c>
      <c r="E287" s="39"/>
      <c r="F287" s="242" t="s">
        <v>480</v>
      </c>
      <c r="G287" s="39"/>
      <c r="H287" s="39"/>
      <c r="I287" s="145"/>
      <c r="J287" s="39"/>
      <c r="K287" s="39"/>
      <c r="L287" s="43"/>
      <c r="M287" s="240"/>
      <c r="N287" s="241"/>
      <c r="O287" s="83"/>
      <c r="P287" s="83"/>
      <c r="Q287" s="83"/>
      <c r="R287" s="83"/>
      <c r="S287" s="83"/>
      <c r="T287" s="84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129</v>
      </c>
      <c r="AU287" s="16" t="s">
        <v>78</v>
      </c>
    </row>
    <row r="288" spans="1:65" s="2" customFormat="1" ht="16.5" customHeight="1">
      <c r="A288" s="37"/>
      <c r="B288" s="38"/>
      <c r="C288" s="225" t="s">
        <v>521</v>
      </c>
      <c r="D288" s="225" t="s">
        <v>120</v>
      </c>
      <c r="E288" s="226" t="s">
        <v>522</v>
      </c>
      <c r="F288" s="227" t="s">
        <v>523</v>
      </c>
      <c r="G288" s="228" t="s">
        <v>201</v>
      </c>
      <c r="H288" s="229">
        <v>600</v>
      </c>
      <c r="I288" s="230"/>
      <c r="J288" s="231">
        <f>ROUND(I288*H288,2)</f>
        <v>0</v>
      </c>
      <c r="K288" s="227" t="s">
        <v>195</v>
      </c>
      <c r="L288" s="43"/>
      <c r="M288" s="232" t="s">
        <v>19</v>
      </c>
      <c r="N288" s="233" t="s">
        <v>40</v>
      </c>
      <c r="O288" s="83"/>
      <c r="P288" s="234">
        <f>O288*H288</f>
        <v>0</v>
      </c>
      <c r="Q288" s="234">
        <v>0</v>
      </c>
      <c r="R288" s="234">
        <f>Q288*H288</f>
        <v>0</v>
      </c>
      <c r="S288" s="234">
        <v>0</v>
      </c>
      <c r="T288" s="235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6" t="s">
        <v>125</v>
      </c>
      <c r="AT288" s="236" t="s">
        <v>120</v>
      </c>
      <c r="AU288" s="236" t="s">
        <v>78</v>
      </c>
      <c r="AY288" s="16" t="s">
        <v>117</v>
      </c>
      <c r="BE288" s="237">
        <f>IF(N288="základní",J288,0)</f>
        <v>0</v>
      </c>
      <c r="BF288" s="237">
        <f>IF(N288="snížená",J288,0)</f>
        <v>0</v>
      </c>
      <c r="BG288" s="237">
        <f>IF(N288="zákl. přenesená",J288,0)</f>
        <v>0</v>
      </c>
      <c r="BH288" s="237">
        <f>IF(N288="sníž. přenesená",J288,0)</f>
        <v>0</v>
      </c>
      <c r="BI288" s="237">
        <f>IF(N288="nulová",J288,0)</f>
        <v>0</v>
      </c>
      <c r="BJ288" s="16" t="s">
        <v>76</v>
      </c>
      <c r="BK288" s="237">
        <f>ROUND(I288*H288,2)</f>
        <v>0</v>
      </c>
      <c r="BL288" s="16" t="s">
        <v>125</v>
      </c>
      <c r="BM288" s="236" t="s">
        <v>524</v>
      </c>
    </row>
    <row r="289" spans="1:47" s="2" customFormat="1" ht="12">
      <c r="A289" s="37"/>
      <c r="B289" s="38"/>
      <c r="C289" s="39"/>
      <c r="D289" s="238" t="s">
        <v>127</v>
      </c>
      <c r="E289" s="39"/>
      <c r="F289" s="239" t="s">
        <v>525</v>
      </c>
      <c r="G289" s="39"/>
      <c r="H289" s="39"/>
      <c r="I289" s="145"/>
      <c r="J289" s="39"/>
      <c r="K289" s="39"/>
      <c r="L289" s="43"/>
      <c r="M289" s="240"/>
      <c r="N289" s="241"/>
      <c r="O289" s="83"/>
      <c r="P289" s="83"/>
      <c r="Q289" s="83"/>
      <c r="R289" s="83"/>
      <c r="S289" s="83"/>
      <c r="T289" s="84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127</v>
      </c>
      <c r="AU289" s="16" t="s">
        <v>78</v>
      </c>
    </row>
    <row r="290" spans="1:47" s="2" customFormat="1" ht="12">
      <c r="A290" s="37"/>
      <c r="B290" s="38"/>
      <c r="C290" s="39"/>
      <c r="D290" s="238" t="s">
        <v>129</v>
      </c>
      <c r="E290" s="39"/>
      <c r="F290" s="242" t="s">
        <v>480</v>
      </c>
      <c r="G290" s="39"/>
      <c r="H290" s="39"/>
      <c r="I290" s="145"/>
      <c r="J290" s="39"/>
      <c r="K290" s="39"/>
      <c r="L290" s="43"/>
      <c r="M290" s="240"/>
      <c r="N290" s="241"/>
      <c r="O290" s="83"/>
      <c r="P290" s="83"/>
      <c r="Q290" s="83"/>
      <c r="R290" s="83"/>
      <c r="S290" s="83"/>
      <c r="T290" s="84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129</v>
      </c>
      <c r="AU290" s="16" t="s">
        <v>78</v>
      </c>
    </row>
    <row r="291" spans="1:65" s="2" customFormat="1" ht="16.5" customHeight="1">
      <c r="A291" s="37"/>
      <c r="B291" s="38"/>
      <c r="C291" s="247" t="s">
        <v>526</v>
      </c>
      <c r="D291" s="247" t="s">
        <v>205</v>
      </c>
      <c r="E291" s="248" t="s">
        <v>527</v>
      </c>
      <c r="F291" s="249" t="s">
        <v>528</v>
      </c>
      <c r="G291" s="250" t="s">
        <v>201</v>
      </c>
      <c r="H291" s="251">
        <v>576</v>
      </c>
      <c r="I291" s="252"/>
      <c r="J291" s="253">
        <f>ROUND(I291*H291,2)</f>
        <v>0</v>
      </c>
      <c r="K291" s="249" t="s">
        <v>195</v>
      </c>
      <c r="L291" s="254"/>
      <c r="M291" s="255" t="s">
        <v>19</v>
      </c>
      <c r="N291" s="256" t="s">
        <v>40</v>
      </c>
      <c r="O291" s="83"/>
      <c r="P291" s="234">
        <f>O291*H291</f>
        <v>0</v>
      </c>
      <c r="Q291" s="234">
        <v>0.00165</v>
      </c>
      <c r="R291" s="234">
        <f>Q291*H291</f>
        <v>0.9504</v>
      </c>
      <c r="S291" s="234">
        <v>0</v>
      </c>
      <c r="T291" s="235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6" t="s">
        <v>158</v>
      </c>
      <c r="AT291" s="236" t="s">
        <v>205</v>
      </c>
      <c r="AU291" s="236" t="s">
        <v>78</v>
      </c>
      <c r="AY291" s="16" t="s">
        <v>117</v>
      </c>
      <c r="BE291" s="237">
        <f>IF(N291="základní",J291,0)</f>
        <v>0</v>
      </c>
      <c r="BF291" s="237">
        <f>IF(N291="snížená",J291,0)</f>
        <v>0</v>
      </c>
      <c r="BG291" s="237">
        <f>IF(N291="zákl. přenesená",J291,0)</f>
        <v>0</v>
      </c>
      <c r="BH291" s="237">
        <f>IF(N291="sníž. přenesená",J291,0)</f>
        <v>0</v>
      </c>
      <c r="BI291" s="237">
        <f>IF(N291="nulová",J291,0)</f>
        <v>0</v>
      </c>
      <c r="BJ291" s="16" t="s">
        <v>76</v>
      </c>
      <c r="BK291" s="237">
        <f>ROUND(I291*H291,2)</f>
        <v>0</v>
      </c>
      <c r="BL291" s="16" t="s">
        <v>125</v>
      </c>
      <c r="BM291" s="236" t="s">
        <v>529</v>
      </c>
    </row>
    <row r="292" spans="1:47" s="2" customFormat="1" ht="12">
      <c r="A292" s="37"/>
      <c r="B292" s="38"/>
      <c r="C292" s="39"/>
      <c r="D292" s="238" t="s">
        <v>127</v>
      </c>
      <c r="E292" s="39"/>
      <c r="F292" s="239" t="s">
        <v>528</v>
      </c>
      <c r="G292" s="39"/>
      <c r="H292" s="39"/>
      <c r="I292" s="145"/>
      <c r="J292" s="39"/>
      <c r="K292" s="39"/>
      <c r="L292" s="43"/>
      <c r="M292" s="240"/>
      <c r="N292" s="241"/>
      <c r="O292" s="83"/>
      <c r="P292" s="83"/>
      <c r="Q292" s="83"/>
      <c r="R292" s="83"/>
      <c r="S292" s="83"/>
      <c r="T292" s="84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127</v>
      </c>
      <c r="AU292" s="16" t="s">
        <v>78</v>
      </c>
    </row>
    <row r="293" spans="1:51" s="13" customFormat="1" ht="12">
      <c r="A293" s="13"/>
      <c r="B293" s="257"/>
      <c r="C293" s="258"/>
      <c r="D293" s="238" t="s">
        <v>400</v>
      </c>
      <c r="E293" s="258"/>
      <c r="F293" s="259" t="s">
        <v>530</v>
      </c>
      <c r="G293" s="258"/>
      <c r="H293" s="260">
        <v>576</v>
      </c>
      <c r="I293" s="261"/>
      <c r="J293" s="258"/>
      <c r="K293" s="258"/>
      <c r="L293" s="262"/>
      <c r="M293" s="263"/>
      <c r="N293" s="264"/>
      <c r="O293" s="264"/>
      <c r="P293" s="264"/>
      <c r="Q293" s="264"/>
      <c r="R293" s="264"/>
      <c r="S293" s="264"/>
      <c r="T293" s="26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6" t="s">
        <v>400</v>
      </c>
      <c r="AU293" s="266" t="s">
        <v>78</v>
      </c>
      <c r="AV293" s="13" t="s">
        <v>78</v>
      </c>
      <c r="AW293" s="13" t="s">
        <v>4</v>
      </c>
      <c r="AX293" s="13" t="s">
        <v>76</v>
      </c>
      <c r="AY293" s="266" t="s">
        <v>117</v>
      </c>
    </row>
    <row r="294" spans="1:65" s="2" customFormat="1" ht="16.5" customHeight="1">
      <c r="A294" s="37"/>
      <c r="B294" s="38"/>
      <c r="C294" s="225" t="s">
        <v>531</v>
      </c>
      <c r="D294" s="225" t="s">
        <v>120</v>
      </c>
      <c r="E294" s="226" t="s">
        <v>532</v>
      </c>
      <c r="F294" s="227" t="s">
        <v>533</v>
      </c>
      <c r="G294" s="228" t="s">
        <v>201</v>
      </c>
      <c r="H294" s="229">
        <v>250</v>
      </c>
      <c r="I294" s="230"/>
      <c r="J294" s="231">
        <f>ROUND(I294*H294,2)</f>
        <v>0</v>
      </c>
      <c r="K294" s="227" t="s">
        <v>195</v>
      </c>
      <c r="L294" s="43"/>
      <c r="M294" s="232" t="s">
        <v>19</v>
      </c>
      <c r="N294" s="233" t="s">
        <v>40</v>
      </c>
      <c r="O294" s="83"/>
      <c r="P294" s="234">
        <f>O294*H294</f>
        <v>0</v>
      </c>
      <c r="Q294" s="234">
        <v>0.02503</v>
      </c>
      <c r="R294" s="234">
        <f>Q294*H294</f>
        <v>6.2575</v>
      </c>
      <c r="S294" s="234">
        <v>0</v>
      </c>
      <c r="T294" s="235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6" t="s">
        <v>125</v>
      </c>
      <c r="AT294" s="236" t="s">
        <v>120</v>
      </c>
      <c r="AU294" s="236" t="s">
        <v>78</v>
      </c>
      <c r="AY294" s="16" t="s">
        <v>117</v>
      </c>
      <c r="BE294" s="237">
        <f>IF(N294="základní",J294,0)</f>
        <v>0</v>
      </c>
      <c r="BF294" s="237">
        <f>IF(N294="snížená",J294,0)</f>
        <v>0</v>
      </c>
      <c r="BG294" s="237">
        <f>IF(N294="zákl. přenesená",J294,0)</f>
        <v>0</v>
      </c>
      <c r="BH294" s="237">
        <f>IF(N294="sníž. přenesená",J294,0)</f>
        <v>0</v>
      </c>
      <c r="BI294" s="237">
        <f>IF(N294="nulová",J294,0)</f>
        <v>0</v>
      </c>
      <c r="BJ294" s="16" t="s">
        <v>76</v>
      </c>
      <c r="BK294" s="237">
        <f>ROUND(I294*H294,2)</f>
        <v>0</v>
      </c>
      <c r="BL294" s="16" t="s">
        <v>125</v>
      </c>
      <c r="BM294" s="236" t="s">
        <v>534</v>
      </c>
    </row>
    <row r="295" spans="1:47" s="2" customFormat="1" ht="12">
      <c r="A295" s="37"/>
      <c r="B295" s="38"/>
      <c r="C295" s="39"/>
      <c r="D295" s="238" t="s">
        <v>127</v>
      </c>
      <c r="E295" s="39"/>
      <c r="F295" s="239" t="s">
        <v>535</v>
      </c>
      <c r="G295" s="39"/>
      <c r="H295" s="39"/>
      <c r="I295" s="145"/>
      <c r="J295" s="39"/>
      <c r="K295" s="39"/>
      <c r="L295" s="43"/>
      <c r="M295" s="240"/>
      <c r="N295" s="241"/>
      <c r="O295" s="83"/>
      <c r="P295" s="83"/>
      <c r="Q295" s="83"/>
      <c r="R295" s="83"/>
      <c r="S295" s="83"/>
      <c r="T295" s="84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127</v>
      </c>
      <c r="AU295" s="16" t="s">
        <v>78</v>
      </c>
    </row>
    <row r="296" spans="1:47" s="2" customFormat="1" ht="12">
      <c r="A296" s="37"/>
      <c r="B296" s="38"/>
      <c r="C296" s="39"/>
      <c r="D296" s="238" t="s">
        <v>129</v>
      </c>
      <c r="E296" s="39"/>
      <c r="F296" s="242" t="s">
        <v>536</v>
      </c>
      <c r="G296" s="39"/>
      <c r="H296" s="39"/>
      <c r="I296" s="145"/>
      <c r="J296" s="39"/>
      <c r="K296" s="39"/>
      <c r="L296" s="43"/>
      <c r="M296" s="240"/>
      <c r="N296" s="241"/>
      <c r="O296" s="83"/>
      <c r="P296" s="83"/>
      <c r="Q296" s="83"/>
      <c r="R296" s="83"/>
      <c r="S296" s="83"/>
      <c r="T296" s="84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129</v>
      </c>
      <c r="AU296" s="16" t="s">
        <v>78</v>
      </c>
    </row>
    <row r="297" spans="1:65" s="2" customFormat="1" ht="16.5" customHeight="1">
      <c r="A297" s="37"/>
      <c r="B297" s="38"/>
      <c r="C297" s="225" t="s">
        <v>537</v>
      </c>
      <c r="D297" s="225" t="s">
        <v>120</v>
      </c>
      <c r="E297" s="226" t="s">
        <v>538</v>
      </c>
      <c r="F297" s="227" t="s">
        <v>539</v>
      </c>
      <c r="G297" s="228" t="s">
        <v>201</v>
      </c>
      <c r="H297" s="229">
        <v>200</v>
      </c>
      <c r="I297" s="230"/>
      <c r="J297" s="231">
        <f>ROUND(I297*H297,2)</f>
        <v>0</v>
      </c>
      <c r="K297" s="227" t="s">
        <v>195</v>
      </c>
      <c r="L297" s="43"/>
      <c r="M297" s="232" t="s">
        <v>19</v>
      </c>
      <c r="N297" s="233" t="s">
        <v>40</v>
      </c>
      <c r="O297" s="83"/>
      <c r="P297" s="234">
        <f>O297*H297</f>
        <v>0</v>
      </c>
      <c r="Q297" s="234">
        <v>0.04505</v>
      </c>
      <c r="R297" s="234">
        <f>Q297*H297</f>
        <v>9.01</v>
      </c>
      <c r="S297" s="234">
        <v>0</v>
      </c>
      <c r="T297" s="235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6" t="s">
        <v>125</v>
      </c>
      <c r="AT297" s="236" t="s">
        <v>120</v>
      </c>
      <c r="AU297" s="236" t="s">
        <v>78</v>
      </c>
      <c r="AY297" s="16" t="s">
        <v>117</v>
      </c>
      <c r="BE297" s="237">
        <f>IF(N297="základní",J297,0)</f>
        <v>0</v>
      </c>
      <c r="BF297" s="237">
        <f>IF(N297="snížená",J297,0)</f>
        <v>0</v>
      </c>
      <c r="BG297" s="237">
        <f>IF(N297="zákl. přenesená",J297,0)</f>
        <v>0</v>
      </c>
      <c r="BH297" s="237">
        <f>IF(N297="sníž. přenesená",J297,0)</f>
        <v>0</v>
      </c>
      <c r="BI297" s="237">
        <f>IF(N297="nulová",J297,0)</f>
        <v>0</v>
      </c>
      <c r="BJ297" s="16" t="s">
        <v>76</v>
      </c>
      <c r="BK297" s="237">
        <f>ROUND(I297*H297,2)</f>
        <v>0</v>
      </c>
      <c r="BL297" s="16" t="s">
        <v>125</v>
      </c>
      <c r="BM297" s="236" t="s">
        <v>540</v>
      </c>
    </row>
    <row r="298" spans="1:47" s="2" customFormat="1" ht="12">
      <c r="A298" s="37"/>
      <c r="B298" s="38"/>
      <c r="C298" s="39"/>
      <c r="D298" s="238" t="s">
        <v>127</v>
      </c>
      <c r="E298" s="39"/>
      <c r="F298" s="239" t="s">
        <v>541</v>
      </c>
      <c r="G298" s="39"/>
      <c r="H298" s="39"/>
      <c r="I298" s="145"/>
      <c r="J298" s="39"/>
      <c r="K298" s="39"/>
      <c r="L298" s="43"/>
      <c r="M298" s="240"/>
      <c r="N298" s="241"/>
      <c r="O298" s="83"/>
      <c r="P298" s="83"/>
      <c r="Q298" s="83"/>
      <c r="R298" s="83"/>
      <c r="S298" s="83"/>
      <c r="T298" s="84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127</v>
      </c>
      <c r="AU298" s="16" t="s">
        <v>78</v>
      </c>
    </row>
    <row r="299" spans="1:47" s="2" customFormat="1" ht="12">
      <c r="A299" s="37"/>
      <c r="B299" s="38"/>
      <c r="C299" s="39"/>
      <c r="D299" s="238" t="s">
        <v>129</v>
      </c>
      <c r="E299" s="39"/>
      <c r="F299" s="242" t="s">
        <v>536</v>
      </c>
      <c r="G299" s="39"/>
      <c r="H299" s="39"/>
      <c r="I299" s="145"/>
      <c r="J299" s="39"/>
      <c r="K299" s="39"/>
      <c r="L299" s="43"/>
      <c r="M299" s="240"/>
      <c r="N299" s="241"/>
      <c r="O299" s="83"/>
      <c r="P299" s="83"/>
      <c r="Q299" s="83"/>
      <c r="R299" s="83"/>
      <c r="S299" s="83"/>
      <c r="T299" s="84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129</v>
      </c>
      <c r="AU299" s="16" t="s">
        <v>78</v>
      </c>
    </row>
    <row r="300" spans="1:65" s="2" customFormat="1" ht="16.5" customHeight="1">
      <c r="A300" s="37"/>
      <c r="B300" s="38"/>
      <c r="C300" s="225" t="s">
        <v>542</v>
      </c>
      <c r="D300" s="225" t="s">
        <v>120</v>
      </c>
      <c r="E300" s="226" t="s">
        <v>543</v>
      </c>
      <c r="F300" s="227" t="s">
        <v>544</v>
      </c>
      <c r="G300" s="228" t="s">
        <v>201</v>
      </c>
      <c r="H300" s="229">
        <v>150</v>
      </c>
      <c r="I300" s="230"/>
      <c r="J300" s="231">
        <f>ROUND(I300*H300,2)</f>
        <v>0</v>
      </c>
      <c r="K300" s="227" t="s">
        <v>195</v>
      </c>
      <c r="L300" s="43"/>
      <c r="M300" s="232" t="s">
        <v>19</v>
      </c>
      <c r="N300" s="233" t="s">
        <v>40</v>
      </c>
      <c r="O300" s="83"/>
      <c r="P300" s="234">
        <f>O300*H300</f>
        <v>0</v>
      </c>
      <c r="Q300" s="234">
        <v>0.07708</v>
      </c>
      <c r="R300" s="234">
        <f>Q300*H300</f>
        <v>11.562</v>
      </c>
      <c r="S300" s="234">
        <v>0</v>
      </c>
      <c r="T300" s="235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6" t="s">
        <v>125</v>
      </c>
      <c r="AT300" s="236" t="s">
        <v>120</v>
      </c>
      <c r="AU300" s="236" t="s">
        <v>78</v>
      </c>
      <c r="AY300" s="16" t="s">
        <v>117</v>
      </c>
      <c r="BE300" s="237">
        <f>IF(N300="základní",J300,0)</f>
        <v>0</v>
      </c>
      <c r="BF300" s="237">
        <f>IF(N300="snížená",J300,0)</f>
        <v>0</v>
      </c>
      <c r="BG300" s="237">
        <f>IF(N300="zákl. přenesená",J300,0)</f>
        <v>0</v>
      </c>
      <c r="BH300" s="237">
        <f>IF(N300="sníž. přenesená",J300,0)</f>
        <v>0</v>
      </c>
      <c r="BI300" s="237">
        <f>IF(N300="nulová",J300,0)</f>
        <v>0</v>
      </c>
      <c r="BJ300" s="16" t="s">
        <v>76</v>
      </c>
      <c r="BK300" s="237">
        <f>ROUND(I300*H300,2)</f>
        <v>0</v>
      </c>
      <c r="BL300" s="16" t="s">
        <v>125</v>
      </c>
      <c r="BM300" s="236" t="s">
        <v>545</v>
      </c>
    </row>
    <row r="301" spans="1:47" s="2" customFormat="1" ht="12">
      <c r="A301" s="37"/>
      <c r="B301" s="38"/>
      <c r="C301" s="39"/>
      <c r="D301" s="238" t="s">
        <v>127</v>
      </c>
      <c r="E301" s="39"/>
      <c r="F301" s="239" t="s">
        <v>546</v>
      </c>
      <c r="G301" s="39"/>
      <c r="H301" s="39"/>
      <c r="I301" s="145"/>
      <c r="J301" s="39"/>
      <c r="K301" s="39"/>
      <c r="L301" s="43"/>
      <c r="M301" s="240"/>
      <c r="N301" s="241"/>
      <c r="O301" s="83"/>
      <c r="P301" s="83"/>
      <c r="Q301" s="83"/>
      <c r="R301" s="83"/>
      <c r="S301" s="83"/>
      <c r="T301" s="84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127</v>
      </c>
      <c r="AU301" s="16" t="s">
        <v>78</v>
      </c>
    </row>
    <row r="302" spans="1:47" s="2" customFormat="1" ht="12">
      <c r="A302" s="37"/>
      <c r="B302" s="38"/>
      <c r="C302" s="39"/>
      <c r="D302" s="238" t="s">
        <v>129</v>
      </c>
      <c r="E302" s="39"/>
      <c r="F302" s="242" t="s">
        <v>536</v>
      </c>
      <c r="G302" s="39"/>
      <c r="H302" s="39"/>
      <c r="I302" s="145"/>
      <c r="J302" s="39"/>
      <c r="K302" s="39"/>
      <c r="L302" s="43"/>
      <c r="M302" s="240"/>
      <c r="N302" s="241"/>
      <c r="O302" s="83"/>
      <c r="P302" s="83"/>
      <c r="Q302" s="83"/>
      <c r="R302" s="83"/>
      <c r="S302" s="83"/>
      <c r="T302" s="84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129</v>
      </c>
      <c r="AU302" s="16" t="s">
        <v>78</v>
      </c>
    </row>
    <row r="303" spans="1:65" s="2" customFormat="1" ht="16.5" customHeight="1">
      <c r="A303" s="37"/>
      <c r="B303" s="38"/>
      <c r="C303" s="225" t="s">
        <v>547</v>
      </c>
      <c r="D303" s="225" t="s">
        <v>120</v>
      </c>
      <c r="E303" s="226" t="s">
        <v>548</v>
      </c>
      <c r="F303" s="227" t="s">
        <v>549</v>
      </c>
      <c r="G303" s="228" t="s">
        <v>208</v>
      </c>
      <c r="H303" s="229">
        <v>1</v>
      </c>
      <c r="I303" s="230"/>
      <c r="J303" s="231">
        <f>ROUND(I303*H303,2)</f>
        <v>0</v>
      </c>
      <c r="K303" s="227" t="s">
        <v>195</v>
      </c>
      <c r="L303" s="43"/>
      <c r="M303" s="232" t="s">
        <v>19</v>
      </c>
      <c r="N303" s="233" t="s">
        <v>40</v>
      </c>
      <c r="O303" s="83"/>
      <c r="P303" s="234">
        <f>O303*H303</f>
        <v>0</v>
      </c>
      <c r="Q303" s="234">
        <v>0</v>
      </c>
      <c r="R303" s="234">
        <f>Q303*H303</f>
        <v>0</v>
      </c>
      <c r="S303" s="234">
        <v>0</v>
      </c>
      <c r="T303" s="235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6" t="s">
        <v>76</v>
      </c>
      <c r="AT303" s="236" t="s">
        <v>120</v>
      </c>
      <c r="AU303" s="236" t="s">
        <v>78</v>
      </c>
      <c r="AY303" s="16" t="s">
        <v>117</v>
      </c>
      <c r="BE303" s="237">
        <f>IF(N303="základní",J303,0)</f>
        <v>0</v>
      </c>
      <c r="BF303" s="237">
        <f>IF(N303="snížená",J303,0)</f>
        <v>0</v>
      </c>
      <c r="BG303" s="237">
        <f>IF(N303="zákl. přenesená",J303,0)</f>
        <v>0</v>
      </c>
      <c r="BH303" s="237">
        <f>IF(N303="sníž. přenesená",J303,0)</f>
        <v>0</v>
      </c>
      <c r="BI303" s="237">
        <f>IF(N303="nulová",J303,0)</f>
        <v>0</v>
      </c>
      <c r="BJ303" s="16" t="s">
        <v>76</v>
      </c>
      <c r="BK303" s="237">
        <f>ROUND(I303*H303,2)</f>
        <v>0</v>
      </c>
      <c r="BL303" s="16" t="s">
        <v>76</v>
      </c>
      <c r="BM303" s="236" t="s">
        <v>550</v>
      </c>
    </row>
    <row r="304" spans="1:47" s="2" customFormat="1" ht="12">
      <c r="A304" s="37"/>
      <c r="B304" s="38"/>
      <c r="C304" s="39"/>
      <c r="D304" s="238" t="s">
        <v>127</v>
      </c>
      <c r="E304" s="39"/>
      <c r="F304" s="239" t="s">
        <v>551</v>
      </c>
      <c r="G304" s="39"/>
      <c r="H304" s="39"/>
      <c r="I304" s="145"/>
      <c r="J304" s="39"/>
      <c r="K304" s="39"/>
      <c r="L304" s="43"/>
      <c r="M304" s="240"/>
      <c r="N304" s="241"/>
      <c r="O304" s="83"/>
      <c r="P304" s="83"/>
      <c r="Q304" s="83"/>
      <c r="R304" s="83"/>
      <c r="S304" s="83"/>
      <c r="T304" s="84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127</v>
      </c>
      <c r="AU304" s="16" t="s">
        <v>78</v>
      </c>
    </row>
    <row r="305" spans="1:65" s="2" customFormat="1" ht="16.5" customHeight="1">
      <c r="A305" s="37"/>
      <c r="B305" s="38"/>
      <c r="C305" s="225" t="s">
        <v>552</v>
      </c>
      <c r="D305" s="225" t="s">
        <v>120</v>
      </c>
      <c r="E305" s="226" t="s">
        <v>553</v>
      </c>
      <c r="F305" s="227" t="s">
        <v>554</v>
      </c>
      <c r="G305" s="228" t="s">
        <v>208</v>
      </c>
      <c r="H305" s="229">
        <v>3200</v>
      </c>
      <c r="I305" s="230"/>
      <c r="J305" s="231">
        <f>ROUND(I305*H305,2)</f>
        <v>0</v>
      </c>
      <c r="K305" s="227" t="s">
        <v>195</v>
      </c>
      <c r="L305" s="43"/>
      <c r="M305" s="232" t="s">
        <v>19</v>
      </c>
      <c r="N305" s="233" t="s">
        <v>40</v>
      </c>
      <c r="O305" s="83"/>
      <c r="P305" s="234">
        <f>O305*H305</f>
        <v>0</v>
      </c>
      <c r="Q305" s="234">
        <v>0</v>
      </c>
      <c r="R305" s="234">
        <f>Q305*H305</f>
        <v>0</v>
      </c>
      <c r="S305" s="234">
        <v>0</v>
      </c>
      <c r="T305" s="235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6" t="s">
        <v>125</v>
      </c>
      <c r="AT305" s="236" t="s">
        <v>120</v>
      </c>
      <c r="AU305" s="236" t="s">
        <v>78</v>
      </c>
      <c r="AY305" s="16" t="s">
        <v>117</v>
      </c>
      <c r="BE305" s="237">
        <f>IF(N305="základní",J305,0)</f>
        <v>0</v>
      </c>
      <c r="BF305" s="237">
        <f>IF(N305="snížená",J305,0)</f>
        <v>0</v>
      </c>
      <c r="BG305" s="237">
        <f>IF(N305="zákl. přenesená",J305,0)</f>
        <v>0</v>
      </c>
      <c r="BH305" s="237">
        <f>IF(N305="sníž. přenesená",J305,0)</f>
        <v>0</v>
      </c>
      <c r="BI305" s="237">
        <f>IF(N305="nulová",J305,0)</f>
        <v>0</v>
      </c>
      <c r="BJ305" s="16" t="s">
        <v>76</v>
      </c>
      <c r="BK305" s="237">
        <f>ROUND(I305*H305,2)</f>
        <v>0</v>
      </c>
      <c r="BL305" s="16" t="s">
        <v>125</v>
      </c>
      <c r="BM305" s="236" t="s">
        <v>555</v>
      </c>
    </row>
    <row r="306" spans="1:47" s="2" customFormat="1" ht="12">
      <c r="A306" s="37"/>
      <c r="B306" s="38"/>
      <c r="C306" s="39"/>
      <c r="D306" s="238" t="s">
        <v>127</v>
      </c>
      <c r="E306" s="39"/>
      <c r="F306" s="239" t="s">
        <v>556</v>
      </c>
      <c r="G306" s="39"/>
      <c r="H306" s="39"/>
      <c r="I306" s="145"/>
      <c r="J306" s="39"/>
      <c r="K306" s="39"/>
      <c r="L306" s="43"/>
      <c r="M306" s="240"/>
      <c r="N306" s="241"/>
      <c r="O306" s="83"/>
      <c r="P306" s="83"/>
      <c r="Q306" s="83"/>
      <c r="R306" s="83"/>
      <c r="S306" s="83"/>
      <c r="T306" s="84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127</v>
      </c>
      <c r="AU306" s="16" t="s">
        <v>78</v>
      </c>
    </row>
    <row r="307" spans="1:65" s="2" customFormat="1" ht="16.5" customHeight="1">
      <c r="A307" s="37"/>
      <c r="B307" s="38"/>
      <c r="C307" s="225" t="s">
        <v>557</v>
      </c>
      <c r="D307" s="225" t="s">
        <v>120</v>
      </c>
      <c r="E307" s="226" t="s">
        <v>558</v>
      </c>
      <c r="F307" s="227" t="s">
        <v>559</v>
      </c>
      <c r="G307" s="228" t="s">
        <v>201</v>
      </c>
      <c r="H307" s="229">
        <v>1000</v>
      </c>
      <c r="I307" s="230"/>
      <c r="J307" s="231">
        <f>ROUND(I307*H307,2)</f>
        <v>0</v>
      </c>
      <c r="K307" s="227" t="s">
        <v>19</v>
      </c>
      <c r="L307" s="43"/>
      <c r="M307" s="232" t="s">
        <v>19</v>
      </c>
      <c r="N307" s="233" t="s">
        <v>40</v>
      </c>
      <c r="O307" s="83"/>
      <c r="P307" s="234">
        <f>O307*H307</f>
        <v>0</v>
      </c>
      <c r="Q307" s="234">
        <v>0</v>
      </c>
      <c r="R307" s="234">
        <f>Q307*H307</f>
        <v>0</v>
      </c>
      <c r="S307" s="234">
        <v>0</v>
      </c>
      <c r="T307" s="235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6" t="s">
        <v>76</v>
      </c>
      <c r="AT307" s="236" t="s">
        <v>120</v>
      </c>
      <c r="AU307" s="236" t="s">
        <v>78</v>
      </c>
      <c r="AY307" s="16" t="s">
        <v>117</v>
      </c>
      <c r="BE307" s="237">
        <f>IF(N307="základní",J307,0)</f>
        <v>0</v>
      </c>
      <c r="BF307" s="237">
        <f>IF(N307="snížená",J307,0)</f>
        <v>0</v>
      </c>
      <c r="BG307" s="237">
        <f>IF(N307="zákl. přenesená",J307,0)</f>
        <v>0</v>
      </c>
      <c r="BH307" s="237">
        <f>IF(N307="sníž. přenesená",J307,0)</f>
        <v>0</v>
      </c>
      <c r="BI307" s="237">
        <f>IF(N307="nulová",J307,0)</f>
        <v>0</v>
      </c>
      <c r="BJ307" s="16" t="s">
        <v>76</v>
      </c>
      <c r="BK307" s="237">
        <f>ROUND(I307*H307,2)</f>
        <v>0</v>
      </c>
      <c r="BL307" s="16" t="s">
        <v>76</v>
      </c>
      <c r="BM307" s="236" t="s">
        <v>560</v>
      </c>
    </row>
    <row r="308" spans="1:47" s="2" customFormat="1" ht="12">
      <c r="A308" s="37"/>
      <c r="B308" s="38"/>
      <c r="C308" s="39"/>
      <c r="D308" s="238" t="s">
        <v>127</v>
      </c>
      <c r="E308" s="39"/>
      <c r="F308" s="239" t="s">
        <v>559</v>
      </c>
      <c r="G308" s="39"/>
      <c r="H308" s="39"/>
      <c r="I308" s="145"/>
      <c r="J308" s="39"/>
      <c r="K308" s="39"/>
      <c r="L308" s="43"/>
      <c r="M308" s="240"/>
      <c r="N308" s="241"/>
      <c r="O308" s="83"/>
      <c r="P308" s="83"/>
      <c r="Q308" s="83"/>
      <c r="R308" s="83"/>
      <c r="S308" s="83"/>
      <c r="T308" s="84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127</v>
      </c>
      <c r="AU308" s="16" t="s">
        <v>78</v>
      </c>
    </row>
    <row r="309" spans="1:65" s="2" customFormat="1" ht="16.5" customHeight="1">
      <c r="A309" s="37"/>
      <c r="B309" s="38"/>
      <c r="C309" s="225" t="s">
        <v>561</v>
      </c>
      <c r="D309" s="225" t="s">
        <v>120</v>
      </c>
      <c r="E309" s="226" t="s">
        <v>562</v>
      </c>
      <c r="F309" s="227" t="s">
        <v>563</v>
      </c>
      <c r="G309" s="228" t="s">
        <v>564</v>
      </c>
      <c r="H309" s="229">
        <v>200</v>
      </c>
      <c r="I309" s="230"/>
      <c r="J309" s="231">
        <f>ROUND(I309*H309,2)</f>
        <v>0</v>
      </c>
      <c r="K309" s="227" t="s">
        <v>195</v>
      </c>
      <c r="L309" s="43"/>
      <c r="M309" s="232" t="s">
        <v>19</v>
      </c>
      <c r="N309" s="233" t="s">
        <v>40</v>
      </c>
      <c r="O309" s="83"/>
      <c r="P309" s="234">
        <f>O309*H309</f>
        <v>0</v>
      </c>
      <c r="Q309" s="234">
        <v>6E-05</v>
      </c>
      <c r="R309" s="234">
        <f>Q309*H309</f>
        <v>0.012</v>
      </c>
      <c r="S309" s="234">
        <v>0</v>
      </c>
      <c r="T309" s="235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6" t="s">
        <v>125</v>
      </c>
      <c r="AT309" s="236" t="s">
        <v>120</v>
      </c>
      <c r="AU309" s="236" t="s">
        <v>78</v>
      </c>
      <c r="AY309" s="16" t="s">
        <v>117</v>
      </c>
      <c r="BE309" s="237">
        <f>IF(N309="základní",J309,0)</f>
        <v>0</v>
      </c>
      <c r="BF309" s="237">
        <f>IF(N309="snížená",J309,0)</f>
        <v>0</v>
      </c>
      <c r="BG309" s="237">
        <f>IF(N309="zákl. přenesená",J309,0)</f>
        <v>0</v>
      </c>
      <c r="BH309" s="237">
        <f>IF(N309="sníž. přenesená",J309,0)</f>
        <v>0</v>
      </c>
      <c r="BI309" s="237">
        <f>IF(N309="nulová",J309,0)</f>
        <v>0</v>
      </c>
      <c r="BJ309" s="16" t="s">
        <v>76</v>
      </c>
      <c r="BK309" s="237">
        <f>ROUND(I309*H309,2)</f>
        <v>0</v>
      </c>
      <c r="BL309" s="16" t="s">
        <v>125</v>
      </c>
      <c r="BM309" s="236" t="s">
        <v>565</v>
      </c>
    </row>
    <row r="310" spans="1:47" s="2" customFormat="1" ht="12">
      <c r="A310" s="37"/>
      <c r="B310" s="38"/>
      <c r="C310" s="39"/>
      <c r="D310" s="238" t="s">
        <v>127</v>
      </c>
      <c r="E310" s="39"/>
      <c r="F310" s="239" t="s">
        <v>566</v>
      </c>
      <c r="G310" s="39"/>
      <c r="H310" s="39"/>
      <c r="I310" s="145"/>
      <c r="J310" s="39"/>
      <c r="K310" s="39"/>
      <c r="L310" s="43"/>
      <c r="M310" s="240"/>
      <c r="N310" s="241"/>
      <c r="O310" s="83"/>
      <c r="P310" s="83"/>
      <c r="Q310" s="83"/>
      <c r="R310" s="83"/>
      <c r="S310" s="83"/>
      <c r="T310" s="84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127</v>
      </c>
      <c r="AU310" s="16" t="s">
        <v>78</v>
      </c>
    </row>
    <row r="311" spans="1:47" s="2" customFormat="1" ht="12">
      <c r="A311" s="37"/>
      <c r="B311" s="38"/>
      <c r="C311" s="39"/>
      <c r="D311" s="238" t="s">
        <v>129</v>
      </c>
      <c r="E311" s="39"/>
      <c r="F311" s="242" t="s">
        <v>567</v>
      </c>
      <c r="G311" s="39"/>
      <c r="H311" s="39"/>
      <c r="I311" s="145"/>
      <c r="J311" s="39"/>
      <c r="K311" s="39"/>
      <c r="L311" s="43"/>
      <c r="M311" s="240"/>
      <c r="N311" s="241"/>
      <c r="O311" s="83"/>
      <c r="P311" s="83"/>
      <c r="Q311" s="83"/>
      <c r="R311" s="83"/>
      <c r="S311" s="83"/>
      <c r="T311" s="84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129</v>
      </c>
      <c r="AU311" s="16" t="s">
        <v>78</v>
      </c>
    </row>
    <row r="312" spans="1:65" s="2" customFormat="1" ht="16.5" customHeight="1">
      <c r="A312" s="37"/>
      <c r="B312" s="38"/>
      <c r="C312" s="247" t="s">
        <v>568</v>
      </c>
      <c r="D312" s="247" t="s">
        <v>205</v>
      </c>
      <c r="E312" s="248" t="s">
        <v>569</v>
      </c>
      <c r="F312" s="249" t="s">
        <v>570</v>
      </c>
      <c r="G312" s="250" t="s">
        <v>208</v>
      </c>
      <c r="H312" s="251">
        <v>0.97</v>
      </c>
      <c r="I312" s="252"/>
      <c r="J312" s="253">
        <f>ROUND(I312*H312,2)</f>
        <v>0</v>
      </c>
      <c r="K312" s="249" t="s">
        <v>195</v>
      </c>
      <c r="L312" s="254"/>
      <c r="M312" s="255" t="s">
        <v>19</v>
      </c>
      <c r="N312" s="256" t="s">
        <v>40</v>
      </c>
      <c r="O312" s="83"/>
      <c r="P312" s="234">
        <f>O312*H312</f>
        <v>0</v>
      </c>
      <c r="Q312" s="234">
        <v>1</v>
      </c>
      <c r="R312" s="234">
        <f>Q312*H312</f>
        <v>0.97</v>
      </c>
      <c r="S312" s="234">
        <v>0</v>
      </c>
      <c r="T312" s="235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6" t="s">
        <v>158</v>
      </c>
      <c r="AT312" s="236" t="s">
        <v>205</v>
      </c>
      <c r="AU312" s="236" t="s">
        <v>78</v>
      </c>
      <c r="AY312" s="16" t="s">
        <v>117</v>
      </c>
      <c r="BE312" s="237">
        <f>IF(N312="základní",J312,0)</f>
        <v>0</v>
      </c>
      <c r="BF312" s="237">
        <f>IF(N312="snížená",J312,0)</f>
        <v>0</v>
      </c>
      <c r="BG312" s="237">
        <f>IF(N312="zákl. přenesená",J312,0)</f>
        <v>0</v>
      </c>
      <c r="BH312" s="237">
        <f>IF(N312="sníž. přenesená",J312,0)</f>
        <v>0</v>
      </c>
      <c r="BI312" s="237">
        <f>IF(N312="nulová",J312,0)</f>
        <v>0</v>
      </c>
      <c r="BJ312" s="16" t="s">
        <v>76</v>
      </c>
      <c r="BK312" s="237">
        <f>ROUND(I312*H312,2)</f>
        <v>0</v>
      </c>
      <c r="BL312" s="16" t="s">
        <v>125</v>
      </c>
      <c r="BM312" s="236" t="s">
        <v>571</v>
      </c>
    </row>
    <row r="313" spans="1:47" s="2" customFormat="1" ht="12">
      <c r="A313" s="37"/>
      <c r="B313" s="38"/>
      <c r="C313" s="39"/>
      <c r="D313" s="238" t="s">
        <v>127</v>
      </c>
      <c r="E313" s="39"/>
      <c r="F313" s="239" t="s">
        <v>570</v>
      </c>
      <c r="G313" s="39"/>
      <c r="H313" s="39"/>
      <c r="I313" s="145"/>
      <c r="J313" s="39"/>
      <c r="K313" s="39"/>
      <c r="L313" s="43"/>
      <c r="M313" s="240"/>
      <c r="N313" s="241"/>
      <c r="O313" s="83"/>
      <c r="P313" s="83"/>
      <c r="Q313" s="83"/>
      <c r="R313" s="83"/>
      <c r="S313" s="83"/>
      <c r="T313" s="84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127</v>
      </c>
      <c r="AU313" s="16" t="s">
        <v>78</v>
      </c>
    </row>
    <row r="314" spans="1:47" s="2" customFormat="1" ht="12">
      <c r="A314" s="37"/>
      <c r="B314" s="38"/>
      <c r="C314" s="39"/>
      <c r="D314" s="238" t="s">
        <v>572</v>
      </c>
      <c r="E314" s="39"/>
      <c r="F314" s="242" t="s">
        <v>573</v>
      </c>
      <c r="G314" s="39"/>
      <c r="H314" s="39"/>
      <c r="I314" s="145"/>
      <c r="J314" s="39"/>
      <c r="K314" s="39"/>
      <c r="L314" s="43"/>
      <c r="M314" s="240"/>
      <c r="N314" s="241"/>
      <c r="O314" s="83"/>
      <c r="P314" s="83"/>
      <c r="Q314" s="83"/>
      <c r="R314" s="83"/>
      <c r="S314" s="83"/>
      <c r="T314" s="84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572</v>
      </c>
      <c r="AU314" s="16" t="s">
        <v>78</v>
      </c>
    </row>
    <row r="315" spans="1:65" s="2" customFormat="1" ht="16.5" customHeight="1">
      <c r="A315" s="37"/>
      <c r="B315" s="38"/>
      <c r="C315" s="225" t="s">
        <v>574</v>
      </c>
      <c r="D315" s="225" t="s">
        <v>120</v>
      </c>
      <c r="E315" s="226" t="s">
        <v>575</v>
      </c>
      <c r="F315" s="227" t="s">
        <v>576</v>
      </c>
      <c r="G315" s="228" t="s">
        <v>208</v>
      </c>
      <c r="H315" s="229">
        <v>3200</v>
      </c>
      <c r="I315" s="230"/>
      <c r="J315" s="231">
        <f>ROUND(I315*H315,2)</f>
        <v>0</v>
      </c>
      <c r="K315" s="227" t="s">
        <v>195</v>
      </c>
      <c r="L315" s="43"/>
      <c r="M315" s="232" t="s">
        <v>19</v>
      </c>
      <c r="N315" s="233" t="s">
        <v>40</v>
      </c>
      <c r="O315" s="83"/>
      <c r="P315" s="234">
        <f>O315*H315</f>
        <v>0</v>
      </c>
      <c r="Q315" s="234">
        <v>0</v>
      </c>
      <c r="R315" s="234">
        <f>Q315*H315</f>
        <v>0</v>
      </c>
      <c r="S315" s="234">
        <v>0</v>
      </c>
      <c r="T315" s="235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6" t="s">
        <v>125</v>
      </c>
      <c r="AT315" s="236" t="s">
        <v>120</v>
      </c>
      <c r="AU315" s="236" t="s">
        <v>78</v>
      </c>
      <c r="AY315" s="16" t="s">
        <v>117</v>
      </c>
      <c r="BE315" s="237">
        <f>IF(N315="základní",J315,0)</f>
        <v>0</v>
      </c>
      <c r="BF315" s="237">
        <f>IF(N315="snížená",J315,0)</f>
        <v>0</v>
      </c>
      <c r="BG315" s="237">
        <f>IF(N315="zákl. přenesená",J315,0)</f>
        <v>0</v>
      </c>
      <c r="BH315" s="237">
        <f>IF(N315="sníž. přenesená",J315,0)</f>
        <v>0</v>
      </c>
      <c r="BI315" s="237">
        <f>IF(N315="nulová",J315,0)</f>
        <v>0</v>
      </c>
      <c r="BJ315" s="16" t="s">
        <v>76</v>
      </c>
      <c r="BK315" s="237">
        <f>ROUND(I315*H315,2)</f>
        <v>0</v>
      </c>
      <c r="BL315" s="16" t="s">
        <v>125</v>
      </c>
      <c r="BM315" s="236" t="s">
        <v>577</v>
      </c>
    </row>
    <row r="316" spans="1:47" s="2" customFormat="1" ht="12">
      <c r="A316" s="37"/>
      <c r="B316" s="38"/>
      <c r="C316" s="39"/>
      <c r="D316" s="238" t="s">
        <v>127</v>
      </c>
      <c r="E316" s="39"/>
      <c r="F316" s="239" t="s">
        <v>578</v>
      </c>
      <c r="G316" s="39"/>
      <c r="H316" s="39"/>
      <c r="I316" s="145"/>
      <c r="J316" s="39"/>
      <c r="K316" s="39"/>
      <c r="L316" s="43"/>
      <c r="M316" s="240"/>
      <c r="N316" s="241"/>
      <c r="O316" s="83"/>
      <c r="P316" s="83"/>
      <c r="Q316" s="83"/>
      <c r="R316" s="83"/>
      <c r="S316" s="83"/>
      <c r="T316" s="84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127</v>
      </c>
      <c r="AU316" s="16" t="s">
        <v>78</v>
      </c>
    </row>
    <row r="317" spans="1:47" s="2" customFormat="1" ht="12">
      <c r="A317" s="37"/>
      <c r="B317" s="38"/>
      <c r="C317" s="39"/>
      <c r="D317" s="238" t="s">
        <v>129</v>
      </c>
      <c r="E317" s="39"/>
      <c r="F317" s="242" t="s">
        <v>579</v>
      </c>
      <c r="G317" s="39"/>
      <c r="H317" s="39"/>
      <c r="I317" s="145"/>
      <c r="J317" s="39"/>
      <c r="K317" s="39"/>
      <c r="L317" s="43"/>
      <c r="M317" s="240"/>
      <c r="N317" s="241"/>
      <c r="O317" s="83"/>
      <c r="P317" s="83"/>
      <c r="Q317" s="83"/>
      <c r="R317" s="83"/>
      <c r="S317" s="83"/>
      <c r="T317" s="84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129</v>
      </c>
      <c r="AU317" s="16" t="s">
        <v>78</v>
      </c>
    </row>
    <row r="318" spans="1:65" s="2" customFormat="1" ht="16.5" customHeight="1">
      <c r="A318" s="37"/>
      <c r="B318" s="38"/>
      <c r="C318" s="225" t="s">
        <v>580</v>
      </c>
      <c r="D318" s="225" t="s">
        <v>120</v>
      </c>
      <c r="E318" s="226" t="s">
        <v>581</v>
      </c>
      <c r="F318" s="227" t="s">
        <v>582</v>
      </c>
      <c r="G318" s="228" t="s">
        <v>208</v>
      </c>
      <c r="H318" s="229">
        <v>500</v>
      </c>
      <c r="I318" s="230"/>
      <c r="J318" s="231">
        <f>ROUND(I318*H318,2)</f>
        <v>0</v>
      </c>
      <c r="K318" s="227" t="s">
        <v>195</v>
      </c>
      <c r="L318" s="43"/>
      <c r="M318" s="232" t="s">
        <v>19</v>
      </c>
      <c r="N318" s="233" t="s">
        <v>40</v>
      </c>
      <c r="O318" s="83"/>
      <c r="P318" s="234">
        <f>O318*H318</f>
        <v>0</v>
      </c>
      <c r="Q318" s="234">
        <v>0</v>
      </c>
      <c r="R318" s="234">
        <f>Q318*H318</f>
        <v>0</v>
      </c>
      <c r="S318" s="234">
        <v>0</v>
      </c>
      <c r="T318" s="235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6" t="s">
        <v>125</v>
      </c>
      <c r="AT318" s="236" t="s">
        <v>120</v>
      </c>
      <c r="AU318" s="236" t="s">
        <v>78</v>
      </c>
      <c r="AY318" s="16" t="s">
        <v>117</v>
      </c>
      <c r="BE318" s="237">
        <f>IF(N318="základní",J318,0)</f>
        <v>0</v>
      </c>
      <c r="BF318" s="237">
        <f>IF(N318="snížená",J318,0)</f>
        <v>0</v>
      </c>
      <c r="BG318" s="237">
        <f>IF(N318="zákl. přenesená",J318,0)</f>
        <v>0</v>
      </c>
      <c r="BH318" s="237">
        <f>IF(N318="sníž. přenesená",J318,0)</f>
        <v>0</v>
      </c>
      <c r="BI318" s="237">
        <f>IF(N318="nulová",J318,0)</f>
        <v>0</v>
      </c>
      <c r="BJ318" s="16" t="s">
        <v>76</v>
      </c>
      <c r="BK318" s="237">
        <f>ROUND(I318*H318,2)</f>
        <v>0</v>
      </c>
      <c r="BL318" s="16" t="s">
        <v>125</v>
      </c>
      <c r="BM318" s="236" t="s">
        <v>583</v>
      </c>
    </row>
    <row r="319" spans="1:47" s="2" customFormat="1" ht="12">
      <c r="A319" s="37"/>
      <c r="B319" s="38"/>
      <c r="C319" s="39"/>
      <c r="D319" s="238" t="s">
        <v>127</v>
      </c>
      <c r="E319" s="39"/>
      <c r="F319" s="239" t="s">
        <v>584</v>
      </c>
      <c r="G319" s="39"/>
      <c r="H319" s="39"/>
      <c r="I319" s="145"/>
      <c r="J319" s="39"/>
      <c r="K319" s="39"/>
      <c r="L319" s="43"/>
      <c r="M319" s="240"/>
      <c r="N319" s="241"/>
      <c r="O319" s="83"/>
      <c r="P319" s="83"/>
      <c r="Q319" s="83"/>
      <c r="R319" s="83"/>
      <c r="S319" s="83"/>
      <c r="T319" s="84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127</v>
      </c>
      <c r="AU319" s="16" t="s">
        <v>78</v>
      </c>
    </row>
    <row r="320" spans="1:47" s="2" customFormat="1" ht="12">
      <c r="A320" s="37"/>
      <c r="B320" s="38"/>
      <c r="C320" s="39"/>
      <c r="D320" s="238" t="s">
        <v>129</v>
      </c>
      <c r="E320" s="39"/>
      <c r="F320" s="242" t="s">
        <v>585</v>
      </c>
      <c r="G320" s="39"/>
      <c r="H320" s="39"/>
      <c r="I320" s="145"/>
      <c r="J320" s="39"/>
      <c r="K320" s="39"/>
      <c r="L320" s="43"/>
      <c r="M320" s="240"/>
      <c r="N320" s="241"/>
      <c r="O320" s="83"/>
      <c r="P320" s="83"/>
      <c r="Q320" s="83"/>
      <c r="R320" s="83"/>
      <c r="S320" s="83"/>
      <c r="T320" s="84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129</v>
      </c>
      <c r="AU320" s="16" t="s">
        <v>78</v>
      </c>
    </row>
    <row r="321" spans="1:65" s="2" customFormat="1" ht="16.5" customHeight="1">
      <c r="A321" s="37"/>
      <c r="B321" s="38"/>
      <c r="C321" s="225" t="s">
        <v>586</v>
      </c>
      <c r="D321" s="225" t="s">
        <v>120</v>
      </c>
      <c r="E321" s="226" t="s">
        <v>587</v>
      </c>
      <c r="F321" s="227" t="s">
        <v>588</v>
      </c>
      <c r="G321" s="228" t="s">
        <v>208</v>
      </c>
      <c r="H321" s="229">
        <v>15</v>
      </c>
      <c r="I321" s="230"/>
      <c r="J321" s="231">
        <f>ROUND(I321*H321,2)</f>
        <v>0</v>
      </c>
      <c r="K321" s="227" t="s">
        <v>195</v>
      </c>
      <c r="L321" s="43"/>
      <c r="M321" s="232" t="s">
        <v>19</v>
      </c>
      <c r="N321" s="233" t="s">
        <v>40</v>
      </c>
      <c r="O321" s="83"/>
      <c r="P321" s="234">
        <f>O321*H321</f>
        <v>0</v>
      </c>
      <c r="Q321" s="234">
        <v>0</v>
      </c>
      <c r="R321" s="234">
        <f>Q321*H321</f>
        <v>0</v>
      </c>
      <c r="S321" s="234">
        <v>0</v>
      </c>
      <c r="T321" s="235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36" t="s">
        <v>125</v>
      </c>
      <c r="AT321" s="236" t="s">
        <v>120</v>
      </c>
      <c r="AU321" s="236" t="s">
        <v>78</v>
      </c>
      <c r="AY321" s="16" t="s">
        <v>117</v>
      </c>
      <c r="BE321" s="237">
        <f>IF(N321="základní",J321,0)</f>
        <v>0</v>
      </c>
      <c r="BF321" s="237">
        <f>IF(N321="snížená",J321,0)</f>
        <v>0</v>
      </c>
      <c r="BG321" s="237">
        <f>IF(N321="zákl. přenesená",J321,0)</f>
        <v>0</v>
      </c>
      <c r="BH321" s="237">
        <f>IF(N321="sníž. přenesená",J321,0)</f>
        <v>0</v>
      </c>
      <c r="BI321" s="237">
        <f>IF(N321="nulová",J321,0)</f>
        <v>0</v>
      </c>
      <c r="BJ321" s="16" t="s">
        <v>76</v>
      </c>
      <c r="BK321" s="237">
        <f>ROUND(I321*H321,2)</f>
        <v>0</v>
      </c>
      <c r="BL321" s="16" t="s">
        <v>125</v>
      </c>
      <c r="BM321" s="236" t="s">
        <v>589</v>
      </c>
    </row>
    <row r="322" spans="1:47" s="2" customFormat="1" ht="12">
      <c r="A322" s="37"/>
      <c r="B322" s="38"/>
      <c r="C322" s="39"/>
      <c r="D322" s="238" t="s">
        <v>127</v>
      </c>
      <c r="E322" s="39"/>
      <c r="F322" s="239" t="s">
        <v>590</v>
      </c>
      <c r="G322" s="39"/>
      <c r="H322" s="39"/>
      <c r="I322" s="145"/>
      <c r="J322" s="39"/>
      <c r="K322" s="39"/>
      <c r="L322" s="43"/>
      <c r="M322" s="240"/>
      <c r="N322" s="241"/>
      <c r="O322" s="83"/>
      <c r="P322" s="83"/>
      <c r="Q322" s="83"/>
      <c r="R322" s="83"/>
      <c r="S322" s="83"/>
      <c r="T322" s="84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127</v>
      </c>
      <c r="AU322" s="16" t="s">
        <v>78</v>
      </c>
    </row>
    <row r="323" spans="1:65" s="2" customFormat="1" ht="16.5" customHeight="1">
      <c r="A323" s="37"/>
      <c r="B323" s="38"/>
      <c r="C323" s="225" t="s">
        <v>591</v>
      </c>
      <c r="D323" s="225" t="s">
        <v>120</v>
      </c>
      <c r="E323" s="226" t="s">
        <v>592</v>
      </c>
      <c r="F323" s="227" t="s">
        <v>593</v>
      </c>
      <c r="G323" s="228" t="s">
        <v>564</v>
      </c>
      <c r="H323" s="229">
        <v>250</v>
      </c>
      <c r="I323" s="230"/>
      <c r="J323" s="231">
        <f>ROUND(I323*H323,2)</f>
        <v>0</v>
      </c>
      <c r="K323" s="227" t="s">
        <v>19</v>
      </c>
      <c r="L323" s="43"/>
      <c r="M323" s="232" t="s">
        <v>19</v>
      </c>
      <c r="N323" s="233" t="s">
        <v>40</v>
      </c>
      <c r="O323" s="83"/>
      <c r="P323" s="234">
        <f>O323*H323</f>
        <v>0</v>
      </c>
      <c r="Q323" s="234">
        <v>0</v>
      </c>
      <c r="R323" s="234">
        <f>Q323*H323</f>
        <v>0</v>
      </c>
      <c r="S323" s="234">
        <v>0</v>
      </c>
      <c r="T323" s="235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6" t="s">
        <v>125</v>
      </c>
      <c r="AT323" s="236" t="s">
        <v>120</v>
      </c>
      <c r="AU323" s="236" t="s">
        <v>78</v>
      </c>
      <c r="AY323" s="16" t="s">
        <v>117</v>
      </c>
      <c r="BE323" s="237">
        <f>IF(N323="základní",J323,0)</f>
        <v>0</v>
      </c>
      <c r="BF323" s="237">
        <f>IF(N323="snížená",J323,0)</f>
        <v>0</v>
      </c>
      <c r="BG323" s="237">
        <f>IF(N323="zákl. přenesená",J323,0)</f>
        <v>0</v>
      </c>
      <c r="BH323" s="237">
        <f>IF(N323="sníž. přenesená",J323,0)</f>
        <v>0</v>
      </c>
      <c r="BI323" s="237">
        <f>IF(N323="nulová",J323,0)</f>
        <v>0</v>
      </c>
      <c r="BJ323" s="16" t="s">
        <v>76</v>
      </c>
      <c r="BK323" s="237">
        <f>ROUND(I323*H323,2)</f>
        <v>0</v>
      </c>
      <c r="BL323" s="16" t="s">
        <v>125</v>
      </c>
      <c r="BM323" s="236" t="s">
        <v>594</v>
      </c>
    </row>
    <row r="324" spans="1:47" s="2" customFormat="1" ht="12">
      <c r="A324" s="37"/>
      <c r="B324" s="38"/>
      <c r="C324" s="39"/>
      <c r="D324" s="238" t="s">
        <v>127</v>
      </c>
      <c r="E324" s="39"/>
      <c r="F324" s="239" t="s">
        <v>593</v>
      </c>
      <c r="G324" s="39"/>
      <c r="H324" s="39"/>
      <c r="I324" s="145"/>
      <c r="J324" s="39"/>
      <c r="K324" s="39"/>
      <c r="L324" s="43"/>
      <c r="M324" s="240"/>
      <c r="N324" s="241"/>
      <c r="O324" s="83"/>
      <c r="P324" s="83"/>
      <c r="Q324" s="83"/>
      <c r="R324" s="83"/>
      <c r="S324" s="83"/>
      <c r="T324" s="84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6" t="s">
        <v>127</v>
      </c>
      <c r="AU324" s="16" t="s">
        <v>78</v>
      </c>
    </row>
    <row r="325" spans="1:65" s="2" customFormat="1" ht="16.5" customHeight="1">
      <c r="A325" s="37"/>
      <c r="B325" s="38"/>
      <c r="C325" s="247" t="s">
        <v>595</v>
      </c>
      <c r="D325" s="247" t="s">
        <v>205</v>
      </c>
      <c r="E325" s="248" t="s">
        <v>596</v>
      </c>
      <c r="F325" s="249" t="s">
        <v>597</v>
      </c>
      <c r="G325" s="250" t="s">
        <v>598</v>
      </c>
      <c r="H325" s="251">
        <v>67</v>
      </c>
      <c r="I325" s="252"/>
      <c r="J325" s="253">
        <f>ROUND(I325*H325,2)</f>
        <v>0</v>
      </c>
      <c r="K325" s="249" t="s">
        <v>19</v>
      </c>
      <c r="L325" s="254"/>
      <c r="M325" s="255" t="s">
        <v>19</v>
      </c>
      <c r="N325" s="256" t="s">
        <v>40</v>
      </c>
      <c r="O325" s="83"/>
      <c r="P325" s="234">
        <f>O325*H325</f>
        <v>0</v>
      </c>
      <c r="Q325" s="234">
        <v>0</v>
      </c>
      <c r="R325" s="234">
        <f>Q325*H325</f>
        <v>0</v>
      </c>
      <c r="S325" s="234">
        <v>0</v>
      </c>
      <c r="T325" s="235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6" t="s">
        <v>158</v>
      </c>
      <c r="AT325" s="236" t="s">
        <v>205</v>
      </c>
      <c r="AU325" s="236" t="s">
        <v>78</v>
      </c>
      <c r="AY325" s="16" t="s">
        <v>117</v>
      </c>
      <c r="BE325" s="237">
        <f>IF(N325="základní",J325,0)</f>
        <v>0</v>
      </c>
      <c r="BF325" s="237">
        <f>IF(N325="snížená",J325,0)</f>
        <v>0</v>
      </c>
      <c r="BG325" s="237">
        <f>IF(N325="zákl. přenesená",J325,0)</f>
        <v>0</v>
      </c>
      <c r="BH325" s="237">
        <f>IF(N325="sníž. přenesená",J325,0)</f>
        <v>0</v>
      </c>
      <c r="BI325" s="237">
        <f>IF(N325="nulová",J325,0)</f>
        <v>0</v>
      </c>
      <c r="BJ325" s="16" t="s">
        <v>76</v>
      </c>
      <c r="BK325" s="237">
        <f>ROUND(I325*H325,2)</f>
        <v>0</v>
      </c>
      <c r="BL325" s="16" t="s">
        <v>125</v>
      </c>
      <c r="BM325" s="236" t="s">
        <v>599</v>
      </c>
    </row>
    <row r="326" spans="1:47" s="2" customFormat="1" ht="12">
      <c r="A326" s="37"/>
      <c r="B326" s="38"/>
      <c r="C326" s="39"/>
      <c r="D326" s="238" t="s">
        <v>127</v>
      </c>
      <c r="E326" s="39"/>
      <c r="F326" s="239" t="s">
        <v>597</v>
      </c>
      <c r="G326" s="39"/>
      <c r="H326" s="39"/>
      <c r="I326" s="145"/>
      <c r="J326" s="39"/>
      <c r="K326" s="39"/>
      <c r="L326" s="43"/>
      <c r="M326" s="240"/>
      <c r="N326" s="241"/>
      <c r="O326" s="83"/>
      <c r="P326" s="83"/>
      <c r="Q326" s="83"/>
      <c r="R326" s="83"/>
      <c r="S326" s="83"/>
      <c r="T326" s="84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127</v>
      </c>
      <c r="AU326" s="16" t="s">
        <v>78</v>
      </c>
    </row>
    <row r="327" spans="1:65" s="2" customFormat="1" ht="16.5" customHeight="1">
      <c r="A327" s="37"/>
      <c r="B327" s="38"/>
      <c r="C327" s="247" t="s">
        <v>600</v>
      </c>
      <c r="D327" s="247" t="s">
        <v>205</v>
      </c>
      <c r="E327" s="248" t="s">
        <v>601</v>
      </c>
      <c r="F327" s="249" t="s">
        <v>602</v>
      </c>
      <c r="G327" s="250" t="s">
        <v>603</v>
      </c>
      <c r="H327" s="251">
        <v>5</v>
      </c>
      <c r="I327" s="252"/>
      <c r="J327" s="253">
        <f>ROUND(I327*H327,2)</f>
        <v>0</v>
      </c>
      <c r="K327" s="249" t="s">
        <v>19</v>
      </c>
      <c r="L327" s="254"/>
      <c r="M327" s="255" t="s">
        <v>19</v>
      </c>
      <c r="N327" s="256" t="s">
        <v>40</v>
      </c>
      <c r="O327" s="83"/>
      <c r="P327" s="234">
        <f>O327*H327</f>
        <v>0</v>
      </c>
      <c r="Q327" s="234">
        <v>0</v>
      </c>
      <c r="R327" s="234">
        <f>Q327*H327</f>
        <v>0</v>
      </c>
      <c r="S327" s="234">
        <v>0</v>
      </c>
      <c r="T327" s="235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6" t="s">
        <v>158</v>
      </c>
      <c r="AT327" s="236" t="s">
        <v>205</v>
      </c>
      <c r="AU327" s="236" t="s">
        <v>78</v>
      </c>
      <c r="AY327" s="16" t="s">
        <v>117</v>
      </c>
      <c r="BE327" s="237">
        <f>IF(N327="základní",J327,0)</f>
        <v>0</v>
      </c>
      <c r="BF327" s="237">
        <f>IF(N327="snížená",J327,0)</f>
        <v>0</v>
      </c>
      <c r="BG327" s="237">
        <f>IF(N327="zákl. přenesená",J327,0)</f>
        <v>0</v>
      </c>
      <c r="BH327" s="237">
        <f>IF(N327="sníž. přenesená",J327,0)</f>
        <v>0</v>
      </c>
      <c r="BI327" s="237">
        <f>IF(N327="nulová",J327,0)</f>
        <v>0</v>
      </c>
      <c r="BJ327" s="16" t="s">
        <v>76</v>
      </c>
      <c r="BK327" s="237">
        <f>ROUND(I327*H327,2)</f>
        <v>0</v>
      </c>
      <c r="BL327" s="16" t="s">
        <v>125</v>
      </c>
      <c r="BM327" s="236" t="s">
        <v>604</v>
      </c>
    </row>
    <row r="328" spans="1:47" s="2" customFormat="1" ht="12">
      <c r="A328" s="37"/>
      <c r="B328" s="38"/>
      <c r="C328" s="39"/>
      <c r="D328" s="238" t="s">
        <v>127</v>
      </c>
      <c r="E328" s="39"/>
      <c r="F328" s="239" t="s">
        <v>602</v>
      </c>
      <c r="G328" s="39"/>
      <c r="H328" s="39"/>
      <c r="I328" s="145"/>
      <c r="J328" s="39"/>
      <c r="K328" s="39"/>
      <c r="L328" s="43"/>
      <c r="M328" s="240"/>
      <c r="N328" s="241"/>
      <c r="O328" s="83"/>
      <c r="P328" s="83"/>
      <c r="Q328" s="83"/>
      <c r="R328" s="83"/>
      <c r="S328" s="83"/>
      <c r="T328" s="84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6" t="s">
        <v>127</v>
      </c>
      <c r="AU328" s="16" t="s">
        <v>78</v>
      </c>
    </row>
    <row r="329" spans="1:65" s="2" customFormat="1" ht="16.5" customHeight="1">
      <c r="A329" s="37"/>
      <c r="B329" s="38"/>
      <c r="C329" s="225" t="s">
        <v>605</v>
      </c>
      <c r="D329" s="225" t="s">
        <v>120</v>
      </c>
      <c r="E329" s="226" t="s">
        <v>606</v>
      </c>
      <c r="F329" s="227" t="s">
        <v>607</v>
      </c>
      <c r="G329" s="228" t="s">
        <v>598</v>
      </c>
      <c r="H329" s="229">
        <v>45</v>
      </c>
      <c r="I329" s="230"/>
      <c r="J329" s="231">
        <f>ROUND(I329*H329,2)</f>
        <v>0</v>
      </c>
      <c r="K329" s="227" t="s">
        <v>19</v>
      </c>
      <c r="L329" s="43"/>
      <c r="M329" s="232" t="s">
        <v>19</v>
      </c>
      <c r="N329" s="233" t="s">
        <v>40</v>
      </c>
      <c r="O329" s="83"/>
      <c r="P329" s="234">
        <f>O329*H329</f>
        <v>0</v>
      </c>
      <c r="Q329" s="234">
        <v>0</v>
      </c>
      <c r="R329" s="234">
        <f>Q329*H329</f>
        <v>0</v>
      </c>
      <c r="S329" s="234">
        <v>0</v>
      </c>
      <c r="T329" s="235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6" t="s">
        <v>125</v>
      </c>
      <c r="AT329" s="236" t="s">
        <v>120</v>
      </c>
      <c r="AU329" s="236" t="s">
        <v>78</v>
      </c>
      <c r="AY329" s="16" t="s">
        <v>117</v>
      </c>
      <c r="BE329" s="237">
        <f>IF(N329="základní",J329,0)</f>
        <v>0</v>
      </c>
      <c r="BF329" s="237">
        <f>IF(N329="snížená",J329,0)</f>
        <v>0</v>
      </c>
      <c r="BG329" s="237">
        <f>IF(N329="zákl. přenesená",J329,0)</f>
        <v>0</v>
      </c>
      <c r="BH329" s="237">
        <f>IF(N329="sníž. přenesená",J329,0)</f>
        <v>0</v>
      </c>
      <c r="BI329" s="237">
        <f>IF(N329="nulová",J329,0)</f>
        <v>0</v>
      </c>
      <c r="BJ329" s="16" t="s">
        <v>76</v>
      </c>
      <c r="BK329" s="237">
        <f>ROUND(I329*H329,2)</f>
        <v>0</v>
      </c>
      <c r="BL329" s="16" t="s">
        <v>125</v>
      </c>
      <c r="BM329" s="236" t="s">
        <v>608</v>
      </c>
    </row>
    <row r="330" spans="1:47" s="2" customFormat="1" ht="12">
      <c r="A330" s="37"/>
      <c r="B330" s="38"/>
      <c r="C330" s="39"/>
      <c r="D330" s="238" t="s">
        <v>127</v>
      </c>
      <c r="E330" s="39"/>
      <c r="F330" s="239" t="s">
        <v>607</v>
      </c>
      <c r="G330" s="39"/>
      <c r="H330" s="39"/>
      <c r="I330" s="145"/>
      <c r="J330" s="39"/>
      <c r="K330" s="39"/>
      <c r="L330" s="43"/>
      <c r="M330" s="240"/>
      <c r="N330" s="241"/>
      <c r="O330" s="83"/>
      <c r="P330" s="83"/>
      <c r="Q330" s="83"/>
      <c r="R330" s="83"/>
      <c r="S330" s="83"/>
      <c r="T330" s="84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127</v>
      </c>
      <c r="AU330" s="16" t="s">
        <v>78</v>
      </c>
    </row>
    <row r="331" spans="1:65" s="2" customFormat="1" ht="16.5" customHeight="1">
      <c r="A331" s="37"/>
      <c r="B331" s="38"/>
      <c r="C331" s="225" t="s">
        <v>609</v>
      </c>
      <c r="D331" s="225" t="s">
        <v>120</v>
      </c>
      <c r="E331" s="226" t="s">
        <v>610</v>
      </c>
      <c r="F331" s="227" t="s">
        <v>611</v>
      </c>
      <c r="G331" s="228" t="s">
        <v>201</v>
      </c>
      <c r="H331" s="229">
        <v>100</v>
      </c>
      <c r="I331" s="230"/>
      <c r="J331" s="231">
        <f>ROUND(I331*H331,2)</f>
        <v>0</v>
      </c>
      <c r="K331" s="227" t="s">
        <v>195</v>
      </c>
      <c r="L331" s="43"/>
      <c r="M331" s="232" t="s">
        <v>19</v>
      </c>
      <c r="N331" s="233" t="s">
        <v>40</v>
      </c>
      <c r="O331" s="83"/>
      <c r="P331" s="234">
        <f>O331*H331</f>
        <v>0</v>
      </c>
      <c r="Q331" s="234">
        <v>0</v>
      </c>
      <c r="R331" s="234">
        <f>Q331*H331</f>
        <v>0</v>
      </c>
      <c r="S331" s="234">
        <v>0.0008</v>
      </c>
      <c r="T331" s="235">
        <f>S331*H331</f>
        <v>0.08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6" t="s">
        <v>76</v>
      </c>
      <c r="AT331" s="236" t="s">
        <v>120</v>
      </c>
      <c r="AU331" s="236" t="s">
        <v>78</v>
      </c>
      <c r="AY331" s="16" t="s">
        <v>117</v>
      </c>
      <c r="BE331" s="237">
        <f>IF(N331="základní",J331,0)</f>
        <v>0</v>
      </c>
      <c r="BF331" s="237">
        <f>IF(N331="snížená",J331,0)</f>
        <v>0</v>
      </c>
      <c r="BG331" s="237">
        <f>IF(N331="zákl. přenesená",J331,0)</f>
        <v>0</v>
      </c>
      <c r="BH331" s="237">
        <f>IF(N331="sníž. přenesená",J331,0)</f>
        <v>0</v>
      </c>
      <c r="BI331" s="237">
        <f>IF(N331="nulová",J331,0)</f>
        <v>0</v>
      </c>
      <c r="BJ331" s="16" t="s">
        <v>76</v>
      </c>
      <c r="BK331" s="237">
        <f>ROUND(I331*H331,2)</f>
        <v>0</v>
      </c>
      <c r="BL331" s="16" t="s">
        <v>76</v>
      </c>
      <c r="BM331" s="236" t="s">
        <v>612</v>
      </c>
    </row>
    <row r="332" spans="1:47" s="2" customFormat="1" ht="12">
      <c r="A332" s="37"/>
      <c r="B332" s="38"/>
      <c r="C332" s="39"/>
      <c r="D332" s="238" t="s">
        <v>127</v>
      </c>
      <c r="E332" s="39"/>
      <c r="F332" s="239" t="s">
        <v>613</v>
      </c>
      <c r="G332" s="39"/>
      <c r="H332" s="39"/>
      <c r="I332" s="145"/>
      <c r="J332" s="39"/>
      <c r="K332" s="39"/>
      <c r="L332" s="43"/>
      <c r="M332" s="240"/>
      <c r="N332" s="241"/>
      <c r="O332" s="83"/>
      <c r="P332" s="83"/>
      <c r="Q332" s="83"/>
      <c r="R332" s="83"/>
      <c r="S332" s="83"/>
      <c r="T332" s="84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127</v>
      </c>
      <c r="AU332" s="16" t="s">
        <v>78</v>
      </c>
    </row>
    <row r="333" spans="1:47" s="2" customFormat="1" ht="12">
      <c r="A333" s="37"/>
      <c r="B333" s="38"/>
      <c r="C333" s="39"/>
      <c r="D333" s="238" t="s">
        <v>129</v>
      </c>
      <c r="E333" s="39"/>
      <c r="F333" s="242" t="s">
        <v>614</v>
      </c>
      <c r="G333" s="39"/>
      <c r="H333" s="39"/>
      <c r="I333" s="145"/>
      <c r="J333" s="39"/>
      <c r="K333" s="39"/>
      <c r="L333" s="43"/>
      <c r="M333" s="240"/>
      <c r="N333" s="241"/>
      <c r="O333" s="83"/>
      <c r="P333" s="83"/>
      <c r="Q333" s="83"/>
      <c r="R333" s="83"/>
      <c r="S333" s="83"/>
      <c r="T333" s="84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6" t="s">
        <v>129</v>
      </c>
      <c r="AU333" s="16" t="s">
        <v>78</v>
      </c>
    </row>
    <row r="334" spans="1:65" s="2" customFormat="1" ht="16.5" customHeight="1">
      <c r="A334" s="37"/>
      <c r="B334" s="38"/>
      <c r="C334" s="225" t="s">
        <v>615</v>
      </c>
      <c r="D334" s="225" t="s">
        <v>120</v>
      </c>
      <c r="E334" s="226" t="s">
        <v>616</v>
      </c>
      <c r="F334" s="227" t="s">
        <v>617</v>
      </c>
      <c r="G334" s="228" t="s">
        <v>232</v>
      </c>
      <c r="H334" s="229">
        <v>100</v>
      </c>
      <c r="I334" s="230"/>
      <c r="J334" s="231">
        <f>ROUND(I334*H334,2)</f>
        <v>0</v>
      </c>
      <c r="K334" s="227" t="s">
        <v>195</v>
      </c>
      <c r="L334" s="43"/>
      <c r="M334" s="232" t="s">
        <v>19</v>
      </c>
      <c r="N334" s="233" t="s">
        <v>40</v>
      </c>
      <c r="O334" s="83"/>
      <c r="P334" s="234">
        <f>O334*H334</f>
        <v>0</v>
      </c>
      <c r="Q334" s="234">
        <v>0</v>
      </c>
      <c r="R334" s="234">
        <f>Q334*H334</f>
        <v>0</v>
      </c>
      <c r="S334" s="234">
        <v>0.086</v>
      </c>
      <c r="T334" s="235">
        <f>S334*H334</f>
        <v>8.6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6" t="s">
        <v>76</v>
      </c>
      <c r="AT334" s="236" t="s">
        <v>120</v>
      </c>
      <c r="AU334" s="236" t="s">
        <v>78</v>
      </c>
      <c r="AY334" s="16" t="s">
        <v>117</v>
      </c>
      <c r="BE334" s="237">
        <f>IF(N334="základní",J334,0)</f>
        <v>0</v>
      </c>
      <c r="BF334" s="237">
        <f>IF(N334="snížená",J334,0)</f>
        <v>0</v>
      </c>
      <c r="BG334" s="237">
        <f>IF(N334="zákl. přenesená",J334,0)</f>
        <v>0</v>
      </c>
      <c r="BH334" s="237">
        <f>IF(N334="sníž. přenesená",J334,0)</f>
        <v>0</v>
      </c>
      <c r="BI334" s="237">
        <f>IF(N334="nulová",J334,0)</f>
        <v>0</v>
      </c>
      <c r="BJ334" s="16" t="s">
        <v>76</v>
      </c>
      <c r="BK334" s="237">
        <f>ROUND(I334*H334,2)</f>
        <v>0</v>
      </c>
      <c r="BL334" s="16" t="s">
        <v>76</v>
      </c>
      <c r="BM334" s="236" t="s">
        <v>618</v>
      </c>
    </row>
    <row r="335" spans="1:47" s="2" customFormat="1" ht="12">
      <c r="A335" s="37"/>
      <c r="B335" s="38"/>
      <c r="C335" s="39"/>
      <c r="D335" s="238" t="s">
        <v>127</v>
      </c>
      <c r="E335" s="39"/>
      <c r="F335" s="239" t="s">
        <v>619</v>
      </c>
      <c r="G335" s="39"/>
      <c r="H335" s="39"/>
      <c r="I335" s="145"/>
      <c r="J335" s="39"/>
      <c r="K335" s="39"/>
      <c r="L335" s="43"/>
      <c r="M335" s="240"/>
      <c r="N335" s="241"/>
      <c r="O335" s="83"/>
      <c r="P335" s="83"/>
      <c r="Q335" s="83"/>
      <c r="R335" s="83"/>
      <c r="S335" s="83"/>
      <c r="T335" s="84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6" t="s">
        <v>127</v>
      </c>
      <c r="AU335" s="16" t="s">
        <v>78</v>
      </c>
    </row>
    <row r="336" spans="1:47" s="2" customFormat="1" ht="12">
      <c r="A336" s="37"/>
      <c r="B336" s="38"/>
      <c r="C336" s="39"/>
      <c r="D336" s="238" t="s">
        <v>129</v>
      </c>
      <c r="E336" s="39"/>
      <c r="F336" s="242" t="s">
        <v>620</v>
      </c>
      <c r="G336" s="39"/>
      <c r="H336" s="39"/>
      <c r="I336" s="145"/>
      <c r="J336" s="39"/>
      <c r="K336" s="39"/>
      <c r="L336" s="43"/>
      <c r="M336" s="240"/>
      <c r="N336" s="241"/>
      <c r="O336" s="83"/>
      <c r="P336" s="83"/>
      <c r="Q336" s="83"/>
      <c r="R336" s="83"/>
      <c r="S336" s="83"/>
      <c r="T336" s="84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6" t="s">
        <v>129</v>
      </c>
      <c r="AU336" s="16" t="s">
        <v>78</v>
      </c>
    </row>
    <row r="337" spans="1:65" s="2" customFormat="1" ht="16.5" customHeight="1">
      <c r="A337" s="37"/>
      <c r="B337" s="38"/>
      <c r="C337" s="225" t="s">
        <v>621</v>
      </c>
      <c r="D337" s="225" t="s">
        <v>120</v>
      </c>
      <c r="E337" s="226" t="s">
        <v>622</v>
      </c>
      <c r="F337" s="227" t="s">
        <v>623</v>
      </c>
      <c r="G337" s="228" t="s">
        <v>232</v>
      </c>
      <c r="H337" s="229">
        <v>100</v>
      </c>
      <c r="I337" s="230"/>
      <c r="J337" s="231">
        <f>ROUND(I337*H337,2)</f>
        <v>0</v>
      </c>
      <c r="K337" s="227" t="s">
        <v>195</v>
      </c>
      <c r="L337" s="43"/>
      <c r="M337" s="232" t="s">
        <v>19</v>
      </c>
      <c r="N337" s="233" t="s">
        <v>40</v>
      </c>
      <c r="O337" s="83"/>
      <c r="P337" s="234">
        <f>O337*H337</f>
        <v>0</v>
      </c>
      <c r="Q337" s="234">
        <v>0</v>
      </c>
      <c r="R337" s="234">
        <f>Q337*H337</f>
        <v>0</v>
      </c>
      <c r="S337" s="234">
        <v>0.172</v>
      </c>
      <c r="T337" s="235">
        <f>S337*H337</f>
        <v>17.2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6" t="s">
        <v>76</v>
      </c>
      <c r="AT337" s="236" t="s">
        <v>120</v>
      </c>
      <c r="AU337" s="236" t="s">
        <v>78</v>
      </c>
      <c r="AY337" s="16" t="s">
        <v>117</v>
      </c>
      <c r="BE337" s="237">
        <f>IF(N337="základní",J337,0)</f>
        <v>0</v>
      </c>
      <c r="BF337" s="237">
        <f>IF(N337="snížená",J337,0)</f>
        <v>0</v>
      </c>
      <c r="BG337" s="237">
        <f>IF(N337="zákl. přenesená",J337,0)</f>
        <v>0</v>
      </c>
      <c r="BH337" s="237">
        <f>IF(N337="sníž. přenesená",J337,0)</f>
        <v>0</v>
      </c>
      <c r="BI337" s="237">
        <f>IF(N337="nulová",J337,0)</f>
        <v>0</v>
      </c>
      <c r="BJ337" s="16" t="s">
        <v>76</v>
      </c>
      <c r="BK337" s="237">
        <f>ROUND(I337*H337,2)</f>
        <v>0</v>
      </c>
      <c r="BL337" s="16" t="s">
        <v>76</v>
      </c>
      <c r="BM337" s="236" t="s">
        <v>624</v>
      </c>
    </row>
    <row r="338" spans="1:47" s="2" customFormat="1" ht="12">
      <c r="A338" s="37"/>
      <c r="B338" s="38"/>
      <c r="C338" s="39"/>
      <c r="D338" s="238" t="s">
        <v>127</v>
      </c>
      <c r="E338" s="39"/>
      <c r="F338" s="239" t="s">
        <v>625</v>
      </c>
      <c r="G338" s="39"/>
      <c r="H338" s="39"/>
      <c r="I338" s="145"/>
      <c r="J338" s="39"/>
      <c r="K338" s="39"/>
      <c r="L338" s="43"/>
      <c r="M338" s="240"/>
      <c r="N338" s="241"/>
      <c r="O338" s="83"/>
      <c r="P338" s="83"/>
      <c r="Q338" s="83"/>
      <c r="R338" s="83"/>
      <c r="S338" s="83"/>
      <c r="T338" s="84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127</v>
      </c>
      <c r="AU338" s="16" t="s">
        <v>78</v>
      </c>
    </row>
    <row r="339" spans="1:47" s="2" customFormat="1" ht="12">
      <c r="A339" s="37"/>
      <c r="B339" s="38"/>
      <c r="C339" s="39"/>
      <c r="D339" s="238" t="s">
        <v>129</v>
      </c>
      <c r="E339" s="39"/>
      <c r="F339" s="242" t="s">
        <v>620</v>
      </c>
      <c r="G339" s="39"/>
      <c r="H339" s="39"/>
      <c r="I339" s="145"/>
      <c r="J339" s="39"/>
      <c r="K339" s="39"/>
      <c r="L339" s="43"/>
      <c r="M339" s="240"/>
      <c r="N339" s="241"/>
      <c r="O339" s="83"/>
      <c r="P339" s="83"/>
      <c r="Q339" s="83"/>
      <c r="R339" s="83"/>
      <c r="S339" s="83"/>
      <c r="T339" s="84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129</v>
      </c>
      <c r="AU339" s="16" t="s">
        <v>78</v>
      </c>
    </row>
    <row r="340" spans="1:65" s="2" customFormat="1" ht="16.5" customHeight="1">
      <c r="A340" s="37"/>
      <c r="B340" s="38"/>
      <c r="C340" s="225" t="s">
        <v>626</v>
      </c>
      <c r="D340" s="225" t="s">
        <v>120</v>
      </c>
      <c r="E340" s="226" t="s">
        <v>627</v>
      </c>
      <c r="F340" s="227" t="s">
        <v>628</v>
      </c>
      <c r="G340" s="228" t="s">
        <v>232</v>
      </c>
      <c r="H340" s="229">
        <v>100</v>
      </c>
      <c r="I340" s="230"/>
      <c r="J340" s="231">
        <f>ROUND(I340*H340,2)</f>
        <v>0</v>
      </c>
      <c r="K340" s="227" t="s">
        <v>195</v>
      </c>
      <c r="L340" s="43"/>
      <c r="M340" s="232" t="s">
        <v>19</v>
      </c>
      <c r="N340" s="233" t="s">
        <v>40</v>
      </c>
      <c r="O340" s="83"/>
      <c r="P340" s="234">
        <f>O340*H340</f>
        <v>0</v>
      </c>
      <c r="Q340" s="234">
        <v>0</v>
      </c>
      <c r="R340" s="234">
        <f>Q340*H340</f>
        <v>0</v>
      </c>
      <c r="S340" s="234">
        <v>0.252</v>
      </c>
      <c r="T340" s="235">
        <f>S340*H340</f>
        <v>25.2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6" t="s">
        <v>76</v>
      </c>
      <c r="AT340" s="236" t="s">
        <v>120</v>
      </c>
      <c r="AU340" s="236" t="s">
        <v>78</v>
      </c>
      <c r="AY340" s="16" t="s">
        <v>117</v>
      </c>
      <c r="BE340" s="237">
        <f>IF(N340="základní",J340,0)</f>
        <v>0</v>
      </c>
      <c r="BF340" s="237">
        <f>IF(N340="snížená",J340,0)</f>
        <v>0</v>
      </c>
      <c r="BG340" s="237">
        <f>IF(N340="zákl. přenesená",J340,0)</f>
        <v>0</v>
      </c>
      <c r="BH340" s="237">
        <f>IF(N340="sníž. přenesená",J340,0)</f>
        <v>0</v>
      </c>
      <c r="BI340" s="237">
        <f>IF(N340="nulová",J340,0)</f>
        <v>0</v>
      </c>
      <c r="BJ340" s="16" t="s">
        <v>76</v>
      </c>
      <c r="BK340" s="237">
        <f>ROUND(I340*H340,2)</f>
        <v>0</v>
      </c>
      <c r="BL340" s="16" t="s">
        <v>76</v>
      </c>
      <c r="BM340" s="236" t="s">
        <v>629</v>
      </c>
    </row>
    <row r="341" spans="1:47" s="2" customFormat="1" ht="12">
      <c r="A341" s="37"/>
      <c r="B341" s="38"/>
      <c r="C341" s="39"/>
      <c r="D341" s="238" t="s">
        <v>127</v>
      </c>
      <c r="E341" s="39"/>
      <c r="F341" s="239" t="s">
        <v>630</v>
      </c>
      <c r="G341" s="39"/>
      <c r="H341" s="39"/>
      <c r="I341" s="145"/>
      <c r="J341" s="39"/>
      <c r="K341" s="39"/>
      <c r="L341" s="43"/>
      <c r="M341" s="240"/>
      <c r="N341" s="241"/>
      <c r="O341" s="83"/>
      <c r="P341" s="83"/>
      <c r="Q341" s="83"/>
      <c r="R341" s="83"/>
      <c r="S341" s="83"/>
      <c r="T341" s="84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127</v>
      </c>
      <c r="AU341" s="16" t="s">
        <v>78</v>
      </c>
    </row>
    <row r="342" spans="1:47" s="2" customFormat="1" ht="12">
      <c r="A342" s="37"/>
      <c r="B342" s="38"/>
      <c r="C342" s="39"/>
      <c r="D342" s="238" t="s">
        <v>129</v>
      </c>
      <c r="E342" s="39"/>
      <c r="F342" s="242" t="s">
        <v>620</v>
      </c>
      <c r="G342" s="39"/>
      <c r="H342" s="39"/>
      <c r="I342" s="145"/>
      <c r="J342" s="39"/>
      <c r="K342" s="39"/>
      <c r="L342" s="43"/>
      <c r="M342" s="240"/>
      <c r="N342" s="241"/>
      <c r="O342" s="83"/>
      <c r="P342" s="83"/>
      <c r="Q342" s="83"/>
      <c r="R342" s="83"/>
      <c r="S342" s="83"/>
      <c r="T342" s="84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6" t="s">
        <v>129</v>
      </c>
      <c r="AU342" s="16" t="s">
        <v>78</v>
      </c>
    </row>
    <row r="343" spans="1:65" s="2" customFormat="1" ht="16.5" customHeight="1">
      <c r="A343" s="37"/>
      <c r="B343" s="38"/>
      <c r="C343" s="225" t="s">
        <v>631</v>
      </c>
      <c r="D343" s="225" t="s">
        <v>120</v>
      </c>
      <c r="E343" s="226" t="s">
        <v>632</v>
      </c>
      <c r="F343" s="227" t="s">
        <v>633</v>
      </c>
      <c r="G343" s="228" t="s">
        <v>232</v>
      </c>
      <c r="H343" s="229">
        <v>100</v>
      </c>
      <c r="I343" s="230"/>
      <c r="J343" s="231">
        <f>ROUND(I343*H343,2)</f>
        <v>0</v>
      </c>
      <c r="K343" s="227" t="s">
        <v>195</v>
      </c>
      <c r="L343" s="43"/>
      <c r="M343" s="232" t="s">
        <v>19</v>
      </c>
      <c r="N343" s="233" t="s">
        <v>40</v>
      </c>
      <c r="O343" s="83"/>
      <c r="P343" s="234">
        <f>O343*H343</f>
        <v>0</v>
      </c>
      <c r="Q343" s="234">
        <v>0</v>
      </c>
      <c r="R343" s="234">
        <f>Q343*H343</f>
        <v>0</v>
      </c>
      <c r="S343" s="234">
        <v>0.097</v>
      </c>
      <c r="T343" s="235">
        <f>S343*H343</f>
        <v>9.700000000000001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6" t="s">
        <v>76</v>
      </c>
      <c r="AT343" s="236" t="s">
        <v>120</v>
      </c>
      <c r="AU343" s="236" t="s">
        <v>78</v>
      </c>
      <c r="AY343" s="16" t="s">
        <v>117</v>
      </c>
      <c r="BE343" s="237">
        <f>IF(N343="základní",J343,0)</f>
        <v>0</v>
      </c>
      <c r="BF343" s="237">
        <f>IF(N343="snížená",J343,0)</f>
        <v>0</v>
      </c>
      <c r="BG343" s="237">
        <f>IF(N343="zákl. přenesená",J343,0)</f>
        <v>0</v>
      </c>
      <c r="BH343" s="237">
        <f>IF(N343="sníž. přenesená",J343,0)</f>
        <v>0</v>
      </c>
      <c r="BI343" s="237">
        <f>IF(N343="nulová",J343,0)</f>
        <v>0</v>
      </c>
      <c r="BJ343" s="16" t="s">
        <v>76</v>
      </c>
      <c r="BK343" s="237">
        <f>ROUND(I343*H343,2)</f>
        <v>0</v>
      </c>
      <c r="BL343" s="16" t="s">
        <v>76</v>
      </c>
      <c r="BM343" s="236" t="s">
        <v>634</v>
      </c>
    </row>
    <row r="344" spans="1:47" s="2" customFormat="1" ht="12">
      <c r="A344" s="37"/>
      <c r="B344" s="38"/>
      <c r="C344" s="39"/>
      <c r="D344" s="238" t="s">
        <v>127</v>
      </c>
      <c r="E344" s="39"/>
      <c r="F344" s="239" t="s">
        <v>635</v>
      </c>
      <c r="G344" s="39"/>
      <c r="H344" s="39"/>
      <c r="I344" s="145"/>
      <c r="J344" s="39"/>
      <c r="K344" s="39"/>
      <c r="L344" s="43"/>
      <c r="M344" s="240"/>
      <c r="N344" s="241"/>
      <c r="O344" s="83"/>
      <c r="P344" s="83"/>
      <c r="Q344" s="83"/>
      <c r="R344" s="83"/>
      <c r="S344" s="83"/>
      <c r="T344" s="84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127</v>
      </c>
      <c r="AU344" s="16" t="s">
        <v>78</v>
      </c>
    </row>
    <row r="345" spans="1:47" s="2" customFormat="1" ht="12">
      <c r="A345" s="37"/>
      <c r="B345" s="38"/>
      <c r="C345" s="39"/>
      <c r="D345" s="238" t="s">
        <v>129</v>
      </c>
      <c r="E345" s="39"/>
      <c r="F345" s="242" t="s">
        <v>620</v>
      </c>
      <c r="G345" s="39"/>
      <c r="H345" s="39"/>
      <c r="I345" s="145"/>
      <c r="J345" s="39"/>
      <c r="K345" s="39"/>
      <c r="L345" s="43"/>
      <c r="M345" s="240"/>
      <c r="N345" s="241"/>
      <c r="O345" s="83"/>
      <c r="P345" s="83"/>
      <c r="Q345" s="83"/>
      <c r="R345" s="83"/>
      <c r="S345" s="83"/>
      <c r="T345" s="84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6" t="s">
        <v>129</v>
      </c>
      <c r="AU345" s="16" t="s">
        <v>78</v>
      </c>
    </row>
    <row r="346" spans="1:65" s="2" customFormat="1" ht="16.5" customHeight="1">
      <c r="A346" s="37"/>
      <c r="B346" s="38"/>
      <c r="C346" s="225" t="s">
        <v>636</v>
      </c>
      <c r="D346" s="225" t="s">
        <v>120</v>
      </c>
      <c r="E346" s="226" t="s">
        <v>637</v>
      </c>
      <c r="F346" s="227" t="s">
        <v>638</v>
      </c>
      <c r="G346" s="228" t="s">
        <v>232</v>
      </c>
      <c r="H346" s="229">
        <v>100</v>
      </c>
      <c r="I346" s="230"/>
      <c r="J346" s="231">
        <f>ROUND(I346*H346,2)</f>
        <v>0</v>
      </c>
      <c r="K346" s="227" t="s">
        <v>195</v>
      </c>
      <c r="L346" s="43"/>
      <c r="M346" s="232" t="s">
        <v>19</v>
      </c>
      <c r="N346" s="233" t="s">
        <v>40</v>
      </c>
      <c r="O346" s="83"/>
      <c r="P346" s="234">
        <f>O346*H346</f>
        <v>0</v>
      </c>
      <c r="Q346" s="234">
        <v>0</v>
      </c>
      <c r="R346" s="234">
        <f>Q346*H346</f>
        <v>0</v>
      </c>
      <c r="S346" s="234">
        <v>0.194</v>
      </c>
      <c r="T346" s="235">
        <f>S346*H346</f>
        <v>19.400000000000002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6" t="s">
        <v>76</v>
      </c>
      <c r="AT346" s="236" t="s">
        <v>120</v>
      </c>
      <c r="AU346" s="236" t="s">
        <v>78</v>
      </c>
      <c r="AY346" s="16" t="s">
        <v>117</v>
      </c>
      <c r="BE346" s="237">
        <f>IF(N346="základní",J346,0)</f>
        <v>0</v>
      </c>
      <c r="BF346" s="237">
        <f>IF(N346="snížená",J346,0)</f>
        <v>0</v>
      </c>
      <c r="BG346" s="237">
        <f>IF(N346="zákl. přenesená",J346,0)</f>
        <v>0</v>
      </c>
      <c r="BH346" s="237">
        <f>IF(N346="sníž. přenesená",J346,0)</f>
        <v>0</v>
      </c>
      <c r="BI346" s="237">
        <f>IF(N346="nulová",J346,0)</f>
        <v>0</v>
      </c>
      <c r="BJ346" s="16" t="s">
        <v>76</v>
      </c>
      <c r="BK346" s="237">
        <f>ROUND(I346*H346,2)</f>
        <v>0</v>
      </c>
      <c r="BL346" s="16" t="s">
        <v>76</v>
      </c>
      <c r="BM346" s="236" t="s">
        <v>639</v>
      </c>
    </row>
    <row r="347" spans="1:47" s="2" customFormat="1" ht="12">
      <c r="A347" s="37"/>
      <c r="B347" s="38"/>
      <c r="C347" s="39"/>
      <c r="D347" s="238" t="s">
        <v>127</v>
      </c>
      <c r="E347" s="39"/>
      <c r="F347" s="239" t="s">
        <v>640</v>
      </c>
      <c r="G347" s="39"/>
      <c r="H347" s="39"/>
      <c r="I347" s="145"/>
      <c r="J347" s="39"/>
      <c r="K347" s="39"/>
      <c r="L347" s="43"/>
      <c r="M347" s="240"/>
      <c r="N347" s="241"/>
      <c r="O347" s="83"/>
      <c r="P347" s="83"/>
      <c r="Q347" s="83"/>
      <c r="R347" s="83"/>
      <c r="S347" s="83"/>
      <c r="T347" s="84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127</v>
      </c>
      <c r="AU347" s="16" t="s">
        <v>78</v>
      </c>
    </row>
    <row r="348" spans="1:47" s="2" customFormat="1" ht="12">
      <c r="A348" s="37"/>
      <c r="B348" s="38"/>
      <c r="C348" s="39"/>
      <c r="D348" s="238" t="s">
        <v>129</v>
      </c>
      <c r="E348" s="39"/>
      <c r="F348" s="242" t="s">
        <v>620</v>
      </c>
      <c r="G348" s="39"/>
      <c r="H348" s="39"/>
      <c r="I348" s="145"/>
      <c r="J348" s="39"/>
      <c r="K348" s="39"/>
      <c r="L348" s="43"/>
      <c r="M348" s="240"/>
      <c r="N348" s="241"/>
      <c r="O348" s="83"/>
      <c r="P348" s="83"/>
      <c r="Q348" s="83"/>
      <c r="R348" s="83"/>
      <c r="S348" s="83"/>
      <c r="T348" s="84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129</v>
      </c>
      <c r="AU348" s="16" t="s">
        <v>78</v>
      </c>
    </row>
    <row r="349" spans="1:65" s="2" customFormat="1" ht="16.5" customHeight="1">
      <c r="A349" s="37"/>
      <c r="B349" s="38"/>
      <c r="C349" s="225" t="s">
        <v>641</v>
      </c>
      <c r="D349" s="225" t="s">
        <v>120</v>
      </c>
      <c r="E349" s="226" t="s">
        <v>642</v>
      </c>
      <c r="F349" s="227" t="s">
        <v>643</v>
      </c>
      <c r="G349" s="228" t="s">
        <v>232</v>
      </c>
      <c r="H349" s="229">
        <v>100</v>
      </c>
      <c r="I349" s="230"/>
      <c r="J349" s="231">
        <f>ROUND(I349*H349,2)</f>
        <v>0</v>
      </c>
      <c r="K349" s="227" t="s">
        <v>195</v>
      </c>
      <c r="L349" s="43"/>
      <c r="M349" s="232" t="s">
        <v>19</v>
      </c>
      <c r="N349" s="233" t="s">
        <v>40</v>
      </c>
      <c r="O349" s="83"/>
      <c r="P349" s="234">
        <f>O349*H349</f>
        <v>0</v>
      </c>
      <c r="Q349" s="234">
        <v>0</v>
      </c>
      <c r="R349" s="234">
        <f>Q349*H349</f>
        <v>0</v>
      </c>
      <c r="S349" s="234">
        <v>0.324</v>
      </c>
      <c r="T349" s="235">
        <f>S349*H349</f>
        <v>32.4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6" t="s">
        <v>76</v>
      </c>
      <c r="AT349" s="236" t="s">
        <v>120</v>
      </c>
      <c r="AU349" s="236" t="s">
        <v>78</v>
      </c>
      <c r="AY349" s="16" t="s">
        <v>117</v>
      </c>
      <c r="BE349" s="237">
        <f>IF(N349="základní",J349,0)</f>
        <v>0</v>
      </c>
      <c r="BF349" s="237">
        <f>IF(N349="snížená",J349,0)</f>
        <v>0</v>
      </c>
      <c r="BG349" s="237">
        <f>IF(N349="zákl. přenesená",J349,0)</f>
        <v>0</v>
      </c>
      <c r="BH349" s="237">
        <f>IF(N349="sníž. přenesená",J349,0)</f>
        <v>0</v>
      </c>
      <c r="BI349" s="237">
        <f>IF(N349="nulová",J349,0)</f>
        <v>0</v>
      </c>
      <c r="BJ349" s="16" t="s">
        <v>76</v>
      </c>
      <c r="BK349" s="237">
        <f>ROUND(I349*H349,2)</f>
        <v>0</v>
      </c>
      <c r="BL349" s="16" t="s">
        <v>76</v>
      </c>
      <c r="BM349" s="236" t="s">
        <v>644</v>
      </c>
    </row>
    <row r="350" spans="1:47" s="2" customFormat="1" ht="12">
      <c r="A350" s="37"/>
      <c r="B350" s="38"/>
      <c r="C350" s="39"/>
      <c r="D350" s="238" t="s">
        <v>127</v>
      </c>
      <c r="E350" s="39"/>
      <c r="F350" s="239" t="s">
        <v>645</v>
      </c>
      <c r="G350" s="39"/>
      <c r="H350" s="39"/>
      <c r="I350" s="145"/>
      <c r="J350" s="39"/>
      <c r="K350" s="39"/>
      <c r="L350" s="43"/>
      <c r="M350" s="240"/>
      <c r="N350" s="241"/>
      <c r="O350" s="83"/>
      <c r="P350" s="83"/>
      <c r="Q350" s="83"/>
      <c r="R350" s="83"/>
      <c r="S350" s="83"/>
      <c r="T350" s="84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6" t="s">
        <v>127</v>
      </c>
      <c r="AU350" s="16" t="s">
        <v>78</v>
      </c>
    </row>
    <row r="351" spans="1:47" s="2" customFormat="1" ht="12">
      <c r="A351" s="37"/>
      <c r="B351" s="38"/>
      <c r="C351" s="39"/>
      <c r="D351" s="238" t="s">
        <v>129</v>
      </c>
      <c r="E351" s="39"/>
      <c r="F351" s="242" t="s">
        <v>620</v>
      </c>
      <c r="G351" s="39"/>
      <c r="H351" s="39"/>
      <c r="I351" s="145"/>
      <c r="J351" s="39"/>
      <c r="K351" s="39"/>
      <c r="L351" s="43"/>
      <c r="M351" s="240"/>
      <c r="N351" s="241"/>
      <c r="O351" s="83"/>
      <c r="P351" s="83"/>
      <c r="Q351" s="83"/>
      <c r="R351" s="83"/>
      <c r="S351" s="83"/>
      <c r="T351" s="84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6" t="s">
        <v>129</v>
      </c>
      <c r="AU351" s="16" t="s">
        <v>78</v>
      </c>
    </row>
    <row r="352" spans="1:65" s="2" customFormat="1" ht="16.5" customHeight="1">
      <c r="A352" s="37"/>
      <c r="B352" s="38"/>
      <c r="C352" s="225" t="s">
        <v>646</v>
      </c>
      <c r="D352" s="225" t="s">
        <v>120</v>
      </c>
      <c r="E352" s="226" t="s">
        <v>647</v>
      </c>
      <c r="F352" s="227" t="s">
        <v>648</v>
      </c>
      <c r="G352" s="228" t="s">
        <v>232</v>
      </c>
      <c r="H352" s="229">
        <v>100</v>
      </c>
      <c r="I352" s="230"/>
      <c r="J352" s="231">
        <f>ROUND(I352*H352,2)</f>
        <v>0</v>
      </c>
      <c r="K352" s="227" t="s">
        <v>195</v>
      </c>
      <c r="L352" s="43"/>
      <c r="M352" s="232" t="s">
        <v>19</v>
      </c>
      <c r="N352" s="233" t="s">
        <v>40</v>
      </c>
      <c r="O352" s="83"/>
      <c r="P352" s="234">
        <f>O352*H352</f>
        <v>0</v>
      </c>
      <c r="Q352" s="234">
        <v>0</v>
      </c>
      <c r="R352" s="234">
        <f>Q352*H352</f>
        <v>0</v>
      </c>
      <c r="S352" s="234">
        <v>0.043</v>
      </c>
      <c r="T352" s="235">
        <f>S352*H352</f>
        <v>4.3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36" t="s">
        <v>76</v>
      </c>
      <c r="AT352" s="236" t="s">
        <v>120</v>
      </c>
      <c r="AU352" s="236" t="s">
        <v>78</v>
      </c>
      <c r="AY352" s="16" t="s">
        <v>117</v>
      </c>
      <c r="BE352" s="237">
        <f>IF(N352="základní",J352,0)</f>
        <v>0</v>
      </c>
      <c r="BF352" s="237">
        <f>IF(N352="snížená",J352,0)</f>
        <v>0</v>
      </c>
      <c r="BG352" s="237">
        <f>IF(N352="zákl. přenesená",J352,0)</f>
        <v>0</v>
      </c>
      <c r="BH352" s="237">
        <f>IF(N352="sníž. přenesená",J352,0)</f>
        <v>0</v>
      </c>
      <c r="BI352" s="237">
        <f>IF(N352="nulová",J352,0)</f>
        <v>0</v>
      </c>
      <c r="BJ352" s="16" t="s">
        <v>76</v>
      </c>
      <c r="BK352" s="237">
        <f>ROUND(I352*H352,2)</f>
        <v>0</v>
      </c>
      <c r="BL352" s="16" t="s">
        <v>76</v>
      </c>
      <c r="BM352" s="236" t="s">
        <v>649</v>
      </c>
    </row>
    <row r="353" spans="1:47" s="2" customFormat="1" ht="12">
      <c r="A353" s="37"/>
      <c r="B353" s="38"/>
      <c r="C353" s="39"/>
      <c r="D353" s="238" t="s">
        <v>127</v>
      </c>
      <c r="E353" s="39"/>
      <c r="F353" s="239" t="s">
        <v>650</v>
      </c>
      <c r="G353" s="39"/>
      <c r="H353" s="39"/>
      <c r="I353" s="145"/>
      <c r="J353" s="39"/>
      <c r="K353" s="39"/>
      <c r="L353" s="43"/>
      <c r="M353" s="240"/>
      <c r="N353" s="241"/>
      <c r="O353" s="83"/>
      <c r="P353" s="83"/>
      <c r="Q353" s="83"/>
      <c r="R353" s="83"/>
      <c r="S353" s="83"/>
      <c r="T353" s="84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127</v>
      </c>
      <c r="AU353" s="16" t="s">
        <v>78</v>
      </c>
    </row>
    <row r="354" spans="1:47" s="2" customFormat="1" ht="12">
      <c r="A354" s="37"/>
      <c r="B354" s="38"/>
      <c r="C354" s="39"/>
      <c r="D354" s="238" t="s">
        <v>129</v>
      </c>
      <c r="E354" s="39"/>
      <c r="F354" s="242" t="s">
        <v>651</v>
      </c>
      <c r="G354" s="39"/>
      <c r="H354" s="39"/>
      <c r="I354" s="145"/>
      <c r="J354" s="39"/>
      <c r="K354" s="39"/>
      <c r="L354" s="43"/>
      <c r="M354" s="240"/>
      <c r="N354" s="241"/>
      <c r="O354" s="83"/>
      <c r="P354" s="83"/>
      <c r="Q354" s="83"/>
      <c r="R354" s="83"/>
      <c r="S354" s="83"/>
      <c r="T354" s="84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6" t="s">
        <v>129</v>
      </c>
      <c r="AU354" s="16" t="s">
        <v>78</v>
      </c>
    </row>
    <row r="355" spans="1:65" s="2" customFormat="1" ht="16.5" customHeight="1">
      <c r="A355" s="37"/>
      <c r="B355" s="38"/>
      <c r="C355" s="225" t="s">
        <v>652</v>
      </c>
      <c r="D355" s="225" t="s">
        <v>120</v>
      </c>
      <c r="E355" s="226" t="s">
        <v>653</v>
      </c>
      <c r="F355" s="227" t="s">
        <v>654</v>
      </c>
      <c r="G355" s="228" t="s">
        <v>194</v>
      </c>
      <c r="H355" s="229">
        <v>100</v>
      </c>
      <c r="I355" s="230"/>
      <c r="J355" s="231">
        <f>ROUND(I355*H355,2)</f>
        <v>0</v>
      </c>
      <c r="K355" s="227" t="s">
        <v>195</v>
      </c>
      <c r="L355" s="43"/>
      <c r="M355" s="232" t="s">
        <v>19</v>
      </c>
      <c r="N355" s="233" t="s">
        <v>40</v>
      </c>
      <c r="O355" s="83"/>
      <c r="P355" s="234">
        <f>O355*H355</f>
        <v>0</v>
      </c>
      <c r="Q355" s="234">
        <v>0</v>
      </c>
      <c r="R355" s="234">
        <f>Q355*H355</f>
        <v>0</v>
      </c>
      <c r="S355" s="234">
        <v>0</v>
      </c>
      <c r="T355" s="235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6" t="s">
        <v>76</v>
      </c>
      <c r="AT355" s="236" t="s">
        <v>120</v>
      </c>
      <c r="AU355" s="236" t="s">
        <v>78</v>
      </c>
      <c r="AY355" s="16" t="s">
        <v>117</v>
      </c>
      <c r="BE355" s="237">
        <f>IF(N355="základní",J355,0)</f>
        <v>0</v>
      </c>
      <c r="BF355" s="237">
        <f>IF(N355="snížená",J355,0)</f>
        <v>0</v>
      </c>
      <c r="BG355" s="237">
        <f>IF(N355="zákl. přenesená",J355,0)</f>
        <v>0</v>
      </c>
      <c r="BH355" s="237">
        <f>IF(N355="sníž. přenesená",J355,0)</f>
        <v>0</v>
      </c>
      <c r="BI355" s="237">
        <f>IF(N355="nulová",J355,0)</f>
        <v>0</v>
      </c>
      <c r="BJ355" s="16" t="s">
        <v>76</v>
      </c>
      <c r="BK355" s="237">
        <f>ROUND(I355*H355,2)</f>
        <v>0</v>
      </c>
      <c r="BL355" s="16" t="s">
        <v>76</v>
      </c>
      <c r="BM355" s="236" t="s">
        <v>655</v>
      </c>
    </row>
    <row r="356" spans="1:47" s="2" customFormat="1" ht="12">
      <c r="A356" s="37"/>
      <c r="B356" s="38"/>
      <c r="C356" s="39"/>
      <c r="D356" s="238" t="s">
        <v>127</v>
      </c>
      <c r="E356" s="39"/>
      <c r="F356" s="239" t="s">
        <v>656</v>
      </c>
      <c r="G356" s="39"/>
      <c r="H356" s="39"/>
      <c r="I356" s="145"/>
      <c r="J356" s="39"/>
      <c r="K356" s="39"/>
      <c r="L356" s="43"/>
      <c r="M356" s="240"/>
      <c r="N356" s="241"/>
      <c r="O356" s="83"/>
      <c r="P356" s="83"/>
      <c r="Q356" s="83"/>
      <c r="R356" s="83"/>
      <c r="S356" s="83"/>
      <c r="T356" s="84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6" t="s">
        <v>127</v>
      </c>
      <c r="AU356" s="16" t="s">
        <v>78</v>
      </c>
    </row>
    <row r="357" spans="1:47" s="2" customFormat="1" ht="12">
      <c r="A357" s="37"/>
      <c r="B357" s="38"/>
      <c r="C357" s="39"/>
      <c r="D357" s="238" t="s">
        <v>129</v>
      </c>
      <c r="E357" s="39"/>
      <c r="F357" s="242" t="s">
        <v>657</v>
      </c>
      <c r="G357" s="39"/>
      <c r="H357" s="39"/>
      <c r="I357" s="145"/>
      <c r="J357" s="39"/>
      <c r="K357" s="39"/>
      <c r="L357" s="43"/>
      <c r="M357" s="240"/>
      <c r="N357" s="241"/>
      <c r="O357" s="83"/>
      <c r="P357" s="83"/>
      <c r="Q357" s="83"/>
      <c r="R357" s="83"/>
      <c r="S357" s="83"/>
      <c r="T357" s="84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129</v>
      </c>
      <c r="AU357" s="16" t="s">
        <v>78</v>
      </c>
    </row>
    <row r="358" spans="1:65" s="2" customFormat="1" ht="16.5" customHeight="1">
      <c r="A358" s="37"/>
      <c r="B358" s="38"/>
      <c r="C358" s="225" t="s">
        <v>658</v>
      </c>
      <c r="D358" s="225" t="s">
        <v>120</v>
      </c>
      <c r="E358" s="226" t="s">
        <v>659</v>
      </c>
      <c r="F358" s="227" t="s">
        <v>660</v>
      </c>
      <c r="G358" s="228" t="s">
        <v>123</v>
      </c>
      <c r="H358" s="229">
        <v>100</v>
      </c>
      <c r="I358" s="230"/>
      <c r="J358" s="231">
        <f>ROUND(I358*H358,2)</f>
        <v>0</v>
      </c>
      <c r="K358" s="227" t="s">
        <v>195</v>
      </c>
      <c r="L358" s="43"/>
      <c r="M358" s="232" t="s">
        <v>19</v>
      </c>
      <c r="N358" s="233" t="s">
        <v>40</v>
      </c>
      <c r="O358" s="83"/>
      <c r="P358" s="234">
        <f>O358*H358</f>
        <v>0</v>
      </c>
      <c r="Q358" s="234">
        <v>0</v>
      </c>
      <c r="R358" s="234">
        <f>Q358*H358</f>
        <v>0</v>
      </c>
      <c r="S358" s="234">
        <v>0</v>
      </c>
      <c r="T358" s="235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36" t="s">
        <v>76</v>
      </c>
      <c r="AT358" s="236" t="s">
        <v>120</v>
      </c>
      <c r="AU358" s="236" t="s">
        <v>78</v>
      </c>
      <c r="AY358" s="16" t="s">
        <v>117</v>
      </c>
      <c r="BE358" s="237">
        <f>IF(N358="základní",J358,0)</f>
        <v>0</v>
      </c>
      <c r="BF358" s="237">
        <f>IF(N358="snížená",J358,0)</f>
        <v>0</v>
      </c>
      <c r="BG358" s="237">
        <f>IF(N358="zákl. přenesená",J358,0)</f>
        <v>0</v>
      </c>
      <c r="BH358" s="237">
        <f>IF(N358="sníž. přenesená",J358,0)</f>
        <v>0</v>
      </c>
      <c r="BI358" s="237">
        <f>IF(N358="nulová",J358,0)</f>
        <v>0</v>
      </c>
      <c r="BJ358" s="16" t="s">
        <v>76</v>
      </c>
      <c r="BK358" s="237">
        <f>ROUND(I358*H358,2)</f>
        <v>0</v>
      </c>
      <c r="BL358" s="16" t="s">
        <v>76</v>
      </c>
      <c r="BM358" s="236" t="s">
        <v>661</v>
      </c>
    </row>
    <row r="359" spans="1:47" s="2" customFormat="1" ht="12">
      <c r="A359" s="37"/>
      <c r="B359" s="38"/>
      <c r="C359" s="39"/>
      <c r="D359" s="238" t="s">
        <v>127</v>
      </c>
      <c r="E359" s="39"/>
      <c r="F359" s="239" t="s">
        <v>662</v>
      </c>
      <c r="G359" s="39"/>
      <c r="H359" s="39"/>
      <c r="I359" s="145"/>
      <c r="J359" s="39"/>
      <c r="K359" s="39"/>
      <c r="L359" s="43"/>
      <c r="M359" s="240"/>
      <c r="N359" s="241"/>
      <c r="O359" s="83"/>
      <c r="P359" s="83"/>
      <c r="Q359" s="83"/>
      <c r="R359" s="83"/>
      <c r="S359" s="83"/>
      <c r="T359" s="84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6" t="s">
        <v>127</v>
      </c>
      <c r="AU359" s="16" t="s">
        <v>78</v>
      </c>
    </row>
    <row r="360" spans="1:47" s="2" customFormat="1" ht="12">
      <c r="A360" s="37"/>
      <c r="B360" s="38"/>
      <c r="C360" s="39"/>
      <c r="D360" s="238" t="s">
        <v>129</v>
      </c>
      <c r="E360" s="39"/>
      <c r="F360" s="242" t="s">
        <v>663</v>
      </c>
      <c r="G360" s="39"/>
      <c r="H360" s="39"/>
      <c r="I360" s="145"/>
      <c r="J360" s="39"/>
      <c r="K360" s="39"/>
      <c r="L360" s="43"/>
      <c r="M360" s="240"/>
      <c r="N360" s="241"/>
      <c r="O360" s="83"/>
      <c r="P360" s="83"/>
      <c r="Q360" s="83"/>
      <c r="R360" s="83"/>
      <c r="S360" s="83"/>
      <c r="T360" s="84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129</v>
      </c>
      <c r="AU360" s="16" t="s">
        <v>78</v>
      </c>
    </row>
    <row r="361" spans="1:65" s="2" customFormat="1" ht="16.5" customHeight="1">
      <c r="A361" s="37"/>
      <c r="B361" s="38"/>
      <c r="C361" s="225" t="s">
        <v>664</v>
      </c>
      <c r="D361" s="225" t="s">
        <v>120</v>
      </c>
      <c r="E361" s="226" t="s">
        <v>665</v>
      </c>
      <c r="F361" s="227" t="s">
        <v>666</v>
      </c>
      <c r="G361" s="228" t="s">
        <v>123</v>
      </c>
      <c r="H361" s="229">
        <v>100</v>
      </c>
      <c r="I361" s="230"/>
      <c r="J361" s="231">
        <f>ROUND(I361*H361,2)</f>
        <v>0</v>
      </c>
      <c r="K361" s="227" t="s">
        <v>195</v>
      </c>
      <c r="L361" s="43"/>
      <c r="M361" s="232" t="s">
        <v>19</v>
      </c>
      <c r="N361" s="233" t="s">
        <v>40</v>
      </c>
      <c r="O361" s="83"/>
      <c r="P361" s="234">
        <f>O361*H361</f>
        <v>0</v>
      </c>
      <c r="Q361" s="234">
        <v>0</v>
      </c>
      <c r="R361" s="234">
        <f>Q361*H361</f>
        <v>0</v>
      </c>
      <c r="S361" s="234">
        <v>0</v>
      </c>
      <c r="T361" s="235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6" t="s">
        <v>76</v>
      </c>
      <c r="AT361" s="236" t="s">
        <v>120</v>
      </c>
      <c r="AU361" s="236" t="s">
        <v>78</v>
      </c>
      <c r="AY361" s="16" t="s">
        <v>117</v>
      </c>
      <c r="BE361" s="237">
        <f>IF(N361="základní",J361,0)</f>
        <v>0</v>
      </c>
      <c r="BF361" s="237">
        <f>IF(N361="snížená",J361,0)</f>
        <v>0</v>
      </c>
      <c r="BG361" s="237">
        <f>IF(N361="zákl. přenesená",J361,0)</f>
        <v>0</v>
      </c>
      <c r="BH361" s="237">
        <f>IF(N361="sníž. přenesená",J361,0)</f>
        <v>0</v>
      </c>
      <c r="BI361" s="237">
        <f>IF(N361="nulová",J361,0)</f>
        <v>0</v>
      </c>
      <c r="BJ361" s="16" t="s">
        <v>76</v>
      </c>
      <c r="BK361" s="237">
        <f>ROUND(I361*H361,2)</f>
        <v>0</v>
      </c>
      <c r="BL361" s="16" t="s">
        <v>76</v>
      </c>
      <c r="BM361" s="236" t="s">
        <v>667</v>
      </c>
    </row>
    <row r="362" spans="1:47" s="2" customFormat="1" ht="12">
      <c r="A362" s="37"/>
      <c r="B362" s="38"/>
      <c r="C362" s="39"/>
      <c r="D362" s="238" t="s">
        <v>127</v>
      </c>
      <c r="E362" s="39"/>
      <c r="F362" s="239" t="s">
        <v>668</v>
      </c>
      <c r="G362" s="39"/>
      <c r="H362" s="39"/>
      <c r="I362" s="145"/>
      <c r="J362" s="39"/>
      <c r="K362" s="39"/>
      <c r="L362" s="43"/>
      <c r="M362" s="240"/>
      <c r="N362" s="241"/>
      <c r="O362" s="83"/>
      <c r="P362" s="83"/>
      <c r="Q362" s="83"/>
      <c r="R362" s="83"/>
      <c r="S362" s="83"/>
      <c r="T362" s="84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6" t="s">
        <v>127</v>
      </c>
      <c r="AU362" s="16" t="s">
        <v>78</v>
      </c>
    </row>
    <row r="363" spans="1:47" s="2" customFormat="1" ht="12">
      <c r="A363" s="37"/>
      <c r="B363" s="38"/>
      <c r="C363" s="39"/>
      <c r="D363" s="238" t="s">
        <v>129</v>
      </c>
      <c r="E363" s="39"/>
      <c r="F363" s="242" t="s">
        <v>663</v>
      </c>
      <c r="G363" s="39"/>
      <c r="H363" s="39"/>
      <c r="I363" s="145"/>
      <c r="J363" s="39"/>
      <c r="K363" s="39"/>
      <c r="L363" s="43"/>
      <c r="M363" s="240"/>
      <c r="N363" s="241"/>
      <c r="O363" s="83"/>
      <c r="P363" s="83"/>
      <c r="Q363" s="83"/>
      <c r="R363" s="83"/>
      <c r="S363" s="83"/>
      <c r="T363" s="84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129</v>
      </c>
      <c r="AU363" s="16" t="s">
        <v>78</v>
      </c>
    </row>
    <row r="364" spans="1:65" s="2" customFormat="1" ht="16.5" customHeight="1">
      <c r="A364" s="37"/>
      <c r="B364" s="38"/>
      <c r="C364" s="225" t="s">
        <v>669</v>
      </c>
      <c r="D364" s="225" t="s">
        <v>120</v>
      </c>
      <c r="E364" s="226" t="s">
        <v>670</v>
      </c>
      <c r="F364" s="227" t="s">
        <v>671</v>
      </c>
      <c r="G364" s="228" t="s">
        <v>123</v>
      </c>
      <c r="H364" s="229">
        <v>100</v>
      </c>
      <c r="I364" s="230"/>
      <c r="J364" s="231">
        <f>ROUND(I364*H364,2)</f>
        <v>0</v>
      </c>
      <c r="K364" s="227" t="s">
        <v>195</v>
      </c>
      <c r="L364" s="43"/>
      <c r="M364" s="232" t="s">
        <v>19</v>
      </c>
      <c r="N364" s="233" t="s">
        <v>40</v>
      </c>
      <c r="O364" s="83"/>
      <c r="P364" s="234">
        <f>O364*H364</f>
        <v>0</v>
      </c>
      <c r="Q364" s="234">
        <v>0</v>
      </c>
      <c r="R364" s="234">
        <f>Q364*H364</f>
        <v>0</v>
      </c>
      <c r="S364" s="234">
        <v>0</v>
      </c>
      <c r="T364" s="235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6" t="s">
        <v>76</v>
      </c>
      <c r="AT364" s="236" t="s">
        <v>120</v>
      </c>
      <c r="AU364" s="236" t="s">
        <v>78</v>
      </c>
      <c r="AY364" s="16" t="s">
        <v>117</v>
      </c>
      <c r="BE364" s="237">
        <f>IF(N364="základní",J364,0)</f>
        <v>0</v>
      </c>
      <c r="BF364" s="237">
        <f>IF(N364="snížená",J364,0)</f>
        <v>0</v>
      </c>
      <c r="BG364" s="237">
        <f>IF(N364="zákl. přenesená",J364,0)</f>
        <v>0</v>
      </c>
      <c r="BH364" s="237">
        <f>IF(N364="sníž. přenesená",J364,0)</f>
        <v>0</v>
      </c>
      <c r="BI364" s="237">
        <f>IF(N364="nulová",J364,0)</f>
        <v>0</v>
      </c>
      <c r="BJ364" s="16" t="s">
        <v>76</v>
      </c>
      <c r="BK364" s="237">
        <f>ROUND(I364*H364,2)</f>
        <v>0</v>
      </c>
      <c r="BL364" s="16" t="s">
        <v>76</v>
      </c>
      <c r="BM364" s="236" t="s">
        <v>672</v>
      </c>
    </row>
    <row r="365" spans="1:47" s="2" customFormat="1" ht="12">
      <c r="A365" s="37"/>
      <c r="B365" s="38"/>
      <c r="C365" s="39"/>
      <c r="D365" s="238" t="s">
        <v>127</v>
      </c>
      <c r="E365" s="39"/>
      <c r="F365" s="239" t="s">
        <v>673</v>
      </c>
      <c r="G365" s="39"/>
      <c r="H365" s="39"/>
      <c r="I365" s="145"/>
      <c r="J365" s="39"/>
      <c r="K365" s="39"/>
      <c r="L365" s="43"/>
      <c r="M365" s="240"/>
      <c r="N365" s="241"/>
      <c r="O365" s="83"/>
      <c r="P365" s="83"/>
      <c r="Q365" s="83"/>
      <c r="R365" s="83"/>
      <c r="S365" s="83"/>
      <c r="T365" s="84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6" t="s">
        <v>127</v>
      </c>
      <c r="AU365" s="16" t="s">
        <v>78</v>
      </c>
    </row>
    <row r="366" spans="1:47" s="2" customFormat="1" ht="12">
      <c r="A366" s="37"/>
      <c r="B366" s="38"/>
      <c r="C366" s="39"/>
      <c r="D366" s="238" t="s">
        <v>129</v>
      </c>
      <c r="E366" s="39"/>
      <c r="F366" s="242" t="s">
        <v>663</v>
      </c>
      <c r="G366" s="39"/>
      <c r="H366" s="39"/>
      <c r="I366" s="145"/>
      <c r="J366" s="39"/>
      <c r="K366" s="39"/>
      <c r="L366" s="43"/>
      <c r="M366" s="240"/>
      <c r="N366" s="241"/>
      <c r="O366" s="83"/>
      <c r="P366" s="83"/>
      <c r="Q366" s="83"/>
      <c r="R366" s="83"/>
      <c r="S366" s="83"/>
      <c r="T366" s="84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129</v>
      </c>
      <c r="AU366" s="16" t="s">
        <v>78</v>
      </c>
    </row>
    <row r="367" spans="1:65" s="2" customFormat="1" ht="16.5" customHeight="1">
      <c r="A367" s="37"/>
      <c r="B367" s="38"/>
      <c r="C367" s="225" t="s">
        <v>674</v>
      </c>
      <c r="D367" s="225" t="s">
        <v>120</v>
      </c>
      <c r="E367" s="226" t="s">
        <v>675</v>
      </c>
      <c r="F367" s="227" t="s">
        <v>676</v>
      </c>
      <c r="G367" s="228" t="s">
        <v>123</v>
      </c>
      <c r="H367" s="229">
        <v>100</v>
      </c>
      <c r="I367" s="230"/>
      <c r="J367" s="231">
        <f>ROUND(I367*H367,2)</f>
        <v>0</v>
      </c>
      <c r="K367" s="227" t="s">
        <v>195</v>
      </c>
      <c r="L367" s="43"/>
      <c r="M367" s="232" t="s">
        <v>19</v>
      </c>
      <c r="N367" s="233" t="s">
        <v>40</v>
      </c>
      <c r="O367" s="83"/>
      <c r="P367" s="234">
        <f>O367*H367</f>
        <v>0</v>
      </c>
      <c r="Q367" s="234">
        <v>0</v>
      </c>
      <c r="R367" s="234">
        <f>Q367*H367</f>
        <v>0</v>
      </c>
      <c r="S367" s="234">
        <v>0</v>
      </c>
      <c r="T367" s="235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36" t="s">
        <v>76</v>
      </c>
      <c r="AT367" s="236" t="s">
        <v>120</v>
      </c>
      <c r="AU367" s="236" t="s">
        <v>78</v>
      </c>
      <c r="AY367" s="16" t="s">
        <v>117</v>
      </c>
      <c r="BE367" s="237">
        <f>IF(N367="základní",J367,0)</f>
        <v>0</v>
      </c>
      <c r="BF367" s="237">
        <f>IF(N367="snížená",J367,0)</f>
        <v>0</v>
      </c>
      <c r="BG367" s="237">
        <f>IF(N367="zákl. přenesená",J367,0)</f>
        <v>0</v>
      </c>
      <c r="BH367" s="237">
        <f>IF(N367="sníž. přenesená",J367,0)</f>
        <v>0</v>
      </c>
      <c r="BI367" s="237">
        <f>IF(N367="nulová",J367,0)</f>
        <v>0</v>
      </c>
      <c r="BJ367" s="16" t="s">
        <v>76</v>
      </c>
      <c r="BK367" s="237">
        <f>ROUND(I367*H367,2)</f>
        <v>0</v>
      </c>
      <c r="BL367" s="16" t="s">
        <v>76</v>
      </c>
      <c r="BM367" s="236" t="s">
        <v>677</v>
      </c>
    </row>
    <row r="368" spans="1:47" s="2" customFormat="1" ht="12">
      <c r="A368" s="37"/>
      <c r="B368" s="38"/>
      <c r="C368" s="39"/>
      <c r="D368" s="238" t="s">
        <v>127</v>
      </c>
      <c r="E368" s="39"/>
      <c r="F368" s="239" t="s">
        <v>678</v>
      </c>
      <c r="G368" s="39"/>
      <c r="H368" s="39"/>
      <c r="I368" s="145"/>
      <c r="J368" s="39"/>
      <c r="K368" s="39"/>
      <c r="L368" s="43"/>
      <c r="M368" s="240"/>
      <c r="N368" s="241"/>
      <c r="O368" s="83"/>
      <c r="P368" s="83"/>
      <c r="Q368" s="83"/>
      <c r="R368" s="83"/>
      <c r="S368" s="83"/>
      <c r="T368" s="84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16" t="s">
        <v>127</v>
      </c>
      <c r="AU368" s="16" t="s">
        <v>78</v>
      </c>
    </row>
    <row r="369" spans="1:47" s="2" customFormat="1" ht="12">
      <c r="A369" s="37"/>
      <c r="B369" s="38"/>
      <c r="C369" s="39"/>
      <c r="D369" s="238" t="s">
        <v>129</v>
      </c>
      <c r="E369" s="39"/>
      <c r="F369" s="242" t="s">
        <v>663</v>
      </c>
      <c r="G369" s="39"/>
      <c r="H369" s="39"/>
      <c r="I369" s="145"/>
      <c r="J369" s="39"/>
      <c r="K369" s="39"/>
      <c r="L369" s="43"/>
      <c r="M369" s="240"/>
      <c r="N369" s="241"/>
      <c r="O369" s="83"/>
      <c r="P369" s="83"/>
      <c r="Q369" s="83"/>
      <c r="R369" s="83"/>
      <c r="S369" s="83"/>
      <c r="T369" s="84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129</v>
      </c>
      <c r="AU369" s="16" t="s">
        <v>78</v>
      </c>
    </row>
    <row r="370" spans="1:65" s="2" customFormat="1" ht="16.5" customHeight="1">
      <c r="A370" s="37"/>
      <c r="B370" s="38"/>
      <c r="C370" s="225" t="s">
        <v>679</v>
      </c>
      <c r="D370" s="225" t="s">
        <v>120</v>
      </c>
      <c r="E370" s="226" t="s">
        <v>680</v>
      </c>
      <c r="F370" s="227" t="s">
        <v>681</v>
      </c>
      <c r="G370" s="228" t="s">
        <v>123</v>
      </c>
      <c r="H370" s="229">
        <v>100</v>
      </c>
      <c r="I370" s="230"/>
      <c r="J370" s="231">
        <f>ROUND(I370*H370,2)</f>
        <v>0</v>
      </c>
      <c r="K370" s="227" t="s">
        <v>195</v>
      </c>
      <c r="L370" s="43"/>
      <c r="M370" s="232" t="s">
        <v>19</v>
      </c>
      <c r="N370" s="233" t="s">
        <v>40</v>
      </c>
      <c r="O370" s="83"/>
      <c r="P370" s="234">
        <f>O370*H370</f>
        <v>0</v>
      </c>
      <c r="Q370" s="234">
        <v>0</v>
      </c>
      <c r="R370" s="234">
        <f>Q370*H370</f>
        <v>0</v>
      </c>
      <c r="S370" s="234">
        <v>0</v>
      </c>
      <c r="T370" s="235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36" t="s">
        <v>76</v>
      </c>
      <c r="AT370" s="236" t="s">
        <v>120</v>
      </c>
      <c r="AU370" s="236" t="s">
        <v>78</v>
      </c>
      <c r="AY370" s="16" t="s">
        <v>117</v>
      </c>
      <c r="BE370" s="237">
        <f>IF(N370="základní",J370,0)</f>
        <v>0</v>
      </c>
      <c r="BF370" s="237">
        <f>IF(N370="snížená",J370,0)</f>
        <v>0</v>
      </c>
      <c r="BG370" s="237">
        <f>IF(N370="zákl. přenesená",J370,0)</f>
        <v>0</v>
      </c>
      <c r="BH370" s="237">
        <f>IF(N370="sníž. přenesená",J370,0)</f>
        <v>0</v>
      </c>
      <c r="BI370" s="237">
        <f>IF(N370="nulová",J370,0)</f>
        <v>0</v>
      </c>
      <c r="BJ370" s="16" t="s">
        <v>76</v>
      </c>
      <c r="BK370" s="237">
        <f>ROUND(I370*H370,2)</f>
        <v>0</v>
      </c>
      <c r="BL370" s="16" t="s">
        <v>76</v>
      </c>
      <c r="BM370" s="236" t="s">
        <v>682</v>
      </c>
    </row>
    <row r="371" spans="1:47" s="2" customFormat="1" ht="12">
      <c r="A371" s="37"/>
      <c r="B371" s="38"/>
      <c r="C371" s="39"/>
      <c r="D371" s="238" t="s">
        <v>127</v>
      </c>
      <c r="E371" s="39"/>
      <c r="F371" s="239" t="s">
        <v>683</v>
      </c>
      <c r="G371" s="39"/>
      <c r="H371" s="39"/>
      <c r="I371" s="145"/>
      <c r="J371" s="39"/>
      <c r="K371" s="39"/>
      <c r="L371" s="43"/>
      <c r="M371" s="240"/>
      <c r="N371" s="241"/>
      <c r="O371" s="83"/>
      <c r="P371" s="83"/>
      <c r="Q371" s="83"/>
      <c r="R371" s="83"/>
      <c r="S371" s="83"/>
      <c r="T371" s="84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6" t="s">
        <v>127</v>
      </c>
      <c r="AU371" s="16" t="s">
        <v>78</v>
      </c>
    </row>
    <row r="372" spans="1:47" s="2" customFormat="1" ht="12">
      <c r="A372" s="37"/>
      <c r="B372" s="38"/>
      <c r="C372" s="39"/>
      <c r="D372" s="238" t="s">
        <v>129</v>
      </c>
      <c r="E372" s="39"/>
      <c r="F372" s="242" t="s">
        <v>663</v>
      </c>
      <c r="G372" s="39"/>
      <c r="H372" s="39"/>
      <c r="I372" s="145"/>
      <c r="J372" s="39"/>
      <c r="K372" s="39"/>
      <c r="L372" s="43"/>
      <c r="M372" s="240"/>
      <c r="N372" s="241"/>
      <c r="O372" s="83"/>
      <c r="P372" s="83"/>
      <c r="Q372" s="83"/>
      <c r="R372" s="83"/>
      <c r="S372" s="83"/>
      <c r="T372" s="84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129</v>
      </c>
      <c r="AU372" s="16" t="s">
        <v>78</v>
      </c>
    </row>
    <row r="373" spans="1:65" s="2" customFormat="1" ht="16.5" customHeight="1">
      <c r="A373" s="37"/>
      <c r="B373" s="38"/>
      <c r="C373" s="225" t="s">
        <v>684</v>
      </c>
      <c r="D373" s="225" t="s">
        <v>120</v>
      </c>
      <c r="E373" s="226" t="s">
        <v>685</v>
      </c>
      <c r="F373" s="227" t="s">
        <v>686</v>
      </c>
      <c r="G373" s="228" t="s">
        <v>123</v>
      </c>
      <c r="H373" s="229">
        <v>100</v>
      </c>
      <c r="I373" s="230"/>
      <c r="J373" s="231">
        <f>ROUND(I373*H373,2)</f>
        <v>0</v>
      </c>
      <c r="K373" s="227" t="s">
        <v>195</v>
      </c>
      <c r="L373" s="43"/>
      <c r="M373" s="232" t="s">
        <v>19</v>
      </c>
      <c r="N373" s="233" t="s">
        <v>40</v>
      </c>
      <c r="O373" s="83"/>
      <c r="P373" s="234">
        <f>O373*H373</f>
        <v>0</v>
      </c>
      <c r="Q373" s="234">
        <v>0</v>
      </c>
      <c r="R373" s="234">
        <f>Q373*H373</f>
        <v>0</v>
      </c>
      <c r="S373" s="234">
        <v>0</v>
      </c>
      <c r="T373" s="235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36" t="s">
        <v>76</v>
      </c>
      <c r="AT373" s="236" t="s">
        <v>120</v>
      </c>
      <c r="AU373" s="236" t="s">
        <v>78</v>
      </c>
      <c r="AY373" s="16" t="s">
        <v>117</v>
      </c>
      <c r="BE373" s="237">
        <f>IF(N373="základní",J373,0)</f>
        <v>0</v>
      </c>
      <c r="BF373" s="237">
        <f>IF(N373="snížená",J373,0)</f>
        <v>0</v>
      </c>
      <c r="BG373" s="237">
        <f>IF(N373="zákl. přenesená",J373,0)</f>
        <v>0</v>
      </c>
      <c r="BH373" s="237">
        <f>IF(N373="sníž. přenesená",J373,0)</f>
        <v>0</v>
      </c>
      <c r="BI373" s="237">
        <f>IF(N373="nulová",J373,0)</f>
        <v>0</v>
      </c>
      <c r="BJ373" s="16" t="s">
        <v>76</v>
      </c>
      <c r="BK373" s="237">
        <f>ROUND(I373*H373,2)</f>
        <v>0</v>
      </c>
      <c r="BL373" s="16" t="s">
        <v>76</v>
      </c>
      <c r="BM373" s="236" t="s">
        <v>687</v>
      </c>
    </row>
    <row r="374" spans="1:47" s="2" customFormat="1" ht="12">
      <c r="A374" s="37"/>
      <c r="B374" s="38"/>
      <c r="C374" s="39"/>
      <c r="D374" s="238" t="s">
        <v>127</v>
      </c>
      <c r="E374" s="39"/>
      <c r="F374" s="239" t="s">
        <v>688</v>
      </c>
      <c r="G374" s="39"/>
      <c r="H374" s="39"/>
      <c r="I374" s="145"/>
      <c r="J374" s="39"/>
      <c r="K374" s="39"/>
      <c r="L374" s="43"/>
      <c r="M374" s="240"/>
      <c r="N374" s="241"/>
      <c r="O374" s="83"/>
      <c r="P374" s="83"/>
      <c r="Q374" s="83"/>
      <c r="R374" s="83"/>
      <c r="S374" s="83"/>
      <c r="T374" s="84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6" t="s">
        <v>127</v>
      </c>
      <c r="AU374" s="16" t="s">
        <v>78</v>
      </c>
    </row>
    <row r="375" spans="1:47" s="2" customFormat="1" ht="12">
      <c r="A375" s="37"/>
      <c r="B375" s="38"/>
      <c r="C375" s="39"/>
      <c r="D375" s="238" t="s">
        <v>129</v>
      </c>
      <c r="E375" s="39"/>
      <c r="F375" s="242" t="s">
        <v>663</v>
      </c>
      <c r="G375" s="39"/>
      <c r="H375" s="39"/>
      <c r="I375" s="145"/>
      <c r="J375" s="39"/>
      <c r="K375" s="39"/>
      <c r="L375" s="43"/>
      <c r="M375" s="240"/>
      <c r="N375" s="241"/>
      <c r="O375" s="83"/>
      <c r="P375" s="83"/>
      <c r="Q375" s="83"/>
      <c r="R375" s="83"/>
      <c r="S375" s="83"/>
      <c r="T375" s="84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129</v>
      </c>
      <c r="AU375" s="16" t="s">
        <v>78</v>
      </c>
    </row>
    <row r="376" spans="1:65" s="2" customFormat="1" ht="16.5" customHeight="1">
      <c r="A376" s="37"/>
      <c r="B376" s="38"/>
      <c r="C376" s="225" t="s">
        <v>689</v>
      </c>
      <c r="D376" s="225" t="s">
        <v>120</v>
      </c>
      <c r="E376" s="226" t="s">
        <v>690</v>
      </c>
      <c r="F376" s="227" t="s">
        <v>691</v>
      </c>
      <c r="G376" s="228" t="s">
        <v>123</v>
      </c>
      <c r="H376" s="229">
        <v>100</v>
      </c>
      <c r="I376" s="230"/>
      <c r="J376" s="231">
        <f>ROUND(I376*H376,2)</f>
        <v>0</v>
      </c>
      <c r="K376" s="227" t="s">
        <v>195</v>
      </c>
      <c r="L376" s="43"/>
      <c r="M376" s="232" t="s">
        <v>19</v>
      </c>
      <c r="N376" s="233" t="s">
        <v>40</v>
      </c>
      <c r="O376" s="83"/>
      <c r="P376" s="234">
        <f>O376*H376</f>
        <v>0</v>
      </c>
      <c r="Q376" s="234">
        <v>0</v>
      </c>
      <c r="R376" s="234">
        <f>Q376*H376</f>
        <v>0</v>
      </c>
      <c r="S376" s="234">
        <v>0</v>
      </c>
      <c r="T376" s="235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36" t="s">
        <v>76</v>
      </c>
      <c r="AT376" s="236" t="s">
        <v>120</v>
      </c>
      <c r="AU376" s="236" t="s">
        <v>78</v>
      </c>
      <c r="AY376" s="16" t="s">
        <v>117</v>
      </c>
      <c r="BE376" s="237">
        <f>IF(N376="základní",J376,0)</f>
        <v>0</v>
      </c>
      <c r="BF376" s="237">
        <f>IF(N376="snížená",J376,0)</f>
        <v>0</v>
      </c>
      <c r="BG376" s="237">
        <f>IF(N376="zákl. přenesená",J376,0)</f>
        <v>0</v>
      </c>
      <c r="BH376" s="237">
        <f>IF(N376="sníž. přenesená",J376,0)</f>
        <v>0</v>
      </c>
      <c r="BI376" s="237">
        <f>IF(N376="nulová",J376,0)</f>
        <v>0</v>
      </c>
      <c r="BJ376" s="16" t="s">
        <v>76</v>
      </c>
      <c r="BK376" s="237">
        <f>ROUND(I376*H376,2)</f>
        <v>0</v>
      </c>
      <c r="BL376" s="16" t="s">
        <v>76</v>
      </c>
      <c r="BM376" s="236" t="s">
        <v>692</v>
      </c>
    </row>
    <row r="377" spans="1:47" s="2" customFormat="1" ht="12">
      <c r="A377" s="37"/>
      <c r="B377" s="38"/>
      <c r="C377" s="39"/>
      <c r="D377" s="238" t="s">
        <v>127</v>
      </c>
      <c r="E377" s="39"/>
      <c r="F377" s="239" t="s">
        <v>693</v>
      </c>
      <c r="G377" s="39"/>
      <c r="H377" s="39"/>
      <c r="I377" s="145"/>
      <c r="J377" s="39"/>
      <c r="K377" s="39"/>
      <c r="L377" s="43"/>
      <c r="M377" s="240"/>
      <c r="N377" s="241"/>
      <c r="O377" s="83"/>
      <c r="P377" s="83"/>
      <c r="Q377" s="83"/>
      <c r="R377" s="83"/>
      <c r="S377" s="83"/>
      <c r="T377" s="84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6" t="s">
        <v>127</v>
      </c>
      <c r="AU377" s="16" t="s">
        <v>78</v>
      </c>
    </row>
    <row r="378" spans="1:47" s="2" customFormat="1" ht="12">
      <c r="A378" s="37"/>
      <c r="B378" s="38"/>
      <c r="C378" s="39"/>
      <c r="D378" s="238" t="s">
        <v>129</v>
      </c>
      <c r="E378" s="39"/>
      <c r="F378" s="242" t="s">
        <v>663</v>
      </c>
      <c r="G378" s="39"/>
      <c r="H378" s="39"/>
      <c r="I378" s="145"/>
      <c r="J378" s="39"/>
      <c r="K378" s="39"/>
      <c r="L378" s="43"/>
      <c r="M378" s="240"/>
      <c r="N378" s="241"/>
      <c r="O378" s="83"/>
      <c r="P378" s="83"/>
      <c r="Q378" s="83"/>
      <c r="R378" s="83"/>
      <c r="S378" s="83"/>
      <c r="T378" s="84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129</v>
      </c>
      <c r="AU378" s="16" t="s">
        <v>78</v>
      </c>
    </row>
    <row r="379" spans="1:65" s="2" customFormat="1" ht="16.5" customHeight="1">
      <c r="A379" s="37"/>
      <c r="B379" s="38"/>
      <c r="C379" s="225" t="s">
        <v>694</v>
      </c>
      <c r="D379" s="225" t="s">
        <v>120</v>
      </c>
      <c r="E379" s="226" t="s">
        <v>695</v>
      </c>
      <c r="F379" s="227" t="s">
        <v>696</v>
      </c>
      <c r="G379" s="228" t="s">
        <v>123</v>
      </c>
      <c r="H379" s="229">
        <v>100</v>
      </c>
      <c r="I379" s="230"/>
      <c r="J379" s="231">
        <f>ROUND(I379*H379,2)</f>
        <v>0</v>
      </c>
      <c r="K379" s="227" t="s">
        <v>195</v>
      </c>
      <c r="L379" s="43"/>
      <c r="M379" s="232" t="s">
        <v>19</v>
      </c>
      <c r="N379" s="233" t="s">
        <v>40</v>
      </c>
      <c r="O379" s="83"/>
      <c r="P379" s="234">
        <f>O379*H379</f>
        <v>0</v>
      </c>
      <c r="Q379" s="234">
        <v>0</v>
      </c>
      <c r="R379" s="234">
        <f>Q379*H379</f>
        <v>0</v>
      </c>
      <c r="S379" s="234">
        <v>0</v>
      </c>
      <c r="T379" s="235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36" t="s">
        <v>76</v>
      </c>
      <c r="AT379" s="236" t="s">
        <v>120</v>
      </c>
      <c r="AU379" s="236" t="s">
        <v>78</v>
      </c>
      <c r="AY379" s="16" t="s">
        <v>117</v>
      </c>
      <c r="BE379" s="237">
        <f>IF(N379="základní",J379,0)</f>
        <v>0</v>
      </c>
      <c r="BF379" s="237">
        <f>IF(N379="snížená",J379,0)</f>
        <v>0</v>
      </c>
      <c r="BG379" s="237">
        <f>IF(N379="zákl. přenesená",J379,0)</f>
        <v>0</v>
      </c>
      <c r="BH379" s="237">
        <f>IF(N379="sníž. přenesená",J379,0)</f>
        <v>0</v>
      </c>
      <c r="BI379" s="237">
        <f>IF(N379="nulová",J379,0)</f>
        <v>0</v>
      </c>
      <c r="BJ379" s="16" t="s">
        <v>76</v>
      </c>
      <c r="BK379" s="237">
        <f>ROUND(I379*H379,2)</f>
        <v>0</v>
      </c>
      <c r="BL379" s="16" t="s">
        <v>76</v>
      </c>
      <c r="BM379" s="236" t="s">
        <v>697</v>
      </c>
    </row>
    <row r="380" spans="1:47" s="2" customFormat="1" ht="12">
      <c r="A380" s="37"/>
      <c r="B380" s="38"/>
      <c r="C380" s="39"/>
      <c r="D380" s="238" t="s">
        <v>127</v>
      </c>
      <c r="E380" s="39"/>
      <c r="F380" s="239" t="s">
        <v>698</v>
      </c>
      <c r="G380" s="39"/>
      <c r="H380" s="39"/>
      <c r="I380" s="145"/>
      <c r="J380" s="39"/>
      <c r="K380" s="39"/>
      <c r="L380" s="43"/>
      <c r="M380" s="240"/>
      <c r="N380" s="241"/>
      <c r="O380" s="83"/>
      <c r="P380" s="83"/>
      <c r="Q380" s="83"/>
      <c r="R380" s="83"/>
      <c r="S380" s="83"/>
      <c r="T380" s="84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16" t="s">
        <v>127</v>
      </c>
      <c r="AU380" s="16" t="s">
        <v>78</v>
      </c>
    </row>
    <row r="381" spans="1:47" s="2" customFormat="1" ht="12">
      <c r="A381" s="37"/>
      <c r="B381" s="38"/>
      <c r="C381" s="39"/>
      <c r="D381" s="238" t="s">
        <v>129</v>
      </c>
      <c r="E381" s="39"/>
      <c r="F381" s="242" t="s">
        <v>663</v>
      </c>
      <c r="G381" s="39"/>
      <c r="H381" s="39"/>
      <c r="I381" s="145"/>
      <c r="J381" s="39"/>
      <c r="K381" s="39"/>
      <c r="L381" s="43"/>
      <c r="M381" s="240"/>
      <c r="N381" s="241"/>
      <c r="O381" s="83"/>
      <c r="P381" s="83"/>
      <c r="Q381" s="83"/>
      <c r="R381" s="83"/>
      <c r="S381" s="83"/>
      <c r="T381" s="84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6" t="s">
        <v>129</v>
      </c>
      <c r="AU381" s="16" t="s">
        <v>78</v>
      </c>
    </row>
    <row r="382" spans="1:65" s="2" customFormat="1" ht="16.5" customHeight="1">
      <c r="A382" s="37"/>
      <c r="B382" s="38"/>
      <c r="C382" s="225" t="s">
        <v>699</v>
      </c>
      <c r="D382" s="225" t="s">
        <v>120</v>
      </c>
      <c r="E382" s="226" t="s">
        <v>700</v>
      </c>
      <c r="F382" s="227" t="s">
        <v>701</v>
      </c>
      <c r="G382" s="228" t="s">
        <v>123</v>
      </c>
      <c r="H382" s="229">
        <v>100</v>
      </c>
      <c r="I382" s="230"/>
      <c r="J382" s="231">
        <f>ROUND(I382*H382,2)</f>
        <v>0</v>
      </c>
      <c r="K382" s="227" t="s">
        <v>195</v>
      </c>
      <c r="L382" s="43"/>
      <c r="M382" s="232" t="s">
        <v>19</v>
      </c>
      <c r="N382" s="233" t="s">
        <v>40</v>
      </c>
      <c r="O382" s="83"/>
      <c r="P382" s="234">
        <f>O382*H382</f>
        <v>0</v>
      </c>
      <c r="Q382" s="234">
        <v>0</v>
      </c>
      <c r="R382" s="234">
        <f>Q382*H382</f>
        <v>0</v>
      </c>
      <c r="S382" s="234">
        <v>0</v>
      </c>
      <c r="T382" s="235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36" t="s">
        <v>76</v>
      </c>
      <c r="AT382" s="236" t="s">
        <v>120</v>
      </c>
      <c r="AU382" s="236" t="s">
        <v>78</v>
      </c>
      <c r="AY382" s="16" t="s">
        <v>117</v>
      </c>
      <c r="BE382" s="237">
        <f>IF(N382="základní",J382,0)</f>
        <v>0</v>
      </c>
      <c r="BF382" s="237">
        <f>IF(N382="snížená",J382,0)</f>
        <v>0</v>
      </c>
      <c r="BG382" s="237">
        <f>IF(N382="zákl. přenesená",J382,0)</f>
        <v>0</v>
      </c>
      <c r="BH382" s="237">
        <f>IF(N382="sníž. přenesená",J382,0)</f>
        <v>0</v>
      </c>
      <c r="BI382" s="237">
        <f>IF(N382="nulová",J382,0)</f>
        <v>0</v>
      </c>
      <c r="BJ382" s="16" t="s">
        <v>76</v>
      </c>
      <c r="BK382" s="237">
        <f>ROUND(I382*H382,2)</f>
        <v>0</v>
      </c>
      <c r="BL382" s="16" t="s">
        <v>76</v>
      </c>
      <c r="BM382" s="236" t="s">
        <v>702</v>
      </c>
    </row>
    <row r="383" spans="1:47" s="2" customFormat="1" ht="12">
      <c r="A383" s="37"/>
      <c r="B383" s="38"/>
      <c r="C383" s="39"/>
      <c r="D383" s="238" t="s">
        <v>127</v>
      </c>
      <c r="E383" s="39"/>
      <c r="F383" s="239" t="s">
        <v>703</v>
      </c>
      <c r="G383" s="39"/>
      <c r="H383" s="39"/>
      <c r="I383" s="145"/>
      <c r="J383" s="39"/>
      <c r="K383" s="39"/>
      <c r="L383" s="43"/>
      <c r="M383" s="240"/>
      <c r="N383" s="241"/>
      <c r="O383" s="83"/>
      <c r="P383" s="83"/>
      <c r="Q383" s="83"/>
      <c r="R383" s="83"/>
      <c r="S383" s="83"/>
      <c r="T383" s="84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16" t="s">
        <v>127</v>
      </c>
      <c r="AU383" s="16" t="s">
        <v>78</v>
      </c>
    </row>
    <row r="384" spans="1:47" s="2" customFormat="1" ht="12">
      <c r="A384" s="37"/>
      <c r="B384" s="38"/>
      <c r="C384" s="39"/>
      <c r="D384" s="238" t="s">
        <v>129</v>
      </c>
      <c r="E384" s="39"/>
      <c r="F384" s="242" t="s">
        <v>663</v>
      </c>
      <c r="G384" s="39"/>
      <c r="H384" s="39"/>
      <c r="I384" s="145"/>
      <c r="J384" s="39"/>
      <c r="K384" s="39"/>
      <c r="L384" s="43"/>
      <c r="M384" s="240"/>
      <c r="N384" s="241"/>
      <c r="O384" s="83"/>
      <c r="P384" s="83"/>
      <c r="Q384" s="83"/>
      <c r="R384" s="83"/>
      <c r="S384" s="83"/>
      <c r="T384" s="84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129</v>
      </c>
      <c r="AU384" s="16" t="s">
        <v>78</v>
      </c>
    </row>
    <row r="385" spans="1:65" s="2" customFormat="1" ht="16.5" customHeight="1">
      <c r="A385" s="37"/>
      <c r="B385" s="38"/>
      <c r="C385" s="225" t="s">
        <v>704</v>
      </c>
      <c r="D385" s="225" t="s">
        <v>120</v>
      </c>
      <c r="E385" s="226" t="s">
        <v>705</v>
      </c>
      <c r="F385" s="227" t="s">
        <v>706</v>
      </c>
      <c r="G385" s="228" t="s">
        <v>123</v>
      </c>
      <c r="H385" s="229">
        <v>100</v>
      </c>
      <c r="I385" s="230"/>
      <c r="J385" s="231">
        <f>ROUND(I385*H385,2)</f>
        <v>0</v>
      </c>
      <c r="K385" s="227" t="s">
        <v>195</v>
      </c>
      <c r="L385" s="43"/>
      <c r="M385" s="232" t="s">
        <v>19</v>
      </c>
      <c r="N385" s="233" t="s">
        <v>40</v>
      </c>
      <c r="O385" s="83"/>
      <c r="P385" s="234">
        <f>O385*H385</f>
        <v>0</v>
      </c>
      <c r="Q385" s="234">
        <v>0</v>
      </c>
      <c r="R385" s="234">
        <f>Q385*H385</f>
        <v>0</v>
      </c>
      <c r="S385" s="234">
        <v>0</v>
      </c>
      <c r="T385" s="235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36" t="s">
        <v>76</v>
      </c>
      <c r="AT385" s="236" t="s">
        <v>120</v>
      </c>
      <c r="AU385" s="236" t="s">
        <v>78</v>
      </c>
      <c r="AY385" s="16" t="s">
        <v>117</v>
      </c>
      <c r="BE385" s="237">
        <f>IF(N385="základní",J385,0)</f>
        <v>0</v>
      </c>
      <c r="BF385" s="237">
        <f>IF(N385="snížená",J385,0)</f>
        <v>0</v>
      </c>
      <c r="BG385" s="237">
        <f>IF(N385="zákl. přenesená",J385,0)</f>
        <v>0</v>
      </c>
      <c r="BH385" s="237">
        <f>IF(N385="sníž. přenesená",J385,0)</f>
        <v>0</v>
      </c>
      <c r="BI385" s="237">
        <f>IF(N385="nulová",J385,0)</f>
        <v>0</v>
      </c>
      <c r="BJ385" s="16" t="s">
        <v>76</v>
      </c>
      <c r="BK385" s="237">
        <f>ROUND(I385*H385,2)</f>
        <v>0</v>
      </c>
      <c r="BL385" s="16" t="s">
        <v>76</v>
      </c>
      <c r="BM385" s="236" t="s">
        <v>707</v>
      </c>
    </row>
    <row r="386" spans="1:47" s="2" customFormat="1" ht="12">
      <c r="A386" s="37"/>
      <c r="B386" s="38"/>
      <c r="C386" s="39"/>
      <c r="D386" s="238" t="s">
        <v>127</v>
      </c>
      <c r="E386" s="39"/>
      <c r="F386" s="239" t="s">
        <v>708</v>
      </c>
      <c r="G386" s="39"/>
      <c r="H386" s="39"/>
      <c r="I386" s="145"/>
      <c r="J386" s="39"/>
      <c r="K386" s="39"/>
      <c r="L386" s="43"/>
      <c r="M386" s="240"/>
      <c r="N386" s="241"/>
      <c r="O386" s="83"/>
      <c r="P386" s="83"/>
      <c r="Q386" s="83"/>
      <c r="R386" s="83"/>
      <c r="S386" s="83"/>
      <c r="T386" s="84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127</v>
      </c>
      <c r="AU386" s="16" t="s">
        <v>78</v>
      </c>
    </row>
    <row r="387" spans="1:47" s="2" customFormat="1" ht="12">
      <c r="A387" s="37"/>
      <c r="B387" s="38"/>
      <c r="C387" s="39"/>
      <c r="D387" s="238" t="s">
        <v>129</v>
      </c>
      <c r="E387" s="39"/>
      <c r="F387" s="242" t="s">
        <v>663</v>
      </c>
      <c r="G387" s="39"/>
      <c r="H387" s="39"/>
      <c r="I387" s="145"/>
      <c r="J387" s="39"/>
      <c r="K387" s="39"/>
      <c r="L387" s="43"/>
      <c r="M387" s="240"/>
      <c r="N387" s="241"/>
      <c r="O387" s="83"/>
      <c r="P387" s="83"/>
      <c r="Q387" s="83"/>
      <c r="R387" s="83"/>
      <c r="S387" s="83"/>
      <c r="T387" s="84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6" t="s">
        <v>129</v>
      </c>
      <c r="AU387" s="16" t="s">
        <v>78</v>
      </c>
    </row>
    <row r="388" spans="1:65" s="2" customFormat="1" ht="16.5" customHeight="1">
      <c r="A388" s="37"/>
      <c r="B388" s="38"/>
      <c r="C388" s="225" t="s">
        <v>709</v>
      </c>
      <c r="D388" s="225" t="s">
        <v>120</v>
      </c>
      <c r="E388" s="226" t="s">
        <v>710</v>
      </c>
      <c r="F388" s="227" t="s">
        <v>711</v>
      </c>
      <c r="G388" s="228" t="s">
        <v>123</v>
      </c>
      <c r="H388" s="229">
        <v>100</v>
      </c>
      <c r="I388" s="230"/>
      <c r="J388" s="231">
        <f>ROUND(I388*H388,2)</f>
        <v>0</v>
      </c>
      <c r="K388" s="227" t="s">
        <v>195</v>
      </c>
      <c r="L388" s="43"/>
      <c r="M388" s="232" t="s">
        <v>19</v>
      </c>
      <c r="N388" s="233" t="s">
        <v>40</v>
      </c>
      <c r="O388" s="83"/>
      <c r="P388" s="234">
        <f>O388*H388</f>
        <v>0</v>
      </c>
      <c r="Q388" s="234">
        <v>0</v>
      </c>
      <c r="R388" s="234">
        <f>Q388*H388</f>
        <v>0</v>
      </c>
      <c r="S388" s="234">
        <v>0</v>
      </c>
      <c r="T388" s="235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36" t="s">
        <v>76</v>
      </c>
      <c r="AT388" s="236" t="s">
        <v>120</v>
      </c>
      <c r="AU388" s="236" t="s">
        <v>78</v>
      </c>
      <c r="AY388" s="16" t="s">
        <v>117</v>
      </c>
      <c r="BE388" s="237">
        <f>IF(N388="základní",J388,0)</f>
        <v>0</v>
      </c>
      <c r="BF388" s="237">
        <f>IF(N388="snížená",J388,0)</f>
        <v>0</v>
      </c>
      <c r="BG388" s="237">
        <f>IF(N388="zákl. přenesená",J388,0)</f>
        <v>0</v>
      </c>
      <c r="BH388" s="237">
        <f>IF(N388="sníž. přenesená",J388,0)</f>
        <v>0</v>
      </c>
      <c r="BI388" s="237">
        <f>IF(N388="nulová",J388,0)</f>
        <v>0</v>
      </c>
      <c r="BJ388" s="16" t="s">
        <v>76</v>
      </c>
      <c r="BK388" s="237">
        <f>ROUND(I388*H388,2)</f>
        <v>0</v>
      </c>
      <c r="BL388" s="16" t="s">
        <v>76</v>
      </c>
      <c r="BM388" s="236" t="s">
        <v>712</v>
      </c>
    </row>
    <row r="389" spans="1:47" s="2" customFormat="1" ht="12">
      <c r="A389" s="37"/>
      <c r="B389" s="38"/>
      <c r="C389" s="39"/>
      <c r="D389" s="238" t="s">
        <v>127</v>
      </c>
      <c r="E389" s="39"/>
      <c r="F389" s="239" t="s">
        <v>713</v>
      </c>
      <c r="G389" s="39"/>
      <c r="H389" s="39"/>
      <c r="I389" s="145"/>
      <c r="J389" s="39"/>
      <c r="K389" s="39"/>
      <c r="L389" s="43"/>
      <c r="M389" s="240"/>
      <c r="N389" s="241"/>
      <c r="O389" s="83"/>
      <c r="P389" s="83"/>
      <c r="Q389" s="83"/>
      <c r="R389" s="83"/>
      <c r="S389" s="83"/>
      <c r="T389" s="84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127</v>
      </c>
      <c r="AU389" s="16" t="s">
        <v>78</v>
      </c>
    </row>
    <row r="390" spans="1:47" s="2" customFormat="1" ht="12">
      <c r="A390" s="37"/>
      <c r="B390" s="38"/>
      <c r="C390" s="39"/>
      <c r="D390" s="238" t="s">
        <v>129</v>
      </c>
      <c r="E390" s="39"/>
      <c r="F390" s="242" t="s">
        <v>663</v>
      </c>
      <c r="G390" s="39"/>
      <c r="H390" s="39"/>
      <c r="I390" s="145"/>
      <c r="J390" s="39"/>
      <c r="K390" s="39"/>
      <c r="L390" s="43"/>
      <c r="M390" s="240"/>
      <c r="N390" s="241"/>
      <c r="O390" s="83"/>
      <c r="P390" s="83"/>
      <c r="Q390" s="83"/>
      <c r="R390" s="83"/>
      <c r="S390" s="83"/>
      <c r="T390" s="84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6" t="s">
        <v>129</v>
      </c>
      <c r="AU390" s="16" t="s">
        <v>78</v>
      </c>
    </row>
    <row r="391" spans="1:65" s="2" customFormat="1" ht="16.5" customHeight="1">
      <c r="A391" s="37"/>
      <c r="B391" s="38"/>
      <c r="C391" s="225" t="s">
        <v>714</v>
      </c>
      <c r="D391" s="225" t="s">
        <v>120</v>
      </c>
      <c r="E391" s="226" t="s">
        <v>715</v>
      </c>
      <c r="F391" s="227" t="s">
        <v>716</v>
      </c>
      <c r="G391" s="228" t="s">
        <v>208</v>
      </c>
      <c r="H391" s="229">
        <v>100</v>
      </c>
      <c r="I391" s="230"/>
      <c r="J391" s="231">
        <f>ROUND(I391*H391,2)</f>
        <v>0</v>
      </c>
      <c r="K391" s="227" t="s">
        <v>195</v>
      </c>
      <c r="L391" s="43"/>
      <c r="M391" s="232" t="s">
        <v>19</v>
      </c>
      <c r="N391" s="233" t="s">
        <v>40</v>
      </c>
      <c r="O391" s="83"/>
      <c r="P391" s="234">
        <f>O391*H391</f>
        <v>0</v>
      </c>
      <c r="Q391" s="234">
        <v>0</v>
      </c>
      <c r="R391" s="234">
        <f>Q391*H391</f>
        <v>0</v>
      </c>
      <c r="S391" s="234">
        <v>0</v>
      </c>
      <c r="T391" s="235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36" t="s">
        <v>76</v>
      </c>
      <c r="AT391" s="236" t="s">
        <v>120</v>
      </c>
      <c r="AU391" s="236" t="s">
        <v>78</v>
      </c>
      <c r="AY391" s="16" t="s">
        <v>117</v>
      </c>
      <c r="BE391" s="237">
        <f>IF(N391="základní",J391,0)</f>
        <v>0</v>
      </c>
      <c r="BF391" s="237">
        <f>IF(N391="snížená",J391,0)</f>
        <v>0</v>
      </c>
      <c r="BG391" s="237">
        <f>IF(N391="zákl. přenesená",J391,0)</f>
        <v>0</v>
      </c>
      <c r="BH391" s="237">
        <f>IF(N391="sníž. přenesená",J391,0)</f>
        <v>0</v>
      </c>
      <c r="BI391" s="237">
        <f>IF(N391="nulová",J391,0)</f>
        <v>0</v>
      </c>
      <c r="BJ391" s="16" t="s">
        <v>76</v>
      </c>
      <c r="BK391" s="237">
        <f>ROUND(I391*H391,2)</f>
        <v>0</v>
      </c>
      <c r="BL391" s="16" t="s">
        <v>76</v>
      </c>
      <c r="BM391" s="236" t="s">
        <v>717</v>
      </c>
    </row>
    <row r="392" spans="1:47" s="2" customFormat="1" ht="12">
      <c r="A392" s="37"/>
      <c r="B392" s="38"/>
      <c r="C392" s="39"/>
      <c r="D392" s="238" t="s">
        <v>127</v>
      </c>
      <c r="E392" s="39"/>
      <c r="F392" s="239" t="s">
        <v>718</v>
      </c>
      <c r="G392" s="39"/>
      <c r="H392" s="39"/>
      <c r="I392" s="145"/>
      <c r="J392" s="39"/>
      <c r="K392" s="39"/>
      <c r="L392" s="43"/>
      <c r="M392" s="240"/>
      <c r="N392" s="241"/>
      <c r="O392" s="83"/>
      <c r="P392" s="83"/>
      <c r="Q392" s="83"/>
      <c r="R392" s="83"/>
      <c r="S392" s="83"/>
      <c r="T392" s="84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127</v>
      </c>
      <c r="AU392" s="16" t="s">
        <v>78</v>
      </c>
    </row>
    <row r="393" spans="1:47" s="2" customFormat="1" ht="12">
      <c r="A393" s="37"/>
      <c r="B393" s="38"/>
      <c r="C393" s="39"/>
      <c r="D393" s="238" t="s">
        <v>129</v>
      </c>
      <c r="E393" s="39"/>
      <c r="F393" s="242" t="s">
        <v>719</v>
      </c>
      <c r="G393" s="39"/>
      <c r="H393" s="39"/>
      <c r="I393" s="145"/>
      <c r="J393" s="39"/>
      <c r="K393" s="39"/>
      <c r="L393" s="43"/>
      <c r="M393" s="240"/>
      <c r="N393" s="241"/>
      <c r="O393" s="83"/>
      <c r="P393" s="83"/>
      <c r="Q393" s="83"/>
      <c r="R393" s="83"/>
      <c r="S393" s="83"/>
      <c r="T393" s="84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6" t="s">
        <v>129</v>
      </c>
      <c r="AU393" s="16" t="s">
        <v>78</v>
      </c>
    </row>
    <row r="394" spans="1:65" s="2" customFormat="1" ht="16.5" customHeight="1">
      <c r="A394" s="37"/>
      <c r="B394" s="38"/>
      <c r="C394" s="225" t="s">
        <v>720</v>
      </c>
      <c r="D394" s="225" t="s">
        <v>120</v>
      </c>
      <c r="E394" s="226" t="s">
        <v>721</v>
      </c>
      <c r="F394" s="227" t="s">
        <v>722</v>
      </c>
      <c r="G394" s="228" t="s">
        <v>201</v>
      </c>
      <c r="H394" s="229">
        <v>100</v>
      </c>
      <c r="I394" s="230"/>
      <c r="J394" s="231">
        <f>ROUND(I394*H394,2)</f>
        <v>0</v>
      </c>
      <c r="K394" s="227" t="s">
        <v>195</v>
      </c>
      <c r="L394" s="43"/>
      <c r="M394" s="232" t="s">
        <v>19</v>
      </c>
      <c r="N394" s="233" t="s">
        <v>40</v>
      </c>
      <c r="O394" s="83"/>
      <c r="P394" s="234">
        <f>O394*H394</f>
        <v>0</v>
      </c>
      <c r="Q394" s="234">
        <v>0.00047</v>
      </c>
      <c r="R394" s="234">
        <f>Q394*H394</f>
        <v>0.047</v>
      </c>
      <c r="S394" s="234">
        <v>0</v>
      </c>
      <c r="T394" s="235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36" t="s">
        <v>76</v>
      </c>
      <c r="AT394" s="236" t="s">
        <v>120</v>
      </c>
      <c r="AU394" s="236" t="s">
        <v>78</v>
      </c>
      <c r="AY394" s="16" t="s">
        <v>117</v>
      </c>
      <c r="BE394" s="237">
        <f>IF(N394="základní",J394,0)</f>
        <v>0</v>
      </c>
      <c r="BF394" s="237">
        <f>IF(N394="snížená",J394,0)</f>
        <v>0</v>
      </c>
      <c r="BG394" s="237">
        <f>IF(N394="zákl. přenesená",J394,0)</f>
        <v>0</v>
      </c>
      <c r="BH394" s="237">
        <f>IF(N394="sníž. přenesená",J394,0)</f>
        <v>0</v>
      </c>
      <c r="BI394" s="237">
        <f>IF(N394="nulová",J394,0)</f>
        <v>0</v>
      </c>
      <c r="BJ394" s="16" t="s">
        <v>76</v>
      </c>
      <c r="BK394" s="237">
        <f>ROUND(I394*H394,2)</f>
        <v>0</v>
      </c>
      <c r="BL394" s="16" t="s">
        <v>76</v>
      </c>
      <c r="BM394" s="236" t="s">
        <v>723</v>
      </c>
    </row>
    <row r="395" spans="1:47" s="2" customFormat="1" ht="12">
      <c r="A395" s="37"/>
      <c r="B395" s="38"/>
      <c r="C395" s="39"/>
      <c r="D395" s="238" t="s">
        <v>127</v>
      </c>
      <c r="E395" s="39"/>
      <c r="F395" s="239" t="s">
        <v>724</v>
      </c>
      <c r="G395" s="39"/>
      <c r="H395" s="39"/>
      <c r="I395" s="145"/>
      <c r="J395" s="39"/>
      <c r="K395" s="39"/>
      <c r="L395" s="43"/>
      <c r="M395" s="240"/>
      <c r="N395" s="241"/>
      <c r="O395" s="83"/>
      <c r="P395" s="83"/>
      <c r="Q395" s="83"/>
      <c r="R395" s="83"/>
      <c r="S395" s="83"/>
      <c r="T395" s="84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6" t="s">
        <v>127</v>
      </c>
      <c r="AU395" s="16" t="s">
        <v>78</v>
      </c>
    </row>
    <row r="396" spans="1:47" s="2" customFormat="1" ht="12">
      <c r="A396" s="37"/>
      <c r="B396" s="38"/>
      <c r="C396" s="39"/>
      <c r="D396" s="238" t="s">
        <v>129</v>
      </c>
      <c r="E396" s="39"/>
      <c r="F396" s="242" t="s">
        <v>725</v>
      </c>
      <c r="G396" s="39"/>
      <c r="H396" s="39"/>
      <c r="I396" s="145"/>
      <c r="J396" s="39"/>
      <c r="K396" s="39"/>
      <c r="L396" s="43"/>
      <c r="M396" s="240"/>
      <c r="N396" s="241"/>
      <c r="O396" s="83"/>
      <c r="P396" s="83"/>
      <c r="Q396" s="83"/>
      <c r="R396" s="83"/>
      <c r="S396" s="83"/>
      <c r="T396" s="84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6" t="s">
        <v>129</v>
      </c>
      <c r="AU396" s="16" t="s">
        <v>78</v>
      </c>
    </row>
    <row r="397" spans="1:65" s="2" customFormat="1" ht="16.5" customHeight="1">
      <c r="A397" s="37"/>
      <c r="B397" s="38"/>
      <c r="C397" s="247" t="s">
        <v>726</v>
      </c>
      <c r="D397" s="247" t="s">
        <v>205</v>
      </c>
      <c r="E397" s="248" t="s">
        <v>727</v>
      </c>
      <c r="F397" s="249" t="s">
        <v>728</v>
      </c>
      <c r="G397" s="250" t="s">
        <v>201</v>
      </c>
      <c r="H397" s="251">
        <v>100</v>
      </c>
      <c r="I397" s="252"/>
      <c r="J397" s="253">
        <f>ROUND(I397*H397,2)</f>
        <v>0</v>
      </c>
      <c r="K397" s="249" t="s">
        <v>195</v>
      </c>
      <c r="L397" s="254"/>
      <c r="M397" s="255" t="s">
        <v>19</v>
      </c>
      <c r="N397" s="256" t="s">
        <v>40</v>
      </c>
      <c r="O397" s="83"/>
      <c r="P397" s="234">
        <f>O397*H397</f>
        <v>0</v>
      </c>
      <c r="Q397" s="234">
        <v>0.0003</v>
      </c>
      <c r="R397" s="234">
        <f>Q397*H397</f>
        <v>0.03</v>
      </c>
      <c r="S397" s="234">
        <v>0</v>
      </c>
      <c r="T397" s="235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36" t="s">
        <v>78</v>
      </c>
      <c r="AT397" s="236" t="s">
        <v>205</v>
      </c>
      <c r="AU397" s="236" t="s">
        <v>78</v>
      </c>
      <c r="AY397" s="16" t="s">
        <v>117</v>
      </c>
      <c r="BE397" s="237">
        <f>IF(N397="základní",J397,0)</f>
        <v>0</v>
      </c>
      <c r="BF397" s="237">
        <f>IF(N397="snížená",J397,0)</f>
        <v>0</v>
      </c>
      <c r="BG397" s="237">
        <f>IF(N397="zákl. přenesená",J397,0)</f>
        <v>0</v>
      </c>
      <c r="BH397" s="237">
        <f>IF(N397="sníž. přenesená",J397,0)</f>
        <v>0</v>
      </c>
      <c r="BI397" s="237">
        <f>IF(N397="nulová",J397,0)</f>
        <v>0</v>
      </c>
      <c r="BJ397" s="16" t="s">
        <v>76</v>
      </c>
      <c r="BK397" s="237">
        <f>ROUND(I397*H397,2)</f>
        <v>0</v>
      </c>
      <c r="BL397" s="16" t="s">
        <v>76</v>
      </c>
      <c r="BM397" s="236" t="s">
        <v>729</v>
      </c>
    </row>
    <row r="398" spans="1:47" s="2" customFormat="1" ht="12">
      <c r="A398" s="37"/>
      <c r="B398" s="38"/>
      <c r="C398" s="39"/>
      <c r="D398" s="238" t="s">
        <v>127</v>
      </c>
      <c r="E398" s="39"/>
      <c r="F398" s="239" t="s">
        <v>728</v>
      </c>
      <c r="G398" s="39"/>
      <c r="H398" s="39"/>
      <c r="I398" s="145"/>
      <c r="J398" s="39"/>
      <c r="K398" s="39"/>
      <c r="L398" s="43"/>
      <c r="M398" s="240"/>
      <c r="N398" s="241"/>
      <c r="O398" s="83"/>
      <c r="P398" s="83"/>
      <c r="Q398" s="83"/>
      <c r="R398" s="83"/>
      <c r="S398" s="83"/>
      <c r="T398" s="84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16" t="s">
        <v>127</v>
      </c>
      <c r="AU398" s="16" t="s">
        <v>78</v>
      </c>
    </row>
    <row r="399" spans="1:65" s="2" customFormat="1" ht="16.5" customHeight="1">
      <c r="A399" s="37"/>
      <c r="B399" s="38"/>
      <c r="C399" s="225" t="s">
        <v>730</v>
      </c>
      <c r="D399" s="225" t="s">
        <v>120</v>
      </c>
      <c r="E399" s="226" t="s">
        <v>731</v>
      </c>
      <c r="F399" s="227" t="s">
        <v>732</v>
      </c>
      <c r="G399" s="228" t="s">
        <v>208</v>
      </c>
      <c r="H399" s="229">
        <v>28000</v>
      </c>
      <c r="I399" s="230"/>
      <c r="J399" s="231">
        <f>ROUND(I399*H399,2)</f>
        <v>0</v>
      </c>
      <c r="K399" s="227" t="s">
        <v>195</v>
      </c>
      <c r="L399" s="43"/>
      <c r="M399" s="232" t="s">
        <v>19</v>
      </c>
      <c r="N399" s="233" t="s">
        <v>40</v>
      </c>
      <c r="O399" s="83"/>
      <c r="P399" s="234">
        <f>O399*H399</f>
        <v>0</v>
      </c>
      <c r="Q399" s="234">
        <v>0</v>
      </c>
      <c r="R399" s="234">
        <f>Q399*H399</f>
        <v>0</v>
      </c>
      <c r="S399" s="234">
        <v>0</v>
      </c>
      <c r="T399" s="235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36" t="s">
        <v>76</v>
      </c>
      <c r="AT399" s="236" t="s">
        <v>120</v>
      </c>
      <c r="AU399" s="236" t="s">
        <v>78</v>
      </c>
      <c r="AY399" s="16" t="s">
        <v>117</v>
      </c>
      <c r="BE399" s="237">
        <f>IF(N399="základní",J399,0)</f>
        <v>0</v>
      </c>
      <c r="BF399" s="237">
        <f>IF(N399="snížená",J399,0)</f>
        <v>0</v>
      </c>
      <c r="BG399" s="237">
        <f>IF(N399="zákl. přenesená",J399,0)</f>
        <v>0</v>
      </c>
      <c r="BH399" s="237">
        <f>IF(N399="sníž. přenesená",J399,0)</f>
        <v>0</v>
      </c>
      <c r="BI399" s="237">
        <f>IF(N399="nulová",J399,0)</f>
        <v>0</v>
      </c>
      <c r="BJ399" s="16" t="s">
        <v>76</v>
      </c>
      <c r="BK399" s="237">
        <f>ROUND(I399*H399,2)</f>
        <v>0</v>
      </c>
      <c r="BL399" s="16" t="s">
        <v>76</v>
      </c>
      <c r="BM399" s="236" t="s">
        <v>733</v>
      </c>
    </row>
    <row r="400" spans="1:47" s="2" customFormat="1" ht="12">
      <c r="A400" s="37"/>
      <c r="B400" s="38"/>
      <c r="C400" s="39"/>
      <c r="D400" s="238" t="s">
        <v>127</v>
      </c>
      <c r="E400" s="39"/>
      <c r="F400" s="239" t="s">
        <v>734</v>
      </c>
      <c r="G400" s="39"/>
      <c r="H400" s="39"/>
      <c r="I400" s="145"/>
      <c r="J400" s="39"/>
      <c r="K400" s="39"/>
      <c r="L400" s="43"/>
      <c r="M400" s="240"/>
      <c r="N400" s="241"/>
      <c r="O400" s="83"/>
      <c r="P400" s="83"/>
      <c r="Q400" s="83"/>
      <c r="R400" s="83"/>
      <c r="S400" s="83"/>
      <c r="T400" s="84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6" t="s">
        <v>127</v>
      </c>
      <c r="AU400" s="16" t="s">
        <v>78</v>
      </c>
    </row>
    <row r="401" spans="1:47" s="2" customFormat="1" ht="12">
      <c r="A401" s="37"/>
      <c r="B401" s="38"/>
      <c r="C401" s="39"/>
      <c r="D401" s="238" t="s">
        <v>129</v>
      </c>
      <c r="E401" s="39"/>
      <c r="F401" s="242" t="s">
        <v>579</v>
      </c>
      <c r="G401" s="39"/>
      <c r="H401" s="39"/>
      <c r="I401" s="145"/>
      <c r="J401" s="39"/>
      <c r="K401" s="39"/>
      <c r="L401" s="43"/>
      <c r="M401" s="240"/>
      <c r="N401" s="241"/>
      <c r="O401" s="83"/>
      <c r="P401" s="83"/>
      <c r="Q401" s="83"/>
      <c r="R401" s="83"/>
      <c r="S401" s="83"/>
      <c r="T401" s="84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6" t="s">
        <v>129</v>
      </c>
      <c r="AU401" s="16" t="s">
        <v>78</v>
      </c>
    </row>
    <row r="402" spans="1:65" s="2" customFormat="1" ht="16.5" customHeight="1">
      <c r="A402" s="37"/>
      <c r="B402" s="38"/>
      <c r="C402" s="247" t="s">
        <v>735</v>
      </c>
      <c r="D402" s="247" t="s">
        <v>205</v>
      </c>
      <c r="E402" s="248" t="s">
        <v>736</v>
      </c>
      <c r="F402" s="249" t="s">
        <v>737</v>
      </c>
      <c r="G402" s="250" t="s">
        <v>201</v>
      </c>
      <c r="H402" s="251">
        <v>10</v>
      </c>
      <c r="I402" s="252"/>
      <c r="J402" s="253">
        <f>ROUND(I402*H402,2)</f>
        <v>0</v>
      </c>
      <c r="K402" s="249" t="s">
        <v>195</v>
      </c>
      <c r="L402" s="254"/>
      <c r="M402" s="255" t="s">
        <v>19</v>
      </c>
      <c r="N402" s="256" t="s">
        <v>40</v>
      </c>
      <c r="O402" s="83"/>
      <c r="P402" s="234">
        <f>O402*H402</f>
        <v>0</v>
      </c>
      <c r="Q402" s="234">
        <v>0.00119</v>
      </c>
      <c r="R402" s="234">
        <f>Q402*H402</f>
        <v>0.0119</v>
      </c>
      <c r="S402" s="234">
        <v>0</v>
      </c>
      <c r="T402" s="235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36" t="s">
        <v>78</v>
      </c>
      <c r="AT402" s="236" t="s">
        <v>205</v>
      </c>
      <c r="AU402" s="236" t="s">
        <v>78</v>
      </c>
      <c r="AY402" s="16" t="s">
        <v>117</v>
      </c>
      <c r="BE402" s="237">
        <f>IF(N402="základní",J402,0)</f>
        <v>0</v>
      </c>
      <c r="BF402" s="237">
        <f>IF(N402="snížená",J402,0)</f>
        <v>0</v>
      </c>
      <c r="BG402" s="237">
        <f>IF(N402="zákl. přenesená",J402,0)</f>
        <v>0</v>
      </c>
      <c r="BH402" s="237">
        <f>IF(N402="sníž. přenesená",J402,0)</f>
        <v>0</v>
      </c>
      <c r="BI402" s="237">
        <f>IF(N402="nulová",J402,0)</f>
        <v>0</v>
      </c>
      <c r="BJ402" s="16" t="s">
        <v>76</v>
      </c>
      <c r="BK402" s="237">
        <f>ROUND(I402*H402,2)</f>
        <v>0</v>
      </c>
      <c r="BL402" s="16" t="s">
        <v>76</v>
      </c>
      <c r="BM402" s="236" t="s">
        <v>738</v>
      </c>
    </row>
    <row r="403" spans="1:47" s="2" customFormat="1" ht="12">
      <c r="A403" s="37"/>
      <c r="B403" s="38"/>
      <c r="C403" s="39"/>
      <c r="D403" s="238" t="s">
        <v>127</v>
      </c>
      <c r="E403" s="39"/>
      <c r="F403" s="239" t="s">
        <v>737</v>
      </c>
      <c r="G403" s="39"/>
      <c r="H403" s="39"/>
      <c r="I403" s="145"/>
      <c r="J403" s="39"/>
      <c r="K403" s="39"/>
      <c r="L403" s="43"/>
      <c r="M403" s="240"/>
      <c r="N403" s="241"/>
      <c r="O403" s="83"/>
      <c r="P403" s="83"/>
      <c r="Q403" s="83"/>
      <c r="R403" s="83"/>
      <c r="S403" s="83"/>
      <c r="T403" s="84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16" t="s">
        <v>127</v>
      </c>
      <c r="AU403" s="16" t="s">
        <v>78</v>
      </c>
    </row>
    <row r="404" spans="1:65" s="2" customFormat="1" ht="16.5" customHeight="1">
      <c r="A404" s="37"/>
      <c r="B404" s="38"/>
      <c r="C404" s="247" t="s">
        <v>739</v>
      </c>
      <c r="D404" s="247" t="s">
        <v>205</v>
      </c>
      <c r="E404" s="248" t="s">
        <v>740</v>
      </c>
      <c r="F404" s="249" t="s">
        <v>741</v>
      </c>
      <c r="G404" s="250" t="s">
        <v>201</v>
      </c>
      <c r="H404" s="251">
        <v>10</v>
      </c>
      <c r="I404" s="252"/>
      <c r="J404" s="253">
        <f>ROUND(I404*H404,2)</f>
        <v>0</v>
      </c>
      <c r="K404" s="249" t="s">
        <v>195</v>
      </c>
      <c r="L404" s="254"/>
      <c r="M404" s="255" t="s">
        <v>19</v>
      </c>
      <c r="N404" s="256" t="s">
        <v>40</v>
      </c>
      <c r="O404" s="83"/>
      <c r="P404" s="234">
        <f>O404*H404</f>
        <v>0</v>
      </c>
      <c r="Q404" s="234">
        <v>0.00117</v>
      </c>
      <c r="R404" s="234">
        <f>Q404*H404</f>
        <v>0.0117</v>
      </c>
      <c r="S404" s="234">
        <v>0</v>
      </c>
      <c r="T404" s="235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36" t="s">
        <v>78</v>
      </c>
      <c r="AT404" s="236" t="s">
        <v>205</v>
      </c>
      <c r="AU404" s="236" t="s">
        <v>78</v>
      </c>
      <c r="AY404" s="16" t="s">
        <v>117</v>
      </c>
      <c r="BE404" s="237">
        <f>IF(N404="základní",J404,0)</f>
        <v>0</v>
      </c>
      <c r="BF404" s="237">
        <f>IF(N404="snížená",J404,0)</f>
        <v>0</v>
      </c>
      <c r="BG404" s="237">
        <f>IF(N404="zákl. přenesená",J404,0)</f>
        <v>0</v>
      </c>
      <c r="BH404" s="237">
        <f>IF(N404="sníž. přenesená",J404,0)</f>
        <v>0</v>
      </c>
      <c r="BI404" s="237">
        <f>IF(N404="nulová",J404,0)</f>
        <v>0</v>
      </c>
      <c r="BJ404" s="16" t="s">
        <v>76</v>
      </c>
      <c r="BK404" s="237">
        <f>ROUND(I404*H404,2)</f>
        <v>0</v>
      </c>
      <c r="BL404" s="16" t="s">
        <v>76</v>
      </c>
      <c r="BM404" s="236" t="s">
        <v>742</v>
      </c>
    </row>
    <row r="405" spans="1:47" s="2" customFormat="1" ht="12">
      <c r="A405" s="37"/>
      <c r="B405" s="38"/>
      <c r="C405" s="39"/>
      <c r="D405" s="238" t="s">
        <v>127</v>
      </c>
      <c r="E405" s="39"/>
      <c r="F405" s="239" t="s">
        <v>741</v>
      </c>
      <c r="G405" s="39"/>
      <c r="H405" s="39"/>
      <c r="I405" s="145"/>
      <c r="J405" s="39"/>
      <c r="K405" s="39"/>
      <c r="L405" s="43"/>
      <c r="M405" s="240"/>
      <c r="N405" s="241"/>
      <c r="O405" s="83"/>
      <c r="P405" s="83"/>
      <c r="Q405" s="83"/>
      <c r="R405" s="83"/>
      <c r="S405" s="83"/>
      <c r="T405" s="84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16" t="s">
        <v>127</v>
      </c>
      <c r="AU405" s="16" t="s">
        <v>78</v>
      </c>
    </row>
    <row r="406" spans="1:65" s="2" customFormat="1" ht="16.5" customHeight="1">
      <c r="A406" s="37"/>
      <c r="B406" s="38"/>
      <c r="C406" s="247" t="s">
        <v>743</v>
      </c>
      <c r="D406" s="247" t="s">
        <v>205</v>
      </c>
      <c r="E406" s="248" t="s">
        <v>744</v>
      </c>
      <c r="F406" s="249" t="s">
        <v>745</v>
      </c>
      <c r="G406" s="250" t="s">
        <v>201</v>
      </c>
      <c r="H406" s="251">
        <v>10</v>
      </c>
      <c r="I406" s="252"/>
      <c r="J406" s="253">
        <f>ROUND(I406*H406,2)</f>
        <v>0</v>
      </c>
      <c r="K406" s="249" t="s">
        <v>195</v>
      </c>
      <c r="L406" s="254"/>
      <c r="M406" s="255" t="s">
        <v>19</v>
      </c>
      <c r="N406" s="256" t="s">
        <v>40</v>
      </c>
      <c r="O406" s="83"/>
      <c r="P406" s="234">
        <f>O406*H406</f>
        <v>0</v>
      </c>
      <c r="Q406" s="234">
        <v>0.00116</v>
      </c>
      <c r="R406" s="234">
        <f>Q406*H406</f>
        <v>0.0116</v>
      </c>
      <c r="S406" s="234">
        <v>0</v>
      </c>
      <c r="T406" s="235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36" t="s">
        <v>78</v>
      </c>
      <c r="AT406" s="236" t="s">
        <v>205</v>
      </c>
      <c r="AU406" s="236" t="s">
        <v>78</v>
      </c>
      <c r="AY406" s="16" t="s">
        <v>117</v>
      </c>
      <c r="BE406" s="237">
        <f>IF(N406="základní",J406,0)</f>
        <v>0</v>
      </c>
      <c r="BF406" s="237">
        <f>IF(N406="snížená",J406,0)</f>
        <v>0</v>
      </c>
      <c r="BG406" s="237">
        <f>IF(N406="zákl. přenesená",J406,0)</f>
        <v>0</v>
      </c>
      <c r="BH406" s="237">
        <f>IF(N406="sníž. přenesená",J406,0)</f>
        <v>0</v>
      </c>
      <c r="BI406" s="237">
        <f>IF(N406="nulová",J406,0)</f>
        <v>0</v>
      </c>
      <c r="BJ406" s="16" t="s">
        <v>76</v>
      </c>
      <c r="BK406" s="237">
        <f>ROUND(I406*H406,2)</f>
        <v>0</v>
      </c>
      <c r="BL406" s="16" t="s">
        <v>76</v>
      </c>
      <c r="BM406" s="236" t="s">
        <v>746</v>
      </c>
    </row>
    <row r="407" spans="1:47" s="2" customFormat="1" ht="12">
      <c r="A407" s="37"/>
      <c r="B407" s="38"/>
      <c r="C407" s="39"/>
      <c r="D407" s="238" t="s">
        <v>127</v>
      </c>
      <c r="E407" s="39"/>
      <c r="F407" s="239" t="s">
        <v>745</v>
      </c>
      <c r="G407" s="39"/>
      <c r="H407" s="39"/>
      <c r="I407" s="145"/>
      <c r="J407" s="39"/>
      <c r="K407" s="39"/>
      <c r="L407" s="43"/>
      <c r="M407" s="240"/>
      <c r="N407" s="241"/>
      <c r="O407" s="83"/>
      <c r="P407" s="83"/>
      <c r="Q407" s="83"/>
      <c r="R407" s="83"/>
      <c r="S407" s="83"/>
      <c r="T407" s="84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16" t="s">
        <v>127</v>
      </c>
      <c r="AU407" s="16" t="s">
        <v>78</v>
      </c>
    </row>
    <row r="408" spans="1:65" s="2" customFormat="1" ht="16.5" customHeight="1">
      <c r="A408" s="37"/>
      <c r="B408" s="38"/>
      <c r="C408" s="247" t="s">
        <v>747</v>
      </c>
      <c r="D408" s="247" t="s">
        <v>205</v>
      </c>
      <c r="E408" s="248" t="s">
        <v>748</v>
      </c>
      <c r="F408" s="249" t="s">
        <v>749</v>
      </c>
      <c r="G408" s="250" t="s">
        <v>201</v>
      </c>
      <c r="H408" s="251">
        <v>10</v>
      </c>
      <c r="I408" s="252"/>
      <c r="J408" s="253">
        <f>ROUND(I408*H408,2)</f>
        <v>0</v>
      </c>
      <c r="K408" s="249" t="s">
        <v>195</v>
      </c>
      <c r="L408" s="254"/>
      <c r="M408" s="255" t="s">
        <v>19</v>
      </c>
      <c r="N408" s="256" t="s">
        <v>40</v>
      </c>
      <c r="O408" s="83"/>
      <c r="P408" s="234">
        <f>O408*H408</f>
        <v>0</v>
      </c>
      <c r="Q408" s="234">
        <v>0.00179</v>
      </c>
      <c r="R408" s="234">
        <f>Q408*H408</f>
        <v>0.0179</v>
      </c>
      <c r="S408" s="234">
        <v>0</v>
      </c>
      <c r="T408" s="235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36" t="s">
        <v>78</v>
      </c>
      <c r="AT408" s="236" t="s">
        <v>205</v>
      </c>
      <c r="AU408" s="236" t="s">
        <v>78</v>
      </c>
      <c r="AY408" s="16" t="s">
        <v>117</v>
      </c>
      <c r="BE408" s="237">
        <f>IF(N408="základní",J408,0)</f>
        <v>0</v>
      </c>
      <c r="BF408" s="237">
        <f>IF(N408="snížená",J408,0)</f>
        <v>0</v>
      </c>
      <c r="BG408" s="237">
        <f>IF(N408="zákl. přenesená",J408,0)</f>
        <v>0</v>
      </c>
      <c r="BH408" s="237">
        <f>IF(N408="sníž. přenesená",J408,0)</f>
        <v>0</v>
      </c>
      <c r="BI408" s="237">
        <f>IF(N408="nulová",J408,0)</f>
        <v>0</v>
      </c>
      <c r="BJ408" s="16" t="s">
        <v>76</v>
      </c>
      <c r="BK408" s="237">
        <f>ROUND(I408*H408,2)</f>
        <v>0</v>
      </c>
      <c r="BL408" s="16" t="s">
        <v>76</v>
      </c>
      <c r="BM408" s="236" t="s">
        <v>750</v>
      </c>
    </row>
    <row r="409" spans="1:47" s="2" customFormat="1" ht="12">
      <c r="A409" s="37"/>
      <c r="B409" s="38"/>
      <c r="C409" s="39"/>
      <c r="D409" s="238" t="s">
        <v>127</v>
      </c>
      <c r="E409" s="39"/>
      <c r="F409" s="239" t="s">
        <v>749</v>
      </c>
      <c r="G409" s="39"/>
      <c r="H409" s="39"/>
      <c r="I409" s="145"/>
      <c r="J409" s="39"/>
      <c r="K409" s="39"/>
      <c r="L409" s="43"/>
      <c r="M409" s="240"/>
      <c r="N409" s="241"/>
      <c r="O409" s="83"/>
      <c r="P409" s="83"/>
      <c r="Q409" s="83"/>
      <c r="R409" s="83"/>
      <c r="S409" s="83"/>
      <c r="T409" s="84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16" t="s">
        <v>127</v>
      </c>
      <c r="AU409" s="16" t="s">
        <v>78</v>
      </c>
    </row>
    <row r="410" spans="1:65" s="2" customFormat="1" ht="16.5" customHeight="1">
      <c r="A410" s="37"/>
      <c r="B410" s="38"/>
      <c r="C410" s="247" t="s">
        <v>751</v>
      </c>
      <c r="D410" s="247" t="s">
        <v>205</v>
      </c>
      <c r="E410" s="248" t="s">
        <v>752</v>
      </c>
      <c r="F410" s="249" t="s">
        <v>753</v>
      </c>
      <c r="G410" s="250" t="s">
        <v>201</v>
      </c>
      <c r="H410" s="251">
        <v>10</v>
      </c>
      <c r="I410" s="252"/>
      <c r="J410" s="253">
        <f>ROUND(I410*H410,2)</f>
        <v>0</v>
      </c>
      <c r="K410" s="249" t="s">
        <v>195</v>
      </c>
      <c r="L410" s="254"/>
      <c r="M410" s="255" t="s">
        <v>19</v>
      </c>
      <c r="N410" s="256" t="s">
        <v>40</v>
      </c>
      <c r="O410" s="83"/>
      <c r="P410" s="234">
        <f>O410*H410</f>
        <v>0</v>
      </c>
      <c r="Q410" s="234">
        <v>0.00175</v>
      </c>
      <c r="R410" s="234">
        <f>Q410*H410</f>
        <v>0.0175</v>
      </c>
      <c r="S410" s="234">
        <v>0</v>
      </c>
      <c r="T410" s="235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36" t="s">
        <v>78</v>
      </c>
      <c r="AT410" s="236" t="s">
        <v>205</v>
      </c>
      <c r="AU410" s="236" t="s">
        <v>78</v>
      </c>
      <c r="AY410" s="16" t="s">
        <v>117</v>
      </c>
      <c r="BE410" s="237">
        <f>IF(N410="základní",J410,0)</f>
        <v>0</v>
      </c>
      <c r="BF410" s="237">
        <f>IF(N410="snížená",J410,0)</f>
        <v>0</v>
      </c>
      <c r="BG410" s="237">
        <f>IF(N410="zákl. přenesená",J410,0)</f>
        <v>0</v>
      </c>
      <c r="BH410" s="237">
        <f>IF(N410="sníž. přenesená",J410,0)</f>
        <v>0</v>
      </c>
      <c r="BI410" s="237">
        <f>IF(N410="nulová",J410,0)</f>
        <v>0</v>
      </c>
      <c r="BJ410" s="16" t="s">
        <v>76</v>
      </c>
      <c r="BK410" s="237">
        <f>ROUND(I410*H410,2)</f>
        <v>0</v>
      </c>
      <c r="BL410" s="16" t="s">
        <v>76</v>
      </c>
      <c r="BM410" s="236" t="s">
        <v>754</v>
      </c>
    </row>
    <row r="411" spans="1:47" s="2" customFormat="1" ht="12">
      <c r="A411" s="37"/>
      <c r="B411" s="38"/>
      <c r="C411" s="39"/>
      <c r="D411" s="238" t="s">
        <v>127</v>
      </c>
      <c r="E411" s="39"/>
      <c r="F411" s="239" t="s">
        <v>753</v>
      </c>
      <c r="G411" s="39"/>
      <c r="H411" s="39"/>
      <c r="I411" s="145"/>
      <c r="J411" s="39"/>
      <c r="K411" s="39"/>
      <c r="L411" s="43"/>
      <c r="M411" s="240"/>
      <c r="N411" s="241"/>
      <c r="O411" s="83"/>
      <c r="P411" s="83"/>
      <c r="Q411" s="83"/>
      <c r="R411" s="83"/>
      <c r="S411" s="83"/>
      <c r="T411" s="84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127</v>
      </c>
      <c r="AU411" s="16" t="s">
        <v>78</v>
      </c>
    </row>
    <row r="412" spans="1:65" s="2" customFormat="1" ht="16.5" customHeight="1">
      <c r="A412" s="37"/>
      <c r="B412" s="38"/>
      <c r="C412" s="247" t="s">
        <v>755</v>
      </c>
      <c r="D412" s="247" t="s">
        <v>205</v>
      </c>
      <c r="E412" s="248" t="s">
        <v>756</v>
      </c>
      <c r="F412" s="249" t="s">
        <v>757</v>
      </c>
      <c r="G412" s="250" t="s">
        <v>201</v>
      </c>
      <c r="H412" s="251">
        <v>10</v>
      </c>
      <c r="I412" s="252"/>
      <c r="J412" s="253">
        <f>ROUND(I412*H412,2)</f>
        <v>0</v>
      </c>
      <c r="K412" s="249" t="s">
        <v>195</v>
      </c>
      <c r="L412" s="254"/>
      <c r="M412" s="255" t="s">
        <v>19</v>
      </c>
      <c r="N412" s="256" t="s">
        <v>40</v>
      </c>
      <c r="O412" s="83"/>
      <c r="P412" s="234">
        <f>O412*H412</f>
        <v>0</v>
      </c>
      <c r="Q412" s="234">
        <v>0.0014</v>
      </c>
      <c r="R412" s="234">
        <f>Q412*H412</f>
        <v>0.014</v>
      </c>
      <c r="S412" s="234">
        <v>0</v>
      </c>
      <c r="T412" s="235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36" t="s">
        <v>78</v>
      </c>
      <c r="AT412" s="236" t="s">
        <v>205</v>
      </c>
      <c r="AU412" s="236" t="s">
        <v>78</v>
      </c>
      <c r="AY412" s="16" t="s">
        <v>117</v>
      </c>
      <c r="BE412" s="237">
        <f>IF(N412="základní",J412,0)</f>
        <v>0</v>
      </c>
      <c r="BF412" s="237">
        <f>IF(N412="snížená",J412,0)</f>
        <v>0</v>
      </c>
      <c r="BG412" s="237">
        <f>IF(N412="zákl. přenesená",J412,0)</f>
        <v>0</v>
      </c>
      <c r="BH412" s="237">
        <f>IF(N412="sníž. přenesená",J412,0)</f>
        <v>0</v>
      </c>
      <c r="BI412" s="237">
        <f>IF(N412="nulová",J412,0)</f>
        <v>0</v>
      </c>
      <c r="BJ412" s="16" t="s">
        <v>76</v>
      </c>
      <c r="BK412" s="237">
        <f>ROUND(I412*H412,2)</f>
        <v>0</v>
      </c>
      <c r="BL412" s="16" t="s">
        <v>76</v>
      </c>
      <c r="BM412" s="236" t="s">
        <v>758</v>
      </c>
    </row>
    <row r="413" spans="1:47" s="2" customFormat="1" ht="12">
      <c r="A413" s="37"/>
      <c r="B413" s="38"/>
      <c r="C413" s="39"/>
      <c r="D413" s="238" t="s">
        <v>127</v>
      </c>
      <c r="E413" s="39"/>
      <c r="F413" s="239" t="s">
        <v>757</v>
      </c>
      <c r="G413" s="39"/>
      <c r="H413" s="39"/>
      <c r="I413" s="145"/>
      <c r="J413" s="39"/>
      <c r="K413" s="39"/>
      <c r="L413" s="43"/>
      <c r="M413" s="240"/>
      <c r="N413" s="241"/>
      <c r="O413" s="83"/>
      <c r="P413" s="83"/>
      <c r="Q413" s="83"/>
      <c r="R413" s="83"/>
      <c r="S413" s="83"/>
      <c r="T413" s="84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T413" s="16" t="s">
        <v>127</v>
      </c>
      <c r="AU413" s="16" t="s">
        <v>78</v>
      </c>
    </row>
    <row r="414" spans="1:65" s="2" customFormat="1" ht="16.5" customHeight="1">
      <c r="A414" s="37"/>
      <c r="B414" s="38"/>
      <c r="C414" s="247" t="s">
        <v>759</v>
      </c>
      <c r="D414" s="247" t="s">
        <v>205</v>
      </c>
      <c r="E414" s="248" t="s">
        <v>760</v>
      </c>
      <c r="F414" s="249" t="s">
        <v>761</v>
      </c>
      <c r="G414" s="250" t="s">
        <v>201</v>
      </c>
      <c r="H414" s="251">
        <v>10</v>
      </c>
      <c r="I414" s="252"/>
      <c r="J414" s="253">
        <f>ROUND(I414*H414,2)</f>
        <v>0</v>
      </c>
      <c r="K414" s="249" t="s">
        <v>195</v>
      </c>
      <c r="L414" s="254"/>
      <c r="M414" s="255" t="s">
        <v>19</v>
      </c>
      <c r="N414" s="256" t="s">
        <v>40</v>
      </c>
      <c r="O414" s="83"/>
      <c r="P414" s="234">
        <f>O414*H414</f>
        <v>0</v>
      </c>
      <c r="Q414" s="234">
        <v>0.00155</v>
      </c>
      <c r="R414" s="234">
        <f>Q414*H414</f>
        <v>0.0155</v>
      </c>
      <c r="S414" s="234">
        <v>0</v>
      </c>
      <c r="T414" s="235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36" t="s">
        <v>78</v>
      </c>
      <c r="AT414" s="236" t="s">
        <v>205</v>
      </c>
      <c r="AU414" s="236" t="s">
        <v>78</v>
      </c>
      <c r="AY414" s="16" t="s">
        <v>117</v>
      </c>
      <c r="BE414" s="237">
        <f>IF(N414="základní",J414,0)</f>
        <v>0</v>
      </c>
      <c r="BF414" s="237">
        <f>IF(N414="snížená",J414,0)</f>
        <v>0</v>
      </c>
      <c r="BG414" s="237">
        <f>IF(N414="zákl. přenesená",J414,0)</f>
        <v>0</v>
      </c>
      <c r="BH414" s="237">
        <f>IF(N414="sníž. přenesená",J414,0)</f>
        <v>0</v>
      </c>
      <c r="BI414" s="237">
        <f>IF(N414="nulová",J414,0)</f>
        <v>0</v>
      </c>
      <c r="BJ414" s="16" t="s">
        <v>76</v>
      </c>
      <c r="BK414" s="237">
        <f>ROUND(I414*H414,2)</f>
        <v>0</v>
      </c>
      <c r="BL414" s="16" t="s">
        <v>76</v>
      </c>
      <c r="BM414" s="236" t="s">
        <v>762</v>
      </c>
    </row>
    <row r="415" spans="1:47" s="2" customFormat="1" ht="12">
      <c r="A415" s="37"/>
      <c r="B415" s="38"/>
      <c r="C415" s="39"/>
      <c r="D415" s="238" t="s">
        <v>127</v>
      </c>
      <c r="E415" s="39"/>
      <c r="F415" s="239" t="s">
        <v>761</v>
      </c>
      <c r="G415" s="39"/>
      <c r="H415" s="39"/>
      <c r="I415" s="145"/>
      <c r="J415" s="39"/>
      <c r="K415" s="39"/>
      <c r="L415" s="43"/>
      <c r="M415" s="240"/>
      <c r="N415" s="241"/>
      <c r="O415" s="83"/>
      <c r="P415" s="83"/>
      <c r="Q415" s="83"/>
      <c r="R415" s="83"/>
      <c r="S415" s="83"/>
      <c r="T415" s="84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6" t="s">
        <v>127</v>
      </c>
      <c r="AU415" s="16" t="s">
        <v>78</v>
      </c>
    </row>
    <row r="416" spans="1:65" s="2" customFormat="1" ht="16.5" customHeight="1">
      <c r="A416" s="37"/>
      <c r="B416" s="38"/>
      <c r="C416" s="247" t="s">
        <v>763</v>
      </c>
      <c r="D416" s="247" t="s">
        <v>205</v>
      </c>
      <c r="E416" s="248" t="s">
        <v>764</v>
      </c>
      <c r="F416" s="249" t="s">
        <v>765</v>
      </c>
      <c r="G416" s="250" t="s">
        <v>201</v>
      </c>
      <c r="H416" s="251">
        <v>10</v>
      </c>
      <c r="I416" s="252"/>
      <c r="J416" s="253">
        <f>ROUND(I416*H416,2)</f>
        <v>0</v>
      </c>
      <c r="K416" s="249" t="s">
        <v>195</v>
      </c>
      <c r="L416" s="254"/>
      <c r="M416" s="255" t="s">
        <v>19</v>
      </c>
      <c r="N416" s="256" t="s">
        <v>40</v>
      </c>
      <c r="O416" s="83"/>
      <c r="P416" s="234">
        <f>O416*H416</f>
        <v>0</v>
      </c>
      <c r="Q416" s="234">
        <v>0.00145</v>
      </c>
      <c r="R416" s="234">
        <f>Q416*H416</f>
        <v>0.014499999999999999</v>
      </c>
      <c r="S416" s="234">
        <v>0</v>
      </c>
      <c r="T416" s="235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36" t="s">
        <v>78</v>
      </c>
      <c r="AT416" s="236" t="s">
        <v>205</v>
      </c>
      <c r="AU416" s="236" t="s">
        <v>78</v>
      </c>
      <c r="AY416" s="16" t="s">
        <v>117</v>
      </c>
      <c r="BE416" s="237">
        <f>IF(N416="základní",J416,0)</f>
        <v>0</v>
      </c>
      <c r="BF416" s="237">
        <f>IF(N416="snížená",J416,0)</f>
        <v>0</v>
      </c>
      <c r="BG416" s="237">
        <f>IF(N416="zákl. přenesená",J416,0)</f>
        <v>0</v>
      </c>
      <c r="BH416" s="237">
        <f>IF(N416="sníž. přenesená",J416,0)</f>
        <v>0</v>
      </c>
      <c r="BI416" s="237">
        <f>IF(N416="nulová",J416,0)</f>
        <v>0</v>
      </c>
      <c r="BJ416" s="16" t="s">
        <v>76</v>
      </c>
      <c r="BK416" s="237">
        <f>ROUND(I416*H416,2)</f>
        <v>0</v>
      </c>
      <c r="BL416" s="16" t="s">
        <v>76</v>
      </c>
      <c r="BM416" s="236" t="s">
        <v>766</v>
      </c>
    </row>
    <row r="417" spans="1:47" s="2" customFormat="1" ht="12">
      <c r="A417" s="37"/>
      <c r="B417" s="38"/>
      <c r="C417" s="39"/>
      <c r="D417" s="238" t="s">
        <v>127</v>
      </c>
      <c r="E417" s="39"/>
      <c r="F417" s="239" t="s">
        <v>765</v>
      </c>
      <c r="G417" s="39"/>
      <c r="H417" s="39"/>
      <c r="I417" s="145"/>
      <c r="J417" s="39"/>
      <c r="K417" s="39"/>
      <c r="L417" s="43"/>
      <c r="M417" s="240"/>
      <c r="N417" s="241"/>
      <c r="O417" s="83"/>
      <c r="P417" s="83"/>
      <c r="Q417" s="83"/>
      <c r="R417" s="83"/>
      <c r="S417" s="83"/>
      <c r="T417" s="84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16" t="s">
        <v>127</v>
      </c>
      <c r="AU417" s="16" t="s">
        <v>78</v>
      </c>
    </row>
    <row r="418" spans="1:65" s="2" customFormat="1" ht="16.5" customHeight="1">
      <c r="A418" s="37"/>
      <c r="B418" s="38"/>
      <c r="C418" s="247" t="s">
        <v>767</v>
      </c>
      <c r="D418" s="247" t="s">
        <v>205</v>
      </c>
      <c r="E418" s="248" t="s">
        <v>768</v>
      </c>
      <c r="F418" s="249" t="s">
        <v>769</v>
      </c>
      <c r="G418" s="250" t="s">
        <v>201</v>
      </c>
      <c r="H418" s="251">
        <v>10</v>
      </c>
      <c r="I418" s="252"/>
      <c r="J418" s="253">
        <f>ROUND(I418*H418,2)</f>
        <v>0</v>
      </c>
      <c r="K418" s="249" t="s">
        <v>195</v>
      </c>
      <c r="L418" s="254"/>
      <c r="M418" s="255" t="s">
        <v>19</v>
      </c>
      <c r="N418" s="256" t="s">
        <v>40</v>
      </c>
      <c r="O418" s="83"/>
      <c r="P418" s="234">
        <f>O418*H418</f>
        <v>0</v>
      </c>
      <c r="Q418" s="234">
        <v>0.00142</v>
      </c>
      <c r="R418" s="234">
        <f>Q418*H418</f>
        <v>0.0142</v>
      </c>
      <c r="S418" s="234">
        <v>0</v>
      </c>
      <c r="T418" s="235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36" t="s">
        <v>78</v>
      </c>
      <c r="AT418" s="236" t="s">
        <v>205</v>
      </c>
      <c r="AU418" s="236" t="s">
        <v>78</v>
      </c>
      <c r="AY418" s="16" t="s">
        <v>117</v>
      </c>
      <c r="BE418" s="237">
        <f>IF(N418="základní",J418,0)</f>
        <v>0</v>
      </c>
      <c r="BF418" s="237">
        <f>IF(N418="snížená",J418,0)</f>
        <v>0</v>
      </c>
      <c r="BG418" s="237">
        <f>IF(N418="zákl. přenesená",J418,0)</f>
        <v>0</v>
      </c>
      <c r="BH418" s="237">
        <f>IF(N418="sníž. přenesená",J418,0)</f>
        <v>0</v>
      </c>
      <c r="BI418" s="237">
        <f>IF(N418="nulová",J418,0)</f>
        <v>0</v>
      </c>
      <c r="BJ418" s="16" t="s">
        <v>76</v>
      </c>
      <c r="BK418" s="237">
        <f>ROUND(I418*H418,2)</f>
        <v>0</v>
      </c>
      <c r="BL418" s="16" t="s">
        <v>76</v>
      </c>
      <c r="BM418" s="236" t="s">
        <v>770</v>
      </c>
    </row>
    <row r="419" spans="1:47" s="2" customFormat="1" ht="12">
      <c r="A419" s="37"/>
      <c r="B419" s="38"/>
      <c r="C419" s="39"/>
      <c r="D419" s="238" t="s">
        <v>127</v>
      </c>
      <c r="E419" s="39"/>
      <c r="F419" s="239" t="s">
        <v>769</v>
      </c>
      <c r="G419" s="39"/>
      <c r="H419" s="39"/>
      <c r="I419" s="145"/>
      <c r="J419" s="39"/>
      <c r="K419" s="39"/>
      <c r="L419" s="43"/>
      <c r="M419" s="240"/>
      <c r="N419" s="241"/>
      <c r="O419" s="83"/>
      <c r="P419" s="83"/>
      <c r="Q419" s="83"/>
      <c r="R419" s="83"/>
      <c r="S419" s="83"/>
      <c r="T419" s="84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16" t="s">
        <v>127</v>
      </c>
      <c r="AU419" s="16" t="s">
        <v>78</v>
      </c>
    </row>
    <row r="420" spans="1:65" s="2" customFormat="1" ht="16.5" customHeight="1">
      <c r="A420" s="37"/>
      <c r="B420" s="38"/>
      <c r="C420" s="247" t="s">
        <v>771</v>
      </c>
      <c r="D420" s="247" t="s">
        <v>205</v>
      </c>
      <c r="E420" s="248" t="s">
        <v>772</v>
      </c>
      <c r="F420" s="249" t="s">
        <v>773</v>
      </c>
      <c r="G420" s="250" t="s">
        <v>201</v>
      </c>
      <c r="H420" s="251">
        <v>10</v>
      </c>
      <c r="I420" s="252"/>
      <c r="J420" s="253">
        <f>ROUND(I420*H420,2)</f>
        <v>0</v>
      </c>
      <c r="K420" s="249" t="s">
        <v>195</v>
      </c>
      <c r="L420" s="254"/>
      <c r="M420" s="255" t="s">
        <v>19</v>
      </c>
      <c r="N420" s="256" t="s">
        <v>40</v>
      </c>
      <c r="O420" s="83"/>
      <c r="P420" s="234">
        <f>O420*H420</f>
        <v>0</v>
      </c>
      <c r="Q420" s="234">
        <v>0.0014</v>
      </c>
      <c r="R420" s="234">
        <f>Q420*H420</f>
        <v>0.014</v>
      </c>
      <c r="S420" s="234">
        <v>0</v>
      </c>
      <c r="T420" s="235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36" t="s">
        <v>78</v>
      </c>
      <c r="AT420" s="236" t="s">
        <v>205</v>
      </c>
      <c r="AU420" s="236" t="s">
        <v>78</v>
      </c>
      <c r="AY420" s="16" t="s">
        <v>117</v>
      </c>
      <c r="BE420" s="237">
        <f>IF(N420="základní",J420,0)</f>
        <v>0</v>
      </c>
      <c r="BF420" s="237">
        <f>IF(N420="snížená",J420,0)</f>
        <v>0</v>
      </c>
      <c r="BG420" s="237">
        <f>IF(N420="zákl. přenesená",J420,0)</f>
        <v>0</v>
      </c>
      <c r="BH420" s="237">
        <f>IF(N420="sníž. přenesená",J420,0)</f>
        <v>0</v>
      </c>
      <c r="BI420" s="237">
        <f>IF(N420="nulová",J420,0)</f>
        <v>0</v>
      </c>
      <c r="BJ420" s="16" t="s">
        <v>76</v>
      </c>
      <c r="BK420" s="237">
        <f>ROUND(I420*H420,2)</f>
        <v>0</v>
      </c>
      <c r="BL420" s="16" t="s">
        <v>76</v>
      </c>
      <c r="BM420" s="236" t="s">
        <v>774</v>
      </c>
    </row>
    <row r="421" spans="1:47" s="2" customFormat="1" ht="12">
      <c r="A421" s="37"/>
      <c r="B421" s="38"/>
      <c r="C421" s="39"/>
      <c r="D421" s="238" t="s">
        <v>127</v>
      </c>
      <c r="E421" s="39"/>
      <c r="F421" s="239" t="s">
        <v>773</v>
      </c>
      <c r="G421" s="39"/>
      <c r="H421" s="39"/>
      <c r="I421" s="145"/>
      <c r="J421" s="39"/>
      <c r="K421" s="39"/>
      <c r="L421" s="43"/>
      <c r="M421" s="240"/>
      <c r="N421" s="241"/>
      <c r="O421" s="83"/>
      <c r="P421" s="83"/>
      <c r="Q421" s="83"/>
      <c r="R421" s="83"/>
      <c r="S421" s="83"/>
      <c r="T421" s="84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6" t="s">
        <v>127</v>
      </c>
      <c r="AU421" s="16" t="s">
        <v>78</v>
      </c>
    </row>
    <row r="422" spans="1:65" s="2" customFormat="1" ht="16.5" customHeight="1">
      <c r="A422" s="37"/>
      <c r="B422" s="38"/>
      <c r="C422" s="247" t="s">
        <v>775</v>
      </c>
      <c r="D422" s="247" t="s">
        <v>205</v>
      </c>
      <c r="E422" s="248" t="s">
        <v>776</v>
      </c>
      <c r="F422" s="249" t="s">
        <v>777</v>
      </c>
      <c r="G422" s="250" t="s">
        <v>201</v>
      </c>
      <c r="H422" s="251">
        <v>10</v>
      </c>
      <c r="I422" s="252"/>
      <c r="J422" s="253">
        <f>ROUND(I422*H422,2)</f>
        <v>0</v>
      </c>
      <c r="K422" s="249" t="s">
        <v>195</v>
      </c>
      <c r="L422" s="254"/>
      <c r="M422" s="255" t="s">
        <v>19</v>
      </c>
      <c r="N422" s="256" t="s">
        <v>40</v>
      </c>
      <c r="O422" s="83"/>
      <c r="P422" s="234">
        <f>O422*H422</f>
        <v>0</v>
      </c>
      <c r="Q422" s="234">
        <v>0.00176</v>
      </c>
      <c r="R422" s="234">
        <f>Q422*H422</f>
        <v>0.0176</v>
      </c>
      <c r="S422" s="234">
        <v>0</v>
      </c>
      <c r="T422" s="235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36" t="s">
        <v>78</v>
      </c>
      <c r="AT422" s="236" t="s">
        <v>205</v>
      </c>
      <c r="AU422" s="236" t="s">
        <v>78</v>
      </c>
      <c r="AY422" s="16" t="s">
        <v>117</v>
      </c>
      <c r="BE422" s="237">
        <f>IF(N422="základní",J422,0)</f>
        <v>0</v>
      </c>
      <c r="BF422" s="237">
        <f>IF(N422="snížená",J422,0)</f>
        <v>0</v>
      </c>
      <c r="BG422" s="237">
        <f>IF(N422="zákl. přenesená",J422,0)</f>
        <v>0</v>
      </c>
      <c r="BH422" s="237">
        <f>IF(N422="sníž. přenesená",J422,0)</f>
        <v>0</v>
      </c>
      <c r="BI422" s="237">
        <f>IF(N422="nulová",J422,0)</f>
        <v>0</v>
      </c>
      <c r="BJ422" s="16" t="s">
        <v>76</v>
      </c>
      <c r="BK422" s="237">
        <f>ROUND(I422*H422,2)</f>
        <v>0</v>
      </c>
      <c r="BL422" s="16" t="s">
        <v>76</v>
      </c>
      <c r="BM422" s="236" t="s">
        <v>778</v>
      </c>
    </row>
    <row r="423" spans="1:47" s="2" customFormat="1" ht="12">
      <c r="A423" s="37"/>
      <c r="B423" s="38"/>
      <c r="C423" s="39"/>
      <c r="D423" s="238" t="s">
        <v>127</v>
      </c>
      <c r="E423" s="39"/>
      <c r="F423" s="239" t="s">
        <v>777</v>
      </c>
      <c r="G423" s="39"/>
      <c r="H423" s="39"/>
      <c r="I423" s="145"/>
      <c r="J423" s="39"/>
      <c r="K423" s="39"/>
      <c r="L423" s="43"/>
      <c r="M423" s="240"/>
      <c r="N423" s="241"/>
      <c r="O423" s="83"/>
      <c r="P423" s="83"/>
      <c r="Q423" s="83"/>
      <c r="R423" s="83"/>
      <c r="S423" s="83"/>
      <c r="T423" s="84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16" t="s">
        <v>127</v>
      </c>
      <c r="AU423" s="16" t="s">
        <v>78</v>
      </c>
    </row>
    <row r="424" spans="1:65" s="2" customFormat="1" ht="16.5" customHeight="1">
      <c r="A424" s="37"/>
      <c r="B424" s="38"/>
      <c r="C424" s="247" t="s">
        <v>779</v>
      </c>
      <c r="D424" s="247" t="s">
        <v>205</v>
      </c>
      <c r="E424" s="248" t="s">
        <v>780</v>
      </c>
      <c r="F424" s="249" t="s">
        <v>781</v>
      </c>
      <c r="G424" s="250" t="s">
        <v>201</v>
      </c>
      <c r="H424" s="251">
        <v>10</v>
      </c>
      <c r="I424" s="252"/>
      <c r="J424" s="253">
        <f>ROUND(I424*H424,2)</f>
        <v>0</v>
      </c>
      <c r="K424" s="249" t="s">
        <v>195</v>
      </c>
      <c r="L424" s="254"/>
      <c r="M424" s="255" t="s">
        <v>19</v>
      </c>
      <c r="N424" s="256" t="s">
        <v>40</v>
      </c>
      <c r="O424" s="83"/>
      <c r="P424" s="234">
        <f>O424*H424</f>
        <v>0</v>
      </c>
      <c r="Q424" s="234">
        <v>0.00172</v>
      </c>
      <c r="R424" s="234">
        <f>Q424*H424</f>
        <v>0.0172</v>
      </c>
      <c r="S424" s="234">
        <v>0</v>
      </c>
      <c r="T424" s="235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36" t="s">
        <v>78</v>
      </c>
      <c r="AT424" s="236" t="s">
        <v>205</v>
      </c>
      <c r="AU424" s="236" t="s">
        <v>78</v>
      </c>
      <c r="AY424" s="16" t="s">
        <v>117</v>
      </c>
      <c r="BE424" s="237">
        <f>IF(N424="základní",J424,0)</f>
        <v>0</v>
      </c>
      <c r="BF424" s="237">
        <f>IF(N424="snížená",J424,0)</f>
        <v>0</v>
      </c>
      <c r="BG424" s="237">
        <f>IF(N424="zákl. přenesená",J424,0)</f>
        <v>0</v>
      </c>
      <c r="BH424" s="237">
        <f>IF(N424="sníž. přenesená",J424,0)</f>
        <v>0</v>
      </c>
      <c r="BI424" s="237">
        <f>IF(N424="nulová",J424,0)</f>
        <v>0</v>
      </c>
      <c r="BJ424" s="16" t="s">
        <v>76</v>
      </c>
      <c r="BK424" s="237">
        <f>ROUND(I424*H424,2)</f>
        <v>0</v>
      </c>
      <c r="BL424" s="16" t="s">
        <v>76</v>
      </c>
      <c r="BM424" s="236" t="s">
        <v>782</v>
      </c>
    </row>
    <row r="425" spans="1:47" s="2" customFormat="1" ht="12">
      <c r="A425" s="37"/>
      <c r="B425" s="38"/>
      <c r="C425" s="39"/>
      <c r="D425" s="238" t="s">
        <v>127</v>
      </c>
      <c r="E425" s="39"/>
      <c r="F425" s="239" t="s">
        <v>781</v>
      </c>
      <c r="G425" s="39"/>
      <c r="H425" s="39"/>
      <c r="I425" s="145"/>
      <c r="J425" s="39"/>
      <c r="K425" s="39"/>
      <c r="L425" s="43"/>
      <c r="M425" s="240"/>
      <c r="N425" s="241"/>
      <c r="O425" s="83"/>
      <c r="P425" s="83"/>
      <c r="Q425" s="83"/>
      <c r="R425" s="83"/>
      <c r="S425" s="83"/>
      <c r="T425" s="84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16" t="s">
        <v>127</v>
      </c>
      <c r="AU425" s="16" t="s">
        <v>78</v>
      </c>
    </row>
    <row r="426" spans="1:65" s="2" customFormat="1" ht="16.5" customHeight="1">
      <c r="A426" s="37"/>
      <c r="B426" s="38"/>
      <c r="C426" s="247" t="s">
        <v>783</v>
      </c>
      <c r="D426" s="247" t="s">
        <v>205</v>
      </c>
      <c r="E426" s="248" t="s">
        <v>784</v>
      </c>
      <c r="F426" s="249" t="s">
        <v>785</v>
      </c>
      <c r="G426" s="250" t="s">
        <v>201</v>
      </c>
      <c r="H426" s="251">
        <v>10</v>
      </c>
      <c r="I426" s="252"/>
      <c r="J426" s="253">
        <f>ROUND(I426*H426,2)</f>
        <v>0</v>
      </c>
      <c r="K426" s="249" t="s">
        <v>195</v>
      </c>
      <c r="L426" s="254"/>
      <c r="M426" s="255" t="s">
        <v>19</v>
      </c>
      <c r="N426" s="256" t="s">
        <v>40</v>
      </c>
      <c r="O426" s="83"/>
      <c r="P426" s="234">
        <f>O426*H426</f>
        <v>0</v>
      </c>
      <c r="Q426" s="234">
        <v>0.0017</v>
      </c>
      <c r="R426" s="234">
        <f>Q426*H426</f>
        <v>0.016999999999999998</v>
      </c>
      <c r="S426" s="234">
        <v>0</v>
      </c>
      <c r="T426" s="235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36" t="s">
        <v>78</v>
      </c>
      <c r="AT426" s="236" t="s">
        <v>205</v>
      </c>
      <c r="AU426" s="236" t="s">
        <v>78</v>
      </c>
      <c r="AY426" s="16" t="s">
        <v>117</v>
      </c>
      <c r="BE426" s="237">
        <f>IF(N426="základní",J426,0)</f>
        <v>0</v>
      </c>
      <c r="BF426" s="237">
        <f>IF(N426="snížená",J426,0)</f>
        <v>0</v>
      </c>
      <c r="BG426" s="237">
        <f>IF(N426="zákl. přenesená",J426,0)</f>
        <v>0</v>
      </c>
      <c r="BH426" s="237">
        <f>IF(N426="sníž. přenesená",J426,0)</f>
        <v>0</v>
      </c>
      <c r="BI426" s="237">
        <f>IF(N426="nulová",J426,0)</f>
        <v>0</v>
      </c>
      <c r="BJ426" s="16" t="s">
        <v>76</v>
      </c>
      <c r="BK426" s="237">
        <f>ROUND(I426*H426,2)</f>
        <v>0</v>
      </c>
      <c r="BL426" s="16" t="s">
        <v>76</v>
      </c>
      <c r="BM426" s="236" t="s">
        <v>786</v>
      </c>
    </row>
    <row r="427" spans="1:47" s="2" customFormat="1" ht="12">
      <c r="A427" s="37"/>
      <c r="B427" s="38"/>
      <c r="C427" s="39"/>
      <c r="D427" s="238" t="s">
        <v>127</v>
      </c>
      <c r="E427" s="39"/>
      <c r="F427" s="239" t="s">
        <v>785</v>
      </c>
      <c r="G427" s="39"/>
      <c r="H427" s="39"/>
      <c r="I427" s="145"/>
      <c r="J427" s="39"/>
      <c r="K427" s="39"/>
      <c r="L427" s="43"/>
      <c r="M427" s="240"/>
      <c r="N427" s="241"/>
      <c r="O427" s="83"/>
      <c r="P427" s="83"/>
      <c r="Q427" s="83"/>
      <c r="R427" s="83"/>
      <c r="S427" s="83"/>
      <c r="T427" s="84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16" t="s">
        <v>127</v>
      </c>
      <c r="AU427" s="16" t="s">
        <v>78</v>
      </c>
    </row>
    <row r="428" spans="1:65" s="2" customFormat="1" ht="16.5" customHeight="1">
      <c r="A428" s="37"/>
      <c r="B428" s="38"/>
      <c r="C428" s="247" t="s">
        <v>787</v>
      </c>
      <c r="D428" s="247" t="s">
        <v>205</v>
      </c>
      <c r="E428" s="248" t="s">
        <v>788</v>
      </c>
      <c r="F428" s="249" t="s">
        <v>789</v>
      </c>
      <c r="G428" s="250" t="s">
        <v>201</v>
      </c>
      <c r="H428" s="251">
        <v>10</v>
      </c>
      <c r="I428" s="252"/>
      <c r="J428" s="253">
        <f>ROUND(I428*H428,2)</f>
        <v>0</v>
      </c>
      <c r="K428" s="249" t="s">
        <v>195</v>
      </c>
      <c r="L428" s="254"/>
      <c r="M428" s="255" t="s">
        <v>19</v>
      </c>
      <c r="N428" s="256" t="s">
        <v>40</v>
      </c>
      <c r="O428" s="83"/>
      <c r="P428" s="234">
        <f>O428*H428</f>
        <v>0</v>
      </c>
      <c r="Q428" s="234">
        <v>0.0022</v>
      </c>
      <c r="R428" s="234">
        <f>Q428*H428</f>
        <v>0.022000000000000002</v>
      </c>
      <c r="S428" s="234">
        <v>0</v>
      </c>
      <c r="T428" s="235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36" t="s">
        <v>78</v>
      </c>
      <c r="AT428" s="236" t="s">
        <v>205</v>
      </c>
      <c r="AU428" s="236" t="s">
        <v>78</v>
      </c>
      <c r="AY428" s="16" t="s">
        <v>117</v>
      </c>
      <c r="BE428" s="237">
        <f>IF(N428="základní",J428,0)</f>
        <v>0</v>
      </c>
      <c r="BF428" s="237">
        <f>IF(N428="snížená",J428,0)</f>
        <v>0</v>
      </c>
      <c r="BG428" s="237">
        <f>IF(N428="zákl. přenesená",J428,0)</f>
        <v>0</v>
      </c>
      <c r="BH428" s="237">
        <f>IF(N428="sníž. přenesená",J428,0)</f>
        <v>0</v>
      </c>
      <c r="BI428" s="237">
        <f>IF(N428="nulová",J428,0)</f>
        <v>0</v>
      </c>
      <c r="BJ428" s="16" t="s">
        <v>76</v>
      </c>
      <c r="BK428" s="237">
        <f>ROUND(I428*H428,2)</f>
        <v>0</v>
      </c>
      <c r="BL428" s="16" t="s">
        <v>76</v>
      </c>
      <c r="BM428" s="236" t="s">
        <v>790</v>
      </c>
    </row>
    <row r="429" spans="1:47" s="2" customFormat="1" ht="12">
      <c r="A429" s="37"/>
      <c r="B429" s="38"/>
      <c r="C429" s="39"/>
      <c r="D429" s="238" t="s">
        <v>127</v>
      </c>
      <c r="E429" s="39"/>
      <c r="F429" s="239" t="s">
        <v>789</v>
      </c>
      <c r="G429" s="39"/>
      <c r="H429" s="39"/>
      <c r="I429" s="145"/>
      <c r="J429" s="39"/>
      <c r="K429" s="39"/>
      <c r="L429" s="43"/>
      <c r="M429" s="240"/>
      <c r="N429" s="241"/>
      <c r="O429" s="83"/>
      <c r="P429" s="83"/>
      <c r="Q429" s="83"/>
      <c r="R429" s="83"/>
      <c r="S429" s="83"/>
      <c r="T429" s="84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6" t="s">
        <v>127</v>
      </c>
      <c r="AU429" s="16" t="s">
        <v>78</v>
      </c>
    </row>
    <row r="430" spans="1:65" s="2" customFormat="1" ht="16.5" customHeight="1">
      <c r="A430" s="37"/>
      <c r="B430" s="38"/>
      <c r="C430" s="247" t="s">
        <v>791</v>
      </c>
      <c r="D430" s="247" t="s">
        <v>205</v>
      </c>
      <c r="E430" s="248" t="s">
        <v>792</v>
      </c>
      <c r="F430" s="249" t="s">
        <v>793</v>
      </c>
      <c r="G430" s="250" t="s">
        <v>201</v>
      </c>
      <c r="H430" s="251">
        <v>10</v>
      </c>
      <c r="I430" s="252"/>
      <c r="J430" s="253">
        <f>ROUND(I430*H430,2)</f>
        <v>0</v>
      </c>
      <c r="K430" s="249" t="s">
        <v>195</v>
      </c>
      <c r="L430" s="254"/>
      <c r="M430" s="255" t="s">
        <v>19</v>
      </c>
      <c r="N430" s="256" t="s">
        <v>40</v>
      </c>
      <c r="O430" s="83"/>
      <c r="P430" s="234">
        <f>O430*H430</f>
        <v>0</v>
      </c>
      <c r="Q430" s="234">
        <v>0.00172</v>
      </c>
      <c r="R430" s="234">
        <f>Q430*H430</f>
        <v>0.0172</v>
      </c>
      <c r="S430" s="234">
        <v>0</v>
      </c>
      <c r="T430" s="235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36" t="s">
        <v>78</v>
      </c>
      <c r="AT430" s="236" t="s">
        <v>205</v>
      </c>
      <c r="AU430" s="236" t="s">
        <v>78</v>
      </c>
      <c r="AY430" s="16" t="s">
        <v>117</v>
      </c>
      <c r="BE430" s="237">
        <f>IF(N430="základní",J430,0)</f>
        <v>0</v>
      </c>
      <c r="BF430" s="237">
        <f>IF(N430="snížená",J430,0)</f>
        <v>0</v>
      </c>
      <c r="BG430" s="237">
        <f>IF(N430="zákl. přenesená",J430,0)</f>
        <v>0</v>
      </c>
      <c r="BH430" s="237">
        <f>IF(N430="sníž. přenesená",J430,0)</f>
        <v>0</v>
      </c>
      <c r="BI430" s="237">
        <f>IF(N430="nulová",J430,0)</f>
        <v>0</v>
      </c>
      <c r="BJ430" s="16" t="s">
        <v>76</v>
      </c>
      <c r="BK430" s="237">
        <f>ROUND(I430*H430,2)</f>
        <v>0</v>
      </c>
      <c r="BL430" s="16" t="s">
        <v>76</v>
      </c>
      <c r="BM430" s="236" t="s">
        <v>794</v>
      </c>
    </row>
    <row r="431" spans="1:47" s="2" customFormat="1" ht="12">
      <c r="A431" s="37"/>
      <c r="B431" s="38"/>
      <c r="C431" s="39"/>
      <c r="D431" s="238" t="s">
        <v>127</v>
      </c>
      <c r="E431" s="39"/>
      <c r="F431" s="239" t="s">
        <v>793</v>
      </c>
      <c r="G431" s="39"/>
      <c r="H431" s="39"/>
      <c r="I431" s="145"/>
      <c r="J431" s="39"/>
      <c r="K431" s="39"/>
      <c r="L431" s="43"/>
      <c r="M431" s="240"/>
      <c r="N431" s="241"/>
      <c r="O431" s="83"/>
      <c r="P431" s="83"/>
      <c r="Q431" s="83"/>
      <c r="R431" s="83"/>
      <c r="S431" s="83"/>
      <c r="T431" s="84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6" t="s">
        <v>127</v>
      </c>
      <c r="AU431" s="16" t="s">
        <v>78</v>
      </c>
    </row>
    <row r="432" spans="1:65" s="2" customFormat="1" ht="16.5" customHeight="1">
      <c r="A432" s="37"/>
      <c r="B432" s="38"/>
      <c r="C432" s="225" t="s">
        <v>795</v>
      </c>
      <c r="D432" s="225" t="s">
        <v>120</v>
      </c>
      <c r="E432" s="226" t="s">
        <v>796</v>
      </c>
      <c r="F432" s="227" t="s">
        <v>797</v>
      </c>
      <c r="G432" s="228" t="s">
        <v>208</v>
      </c>
      <c r="H432" s="229">
        <v>10</v>
      </c>
      <c r="I432" s="230"/>
      <c r="J432" s="231">
        <f>ROUND(I432*H432,2)</f>
        <v>0</v>
      </c>
      <c r="K432" s="227" t="s">
        <v>195</v>
      </c>
      <c r="L432" s="43"/>
      <c r="M432" s="232" t="s">
        <v>19</v>
      </c>
      <c r="N432" s="233" t="s">
        <v>40</v>
      </c>
      <c r="O432" s="83"/>
      <c r="P432" s="234">
        <f>O432*H432</f>
        <v>0</v>
      </c>
      <c r="Q432" s="234">
        <v>0</v>
      </c>
      <c r="R432" s="234">
        <f>Q432*H432</f>
        <v>0</v>
      </c>
      <c r="S432" s="234">
        <v>0</v>
      </c>
      <c r="T432" s="235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36" t="s">
        <v>76</v>
      </c>
      <c r="AT432" s="236" t="s">
        <v>120</v>
      </c>
      <c r="AU432" s="236" t="s">
        <v>78</v>
      </c>
      <c r="AY432" s="16" t="s">
        <v>117</v>
      </c>
      <c r="BE432" s="237">
        <f>IF(N432="základní",J432,0)</f>
        <v>0</v>
      </c>
      <c r="BF432" s="237">
        <f>IF(N432="snížená",J432,0)</f>
        <v>0</v>
      </c>
      <c r="BG432" s="237">
        <f>IF(N432="zákl. přenesená",J432,0)</f>
        <v>0</v>
      </c>
      <c r="BH432" s="237">
        <f>IF(N432="sníž. přenesená",J432,0)</f>
        <v>0</v>
      </c>
      <c r="BI432" s="237">
        <f>IF(N432="nulová",J432,0)</f>
        <v>0</v>
      </c>
      <c r="BJ432" s="16" t="s">
        <v>76</v>
      </c>
      <c r="BK432" s="237">
        <f>ROUND(I432*H432,2)</f>
        <v>0</v>
      </c>
      <c r="BL432" s="16" t="s">
        <v>76</v>
      </c>
      <c r="BM432" s="236" t="s">
        <v>798</v>
      </c>
    </row>
    <row r="433" spans="1:47" s="2" customFormat="1" ht="12">
      <c r="A433" s="37"/>
      <c r="B433" s="38"/>
      <c r="C433" s="39"/>
      <c r="D433" s="238" t="s">
        <v>127</v>
      </c>
      <c r="E433" s="39"/>
      <c r="F433" s="239" t="s">
        <v>799</v>
      </c>
      <c r="G433" s="39"/>
      <c r="H433" s="39"/>
      <c r="I433" s="145"/>
      <c r="J433" s="39"/>
      <c r="K433" s="39"/>
      <c r="L433" s="43"/>
      <c r="M433" s="240"/>
      <c r="N433" s="241"/>
      <c r="O433" s="83"/>
      <c r="P433" s="83"/>
      <c r="Q433" s="83"/>
      <c r="R433" s="83"/>
      <c r="S433" s="83"/>
      <c r="T433" s="84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6" t="s">
        <v>127</v>
      </c>
      <c r="AU433" s="16" t="s">
        <v>78</v>
      </c>
    </row>
    <row r="434" spans="1:47" s="2" customFormat="1" ht="12">
      <c r="A434" s="37"/>
      <c r="B434" s="38"/>
      <c r="C434" s="39"/>
      <c r="D434" s="238" t="s">
        <v>129</v>
      </c>
      <c r="E434" s="39"/>
      <c r="F434" s="242" t="s">
        <v>800</v>
      </c>
      <c r="G434" s="39"/>
      <c r="H434" s="39"/>
      <c r="I434" s="145"/>
      <c r="J434" s="39"/>
      <c r="K434" s="39"/>
      <c r="L434" s="43"/>
      <c r="M434" s="240"/>
      <c r="N434" s="241"/>
      <c r="O434" s="83"/>
      <c r="P434" s="83"/>
      <c r="Q434" s="83"/>
      <c r="R434" s="83"/>
      <c r="S434" s="83"/>
      <c r="T434" s="84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T434" s="16" t="s">
        <v>129</v>
      </c>
      <c r="AU434" s="16" t="s">
        <v>78</v>
      </c>
    </row>
    <row r="435" spans="1:65" s="2" customFormat="1" ht="16.5" customHeight="1">
      <c r="A435" s="37"/>
      <c r="B435" s="38"/>
      <c r="C435" s="225" t="s">
        <v>801</v>
      </c>
      <c r="D435" s="225" t="s">
        <v>120</v>
      </c>
      <c r="E435" s="226" t="s">
        <v>802</v>
      </c>
      <c r="F435" s="227" t="s">
        <v>803</v>
      </c>
      <c r="G435" s="228" t="s">
        <v>194</v>
      </c>
      <c r="H435" s="229">
        <v>10</v>
      </c>
      <c r="I435" s="230"/>
      <c r="J435" s="231">
        <f>ROUND(I435*H435,2)</f>
        <v>0</v>
      </c>
      <c r="K435" s="227" t="s">
        <v>195</v>
      </c>
      <c r="L435" s="43"/>
      <c r="M435" s="232" t="s">
        <v>19</v>
      </c>
      <c r="N435" s="233" t="s">
        <v>40</v>
      </c>
      <c r="O435" s="83"/>
      <c r="P435" s="234">
        <f>O435*H435</f>
        <v>0</v>
      </c>
      <c r="Q435" s="234">
        <v>0</v>
      </c>
      <c r="R435" s="234">
        <f>Q435*H435</f>
        <v>0</v>
      </c>
      <c r="S435" s="234">
        <v>0</v>
      </c>
      <c r="T435" s="235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36" t="s">
        <v>76</v>
      </c>
      <c r="AT435" s="236" t="s">
        <v>120</v>
      </c>
      <c r="AU435" s="236" t="s">
        <v>78</v>
      </c>
      <c r="AY435" s="16" t="s">
        <v>117</v>
      </c>
      <c r="BE435" s="237">
        <f>IF(N435="základní",J435,0)</f>
        <v>0</v>
      </c>
      <c r="BF435" s="237">
        <f>IF(N435="snížená",J435,0)</f>
        <v>0</v>
      </c>
      <c r="BG435" s="237">
        <f>IF(N435="zákl. přenesená",J435,0)</f>
        <v>0</v>
      </c>
      <c r="BH435" s="237">
        <f>IF(N435="sníž. přenesená",J435,0)</f>
        <v>0</v>
      </c>
      <c r="BI435" s="237">
        <f>IF(N435="nulová",J435,0)</f>
        <v>0</v>
      </c>
      <c r="BJ435" s="16" t="s">
        <v>76</v>
      </c>
      <c r="BK435" s="237">
        <f>ROUND(I435*H435,2)</f>
        <v>0</v>
      </c>
      <c r="BL435" s="16" t="s">
        <v>76</v>
      </c>
      <c r="BM435" s="236" t="s">
        <v>804</v>
      </c>
    </row>
    <row r="436" spans="1:47" s="2" customFormat="1" ht="12">
      <c r="A436" s="37"/>
      <c r="B436" s="38"/>
      <c r="C436" s="39"/>
      <c r="D436" s="238" t="s">
        <v>127</v>
      </c>
      <c r="E436" s="39"/>
      <c r="F436" s="239" t="s">
        <v>805</v>
      </c>
      <c r="G436" s="39"/>
      <c r="H436" s="39"/>
      <c r="I436" s="145"/>
      <c r="J436" s="39"/>
      <c r="K436" s="39"/>
      <c r="L436" s="43"/>
      <c r="M436" s="240"/>
      <c r="N436" s="241"/>
      <c r="O436" s="83"/>
      <c r="P436" s="83"/>
      <c r="Q436" s="83"/>
      <c r="R436" s="83"/>
      <c r="S436" s="83"/>
      <c r="T436" s="84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6" t="s">
        <v>127</v>
      </c>
      <c r="AU436" s="16" t="s">
        <v>78</v>
      </c>
    </row>
    <row r="437" spans="1:47" s="2" customFormat="1" ht="12">
      <c r="A437" s="37"/>
      <c r="B437" s="38"/>
      <c r="C437" s="39"/>
      <c r="D437" s="238" t="s">
        <v>129</v>
      </c>
      <c r="E437" s="39"/>
      <c r="F437" s="242" t="s">
        <v>806</v>
      </c>
      <c r="G437" s="39"/>
      <c r="H437" s="39"/>
      <c r="I437" s="145"/>
      <c r="J437" s="39"/>
      <c r="K437" s="39"/>
      <c r="L437" s="43"/>
      <c r="M437" s="243"/>
      <c r="N437" s="244"/>
      <c r="O437" s="245"/>
      <c r="P437" s="245"/>
      <c r="Q437" s="245"/>
      <c r="R437" s="245"/>
      <c r="S437" s="245"/>
      <c r="T437" s="246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16" t="s">
        <v>129</v>
      </c>
      <c r="AU437" s="16" t="s">
        <v>78</v>
      </c>
    </row>
    <row r="438" spans="1:31" s="2" customFormat="1" ht="6.95" customHeight="1">
      <c r="A438" s="37"/>
      <c r="B438" s="58"/>
      <c r="C438" s="59"/>
      <c r="D438" s="59"/>
      <c r="E438" s="59"/>
      <c r="F438" s="59"/>
      <c r="G438" s="59"/>
      <c r="H438" s="59"/>
      <c r="I438" s="174"/>
      <c r="J438" s="59"/>
      <c r="K438" s="59"/>
      <c r="L438" s="43"/>
      <c r="M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</row>
  </sheetData>
  <sheetProtection password="D0DA" sheet="1" objects="1" scenarios="1" formatColumns="0" formatRows="0" autoFilter="0"/>
  <autoFilter ref="C86:K43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19"/>
      <c r="AT3" s="16" t="s">
        <v>78</v>
      </c>
    </row>
    <row r="4" spans="2:46" s="1" customFormat="1" ht="24.95" customHeight="1">
      <c r="B4" s="19"/>
      <c r="D4" s="141" t="s">
        <v>91</v>
      </c>
      <c r="I4" s="137"/>
      <c r="L4" s="19"/>
      <c r="M4" s="142" t="s">
        <v>10</v>
      </c>
      <c r="AT4" s="16" t="s">
        <v>4</v>
      </c>
    </row>
    <row r="5" spans="2:12" s="1" customFormat="1" ht="6.95" customHeight="1">
      <c r="B5" s="19"/>
      <c r="I5" s="137"/>
      <c r="L5" s="19"/>
    </row>
    <row r="6" spans="2:12" s="1" customFormat="1" ht="12" customHeight="1">
      <c r="B6" s="19"/>
      <c r="D6" s="143" t="s">
        <v>16</v>
      </c>
      <c r="I6" s="137"/>
      <c r="L6" s="19"/>
    </row>
    <row r="7" spans="2:12" s="1" customFormat="1" ht="16.5" customHeight="1">
      <c r="B7" s="19"/>
      <c r="E7" s="144" t="str">
        <f>'Rekapitulace stavby'!K6</f>
        <v>Opravy a údržba skalních zářezů u ST 2020 - 2021</v>
      </c>
      <c r="F7" s="143"/>
      <c r="G7" s="143"/>
      <c r="H7" s="143"/>
      <c r="I7" s="137"/>
      <c r="L7" s="19"/>
    </row>
    <row r="8" spans="1:31" s="2" customFormat="1" ht="12" customHeight="1">
      <c r="A8" s="37"/>
      <c r="B8" s="43"/>
      <c r="C8" s="37"/>
      <c r="D8" s="143" t="s">
        <v>92</v>
      </c>
      <c r="E8" s="37"/>
      <c r="F8" s="37"/>
      <c r="G8" s="37"/>
      <c r="H8" s="37"/>
      <c r="I8" s="145"/>
      <c r="J8" s="37"/>
      <c r="K8" s="37"/>
      <c r="L8" s="14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7" t="s">
        <v>807</v>
      </c>
      <c r="F9" s="37"/>
      <c r="G9" s="37"/>
      <c r="H9" s="37"/>
      <c r="I9" s="145"/>
      <c r="J9" s="37"/>
      <c r="K9" s="37"/>
      <c r="L9" s="14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5"/>
      <c r="J10" s="37"/>
      <c r="K10" s="37"/>
      <c r="L10" s="14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3" t="s">
        <v>18</v>
      </c>
      <c r="E11" s="37"/>
      <c r="F11" s="132" t="s">
        <v>19</v>
      </c>
      <c r="G11" s="37"/>
      <c r="H11" s="37"/>
      <c r="I11" s="148" t="s">
        <v>20</v>
      </c>
      <c r="J11" s="132" t="s">
        <v>19</v>
      </c>
      <c r="K11" s="37"/>
      <c r="L11" s="14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3" t="s">
        <v>21</v>
      </c>
      <c r="E12" s="37"/>
      <c r="F12" s="132" t="s">
        <v>22</v>
      </c>
      <c r="G12" s="37"/>
      <c r="H12" s="37"/>
      <c r="I12" s="148" t="s">
        <v>23</v>
      </c>
      <c r="J12" s="149" t="str">
        <f>'Rekapitulace stavby'!AN8</f>
        <v>7. 4. 2020</v>
      </c>
      <c r="K12" s="37"/>
      <c r="L12" s="14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5"/>
      <c r="J13" s="37"/>
      <c r="K13" s="37"/>
      <c r="L13" s="14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3" t="s">
        <v>25</v>
      </c>
      <c r="E14" s="37"/>
      <c r="F14" s="37"/>
      <c r="G14" s="37"/>
      <c r="H14" s="37"/>
      <c r="I14" s="148" t="s">
        <v>26</v>
      </c>
      <c r="J14" s="132" t="str">
        <f>IF('Rekapitulace stavby'!AN10="","",'Rekapitulace stavby'!AN10)</f>
        <v/>
      </c>
      <c r="K14" s="37"/>
      <c r="L14" s="14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2" t="str">
        <f>IF('Rekapitulace stavby'!E11="","",'Rekapitulace stavby'!E11)</f>
        <v xml:space="preserve"> </v>
      </c>
      <c r="F15" s="37"/>
      <c r="G15" s="37"/>
      <c r="H15" s="37"/>
      <c r="I15" s="148" t="s">
        <v>27</v>
      </c>
      <c r="J15" s="132" t="str">
        <f>IF('Rekapitulace stavby'!AN11="","",'Rekapitulace stavby'!AN11)</f>
        <v/>
      </c>
      <c r="K15" s="37"/>
      <c r="L15" s="14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5"/>
      <c r="J16" s="37"/>
      <c r="K16" s="37"/>
      <c r="L16" s="14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3" t="s">
        <v>28</v>
      </c>
      <c r="E17" s="37"/>
      <c r="F17" s="37"/>
      <c r="G17" s="37"/>
      <c r="H17" s="37"/>
      <c r="I17" s="148" t="s">
        <v>26</v>
      </c>
      <c r="J17" s="32" t="str">
        <f>'Rekapitulace stavby'!AN13</f>
        <v>Vyplň údaj</v>
      </c>
      <c r="K17" s="37"/>
      <c r="L17" s="14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2"/>
      <c r="G18" s="132"/>
      <c r="H18" s="132"/>
      <c r="I18" s="148" t="s">
        <v>27</v>
      </c>
      <c r="J18" s="32" t="str">
        <f>'Rekapitulace stavby'!AN14</f>
        <v>Vyplň údaj</v>
      </c>
      <c r="K18" s="37"/>
      <c r="L18" s="14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5"/>
      <c r="J19" s="37"/>
      <c r="K19" s="37"/>
      <c r="L19" s="14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3" t="s">
        <v>30</v>
      </c>
      <c r="E20" s="37"/>
      <c r="F20" s="37"/>
      <c r="G20" s="37"/>
      <c r="H20" s="37"/>
      <c r="I20" s="148" t="s">
        <v>26</v>
      </c>
      <c r="J20" s="132" t="str">
        <f>IF('Rekapitulace stavby'!AN16="","",'Rekapitulace stavby'!AN16)</f>
        <v/>
      </c>
      <c r="K20" s="37"/>
      <c r="L20" s="14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2" t="str">
        <f>IF('Rekapitulace stavby'!E17="","",'Rekapitulace stavby'!E17)</f>
        <v xml:space="preserve"> </v>
      </c>
      <c r="F21" s="37"/>
      <c r="G21" s="37"/>
      <c r="H21" s="37"/>
      <c r="I21" s="148" t="s">
        <v>27</v>
      </c>
      <c r="J21" s="132" t="str">
        <f>IF('Rekapitulace stavby'!AN17="","",'Rekapitulace stavby'!AN17)</f>
        <v/>
      </c>
      <c r="K21" s="37"/>
      <c r="L21" s="14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5"/>
      <c r="J22" s="37"/>
      <c r="K22" s="37"/>
      <c r="L22" s="14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3" t="s">
        <v>32</v>
      </c>
      <c r="E23" s="37"/>
      <c r="F23" s="37"/>
      <c r="G23" s="37"/>
      <c r="H23" s="37"/>
      <c r="I23" s="148" t="s">
        <v>26</v>
      </c>
      <c r="J23" s="132" t="str">
        <f>IF('Rekapitulace stavby'!AN19="","",'Rekapitulace stavby'!AN19)</f>
        <v/>
      </c>
      <c r="K23" s="37"/>
      <c r="L23" s="14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2" t="str">
        <f>IF('Rekapitulace stavby'!E20="","",'Rekapitulace stavby'!E20)</f>
        <v xml:space="preserve"> </v>
      </c>
      <c r="F24" s="37"/>
      <c r="G24" s="37"/>
      <c r="H24" s="37"/>
      <c r="I24" s="148" t="s">
        <v>27</v>
      </c>
      <c r="J24" s="132" t="str">
        <f>IF('Rekapitulace stavby'!AN20="","",'Rekapitulace stavby'!AN20)</f>
        <v/>
      </c>
      <c r="K24" s="37"/>
      <c r="L24" s="14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5"/>
      <c r="J25" s="37"/>
      <c r="K25" s="37"/>
      <c r="L25" s="14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3" t="s">
        <v>33</v>
      </c>
      <c r="E26" s="37"/>
      <c r="F26" s="37"/>
      <c r="G26" s="37"/>
      <c r="H26" s="37"/>
      <c r="I26" s="145"/>
      <c r="J26" s="37"/>
      <c r="K26" s="37"/>
      <c r="L26" s="14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5"/>
      <c r="J28" s="37"/>
      <c r="K28" s="37"/>
      <c r="L28" s="14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5"/>
      <c r="E29" s="155"/>
      <c r="F29" s="155"/>
      <c r="G29" s="155"/>
      <c r="H29" s="155"/>
      <c r="I29" s="156"/>
      <c r="J29" s="155"/>
      <c r="K29" s="155"/>
      <c r="L29" s="14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7" t="s">
        <v>35</v>
      </c>
      <c r="E30" s="37"/>
      <c r="F30" s="37"/>
      <c r="G30" s="37"/>
      <c r="H30" s="37"/>
      <c r="I30" s="145"/>
      <c r="J30" s="158">
        <f>ROUND(J81,2)</f>
        <v>0</v>
      </c>
      <c r="K30" s="37"/>
      <c r="L30" s="14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5"/>
      <c r="E31" s="155"/>
      <c r="F31" s="155"/>
      <c r="G31" s="155"/>
      <c r="H31" s="155"/>
      <c r="I31" s="156"/>
      <c r="J31" s="155"/>
      <c r="K31" s="155"/>
      <c r="L31" s="14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9" t="s">
        <v>37</v>
      </c>
      <c r="G32" s="37"/>
      <c r="H32" s="37"/>
      <c r="I32" s="160" t="s">
        <v>36</v>
      </c>
      <c r="J32" s="159" t="s">
        <v>38</v>
      </c>
      <c r="K32" s="37"/>
      <c r="L32" s="14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1" t="s">
        <v>39</v>
      </c>
      <c r="E33" s="143" t="s">
        <v>40</v>
      </c>
      <c r="F33" s="162">
        <f>ROUND((SUM(BE81:BE97)),2)</f>
        <v>0</v>
      </c>
      <c r="G33" s="37"/>
      <c r="H33" s="37"/>
      <c r="I33" s="163">
        <v>0.21</v>
      </c>
      <c r="J33" s="162">
        <f>ROUND(((SUM(BE81:BE97))*I33),2)</f>
        <v>0</v>
      </c>
      <c r="K33" s="37"/>
      <c r="L33" s="14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3" t="s">
        <v>41</v>
      </c>
      <c r="F34" s="162">
        <f>ROUND((SUM(BF81:BF97)),2)</f>
        <v>0</v>
      </c>
      <c r="G34" s="37"/>
      <c r="H34" s="37"/>
      <c r="I34" s="163">
        <v>0.15</v>
      </c>
      <c r="J34" s="162">
        <f>ROUND(((SUM(BF81:BF97))*I34),2)</f>
        <v>0</v>
      </c>
      <c r="K34" s="37"/>
      <c r="L34" s="14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3" t="s">
        <v>42</v>
      </c>
      <c r="F35" s="162">
        <f>ROUND((SUM(BG81:BG97)),2)</f>
        <v>0</v>
      </c>
      <c r="G35" s="37"/>
      <c r="H35" s="37"/>
      <c r="I35" s="163">
        <v>0.21</v>
      </c>
      <c r="J35" s="162">
        <f>0</f>
        <v>0</v>
      </c>
      <c r="K35" s="37"/>
      <c r="L35" s="14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3" t="s">
        <v>43</v>
      </c>
      <c r="F36" s="162">
        <f>ROUND((SUM(BH81:BH97)),2)</f>
        <v>0</v>
      </c>
      <c r="G36" s="37"/>
      <c r="H36" s="37"/>
      <c r="I36" s="163">
        <v>0.15</v>
      </c>
      <c r="J36" s="162">
        <f>0</f>
        <v>0</v>
      </c>
      <c r="K36" s="37"/>
      <c r="L36" s="14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3" t="s">
        <v>44</v>
      </c>
      <c r="F37" s="162">
        <f>ROUND((SUM(BI81:BI97)),2)</f>
        <v>0</v>
      </c>
      <c r="G37" s="37"/>
      <c r="H37" s="37"/>
      <c r="I37" s="163">
        <v>0</v>
      </c>
      <c r="J37" s="162">
        <f>0</f>
        <v>0</v>
      </c>
      <c r="K37" s="37"/>
      <c r="L37" s="14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5"/>
      <c r="J38" s="37"/>
      <c r="K38" s="37"/>
      <c r="L38" s="14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4"/>
      <c r="D39" s="165" t="s">
        <v>45</v>
      </c>
      <c r="E39" s="166"/>
      <c r="F39" s="166"/>
      <c r="G39" s="167" t="s">
        <v>46</v>
      </c>
      <c r="H39" s="168" t="s">
        <v>47</v>
      </c>
      <c r="I39" s="169"/>
      <c r="J39" s="170">
        <f>SUM(J30:J37)</f>
        <v>0</v>
      </c>
      <c r="K39" s="171"/>
      <c r="L39" s="14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72"/>
      <c r="C40" s="173"/>
      <c r="D40" s="173"/>
      <c r="E40" s="173"/>
      <c r="F40" s="173"/>
      <c r="G40" s="173"/>
      <c r="H40" s="173"/>
      <c r="I40" s="174"/>
      <c r="J40" s="173"/>
      <c r="K40" s="173"/>
      <c r="L40" s="14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75"/>
      <c r="C44" s="176"/>
      <c r="D44" s="176"/>
      <c r="E44" s="176"/>
      <c r="F44" s="176"/>
      <c r="G44" s="176"/>
      <c r="H44" s="176"/>
      <c r="I44" s="177"/>
      <c r="J44" s="176"/>
      <c r="K44" s="176"/>
      <c r="L44" s="14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96</v>
      </c>
      <c r="D45" s="39"/>
      <c r="E45" s="39"/>
      <c r="F45" s="39"/>
      <c r="G45" s="39"/>
      <c r="H45" s="39"/>
      <c r="I45" s="145"/>
      <c r="J45" s="39"/>
      <c r="K45" s="39"/>
      <c r="L45" s="14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45"/>
      <c r="J46" s="39"/>
      <c r="K46" s="39"/>
      <c r="L46" s="14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45"/>
      <c r="J47" s="39"/>
      <c r="K47" s="39"/>
      <c r="L47" s="14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78" t="str">
        <f>E7</f>
        <v>Opravy a údržba skalních zářezů u ST 2020 - 2021</v>
      </c>
      <c r="F48" s="31"/>
      <c r="G48" s="31"/>
      <c r="H48" s="31"/>
      <c r="I48" s="145"/>
      <c r="J48" s="39"/>
      <c r="K48" s="39"/>
      <c r="L48" s="14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92</v>
      </c>
      <c r="D49" s="39"/>
      <c r="E49" s="39"/>
      <c r="F49" s="39"/>
      <c r="G49" s="39"/>
      <c r="H49" s="39"/>
      <c r="I49" s="145"/>
      <c r="J49" s="39"/>
      <c r="K49" s="39"/>
      <c r="L49" s="14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SO02 - VON</v>
      </c>
      <c r="F50" s="39"/>
      <c r="G50" s="39"/>
      <c r="H50" s="39"/>
      <c r="I50" s="145"/>
      <c r="J50" s="39"/>
      <c r="K50" s="39"/>
      <c r="L50" s="14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45"/>
      <c r="J51" s="39"/>
      <c r="K51" s="39"/>
      <c r="L51" s="14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148" t="s">
        <v>23</v>
      </c>
      <c r="J52" s="71" t="str">
        <f>IF(J12="","",J12)</f>
        <v>7. 4. 2020</v>
      </c>
      <c r="K52" s="39"/>
      <c r="L52" s="14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45"/>
      <c r="J53" s="39"/>
      <c r="K53" s="39"/>
      <c r="L53" s="14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148" t="s">
        <v>30</v>
      </c>
      <c r="J54" s="35" t="str">
        <f>E21</f>
        <v xml:space="preserve"> </v>
      </c>
      <c r="K54" s="39"/>
      <c r="L54" s="14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28</v>
      </c>
      <c r="D55" s="39"/>
      <c r="E55" s="39"/>
      <c r="F55" s="26" t="str">
        <f>IF(E18="","",E18)</f>
        <v>Vyplň údaj</v>
      </c>
      <c r="G55" s="39"/>
      <c r="H55" s="39"/>
      <c r="I55" s="148" t="s">
        <v>32</v>
      </c>
      <c r="J55" s="35" t="str">
        <f>E24</f>
        <v xml:space="preserve"> </v>
      </c>
      <c r="K55" s="39"/>
      <c r="L55" s="14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45"/>
      <c r="J56" s="39"/>
      <c r="K56" s="39"/>
      <c r="L56" s="14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9" t="s">
        <v>97</v>
      </c>
      <c r="D57" s="180"/>
      <c r="E57" s="180"/>
      <c r="F57" s="180"/>
      <c r="G57" s="180"/>
      <c r="H57" s="180"/>
      <c r="I57" s="181"/>
      <c r="J57" s="182" t="s">
        <v>98</v>
      </c>
      <c r="K57" s="180"/>
      <c r="L57" s="14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45"/>
      <c r="J58" s="39"/>
      <c r="K58" s="39"/>
      <c r="L58" s="14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83" t="s">
        <v>67</v>
      </c>
      <c r="D59" s="39"/>
      <c r="E59" s="39"/>
      <c r="F59" s="39"/>
      <c r="G59" s="39"/>
      <c r="H59" s="39"/>
      <c r="I59" s="145"/>
      <c r="J59" s="101">
        <f>J81</f>
        <v>0</v>
      </c>
      <c r="K59" s="39"/>
      <c r="L59" s="14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99</v>
      </c>
    </row>
    <row r="60" spans="1:31" s="9" customFormat="1" ht="24.95" customHeight="1">
      <c r="A60" s="9"/>
      <c r="B60" s="184"/>
      <c r="C60" s="185"/>
      <c r="D60" s="186" t="s">
        <v>808</v>
      </c>
      <c r="E60" s="187"/>
      <c r="F60" s="187"/>
      <c r="G60" s="187"/>
      <c r="H60" s="187"/>
      <c r="I60" s="188"/>
      <c r="J60" s="189">
        <f>J82</f>
        <v>0</v>
      </c>
      <c r="K60" s="185"/>
      <c r="L60" s="19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91"/>
      <c r="C61" s="124"/>
      <c r="D61" s="192" t="s">
        <v>809</v>
      </c>
      <c r="E61" s="193"/>
      <c r="F61" s="193"/>
      <c r="G61" s="193"/>
      <c r="H61" s="193"/>
      <c r="I61" s="194"/>
      <c r="J61" s="195">
        <f>J83</f>
        <v>0</v>
      </c>
      <c r="K61" s="124"/>
      <c r="L61" s="19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145"/>
      <c r="J62" s="39"/>
      <c r="K62" s="39"/>
      <c r="L62" s="14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174"/>
      <c r="J63" s="59"/>
      <c r="K63" s="59"/>
      <c r="L63" s="14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177"/>
      <c r="J67" s="61"/>
      <c r="K67" s="61"/>
      <c r="L67" s="14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102</v>
      </c>
      <c r="D68" s="39"/>
      <c r="E68" s="39"/>
      <c r="F68" s="39"/>
      <c r="G68" s="39"/>
      <c r="H68" s="39"/>
      <c r="I68" s="145"/>
      <c r="J68" s="39"/>
      <c r="K68" s="39"/>
      <c r="L68" s="14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145"/>
      <c r="J69" s="39"/>
      <c r="K69" s="39"/>
      <c r="L69" s="14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145"/>
      <c r="J70" s="39"/>
      <c r="K70" s="39"/>
      <c r="L70" s="14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78" t="str">
        <f>E7</f>
        <v>Opravy a údržba skalních zářezů u ST 2020 - 2021</v>
      </c>
      <c r="F71" s="31"/>
      <c r="G71" s="31"/>
      <c r="H71" s="31"/>
      <c r="I71" s="145"/>
      <c r="J71" s="39"/>
      <c r="K71" s="39"/>
      <c r="L71" s="14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92</v>
      </c>
      <c r="D72" s="39"/>
      <c r="E72" s="39"/>
      <c r="F72" s="39"/>
      <c r="G72" s="39"/>
      <c r="H72" s="39"/>
      <c r="I72" s="145"/>
      <c r="J72" s="39"/>
      <c r="K72" s="39"/>
      <c r="L72" s="14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SO02 - VON</v>
      </c>
      <c r="F73" s="39"/>
      <c r="G73" s="39"/>
      <c r="H73" s="39"/>
      <c r="I73" s="145"/>
      <c r="J73" s="39"/>
      <c r="K73" s="39"/>
      <c r="L73" s="14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145"/>
      <c r="J74" s="39"/>
      <c r="K74" s="39"/>
      <c r="L74" s="14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 xml:space="preserve"> </v>
      </c>
      <c r="G75" s="39"/>
      <c r="H75" s="39"/>
      <c r="I75" s="148" t="s">
        <v>23</v>
      </c>
      <c r="J75" s="71" t="str">
        <f>IF(J12="","",J12)</f>
        <v>7. 4. 2020</v>
      </c>
      <c r="K75" s="39"/>
      <c r="L75" s="14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45"/>
      <c r="J76" s="39"/>
      <c r="K76" s="39"/>
      <c r="L76" s="14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 xml:space="preserve"> </v>
      </c>
      <c r="G77" s="39"/>
      <c r="H77" s="39"/>
      <c r="I77" s="148" t="s">
        <v>30</v>
      </c>
      <c r="J77" s="35" t="str">
        <f>E21</f>
        <v xml:space="preserve"> </v>
      </c>
      <c r="K77" s="39"/>
      <c r="L77" s="14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28</v>
      </c>
      <c r="D78" s="39"/>
      <c r="E78" s="39"/>
      <c r="F78" s="26" t="str">
        <f>IF(E18="","",E18)</f>
        <v>Vyplň údaj</v>
      </c>
      <c r="G78" s="39"/>
      <c r="H78" s="39"/>
      <c r="I78" s="148" t="s">
        <v>32</v>
      </c>
      <c r="J78" s="35" t="str">
        <f>E24</f>
        <v xml:space="preserve"> </v>
      </c>
      <c r="K78" s="39"/>
      <c r="L78" s="14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145"/>
      <c r="J79" s="39"/>
      <c r="K79" s="39"/>
      <c r="L79" s="14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97"/>
      <c r="B80" s="198"/>
      <c r="C80" s="199" t="s">
        <v>103</v>
      </c>
      <c r="D80" s="200" t="s">
        <v>54</v>
      </c>
      <c r="E80" s="200" t="s">
        <v>50</v>
      </c>
      <c r="F80" s="200" t="s">
        <v>51</v>
      </c>
      <c r="G80" s="200" t="s">
        <v>104</v>
      </c>
      <c r="H80" s="200" t="s">
        <v>105</v>
      </c>
      <c r="I80" s="201" t="s">
        <v>106</v>
      </c>
      <c r="J80" s="200" t="s">
        <v>98</v>
      </c>
      <c r="K80" s="202" t="s">
        <v>107</v>
      </c>
      <c r="L80" s="203"/>
      <c r="M80" s="91" t="s">
        <v>19</v>
      </c>
      <c r="N80" s="92" t="s">
        <v>39</v>
      </c>
      <c r="O80" s="92" t="s">
        <v>108</v>
      </c>
      <c r="P80" s="92" t="s">
        <v>109</v>
      </c>
      <c r="Q80" s="92" t="s">
        <v>110</v>
      </c>
      <c r="R80" s="92" t="s">
        <v>111</v>
      </c>
      <c r="S80" s="92" t="s">
        <v>112</v>
      </c>
      <c r="T80" s="93" t="s">
        <v>113</v>
      </c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</row>
    <row r="81" spans="1:63" s="2" customFormat="1" ht="22.8" customHeight="1">
      <c r="A81" s="37"/>
      <c r="B81" s="38"/>
      <c r="C81" s="98" t="s">
        <v>114</v>
      </c>
      <c r="D81" s="39"/>
      <c r="E81" s="39"/>
      <c r="F81" s="39"/>
      <c r="G81" s="39"/>
      <c r="H81" s="39"/>
      <c r="I81" s="145"/>
      <c r="J81" s="204">
        <f>BK81</f>
        <v>0</v>
      </c>
      <c r="K81" s="39"/>
      <c r="L81" s="43"/>
      <c r="M81" s="94"/>
      <c r="N81" s="205"/>
      <c r="O81" s="95"/>
      <c r="P81" s="206">
        <f>P82</f>
        <v>0</v>
      </c>
      <c r="Q81" s="95"/>
      <c r="R81" s="206">
        <f>R82</f>
        <v>0</v>
      </c>
      <c r="S81" s="95"/>
      <c r="T81" s="207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68</v>
      </c>
      <c r="AU81" s="16" t="s">
        <v>99</v>
      </c>
      <c r="BK81" s="208">
        <f>BK82</f>
        <v>0</v>
      </c>
    </row>
    <row r="82" spans="1:63" s="12" customFormat="1" ht="25.9" customHeight="1">
      <c r="A82" s="12"/>
      <c r="B82" s="209"/>
      <c r="C82" s="210"/>
      <c r="D82" s="211" t="s">
        <v>68</v>
      </c>
      <c r="E82" s="212" t="s">
        <v>810</v>
      </c>
      <c r="F82" s="212" t="s">
        <v>811</v>
      </c>
      <c r="G82" s="210"/>
      <c r="H82" s="210"/>
      <c r="I82" s="213"/>
      <c r="J82" s="214">
        <f>BK82</f>
        <v>0</v>
      </c>
      <c r="K82" s="210"/>
      <c r="L82" s="215"/>
      <c r="M82" s="216"/>
      <c r="N82" s="217"/>
      <c r="O82" s="217"/>
      <c r="P82" s="218">
        <f>P83</f>
        <v>0</v>
      </c>
      <c r="Q82" s="217"/>
      <c r="R82" s="218">
        <f>R83</f>
        <v>0</v>
      </c>
      <c r="S82" s="217"/>
      <c r="T82" s="21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20" t="s">
        <v>118</v>
      </c>
      <c r="AT82" s="221" t="s">
        <v>68</v>
      </c>
      <c r="AU82" s="221" t="s">
        <v>69</v>
      </c>
      <c r="AY82" s="220" t="s">
        <v>117</v>
      </c>
      <c r="BK82" s="222">
        <f>BK83</f>
        <v>0</v>
      </c>
    </row>
    <row r="83" spans="1:63" s="12" customFormat="1" ht="22.8" customHeight="1">
      <c r="A83" s="12"/>
      <c r="B83" s="209"/>
      <c r="C83" s="210"/>
      <c r="D83" s="211" t="s">
        <v>68</v>
      </c>
      <c r="E83" s="223" t="s">
        <v>812</v>
      </c>
      <c r="F83" s="223" t="s">
        <v>813</v>
      </c>
      <c r="G83" s="210"/>
      <c r="H83" s="210"/>
      <c r="I83" s="213"/>
      <c r="J83" s="224">
        <f>BK83</f>
        <v>0</v>
      </c>
      <c r="K83" s="210"/>
      <c r="L83" s="215"/>
      <c r="M83" s="216"/>
      <c r="N83" s="217"/>
      <c r="O83" s="217"/>
      <c r="P83" s="218">
        <f>SUM(P84:P97)</f>
        <v>0</v>
      </c>
      <c r="Q83" s="217"/>
      <c r="R83" s="218">
        <f>SUM(R84:R97)</f>
        <v>0</v>
      </c>
      <c r="S83" s="217"/>
      <c r="T83" s="219">
        <f>SUM(T84:T97)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20" t="s">
        <v>118</v>
      </c>
      <c r="AT83" s="221" t="s">
        <v>68</v>
      </c>
      <c r="AU83" s="221" t="s">
        <v>76</v>
      </c>
      <c r="AY83" s="220" t="s">
        <v>117</v>
      </c>
      <c r="BK83" s="222">
        <f>SUM(BK84:BK97)</f>
        <v>0</v>
      </c>
    </row>
    <row r="84" spans="1:65" s="2" customFormat="1" ht="16.5" customHeight="1">
      <c r="A84" s="37"/>
      <c r="B84" s="38"/>
      <c r="C84" s="225" t="s">
        <v>76</v>
      </c>
      <c r="D84" s="225" t="s">
        <v>120</v>
      </c>
      <c r="E84" s="226" t="s">
        <v>814</v>
      </c>
      <c r="F84" s="227" t="s">
        <v>815</v>
      </c>
      <c r="G84" s="228" t="s">
        <v>816</v>
      </c>
      <c r="H84" s="229">
        <v>1</v>
      </c>
      <c r="I84" s="230"/>
      <c r="J84" s="231">
        <f>ROUND(I84*H84,2)</f>
        <v>0</v>
      </c>
      <c r="K84" s="227" t="s">
        <v>817</v>
      </c>
      <c r="L84" s="43"/>
      <c r="M84" s="232" t="s">
        <v>19</v>
      </c>
      <c r="N84" s="233" t="s">
        <v>40</v>
      </c>
      <c r="O84" s="83"/>
      <c r="P84" s="234">
        <f>O84*H84</f>
        <v>0</v>
      </c>
      <c r="Q84" s="234">
        <v>0</v>
      </c>
      <c r="R84" s="234">
        <f>Q84*H84</f>
        <v>0</v>
      </c>
      <c r="S84" s="234">
        <v>0</v>
      </c>
      <c r="T84" s="235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36" t="s">
        <v>818</v>
      </c>
      <c r="AT84" s="236" t="s">
        <v>120</v>
      </c>
      <c r="AU84" s="236" t="s">
        <v>78</v>
      </c>
      <c r="AY84" s="16" t="s">
        <v>117</v>
      </c>
      <c r="BE84" s="237">
        <f>IF(N84="základní",J84,0)</f>
        <v>0</v>
      </c>
      <c r="BF84" s="237">
        <f>IF(N84="snížená",J84,0)</f>
        <v>0</v>
      </c>
      <c r="BG84" s="237">
        <f>IF(N84="zákl. přenesená",J84,0)</f>
        <v>0</v>
      </c>
      <c r="BH84" s="237">
        <f>IF(N84="sníž. přenesená",J84,0)</f>
        <v>0</v>
      </c>
      <c r="BI84" s="237">
        <f>IF(N84="nulová",J84,0)</f>
        <v>0</v>
      </c>
      <c r="BJ84" s="16" t="s">
        <v>76</v>
      </c>
      <c r="BK84" s="237">
        <f>ROUND(I84*H84,2)</f>
        <v>0</v>
      </c>
      <c r="BL84" s="16" t="s">
        <v>818</v>
      </c>
      <c r="BM84" s="236" t="s">
        <v>819</v>
      </c>
    </row>
    <row r="85" spans="1:47" s="2" customFormat="1" ht="12">
      <c r="A85" s="37"/>
      <c r="B85" s="38"/>
      <c r="C85" s="39"/>
      <c r="D85" s="238" t="s">
        <v>127</v>
      </c>
      <c r="E85" s="39"/>
      <c r="F85" s="239" t="s">
        <v>815</v>
      </c>
      <c r="G85" s="39"/>
      <c r="H85" s="39"/>
      <c r="I85" s="145"/>
      <c r="J85" s="39"/>
      <c r="K85" s="39"/>
      <c r="L85" s="43"/>
      <c r="M85" s="240"/>
      <c r="N85" s="241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127</v>
      </c>
      <c r="AU85" s="16" t="s">
        <v>78</v>
      </c>
    </row>
    <row r="86" spans="1:65" s="2" customFormat="1" ht="16.5" customHeight="1">
      <c r="A86" s="37"/>
      <c r="B86" s="38"/>
      <c r="C86" s="225" t="s">
        <v>78</v>
      </c>
      <c r="D86" s="225" t="s">
        <v>120</v>
      </c>
      <c r="E86" s="226" t="s">
        <v>820</v>
      </c>
      <c r="F86" s="227" t="s">
        <v>821</v>
      </c>
      <c r="G86" s="228" t="s">
        <v>816</v>
      </c>
      <c r="H86" s="229">
        <v>1</v>
      </c>
      <c r="I86" s="230"/>
      <c r="J86" s="231">
        <f>ROUND(I86*H86,2)</f>
        <v>0</v>
      </c>
      <c r="K86" s="227" t="s">
        <v>817</v>
      </c>
      <c r="L86" s="43"/>
      <c r="M86" s="232" t="s">
        <v>19</v>
      </c>
      <c r="N86" s="233" t="s">
        <v>40</v>
      </c>
      <c r="O86" s="83"/>
      <c r="P86" s="234">
        <f>O86*H86</f>
        <v>0</v>
      </c>
      <c r="Q86" s="234">
        <v>0</v>
      </c>
      <c r="R86" s="234">
        <f>Q86*H86</f>
        <v>0</v>
      </c>
      <c r="S86" s="234">
        <v>0</v>
      </c>
      <c r="T86" s="235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36" t="s">
        <v>818</v>
      </c>
      <c r="AT86" s="236" t="s">
        <v>120</v>
      </c>
      <c r="AU86" s="236" t="s">
        <v>78</v>
      </c>
      <c r="AY86" s="16" t="s">
        <v>117</v>
      </c>
      <c r="BE86" s="237">
        <f>IF(N86="základní",J86,0)</f>
        <v>0</v>
      </c>
      <c r="BF86" s="237">
        <f>IF(N86="snížená",J86,0)</f>
        <v>0</v>
      </c>
      <c r="BG86" s="237">
        <f>IF(N86="zákl. přenesená",J86,0)</f>
        <v>0</v>
      </c>
      <c r="BH86" s="237">
        <f>IF(N86="sníž. přenesená",J86,0)</f>
        <v>0</v>
      </c>
      <c r="BI86" s="237">
        <f>IF(N86="nulová",J86,0)</f>
        <v>0</v>
      </c>
      <c r="BJ86" s="16" t="s">
        <v>76</v>
      </c>
      <c r="BK86" s="237">
        <f>ROUND(I86*H86,2)</f>
        <v>0</v>
      </c>
      <c r="BL86" s="16" t="s">
        <v>818</v>
      </c>
      <c r="BM86" s="236" t="s">
        <v>822</v>
      </c>
    </row>
    <row r="87" spans="1:47" s="2" customFormat="1" ht="12">
      <c r="A87" s="37"/>
      <c r="B87" s="38"/>
      <c r="C87" s="39"/>
      <c r="D87" s="238" t="s">
        <v>127</v>
      </c>
      <c r="E87" s="39"/>
      <c r="F87" s="239" t="s">
        <v>821</v>
      </c>
      <c r="G87" s="39"/>
      <c r="H87" s="39"/>
      <c r="I87" s="145"/>
      <c r="J87" s="39"/>
      <c r="K87" s="39"/>
      <c r="L87" s="43"/>
      <c r="M87" s="240"/>
      <c r="N87" s="241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127</v>
      </c>
      <c r="AU87" s="16" t="s">
        <v>78</v>
      </c>
    </row>
    <row r="88" spans="1:65" s="2" customFormat="1" ht="16.5" customHeight="1">
      <c r="A88" s="37"/>
      <c r="B88" s="38"/>
      <c r="C88" s="225" t="s">
        <v>135</v>
      </c>
      <c r="D88" s="225" t="s">
        <v>120</v>
      </c>
      <c r="E88" s="226" t="s">
        <v>823</v>
      </c>
      <c r="F88" s="227" t="s">
        <v>824</v>
      </c>
      <c r="G88" s="228" t="s">
        <v>816</v>
      </c>
      <c r="H88" s="229">
        <v>1</v>
      </c>
      <c r="I88" s="230"/>
      <c r="J88" s="231">
        <f>ROUND(I88*H88,2)</f>
        <v>0</v>
      </c>
      <c r="K88" s="227" t="s">
        <v>817</v>
      </c>
      <c r="L88" s="43"/>
      <c r="M88" s="232" t="s">
        <v>19</v>
      </c>
      <c r="N88" s="233" t="s">
        <v>40</v>
      </c>
      <c r="O88" s="83"/>
      <c r="P88" s="234">
        <f>O88*H88</f>
        <v>0</v>
      </c>
      <c r="Q88" s="234">
        <v>0</v>
      </c>
      <c r="R88" s="234">
        <f>Q88*H88</f>
        <v>0</v>
      </c>
      <c r="S88" s="234">
        <v>0</v>
      </c>
      <c r="T88" s="235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36" t="s">
        <v>818</v>
      </c>
      <c r="AT88" s="236" t="s">
        <v>120</v>
      </c>
      <c r="AU88" s="236" t="s">
        <v>78</v>
      </c>
      <c r="AY88" s="16" t="s">
        <v>117</v>
      </c>
      <c r="BE88" s="237">
        <f>IF(N88="základní",J88,0)</f>
        <v>0</v>
      </c>
      <c r="BF88" s="237">
        <f>IF(N88="snížená",J88,0)</f>
        <v>0</v>
      </c>
      <c r="BG88" s="237">
        <f>IF(N88="zákl. přenesená",J88,0)</f>
        <v>0</v>
      </c>
      <c r="BH88" s="237">
        <f>IF(N88="sníž. přenesená",J88,0)</f>
        <v>0</v>
      </c>
      <c r="BI88" s="237">
        <f>IF(N88="nulová",J88,0)</f>
        <v>0</v>
      </c>
      <c r="BJ88" s="16" t="s">
        <v>76</v>
      </c>
      <c r="BK88" s="237">
        <f>ROUND(I88*H88,2)</f>
        <v>0</v>
      </c>
      <c r="BL88" s="16" t="s">
        <v>818</v>
      </c>
      <c r="BM88" s="236" t="s">
        <v>825</v>
      </c>
    </row>
    <row r="89" spans="1:47" s="2" customFormat="1" ht="12">
      <c r="A89" s="37"/>
      <c r="B89" s="38"/>
      <c r="C89" s="39"/>
      <c r="D89" s="238" t="s">
        <v>127</v>
      </c>
      <c r="E89" s="39"/>
      <c r="F89" s="239" t="s">
        <v>824</v>
      </c>
      <c r="G89" s="39"/>
      <c r="H89" s="39"/>
      <c r="I89" s="145"/>
      <c r="J89" s="39"/>
      <c r="K89" s="39"/>
      <c r="L89" s="43"/>
      <c r="M89" s="240"/>
      <c r="N89" s="241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127</v>
      </c>
      <c r="AU89" s="16" t="s">
        <v>78</v>
      </c>
    </row>
    <row r="90" spans="1:65" s="2" customFormat="1" ht="16.5" customHeight="1">
      <c r="A90" s="37"/>
      <c r="B90" s="38"/>
      <c r="C90" s="225" t="s">
        <v>125</v>
      </c>
      <c r="D90" s="225" t="s">
        <v>120</v>
      </c>
      <c r="E90" s="226" t="s">
        <v>826</v>
      </c>
      <c r="F90" s="227" t="s">
        <v>827</v>
      </c>
      <c r="G90" s="228" t="s">
        <v>816</v>
      </c>
      <c r="H90" s="229">
        <v>1</v>
      </c>
      <c r="I90" s="230"/>
      <c r="J90" s="231">
        <f>ROUND(I90*H90,2)</f>
        <v>0</v>
      </c>
      <c r="K90" s="227" t="s">
        <v>817</v>
      </c>
      <c r="L90" s="43"/>
      <c r="M90" s="232" t="s">
        <v>19</v>
      </c>
      <c r="N90" s="233" t="s">
        <v>40</v>
      </c>
      <c r="O90" s="83"/>
      <c r="P90" s="234">
        <f>O90*H90</f>
        <v>0</v>
      </c>
      <c r="Q90" s="234">
        <v>0</v>
      </c>
      <c r="R90" s="234">
        <f>Q90*H90</f>
        <v>0</v>
      </c>
      <c r="S90" s="234">
        <v>0</v>
      </c>
      <c r="T90" s="235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36" t="s">
        <v>818</v>
      </c>
      <c r="AT90" s="236" t="s">
        <v>120</v>
      </c>
      <c r="AU90" s="236" t="s">
        <v>78</v>
      </c>
      <c r="AY90" s="16" t="s">
        <v>117</v>
      </c>
      <c r="BE90" s="237">
        <f>IF(N90="základní",J90,0)</f>
        <v>0</v>
      </c>
      <c r="BF90" s="237">
        <f>IF(N90="snížená",J90,0)</f>
        <v>0</v>
      </c>
      <c r="BG90" s="237">
        <f>IF(N90="zákl. přenesená",J90,0)</f>
        <v>0</v>
      </c>
      <c r="BH90" s="237">
        <f>IF(N90="sníž. přenesená",J90,0)</f>
        <v>0</v>
      </c>
      <c r="BI90" s="237">
        <f>IF(N90="nulová",J90,0)</f>
        <v>0</v>
      </c>
      <c r="BJ90" s="16" t="s">
        <v>76</v>
      </c>
      <c r="BK90" s="237">
        <f>ROUND(I90*H90,2)</f>
        <v>0</v>
      </c>
      <c r="BL90" s="16" t="s">
        <v>818</v>
      </c>
      <c r="BM90" s="236" t="s">
        <v>828</v>
      </c>
    </row>
    <row r="91" spans="1:47" s="2" customFormat="1" ht="12">
      <c r="A91" s="37"/>
      <c r="B91" s="38"/>
      <c r="C91" s="39"/>
      <c r="D91" s="238" t="s">
        <v>127</v>
      </c>
      <c r="E91" s="39"/>
      <c r="F91" s="239" t="s">
        <v>827</v>
      </c>
      <c r="G91" s="39"/>
      <c r="H91" s="39"/>
      <c r="I91" s="145"/>
      <c r="J91" s="39"/>
      <c r="K91" s="39"/>
      <c r="L91" s="43"/>
      <c r="M91" s="240"/>
      <c r="N91" s="241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127</v>
      </c>
      <c r="AU91" s="16" t="s">
        <v>78</v>
      </c>
    </row>
    <row r="92" spans="1:65" s="2" customFormat="1" ht="16.5" customHeight="1">
      <c r="A92" s="37"/>
      <c r="B92" s="38"/>
      <c r="C92" s="225" t="s">
        <v>118</v>
      </c>
      <c r="D92" s="225" t="s">
        <v>120</v>
      </c>
      <c r="E92" s="226" t="s">
        <v>829</v>
      </c>
      <c r="F92" s="227" t="s">
        <v>830</v>
      </c>
      <c r="G92" s="228" t="s">
        <v>564</v>
      </c>
      <c r="H92" s="229">
        <v>150</v>
      </c>
      <c r="I92" s="230"/>
      <c r="J92" s="231">
        <f>ROUND(I92*H92,2)</f>
        <v>0</v>
      </c>
      <c r="K92" s="227" t="s">
        <v>817</v>
      </c>
      <c r="L92" s="43"/>
      <c r="M92" s="232" t="s">
        <v>19</v>
      </c>
      <c r="N92" s="233" t="s">
        <v>40</v>
      </c>
      <c r="O92" s="83"/>
      <c r="P92" s="234">
        <f>O92*H92</f>
        <v>0</v>
      </c>
      <c r="Q92" s="234">
        <v>0</v>
      </c>
      <c r="R92" s="234">
        <f>Q92*H92</f>
        <v>0</v>
      </c>
      <c r="S92" s="234">
        <v>0</v>
      </c>
      <c r="T92" s="235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36" t="s">
        <v>818</v>
      </c>
      <c r="AT92" s="236" t="s">
        <v>120</v>
      </c>
      <c r="AU92" s="236" t="s">
        <v>78</v>
      </c>
      <c r="AY92" s="16" t="s">
        <v>117</v>
      </c>
      <c r="BE92" s="237">
        <f>IF(N92="základní",J92,0)</f>
        <v>0</v>
      </c>
      <c r="BF92" s="237">
        <f>IF(N92="snížená",J92,0)</f>
        <v>0</v>
      </c>
      <c r="BG92" s="237">
        <f>IF(N92="zákl. přenesená",J92,0)</f>
        <v>0</v>
      </c>
      <c r="BH92" s="237">
        <f>IF(N92="sníž. přenesená",J92,0)</f>
        <v>0</v>
      </c>
      <c r="BI92" s="237">
        <f>IF(N92="nulová",J92,0)</f>
        <v>0</v>
      </c>
      <c r="BJ92" s="16" t="s">
        <v>76</v>
      </c>
      <c r="BK92" s="237">
        <f>ROUND(I92*H92,2)</f>
        <v>0</v>
      </c>
      <c r="BL92" s="16" t="s">
        <v>818</v>
      </c>
      <c r="BM92" s="236" t="s">
        <v>831</v>
      </c>
    </row>
    <row r="93" spans="1:47" s="2" customFormat="1" ht="12">
      <c r="A93" s="37"/>
      <c r="B93" s="38"/>
      <c r="C93" s="39"/>
      <c r="D93" s="238" t="s">
        <v>127</v>
      </c>
      <c r="E93" s="39"/>
      <c r="F93" s="239" t="s">
        <v>830</v>
      </c>
      <c r="G93" s="39"/>
      <c r="H93" s="39"/>
      <c r="I93" s="145"/>
      <c r="J93" s="39"/>
      <c r="K93" s="39"/>
      <c r="L93" s="43"/>
      <c r="M93" s="240"/>
      <c r="N93" s="241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127</v>
      </c>
      <c r="AU93" s="16" t="s">
        <v>78</v>
      </c>
    </row>
    <row r="94" spans="1:47" s="2" customFormat="1" ht="12">
      <c r="A94" s="37"/>
      <c r="B94" s="38"/>
      <c r="C94" s="39"/>
      <c r="D94" s="238" t="s">
        <v>572</v>
      </c>
      <c r="E94" s="39"/>
      <c r="F94" s="242" t="s">
        <v>832</v>
      </c>
      <c r="G94" s="39"/>
      <c r="H94" s="39"/>
      <c r="I94" s="145"/>
      <c r="J94" s="39"/>
      <c r="K94" s="39"/>
      <c r="L94" s="43"/>
      <c r="M94" s="240"/>
      <c r="N94" s="241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572</v>
      </c>
      <c r="AU94" s="16" t="s">
        <v>78</v>
      </c>
    </row>
    <row r="95" spans="1:65" s="2" customFormat="1" ht="21.75" customHeight="1">
      <c r="A95" s="37"/>
      <c r="B95" s="38"/>
      <c r="C95" s="225" t="s">
        <v>148</v>
      </c>
      <c r="D95" s="225" t="s">
        <v>120</v>
      </c>
      <c r="E95" s="226" t="s">
        <v>833</v>
      </c>
      <c r="F95" s="227" t="s">
        <v>834</v>
      </c>
      <c r="G95" s="228" t="s">
        <v>835</v>
      </c>
      <c r="H95" s="229">
        <v>1</v>
      </c>
      <c r="I95" s="230"/>
      <c r="J95" s="231">
        <f>ROUND(I95*H95,2)</f>
        <v>0</v>
      </c>
      <c r="K95" s="227" t="s">
        <v>836</v>
      </c>
      <c r="L95" s="43"/>
      <c r="M95" s="232" t="s">
        <v>19</v>
      </c>
      <c r="N95" s="233" t="s">
        <v>40</v>
      </c>
      <c r="O95" s="83"/>
      <c r="P95" s="234">
        <f>O95*H95</f>
        <v>0</v>
      </c>
      <c r="Q95" s="234">
        <v>0</v>
      </c>
      <c r="R95" s="234">
        <f>Q95*H95</f>
        <v>0</v>
      </c>
      <c r="S95" s="234">
        <v>0</v>
      </c>
      <c r="T95" s="235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36" t="s">
        <v>76</v>
      </c>
      <c r="AT95" s="236" t="s">
        <v>120</v>
      </c>
      <c r="AU95" s="236" t="s">
        <v>78</v>
      </c>
      <c r="AY95" s="16" t="s">
        <v>117</v>
      </c>
      <c r="BE95" s="237">
        <f>IF(N95="základní",J95,0)</f>
        <v>0</v>
      </c>
      <c r="BF95" s="237">
        <f>IF(N95="snížená",J95,0)</f>
        <v>0</v>
      </c>
      <c r="BG95" s="237">
        <f>IF(N95="zákl. přenesená",J95,0)</f>
        <v>0</v>
      </c>
      <c r="BH95" s="237">
        <f>IF(N95="sníž. přenesená",J95,0)</f>
        <v>0</v>
      </c>
      <c r="BI95" s="237">
        <f>IF(N95="nulová",J95,0)</f>
        <v>0</v>
      </c>
      <c r="BJ95" s="16" t="s">
        <v>76</v>
      </c>
      <c r="BK95" s="237">
        <f>ROUND(I95*H95,2)</f>
        <v>0</v>
      </c>
      <c r="BL95" s="16" t="s">
        <v>76</v>
      </c>
      <c r="BM95" s="236" t="s">
        <v>837</v>
      </c>
    </row>
    <row r="96" spans="1:47" s="2" customFormat="1" ht="12">
      <c r="A96" s="37"/>
      <c r="B96" s="38"/>
      <c r="C96" s="39"/>
      <c r="D96" s="238" t="s">
        <v>127</v>
      </c>
      <c r="E96" s="39"/>
      <c r="F96" s="239" t="s">
        <v>838</v>
      </c>
      <c r="G96" s="39"/>
      <c r="H96" s="39"/>
      <c r="I96" s="145"/>
      <c r="J96" s="39"/>
      <c r="K96" s="39"/>
      <c r="L96" s="43"/>
      <c r="M96" s="240"/>
      <c r="N96" s="241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127</v>
      </c>
      <c r="AU96" s="16" t="s">
        <v>78</v>
      </c>
    </row>
    <row r="97" spans="1:47" s="2" customFormat="1" ht="12">
      <c r="A97" s="37"/>
      <c r="B97" s="38"/>
      <c r="C97" s="39"/>
      <c r="D97" s="238" t="s">
        <v>129</v>
      </c>
      <c r="E97" s="39"/>
      <c r="F97" s="242" t="s">
        <v>839</v>
      </c>
      <c r="G97" s="39"/>
      <c r="H97" s="39"/>
      <c r="I97" s="145"/>
      <c r="J97" s="39"/>
      <c r="K97" s="39"/>
      <c r="L97" s="43"/>
      <c r="M97" s="243"/>
      <c r="N97" s="244"/>
      <c r="O97" s="245"/>
      <c r="P97" s="245"/>
      <c r="Q97" s="245"/>
      <c r="R97" s="245"/>
      <c r="S97" s="245"/>
      <c r="T97" s="246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129</v>
      </c>
      <c r="AU97" s="16" t="s">
        <v>78</v>
      </c>
    </row>
    <row r="98" spans="1:31" s="2" customFormat="1" ht="6.95" customHeight="1">
      <c r="A98" s="37"/>
      <c r="B98" s="58"/>
      <c r="C98" s="59"/>
      <c r="D98" s="59"/>
      <c r="E98" s="59"/>
      <c r="F98" s="59"/>
      <c r="G98" s="59"/>
      <c r="H98" s="59"/>
      <c r="I98" s="174"/>
      <c r="J98" s="59"/>
      <c r="K98" s="59"/>
      <c r="L98" s="43"/>
      <c r="M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</sheetData>
  <sheetProtection password="D0DA" sheet="1" objects="1" scenarios="1" formatColumns="0" formatRows="0" autoFilter="0"/>
  <autoFilter ref="C80:K9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7" customWidth="1"/>
    <col min="2" max="2" width="1.7109375" style="267" customWidth="1"/>
    <col min="3" max="4" width="5.00390625" style="267" customWidth="1"/>
    <col min="5" max="5" width="11.7109375" style="267" customWidth="1"/>
    <col min="6" max="6" width="9.140625" style="267" customWidth="1"/>
    <col min="7" max="7" width="5.00390625" style="267" customWidth="1"/>
    <col min="8" max="8" width="77.8515625" style="267" customWidth="1"/>
    <col min="9" max="10" width="20.00390625" style="267" customWidth="1"/>
    <col min="11" max="11" width="1.7109375" style="267" customWidth="1"/>
  </cols>
  <sheetData>
    <row r="1" s="1" customFormat="1" ht="37.5" customHeight="1"/>
    <row r="2" spans="2:11" s="1" customFormat="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4" customFormat="1" ht="45" customHeight="1">
      <c r="B3" s="271"/>
      <c r="C3" s="272" t="s">
        <v>840</v>
      </c>
      <c r="D3" s="272"/>
      <c r="E3" s="272"/>
      <c r="F3" s="272"/>
      <c r="G3" s="272"/>
      <c r="H3" s="272"/>
      <c r="I3" s="272"/>
      <c r="J3" s="272"/>
      <c r="K3" s="273"/>
    </row>
    <row r="4" spans="2:11" s="1" customFormat="1" ht="25.5" customHeight="1">
      <c r="B4" s="274"/>
      <c r="C4" s="275" t="s">
        <v>841</v>
      </c>
      <c r="D4" s="275"/>
      <c r="E4" s="275"/>
      <c r="F4" s="275"/>
      <c r="G4" s="275"/>
      <c r="H4" s="275"/>
      <c r="I4" s="275"/>
      <c r="J4" s="275"/>
      <c r="K4" s="276"/>
    </row>
    <row r="5" spans="2:11" s="1" customFormat="1" ht="5.25" customHeight="1">
      <c r="B5" s="274"/>
      <c r="C5" s="277"/>
      <c r="D5" s="277"/>
      <c r="E5" s="277"/>
      <c r="F5" s="277"/>
      <c r="G5" s="277"/>
      <c r="H5" s="277"/>
      <c r="I5" s="277"/>
      <c r="J5" s="277"/>
      <c r="K5" s="276"/>
    </row>
    <row r="6" spans="2:11" s="1" customFormat="1" ht="15" customHeight="1">
      <c r="B6" s="274"/>
      <c r="C6" s="278" t="s">
        <v>842</v>
      </c>
      <c r="D6" s="278"/>
      <c r="E6" s="278"/>
      <c r="F6" s="278"/>
      <c r="G6" s="278"/>
      <c r="H6" s="278"/>
      <c r="I6" s="278"/>
      <c r="J6" s="278"/>
      <c r="K6" s="276"/>
    </row>
    <row r="7" spans="2:11" s="1" customFormat="1" ht="15" customHeight="1">
      <c r="B7" s="279"/>
      <c r="C7" s="278" t="s">
        <v>843</v>
      </c>
      <c r="D7" s="278"/>
      <c r="E7" s="278"/>
      <c r="F7" s="278"/>
      <c r="G7" s="278"/>
      <c r="H7" s="278"/>
      <c r="I7" s="278"/>
      <c r="J7" s="278"/>
      <c r="K7" s="276"/>
    </row>
    <row r="8" spans="2:11" s="1" customFormat="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s="1" customFormat="1" ht="15" customHeight="1">
      <c r="B9" s="279"/>
      <c r="C9" s="278" t="s">
        <v>844</v>
      </c>
      <c r="D9" s="278"/>
      <c r="E9" s="278"/>
      <c r="F9" s="278"/>
      <c r="G9" s="278"/>
      <c r="H9" s="278"/>
      <c r="I9" s="278"/>
      <c r="J9" s="278"/>
      <c r="K9" s="276"/>
    </row>
    <row r="10" spans="2:11" s="1" customFormat="1" ht="15" customHeight="1">
      <c r="B10" s="279"/>
      <c r="C10" s="278"/>
      <c r="D10" s="278" t="s">
        <v>845</v>
      </c>
      <c r="E10" s="278"/>
      <c r="F10" s="278"/>
      <c r="G10" s="278"/>
      <c r="H10" s="278"/>
      <c r="I10" s="278"/>
      <c r="J10" s="278"/>
      <c r="K10" s="276"/>
    </row>
    <row r="11" spans="2:11" s="1" customFormat="1" ht="15" customHeight="1">
      <c r="B11" s="279"/>
      <c r="C11" s="280"/>
      <c r="D11" s="278" t="s">
        <v>846</v>
      </c>
      <c r="E11" s="278"/>
      <c r="F11" s="278"/>
      <c r="G11" s="278"/>
      <c r="H11" s="278"/>
      <c r="I11" s="278"/>
      <c r="J11" s="278"/>
      <c r="K11" s="276"/>
    </row>
    <row r="12" spans="2:11" s="1" customFormat="1" ht="15" customHeight="1">
      <c r="B12" s="279"/>
      <c r="C12" s="280"/>
      <c r="D12" s="278"/>
      <c r="E12" s="278"/>
      <c r="F12" s="278"/>
      <c r="G12" s="278"/>
      <c r="H12" s="278"/>
      <c r="I12" s="278"/>
      <c r="J12" s="278"/>
      <c r="K12" s="276"/>
    </row>
    <row r="13" spans="2:11" s="1" customFormat="1" ht="15" customHeight="1">
      <c r="B13" s="279"/>
      <c r="C13" s="280"/>
      <c r="D13" s="281" t="s">
        <v>847</v>
      </c>
      <c r="E13" s="278"/>
      <c r="F13" s="278"/>
      <c r="G13" s="278"/>
      <c r="H13" s="278"/>
      <c r="I13" s="278"/>
      <c r="J13" s="278"/>
      <c r="K13" s="276"/>
    </row>
    <row r="14" spans="2:11" s="1" customFormat="1" ht="12.75" customHeight="1">
      <c r="B14" s="279"/>
      <c r="C14" s="280"/>
      <c r="D14" s="280"/>
      <c r="E14" s="280"/>
      <c r="F14" s="280"/>
      <c r="G14" s="280"/>
      <c r="H14" s="280"/>
      <c r="I14" s="280"/>
      <c r="J14" s="280"/>
      <c r="K14" s="276"/>
    </row>
    <row r="15" spans="2:11" s="1" customFormat="1" ht="15" customHeight="1">
      <c r="B15" s="279"/>
      <c r="C15" s="280"/>
      <c r="D15" s="278" t="s">
        <v>848</v>
      </c>
      <c r="E15" s="278"/>
      <c r="F15" s="278"/>
      <c r="G15" s="278"/>
      <c r="H15" s="278"/>
      <c r="I15" s="278"/>
      <c r="J15" s="278"/>
      <c r="K15" s="276"/>
    </row>
    <row r="16" spans="2:11" s="1" customFormat="1" ht="15" customHeight="1">
      <c r="B16" s="279"/>
      <c r="C16" s="280"/>
      <c r="D16" s="278" t="s">
        <v>849</v>
      </c>
      <c r="E16" s="278"/>
      <c r="F16" s="278"/>
      <c r="G16" s="278"/>
      <c r="H16" s="278"/>
      <c r="I16" s="278"/>
      <c r="J16" s="278"/>
      <c r="K16" s="276"/>
    </row>
    <row r="17" spans="2:11" s="1" customFormat="1" ht="15" customHeight="1">
      <c r="B17" s="279"/>
      <c r="C17" s="280"/>
      <c r="D17" s="278" t="s">
        <v>850</v>
      </c>
      <c r="E17" s="278"/>
      <c r="F17" s="278"/>
      <c r="G17" s="278"/>
      <c r="H17" s="278"/>
      <c r="I17" s="278"/>
      <c r="J17" s="278"/>
      <c r="K17" s="276"/>
    </row>
    <row r="18" spans="2:11" s="1" customFormat="1" ht="15" customHeight="1">
      <c r="B18" s="279"/>
      <c r="C18" s="280"/>
      <c r="D18" s="280"/>
      <c r="E18" s="282" t="s">
        <v>75</v>
      </c>
      <c r="F18" s="278" t="s">
        <v>851</v>
      </c>
      <c r="G18" s="278"/>
      <c r="H18" s="278"/>
      <c r="I18" s="278"/>
      <c r="J18" s="278"/>
      <c r="K18" s="276"/>
    </row>
    <row r="19" spans="2:11" s="1" customFormat="1" ht="15" customHeight="1">
      <c r="B19" s="279"/>
      <c r="C19" s="280"/>
      <c r="D19" s="280"/>
      <c r="E19" s="282" t="s">
        <v>852</v>
      </c>
      <c r="F19" s="278" t="s">
        <v>853</v>
      </c>
      <c r="G19" s="278"/>
      <c r="H19" s="278"/>
      <c r="I19" s="278"/>
      <c r="J19" s="278"/>
      <c r="K19" s="276"/>
    </row>
    <row r="20" spans="2:11" s="1" customFormat="1" ht="15" customHeight="1">
      <c r="B20" s="279"/>
      <c r="C20" s="280"/>
      <c r="D20" s="280"/>
      <c r="E20" s="282" t="s">
        <v>89</v>
      </c>
      <c r="F20" s="278" t="s">
        <v>854</v>
      </c>
      <c r="G20" s="278"/>
      <c r="H20" s="278"/>
      <c r="I20" s="278"/>
      <c r="J20" s="278"/>
      <c r="K20" s="276"/>
    </row>
    <row r="21" spans="2:11" s="1" customFormat="1" ht="15" customHeight="1">
      <c r="B21" s="279"/>
      <c r="C21" s="280"/>
      <c r="D21" s="280"/>
      <c r="E21" s="282" t="s">
        <v>88</v>
      </c>
      <c r="F21" s="278" t="s">
        <v>855</v>
      </c>
      <c r="G21" s="278"/>
      <c r="H21" s="278"/>
      <c r="I21" s="278"/>
      <c r="J21" s="278"/>
      <c r="K21" s="276"/>
    </row>
    <row r="22" spans="2:11" s="1" customFormat="1" ht="15" customHeight="1">
      <c r="B22" s="279"/>
      <c r="C22" s="280"/>
      <c r="D22" s="280"/>
      <c r="E22" s="282" t="s">
        <v>856</v>
      </c>
      <c r="F22" s="278" t="s">
        <v>857</v>
      </c>
      <c r="G22" s="278"/>
      <c r="H22" s="278"/>
      <c r="I22" s="278"/>
      <c r="J22" s="278"/>
      <c r="K22" s="276"/>
    </row>
    <row r="23" spans="2:11" s="1" customFormat="1" ht="15" customHeight="1">
      <c r="B23" s="279"/>
      <c r="C23" s="280"/>
      <c r="D23" s="280"/>
      <c r="E23" s="282" t="s">
        <v>82</v>
      </c>
      <c r="F23" s="278" t="s">
        <v>858</v>
      </c>
      <c r="G23" s="278"/>
      <c r="H23" s="278"/>
      <c r="I23" s="278"/>
      <c r="J23" s="278"/>
      <c r="K23" s="276"/>
    </row>
    <row r="24" spans="2:11" s="1" customFormat="1" ht="12.75" customHeight="1">
      <c r="B24" s="279"/>
      <c r="C24" s="280"/>
      <c r="D24" s="280"/>
      <c r="E24" s="280"/>
      <c r="F24" s="280"/>
      <c r="G24" s="280"/>
      <c r="H24" s="280"/>
      <c r="I24" s="280"/>
      <c r="J24" s="280"/>
      <c r="K24" s="276"/>
    </row>
    <row r="25" spans="2:11" s="1" customFormat="1" ht="15" customHeight="1">
      <c r="B25" s="279"/>
      <c r="C25" s="278" t="s">
        <v>859</v>
      </c>
      <c r="D25" s="278"/>
      <c r="E25" s="278"/>
      <c r="F25" s="278"/>
      <c r="G25" s="278"/>
      <c r="H25" s="278"/>
      <c r="I25" s="278"/>
      <c r="J25" s="278"/>
      <c r="K25" s="276"/>
    </row>
    <row r="26" spans="2:11" s="1" customFormat="1" ht="15" customHeight="1">
      <c r="B26" s="279"/>
      <c r="C26" s="278" t="s">
        <v>860</v>
      </c>
      <c r="D26" s="278"/>
      <c r="E26" s="278"/>
      <c r="F26" s="278"/>
      <c r="G26" s="278"/>
      <c r="H26" s="278"/>
      <c r="I26" s="278"/>
      <c r="J26" s="278"/>
      <c r="K26" s="276"/>
    </row>
    <row r="27" spans="2:11" s="1" customFormat="1" ht="15" customHeight="1">
      <c r="B27" s="279"/>
      <c r="C27" s="278"/>
      <c r="D27" s="278" t="s">
        <v>861</v>
      </c>
      <c r="E27" s="278"/>
      <c r="F27" s="278"/>
      <c r="G27" s="278"/>
      <c r="H27" s="278"/>
      <c r="I27" s="278"/>
      <c r="J27" s="278"/>
      <c r="K27" s="276"/>
    </row>
    <row r="28" spans="2:11" s="1" customFormat="1" ht="15" customHeight="1">
      <c r="B28" s="279"/>
      <c r="C28" s="280"/>
      <c r="D28" s="278" t="s">
        <v>862</v>
      </c>
      <c r="E28" s="278"/>
      <c r="F28" s="278"/>
      <c r="G28" s="278"/>
      <c r="H28" s="278"/>
      <c r="I28" s="278"/>
      <c r="J28" s="278"/>
      <c r="K28" s="276"/>
    </row>
    <row r="29" spans="2:11" s="1" customFormat="1" ht="12.75" customHeight="1">
      <c r="B29" s="279"/>
      <c r="C29" s="280"/>
      <c r="D29" s="280"/>
      <c r="E29" s="280"/>
      <c r="F29" s="280"/>
      <c r="G29" s="280"/>
      <c r="H29" s="280"/>
      <c r="I29" s="280"/>
      <c r="J29" s="280"/>
      <c r="K29" s="276"/>
    </row>
    <row r="30" spans="2:11" s="1" customFormat="1" ht="15" customHeight="1">
      <c r="B30" s="279"/>
      <c r="C30" s="280"/>
      <c r="D30" s="278" t="s">
        <v>863</v>
      </c>
      <c r="E30" s="278"/>
      <c r="F30" s="278"/>
      <c r="G30" s="278"/>
      <c r="H30" s="278"/>
      <c r="I30" s="278"/>
      <c r="J30" s="278"/>
      <c r="K30" s="276"/>
    </row>
    <row r="31" spans="2:11" s="1" customFormat="1" ht="15" customHeight="1">
      <c r="B31" s="279"/>
      <c r="C31" s="280"/>
      <c r="D31" s="278" t="s">
        <v>864</v>
      </c>
      <c r="E31" s="278"/>
      <c r="F31" s="278"/>
      <c r="G31" s="278"/>
      <c r="H31" s="278"/>
      <c r="I31" s="278"/>
      <c r="J31" s="278"/>
      <c r="K31" s="276"/>
    </row>
    <row r="32" spans="2:11" s="1" customFormat="1" ht="12.75" customHeight="1">
      <c r="B32" s="279"/>
      <c r="C32" s="280"/>
      <c r="D32" s="280"/>
      <c r="E32" s="280"/>
      <c r="F32" s="280"/>
      <c r="G32" s="280"/>
      <c r="H32" s="280"/>
      <c r="I32" s="280"/>
      <c r="J32" s="280"/>
      <c r="K32" s="276"/>
    </row>
    <row r="33" spans="2:11" s="1" customFormat="1" ht="15" customHeight="1">
      <c r="B33" s="279"/>
      <c r="C33" s="280"/>
      <c r="D33" s="278" t="s">
        <v>865</v>
      </c>
      <c r="E33" s="278"/>
      <c r="F33" s="278"/>
      <c r="G33" s="278"/>
      <c r="H33" s="278"/>
      <c r="I33" s="278"/>
      <c r="J33" s="278"/>
      <c r="K33" s="276"/>
    </row>
    <row r="34" spans="2:11" s="1" customFormat="1" ht="15" customHeight="1">
      <c r="B34" s="279"/>
      <c r="C34" s="280"/>
      <c r="D34" s="278" t="s">
        <v>866</v>
      </c>
      <c r="E34" s="278"/>
      <c r="F34" s="278"/>
      <c r="G34" s="278"/>
      <c r="H34" s="278"/>
      <c r="I34" s="278"/>
      <c r="J34" s="278"/>
      <c r="K34" s="276"/>
    </row>
    <row r="35" spans="2:11" s="1" customFormat="1" ht="15" customHeight="1">
      <c r="B35" s="279"/>
      <c r="C35" s="280"/>
      <c r="D35" s="278" t="s">
        <v>867</v>
      </c>
      <c r="E35" s="278"/>
      <c r="F35" s="278"/>
      <c r="G35" s="278"/>
      <c r="H35" s="278"/>
      <c r="I35" s="278"/>
      <c r="J35" s="278"/>
      <c r="K35" s="276"/>
    </row>
    <row r="36" spans="2:11" s="1" customFormat="1" ht="15" customHeight="1">
      <c r="B36" s="279"/>
      <c r="C36" s="280"/>
      <c r="D36" s="278"/>
      <c r="E36" s="281" t="s">
        <v>103</v>
      </c>
      <c r="F36" s="278"/>
      <c r="G36" s="278" t="s">
        <v>868</v>
      </c>
      <c r="H36" s="278"/>
      <c r="I36" s="278"/>
      <c r="J36" s="278"/>
      <c r="K36" s="276"/>
    </row>
    <row r="37" spans="2:11" s="1" customFormat="1" ht="30.75" customHeight="1">
      <c r="B37" s="279"/>
      <c r="C37" s="280"/>
      <c r="D37" s="278"/>
      <c r="E37" s="281" t="s">
        <v>869</v>
      </c>
      <c r="F37" s="278"/>
      <c r="G37" s="278" t="s">
        <v>870</v>
      </c>
      <c r="H37" s="278"/>
      <c r="I37" s="278"/>
      <c r="J37" s="278"/>
      <c r="K37" s="276"/>
    </row>
    <row r="38" spans="2:11" s="1" customFormat="1" ht="15" customHeight="1">
      <c r="B38" s="279"/>
      <c r="C38" s="280"/>
      <c r="D38" s="278"/>
      <c r="E38" s="281" t="s">
        <v>50</v>
      </c>
      <c r="F38" s="278"/>
      <c r="G38" s="278" t="s">
        <v>871</v>
      </c>
      <c r="H38" s="278"/>
      <c r="I38" s="278"/>
      <c r="J38" s="278"/>
      <c r="K38" s="276"/>
    </row>
    <row r="39" spans="2:11" s="1" customFormat="1" ht="15" customHeight="1">
      <c r="B39" s="279"/>
      <c r="C39" s="280"/>
      <c r="D39" s="278"/>
      <c r="E39" s="281" t="s">
        <v>51</v>
      </c>
      <c r="F39" s="278"/>
      <c r="G39" s="278" t="s">
        <v>872</v>
      </c>
      <c r="H39" s="278"/>
      <c r="I39" s="278"/>
      <c r="J39" s="278"/>
      <c r="K39" s="276"/>
    </row>
    <row r="40" spans="2:11" s="1" customFormat="1" ht="15" customHeight="1">
      <c r="B40" s="279"/>
      <c r="C40" s="280"/>
      <c r="D40" s="278"/>
      <c r="E40" s="281" t="s">
        <v>104</v>
      </c>
      <c r="F40" s="278"/>
      <c r="G40" s="278" t="s">
        <v>873</v>
      </c>
      <c r="H40" s="278"/>
      <c r="I40" s="278"/>
      <c r="J40" s="278"/>
      <c r="K40" s="276"/>
    </row>
    <row r="41" spans="2:11" s="1" customFormat="1" ht="15" customHeight="1">
      <c r="B41" s="279"/>
      <c r="C41" s="280"/>
      <c r="D41" s="278"/>
      <c r="E41" s="281" t="s">
        <v>105</v>
      </c>
      <c r="F41" s="278"/>
      <c r="G41" s="278" t="s">
        <v>874</v>
      </c>
      <c r="H41" s="278"/>
      <c r="I41" s="278"/>
      <c r="J41" s="278"/>
      <c r="K41" s="276"/>
    </row>
    <row r="42" spans="2:11" s="1" customFormat="1" ht="15" customHeight="1">
      <c r="B42" s="279"/>
      <c r="C42" s="280"/>
      <c r="D42" s="278"/>
      <c r="E42" s="281" t="s">
        <v>875</v>
      </c>
      <c r="F42" s="278"/>
      <c r="G42" s="278" t="s">
        <v>876</v>
      </c>
      <c r="H42" s="278"/>
      <c r="I42" s="278"/>
      <c r="J42" s="278"/>
      <c r="K42" s="276"/>
    </row>
    <row r="43" spans="2:11" s="1" customFormat="1" ht="15" customHeight="1">
      <c r="B43" s="279"/>
      <c r="C43" s="280"/>
      <c r="D43" s="278"/>
      <c r="E43" s="281"/>
      <c r="F43" s="278"/>
      <c r="G43" s="278" t="s">
        <v>877</v>
      </c>
      <c r="H43" s="278"/>
      <c r="I43" s="278"/>
      <c r="J43" s="278"/>
      <c r="K43" s="276"/>
    </row>
    <row r="44" spans="2:11" s="1" customFormat="1" ht="15" customHeight="1">
      <c r="B44" s="279"/>
      <c r="C44" s="280"/>
      <c r="D44" s="278"/>
      <c r="E44" s="281" t="s">
        <v>878</v>
      </c>
      <c r="F44" s="278"/>
      <c r="G44" s="278" t="s">
        <v>879</v>
      </c>
      <c r="H44" s="278"/>
      <c r="I44" s="278"/>
      <c r="J44" s="278"/>
      <c r="K44" s="276"/>
    </row>
    <row r="45" spans="2:11" s="1" customFormat="1" ht="15" customHeight="1">
      <c r="B45" s="279"/>
      <c r="C45" s="280"/>
      <c r="D45" s="278"/>
      <c r="E45" s="281" t="s">
        <v>107</v>
      </c>
      <c r="F45" s="278"/>
      <c r="G45" s="278" t="s">
        <v>880</v>
      </c>
      <c r="H45" s="278"/>
      <c r="I45" s="278"/>
      <c r="J45" s="278"/>
      <c r="K45" s="276"/>
    </row>
    <row r="46" spans="2:11" s="1" customFormat="1" ht="12.75" customHeight="1">
      <c r="B46" s="279"/>
      <c r="C46" s="280"/>
      <c r="D46" s="278"/>
      <c r="E46" s="278"/>
      <c r="F46" s="278"/>
      <c r="G46" s="278"/>
      <c r="H46" s="278"/>
      <c r="I46" s="278"/>
      <c r="J46" s="278"/>
      <c r="K46" s="276"/>
    </row>
    <row r="47" spans="2:11" s="1" customFormat="1" ht="15" customHeight="1">
      <c r="B47" s="279"/>
      <c r="C47" s="280"/>
      <c r="D47" s="278" t="s">
        <v>881</v>
      </c>
      <c r="E47" s="278"/>
      <c r="F47" s="278"/>
      <c r="G47" s="278"/>
      <c r="H47" s="278"/>
      <c r="I47" s="278"/>
      <c r="J47" s="278"/>
      <c r="K47" s="276"/>
    </row>
    <row r="48" spans="2:11" s="1" customFormat="1" ht="15" customHeight="1">
      <c r="B48" s="279"/>
      <c r="C48" s="280"/>
      <c r="D48" s="280"/>
      <c r="E48" s="278" t="s">
        <v>882</v>
      </c>
      <c r="F48" s="278"/>
      <c r="G48" s="278"/>
      <c r="H48" s="278"/>
      <c r="I48" s="278"/>
      <c r="J48" s="278"/>
      <c r="K48" s="276"/>
    </row>
    <row r="49" spans="2:11" s="1" customFormat="1" ht="15" customHeight="1">
      <c r="B49" s="279"/>
      <c r="C49" s="280"/>
      <c r="D49" s="280"/>
      <c r="E49" s="278" t="s">
        <v>883</v>
      </c>
      <c r="F49" s="278"/>
      <c r="G49" s="278"/>
      <c r="H49" s="278"/>
      <c r="I49" s="278"/>
      <c r="J49" s="278"/>
      <c r="K49" s="276"/>
    </row>
    <row r="50" spans="2:11" s="1" customFormat="1" ht="15" customHeight="1">
      <c r="B50" s="279"/>
      <c r="C50" s="280"/>
      <c r="D50" s="280"/>
      <c r="E50" s="278" t="s">
        <v>884</v>
      </c>
      <c r="F50" s="278"/>
      <c r="G50" s="278"/>
      <c r="H50" s="278"/>
      <c r="I50" s="278"/>
      <c r="J50" s="278"/>
      <c r="K50" s="276"/>
    </row>
    <row r="51" spans="2:11" s="1" customFormat="1" ht="15" customHeight="1">
      <c r="B51" s="279"/>
      <c r="C51" s="280"/>
      <c r="D51" s="278" t="s">
        <v>885</v>
      </c>
      <c r="E51" s="278"/>
      <c r="F51" s="278"/>
      <c r="G51" s="278"/>
      <c r="H51" s="278"/>
      <c r="I51" s="278"/>
      <c r="J51" s="278"/>
      <c r="K51" s="276"/>
    </row>
    <row r="52" spans="2:11" s="1" customFormat="1" ht="25.5" customHeight="1">
      <c r="B52" s="274"/>
      <c r="C52" s="275" t="s">
        <v>886</v>
      </c>
      <c r="D52" s="275"/>
      <c r="E52" s="275"/>
      <c r="F52" s="275"/>
      <c r="G52" s="275"/>
      <c r="H52" s="275"/>
      <c r="I52" s="275"/>
      <c r="J52" s="275"/>
      <c r="K52" s="276"/>
    </row>
    <row r="53" spans="2:11" s="1" customFormat="1" ht="5.25" customHeight="1">
      <c r="B53" s="274"/>
      <c r="C53" s="277"/>
      <c r="D53" s="277"/>
      <c r="E53" s="277"/>
      <c r="F53" s="277"/>
      <c r="G53" s="277"/>
      <c r="H53" s="277"/>
      <c r="I53" s="277"/>
      <c r="J53" s="277"/>
      <c r="K53" s="276"/>
    </row>
    <row r="54" spans="2:11" s="1" customFormat="1" ht="15" customHeight="1">
      <c r="B54" s="274"/>
      <c r="C54" s="278" t="s">
        <v>887</v>
      </c>
      <c r="D54" s="278"/>
      <c r="E54" s="278"/>
      <c r="F54" s="278"/>
      <c r="G54" s="278"/>
      <c r="H54" s="278"/>
      <c r="I54" s="278"/>
      <c r="J54" s="278"/>
      <c r="K54" s="276"/>
    </row>
    <row r="55" spans="2:11" s="1" customFormat="1" ht="15" customHeight="1">
      <c r="B55" s="274"/>
      <c r="C55" s="278" t="s">
        <v>888</v>
      </c>
      <c r="D55" s="278"/>
      <c r="E55" s="278"/>
      <c r="F55" s="278"/>
      <c r="G55" s="278"/>
      <c r="H55" s="278"/>
      <c r="I55" s="278"/>
      <c r="J55" s="278"/>
      <c r="K55" s="276"/>
    </row>
    <row r="56" spans="2:11" s="1" customFormat="1" ht="12.75" customHeight="1">
      <c r="B56" s="274"/>
      <c r="C56" s="278"/>
      <c r="D56" s="278"/>
      <c r="E56" s="278"/>
      <c r="F56" s="278"/>
      <c r="G56" s="278"/>
      <c r="H56" s="278"/>
      <c r="I56" s="278"/>
      <c r="J56" s="278"/>
      <c r="K56" s="276"/>
    </row>
    <row r="57" spans="2:11" s="1" customFormat="1" ht="15" customHeight="1">
      <c r="B57" s="274"/>
      <c r="C57" s="278" t="s">
        <v>889</v>
      </c>
      <c r="D57" s="278"/>
      <c r="E57" s="278"/>
      <c r="F57" s="278"/>
      <c r="G57" s="278"/>
      <c r="H57" s="278"/>
      <c r="I57" s="278"/>
      <c r="J57" s="278"/>
      <c r="K57" s="276"/>
    </row>
    <row r="58" spans="2:11" s="1" customFormat="1" ht="15" customHeight="1">
      <c r="B58" s="274"/>
      <c r="C58" s="280"/>
      <c r="D58" s="278" t="s">
        <v>890</v>
      </c>
      <c r="E58" s="278"/>
      <c r="F58" s="278"/>
      <c r="G58" s="278"/>
      <c r="H58" s="278"/>
      <c r="I58" s="278"/>
      <c r="J58" s="278"/>
      <c r="K58" s="276"/>
    </row>
    <row r="59" spans="2:11" s="1" customFormat="1" ht="15" customHeight="1">
      <c r="B59" s="274"/>
      <c r="C59" s="280"/>
      <c r="D59" s="278" t="s">
        <v>891</v>
      </c>
      <c r="E59" s="278"/>
      <c r="F59" s="278"/>
      <c r="G59" s="278"/>
      <c r="H59" s="278"/>
      <c r="I59" s="278"/>
      <c r="J59" s="278"/>
      <c r="K59" s="276"/>
    </row>
    <row r="60" spans="2:11" s="1" customFormat="1" ht="15" customHeight="1">
      <c r="B60" s="274"/>
      <c r="C60" s="280"/>
      <c r="D60" s="278" t="s">
        <v>892</v>
      </c>
      <c r="E60" s="278"/>
      <c r="F60" s="278"/>
      <c r="G60" s="278"/>
      <c r="H60" s="278"/>
      <c r="I60" s="278"/>
      <c r="J60" s="278"/>
      <c r="K60" s="276"/>
    </row>
    <row r="61" spans="2:11" s="1" customFormat="1" ht="15" customHeight="1">
      <c r="B61" s="274"/>
      <c r="C61" s="280"/>
      <c r="D61" s="278" t="s">
        <v>893</v>
      </c>
      <c r="E61" s="278"/>
      <c r="F61" s="278"/>
      <c r="G61" s="278"/>
      <c r="H61" s="278"/>
      <c r="I61" s="278"/>
      <c r="J61" s="278"/>
      <c r="K61" s="276"/>
    </row>
    <row r="62" spans="2:11" s="1" customFormat="1" ht="15" customHeight="1">
      <c r="B62" s="274"/>
      <c r="C62" s="280"/>
      <c r="D62" s="283" t="s">
        <v>894</v>
      </c>
      <c r="E62" s="283"/>
      <c r="F62" s="283"/>
      <c r="G62" s="283"/>
      <c r="H62" s="283"/>
      <c r="I62" s="283"/>
      <c r="J62" s="283"/>
      <c r="K62" s="276"/>
    </row>
    <row r="63" spans="2:11" s="1" customFormat="1" ht="15" customHeight="1">
      <c r="B63" s="274"/>
      <c r="C63" s="280"/>
      <c r="D63" s="278" t="s">
        <v>895</v>
      </c>
      <c r="E63" s="278"/>
      <c r="F63" s="278"/>
      <c r="G63" s="278"/>
      <c r="H63" s="278"/>
      <c r="I63" s="278"/>
      <c r="J63" s="278"/>
      <c r="K63" s="276"/>
    </row>
    <row r="64" spans="2:11" s="1" customFormat="1" ht="12.75" customHeight="1">
      <c r="B64" s="274"/>
      <c r="C64" s="280"/>
      <c r="D64" s="280"/>
      <c r="E64" s="284"/>
      <c r="F64" s="280"/>
      <c r="G64" s="280"/>
      <c r="H64" s="280"/>
      <c r="I64" s="280"/>
      <c r="J64" s="280"/>
      <c r="K64" s="276"/>
    </row>
    <row r="65" spans="2:11" s="1" customFormat="1" ht="15" customHeight="1">
      <c r="B65" s="274"/>
      <c r="C65" s="280"/>
      <c r="D65" s="278" t="s">
        <v>896</v>
      </c>
      <c r="E65" s="278"/>
      <c r="F65" s="278"/>
      <c r="G65" s="278"/>
      <c r="H65" s="278"/>
      <c r="I65" s="278"/>
      <c r="J65" s="278"/>
      <c r="K65" s="276"/>
    </row>
    <row r="66" spans="2:11" s="1" customFormat="1" ht="15" customHeight="1">
      <c r="B66" s="274"/>
      <c r="C66" s="280"/>
      <c r="D66" s="283" t="s">
        <v>897</v>
      </c>
      <c r="E66" s="283"/>
      <c r="F66" s="283"/>
      <c r="G66" s="283"/>
      <c r="H66" s="283"/>
      <c r="I66" s="283"/>
      <c r="J66" s="283"/>
      <c r="K66" s="276"/>
    </row>
    <row r="67" spans="2:11" s="1" customFormat="1" ht="15" customHeight="1">
      <c r="B67" s="274"/>
      <c r="C67" s="280"/>
      <c r="D67" s="278" t="s">
        <v>898</v>
      </c>
      <c r="E67" s="278"/>
      <c r="F67" s="278"/>
      <c r="G67" s="278"/>
      <c r="H67" s="278"/>
      <c r="I67" s="278"/>
      <c r="J67" s="278"/>
      <c r="K67" s="276"/>
    </row>
    <row r="68" spans="2:11" s="1" customFormat="1" ht="15" customHeight="1">
      <c r="B68" s="274"/>
      <c r="C68" s="280"/>
      <c r="D68" s="278" t="s">
        <v>899</v>
      </c>
      <c r="E68" s="278"/>
      <c r="F68" s="278"/>
      <c r="G68" s="278"/>
      <c r="H68" s="278"/>
      <c r="I68" s="278"/>
      <c r="J68" s="278"/>
      <c r="K68" s="276"/>
    </row>
    <row r="69" spans="2:11" s="1" customFormat="1" ht="15" customHeight="1">
      <c r="B69" s="274"/>
      <c r="C69" s="280"/>
      <c r="D69" s="278" t="s">
        <v>900</v>
      </c>
      <c r="E69" s="278"/>
      <c r="F69" s="278"/>
      <c r="G69" s="278"/>
      <c r="H69" s="278"/>
      <c r="I69" s="278"/>
      <c r="J69" s="278"/>
      <c r="K69" s="276"/>
    </row>
    <row r="70" spans="2:11" s="1" customFormat="1" ht="15" customHeight="1">
      <c r="B70" s="274"/>
      <c r="C70" s="280"/>
      <c r="D70" s="278" t="s">
        <v>901</v>
      </c>
      <c r="E70" s="278"/>
      <c r="F70" s="278"/>
      <c r="G70" s="278"/>
      <c r="H70" s="278"/>
      <c r="I70" s="278"/>
      <c r="J70" s="278"/>
      <c r="K70" s="276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294" t="s">
        <v>902</v>
      </c>
      <c r="D75" s="294"/>
      <c r="E75" s="294"/>
      <c r="F75" s="294"/>
      <c r="G75" s="294"/>
      <c r="H75" s="294"/>
      <c r="I75" s="294"/>
      <c r="J75" s="294"/>
      <c r="K75" s="295"/>
    </row>
    <row r="76" spans="2:11" s="1" customFormat="1" ht="17.25" customHeight="1">
      <c r="B76" s="293"/>
      <c r="C76" s="296" t="s">
        <v>903</v>
      </c>
      <c r="D76" s="296"/>
      <c r="E76" s="296"/>
      <c r="F76" s="296" t="s">
        <v>904</v>
      </c>
      <c r="G76" s="297"/>
      <c r="H76" s="296" t="s">
        <v>51</v>
      </c>
      <c r="I76" s="296" t="s">
        <v>54</v>
      </c>
      <c r="J76" s="296" t="s">
        <v>905</v>
      </c>
      <c r="K76" s="295"/>
    </row>
    <row r="77" spans="2:11" s="1" customFormat="1" ht="17.25" customHeight="1">
      <c r="B77" s="293"/>
      <c r="C77" s="298" t="s">
        <v>906</v>
      </c>
      <c r="D77" s="298"/>
      <c r="E77" s="298"/>
      <c r="F77" s="299" t="s">
        <v>907</v>
      </c>
      <c r="G77" s="300"/>
      <c r="H77" s="298"/>
      <c r="I77" s="298"/>
      <c r="J77" s="298" t="s">
        <v>908</v>
      </c>
      <c r="K77" s="295"/>
    </row>
    <row r="78" spans="2:11" s="1" customFormat="1" ht="5.25" customHeight="1">
      <c r="B78" s="293"/>
      <c r="C78" s="301"/>
      <c r="D78" s="301"/>
      <c r="E78" s="301"/>
      <c r="F78" s="301"/>
      <c r="G78" s="302"/>
      <c r="H78" s="301"/>
      <c r="I78" s="301"/>
      <c r="J78" s="301"/>
      <c r="K78" s="295"/>
    </row>
    <row r="79" spans="2:11" s="1" customFormat="1" ht="15" customHeight="1">
      <c r="B79" s="293"/>
      <c r="C79" s="281" t="s">
        <v>50</v>
      </c>
      <c r="D79" s="301"/>
      <c r="E79" s="301"/>
      <c r="F79" s="303" t="s">
        <v>909</v>
      </c>
      <c r="G79" s="302"/>
      <c r="H79" s="281" t="s">
        <v>910</v>
      </c>
      <c r="I79" s="281" t="s">
        <v>911</v>
      </c>
      <c r="J79" s="281">
        <v>20</v>
      </c>
      <c r="K79" s="295"/>
    </row>
    <row r="80" spans="2:11" s="1" customFormat="1" ht="15" customHeight="1">
      <c r="B80" s="293"/>
      <c r="C80" s="281" t="s">
        <v>912</v>
      </c>
      <c r="D80" s="281"/>
      <c r="E80" s="281"/>
      <c r="F80" s="303" t="s">
        <v>909</v>
      </c>
      <c r="G80" s="302"/>
      <c r="H80" s="281" t="s">
        <v>913</v>
      </c>
      <c r="I80" s="281" t="s">
        <v>911</v>
      </c>
      <c r="J80" s="281">
        <v>120</v>
      </c>
      <c r="K80" s="295"/>
    </row>
    <row r="81" spans="2:11" s="1" customFormat="1" ht="15" customHeight="1">
      <c r="B81" s="304"/>
      <c r="C81" s="281" t="s">
        <v>914</v>
      </c>
      <c r="D81" s="281"/>
      <c r="E81" s="281"/>
      <c r="F81" s="303" t="s">
        <v>915</v>
      </c>
      <c r="G81" s="302"/>
      <c r="H81" s="281" t="s">
        <v>916</v>
      </c>
      <c r="I81" s="281" t="s">
        <v>911</v>
      </c>
      <c r="J81" s="281">
        <v>50</v>
      </c>
      <c r="K81" s="295"/>
    </row>
    <row r="82" spans="2:11" s="1" customFormat="1" ht="15" customHeight="1">
      <c r="B82" s="304"/>
      <c r="C82" s="281" t="s">
        <v>917</v>
      </c>
      <c r="D82" s="281"/>
      <c r="E82" s="281"/>
      <c r="F82" s="303" t="s">
        <v>909</v>
      </c>
      <c r="G82" s="302"/>
      <c r="H82" s="281" t="s">
        <v>918</v>
      </c>
      <c r="I82" s="281" t="s">
        <v>919</v>
      </c>
      <c r="J82" s="281"/>
      <c r="K82" s="295"/>
    </row>
    <row r="83" spans="2:11" s="1" customFormat="1" ht="15" customHeight="1">
      <c r="B83" s="304"/>
      <c r="C83" s="305" t="s">
        <v>920</v>
      </c>
      <c r="D83" s="305"/>
      <c r="E83" s="305"/>
      <c r="F83" s="306" t="s">
        <v>915</v>
      </c>
      <c r="G83" s="305"/>
      <c r="H83" s="305" t="s">
        <v>921</v>
      </c>
      <c r="I83" s="305" t="s">
        <v>911</v>
      </c>
      <c r="J83" s="305">
        <v>15</v>
      </c>
      <c r="K83" s="295"/>
    </row>
    <row r="84" spans="2:11" s="1" customFormat="1" ht="15" customHeight="1">
      <c r="B84" s="304"/>
      <c r="C84" s="305" t="s">
        <v>922</v>
      </c>
      <c r="D84" s="305"/>
      <c r="E84" s="305"/>
      <c r="F84" s="306" t="s">
        <v>915</v>
      </c>
      <c r="G84" s="305"/>
      <c r="H84" s="305" t="s">
        <v>923</v>
      </c>
      <c r="I84" s="305" t="s">
        <v>911</v>
      </c>
      <c r="J84" s="305">
        <v>15</v>
      </c>
      <c r="K84" s="295"/>
    </row>
    <row r="85" spans="2:11" s="1" customFormat="1" ht="15" customHeight="1">
      <c r="B85" s="304"/>
      <c r="C85" s="305" t="s">
        <v>924</v>
      </c>
      <c r="D85" s="305"/>
      <c r="E85" s="305"/>
      <c r="F85" s="306" t="s">
        <v>915</v>
      </c>
      <c r="G85" s="305"/>
      <c r="H85" s="305" t="s">
        <v>925</v>
      </c>
      <c r="I85" s="305" t="s">
        <v>911</v>
      </c>
      <c r="J85" s="305">
        <v>20</v>
      </c>
      <c r="K85" s="295"/>
    </row>
    <row r="86" spans="2:11" s="1" customFormat="1" ht="15" customHeight="1">
      <c r="B86" s="304"/>
      <c r="C86" s="305" t="s">
        <v>926</v>
      </c>
      <c r="D86" s="305"/>
      <c r="E86" s="305"/>
      <c r="F86" s="306" t="s">
        <v>915</v>
      </c>
      <c r="G86" s="305"/>
      <c r="H86" s="305" t="s">
        <v>927</v>
      </c>
      <c r="I86" s="305" t="s">
        <v>911</v>
      </c>
      <c r="J86" s="305">
        <v>20</v>
      </c>
      <c r="K86" s="295"/>
    </row>
    <row r="87" spans="2:11" s="1" customFormat="1" ht="15" customHeight="1">
      <c r="B87" s="304"/>
      <c r="C87" s="281" t="s">
        <v>928</v>
      </c>
      <c r="D87" s="281"/>
      <c r="E87" s="281"/>
      <c r="F87" s="303" t="s">
        <v>915</v>
      </c>
      <c r="G87" s="302"/>
      <c r="H87" s="281" t="s">
        <v>929</v>
      </c>
      <c r="I87" s="281" t="s">
        <v>911</v>
      </c>
      <c r="J87" s="281">
        <v>50</v>
      </c>
      <c r="K87" s="295"/>
    </row>
    <row r="88" spans="2:11" s="1" customFormat="1" ht="15" customHeight="1">
      <c r="B88" s="304"/>
      <c r="C88" s="281" t="s">
        <v>930</v>
      </c>
      <c r="D88" s="281"/>
      <c r="E88" s="281"/>
      <c r="F88" s="303" t="s">
        <v>915</v>
      </c>
      <c r="G88" s="302"/>
      <c r="H88" s="281" t="s">
        <v>931</v>
      </c>
      <c r="I88" s="281" t="s">
        <v>911</v>
      </c>
      <c r="J88" s="281">
        <v>20</v>
      </c>
      <c r="K88" s="295"/>
    </row>
    <row r="89" spans="2:11" s="1" customFormat="1" ht="15" customHeight="1">
      <c r="B89" s="304"/>
      <c r="C89" s="281" t="s">
        <v>932</v>
      </c>
      <c r="D89" s="281"/>
      <c r="E89" s="281"/>
      <c r="F89" s="303" t="s">
        <v>915</v>
      </c>
      <c r="G89" s="302"/>
      <c r="H89" s="281" t="s">
        <v>933</v>
      </c>
      <c r="I89" s="281" t="s">
        <v>911</v>
      </c>
      <c r="J89" s="281">
        <v>20</v>
      </c>
      <c r="K89" s="295"/>
    </row>
    <row r="90" spans="2:11" s="1" customFormat="1" ht="15" customHeight="1">
      <c r="B90" s="304"/>
      <c r="C90" s="281" t="s">
        <v>934</v>
      </c>
      <c r="D90" s="281"/>
      <c r="E90" s="281"/>
      <c r="F90" s="303" t="s">
        <v>915</v>
      </c>
      <c r="G90" s="302"/>
      <c r="H90" s="281" t="s">
        <v>935</v>
      </c>
      <c r="I90" s="281" t="s">
        <v>911</v>
      </c>
      <c r="J90" s="281">
        <v>50</v>
      </c>
      <c r="K90" s="295"/>
    </row>
    <row r="91" spans="2:11" s="1" customFormat="1" ht="15" customHeight="1">
      <c r="B91" s="304"/>
      <c r="C91" s="281" t="s">
        <v>936</v>
      </c>
      <c r="D91" s="281"/>
      <c r="E91" s="281"/>
      <c r="F91" s="303" t="s">
        <v>915</v>
      </c>
      <c r="G91" s="302"/>
      <c r="H91" s="281" t="s">
        <v>936</v>
      </c>
      <c r="I91" s="281" t="s">
        <v>911</v>
      </c>
      <c r="J91" s="281">
        <v>50</v>
      </c>
      <c r="K91" s="295"/>
    </row>
    <row r="92" spans="2:11" s="1" customFormat="1" ht="15" customHeight="1">
      <c r="B92" s="304"/>
      <c r="C92" s="281" t="s">
        <v>937</v>
      </c>
      <c r="D92" s="281"/>
      <c r="E92" s="281"/>
      <c r="F92" s="303" t="s">
        <v>915</v>
      </c>
      <c r="G92" s="302"/>
      <c r="H92" s="281" t="s">
        <v>938</v>
      </c>
      <c r="I92" s="281" t="s">
        <v>911</v>
      </c>
      <c r="J92" s="281">
        <v>255</v>
      </c>
      <c r="K92" s="295"/>
    </row>
    <row r="93" spans="2:11" s="1" customFormat="1" ht="15" customHeight="1">
      <c r="B93" s="304"/>
      <c r="C93" s="281" t="s">
        <v>939</v>
      </c>
      <c r="D93" s="281"/>
      <c r="E93" s="281"/>
      <c r="F93" s="303" t="s">
        <v>909</v>
      </c>
      <c r="G93" s="302"/>
      <c r="H93" s="281" t="s">
        <v>940</v>
      </c>
      <c r="I93" s="281" t="s">
        <v>941</v>
      </c>
      <c r="J93" s="281"/>
      <c r="K93" s="295"/>
    </row>
    <row r="94" spans="2:11" s="1" customFormat="1" ht="15" customHeight="1">
      <c r="B94" s="304"/>
      <c r="C94" s="281" t="s">
        <v>942</v>
      </c>
      <c r="D94" s="281"/>
      <c r="E94" s="281"/>
      <c r="F94" s="303" t="s">
        <v>909</v>
      </c>
      <c r="G94" s="302"/>
      <c r="H94" s="281" t="s">
        <v>943</v>
      </c>
      <c r="I94" s="281" t="s">
        <v>944</v>
      </c>
      <c r="J94" s="281"/>
      <c r="K94" s="295"/>
    </row>
    <row r="95" spans="2:11" s="1" customFormat="1" ht="15" customHeight="1">
      <c r="B95" s="304"/>
      <c r="C95" s="281" t="s">
        <v>945</v>
      </c>
      <c r="D95" s="281"/>
      <c r="E95" s="281"/>
      <c r="F95" s="303" t="s">
        <v>909</v>
      </c>
      <c r="G95" s="302"/>
      <c r="H95" s="281" t="s">
        <v>945</v>
      </c>
      <c r="I95" s="281" t="s">
        <v>944</v>
      </c>
      <c r="J95" s="281"/>
      <c r="K95" s="295"/>
    </row>
    <row r="96" spans="2:11" s="1" customFormat="1" ht="15" customHeight="1">
      <c r="B96" s="304"/>
      <c r="C96" s="281" t="s">
        <v>35</v>
      </c>
      <c r="D96" s="281"/>
      <c r="E96" s="281"/>
      <c r="F96" s="303" t="s">
        <v>909</v>
      </c>
      <c r="G96" s="302"/>
      <c r="H96" s="281" t="s">
        <v>946</v>
      </c>
      <c r="I96" s="281" t="s">
        <v>944</v>
      </c>
      <c r="J96" s="281"/>
      <c r="K96" s="295"/>
    </row>
    <row r="97" spans="2:11" s="1" customFormat="1" ht="15" customHeight="1">
      <c r="B97" s="304"/>
      <c r="C97" s="281" t="s">
        <v>45</v>
      </c>
      <c r="D97" s="281"/>
      <c r="E97" s="281"/>
      <c r="F97" s="303" t="s">
        <v>909</v>
      </c>
      <c r="G97" s="302"/>
      <c r="H97" s="281" t="s">
        <v>947</v>
      </c>
      <c r="I97" s="281" t="s">
        <v>944</v>
      </c>
      <c r="J97" s="281"/>
      <c r="K97" s="295"/>
    </row>
    <row r="98" spans="2:11" s="1" customFormat="1" ht="15" customHeight="1">
      <c r="B98" s="307"/>
      <c r="C98" s="308"/>
      <c r="D98" s="308"/>
      <c r="E98" s="308"/>
      <c r="F98" s="308"/>
      <c r="G98" s="308"/>
      <c r="H98" s="308"/>
      <c r="I98" s="308"/>
      <c r="J98" s="308"/>
      <c r="K98" s="309"/>
    </row>
    <row r="99" spans="2:11" s="1" customFormat="1" ht="18.7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0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294" t="s">
        <v>948</v>
      </c>
      <c r="D102" s="294"/>
      <c r="E102" s="294"/>
      <c r="F102" s="294"/>
      <c r="G102" s="294"/>
      <c r="H102" s="294"/>
      <c r="I102" s="294"/>
      <c r="J102" s="294"/>
      <c r="K102" s="295"/>
    </row>
    <row r="103" spans="2:11" s="1" customFormat="1" ht="17.25" customHeight="1">
      <c r="B103" s="293"/>
      <c r="C103" s="296" t="s">
        <v>903</v>
      </c>
      <c r="D103" s="296"/>
      <c r="E103" s="296"/>
      <c r="F103" s="296" t="s">
        <v>904</v>
      </c>
      <c r="G103" s="297"/>
      <c r="H103" s="296" t="s">
        <v>51</v>
      </c>
      <c r="I103" s="296" t="s">
        <v>54</v>
      </c>
      <c r="J103" s="296" t="s">
        <v>905</v>
      </c>
      <c r="K103" s="295"/>
    </row>
    <row r="104" spans="2:11" s="1" customFormat="1" ht="17.25" customHeight="1">
      <c r="B104" s="293"/>
      <c r="C104" s="298" t="s">
        <v>906</v>
      </c>
      <c r="D104" s="298"/>
      <c r="E104" s="298"/>
      <c r="F104" s="299" t="s">
        <v>907</v>
      </c>
      <c r="G104" s="300"/>
      <c r="H104" s="298"/>
      <c r="I104" s="298"/>
      <c r="J104" s="298" t="s">
        <v>908</v>
      </c>
      <c r="K104" s="295"/>
    </row>
    <row r="105" spans="2:11" s="1" customFormat="1" ht="5.25" customHeight="1">
      <c r="B105" s="293"/>
      <c r="C105" s="296"/>
      <c r="D105" s="296"/>
      <c r="E105" s="296"/>
      <c r="F105" s="296"/>
      <c r="G105" s="312"/>
      <c r="H105" s="296"/>
      <c r="I105" s="296"/>
      <c r="J105" s="296"/>
      <c r="K105" s="295"/>
    </row>
    <row r="106" spans="2:11" s="1" customFormat="1" ht="15" customHeight="1">
      <c r="B106" s="293"/>
      <c r="C106" s="281" t="s">
        <v>50</v>
      </c>
      <c r="D106" s="301"/>
      <c r="E106" s="301"/>
      <c r="F106" s="303" t="s">
        <v>909</v>
      </c>
      <c r="G106" s="312"/>
      <c r="H106" s="281" t="s">
        <v>949</v>
      </c>
      <c r="I106" s="281" t="s">
        <v>911</v>
      </c>
      <c r="J106" s="281">
        <v>20</v>
      </c>
      <c r="K106" s="295"/>
    </row>
    <row r="107" spans="2:11" s="1" customFormat="1" ht="15" customHeight="1">
      <c r="B107" s="293"/>
      <c r="C107" s="281" t="s">
        <v>912</v>
      </c>
      <c r="D107" s="281"/>
      <c r="E107" s="281"/>
      <c r="F107" s="303" t="s">
        <v>909</v>
      </c>
      <c r="G107" s="281"/>
      <c r="H107" s="281" t="s">
        <v>949</v>
      </c>
      <c r="I107" s="281" t="s">
        <v>911</v>
      </c>
      <c r="J107" s="281">
        <v>120</v>
      </c>
      <c r="K107" s="295"/>
    </row>
    <row r="108" spans="2:11" s="1" customFormat="1" ht="15" customHeight="1">
      <c r="B108" s="304"/>
      <c r="C108" s="281" t="s">
        <v>914</v>
      </c>
      <c r="D108" s="281"/>
      <c r="E108" s="281"/>
      <c r="F108" s="303" t="s">
        <v>915</v>
      </c>
      <c r="G108" s="281"/>
      <c r="H108" s="281" t="s">
        <v>949</v>
      </c>
      <c r="I108" s="281" t="s">
        <v>911</v>
      </c>
      <c r="J108" s="281">
        <v>50</v>
      </c>
      <c r="K108" s="295"/>
    </row>
    <row r="109" spans="2:11" s="1" customFormat="1" ht="15" customHeight="1">
      <c r="B109" s="304"/>
      <c r="C109" s="281" t="s">
        <v>917</v>
      </c>
      <c r="D109" s="281"/>
      <c r="E109" s="281"/>
      <c r="F109" s="303" t="s">
        <v>909</v>
      </c>
      <c r="G109" s="281"/>
      <c r="H109" s="281" t="s">
        <v>949</v>
      </c>
      <c r="I109" s="281" t="s">
        <v>919</v>
      </c>
      <c r="J109" s="281"/>
      <c r="K109" s="295"/>
    </row>
    <row r="110" spans="2:11" s="1" customFormat="1" ht="15" customHeight="1">
      <c r="B110" s="304"/>
      <c r="C110" s="281" t="s">
        <v>928</v>
      </c>
      <c r="D110" s="281"/>
      <c r="E110" s="281"/>
      <c r="F110" s="303" t="s">
        <v>915</v>
      </c>
      <c r="G110" s="281"/>
      <c r="H110" s="281" t="s">
        <v>949</v>
      </c>
      <c r="I110" s="281" t="s">
        <v>911</v>
      </c>
      <c r="J110" s="281">
        <v>50</v>
      </c>
      <c r="K110" s="295"/>
    </row>
    <row r="111" spans="2:11" s="1" customFormat="1" ht="15" customHeight="1">
      <c r="B111" s="304"/>
      <c r="C111" s="281" t="s">
        <v>936</v>
      </c>
      <c r="D111" s="281"/>
      <c r="E111" s="281"/>
      <c r="F111" s="303" t="s">
        <v>915</v>
      </c>
      <c r="G111" s="281"/>
      <c r="H111" s="281" t="s">
        <v>949</v>
      </c>
      <c r="I111" s="281" t="s">
        <v>911</v>
      </c>
      <c r="J111" s="281">
        <v>50</v>
      </c>
      <c r="K111" s="295"/>
    </row>
    <row r="112" spans="2:11" s="1" customFormat="1" ht="15" customHeight="1">
      <c r="B112" s="304"/>
      <c r="C112" s="281" t="s">
        <v>934</v>
      </c>
      <c r="D112" s="281"/>
      <c r="E112" s="281"/>
      <c r="F112" s="303" t="s">
        <v>915</v>
      </c>
      <c r="G112" s="281"/>
      <c r="H112" s="281" t="s">
        <v>949</v>
      </c>
      <c r="I112" s="281" t="s">
        <v>911</v>
      </c>
      <c r="J112" s="281">
        <v>50</v>
      </c>
      <c r="K112" s="295"/>
    </row>
    <row r="113" spans="2:11" s="1" customFormat="1" ht="15" customHeight="1">
      <c r="B113" s="304"/>
      <c r="C113" s="281" t="s">
        <v>50</v>
      </c>
      <c r="D113" s="281"/>
      <c r="E113" s="281"/>
      <c r="F113" s="303" t="s">
        <v>909</v>
      </c>
      <c r="G113" s="281"/>
      <c r="H113" s="281" t="s">
        <v>950</v>
      </c>
      <c r="I113" s="281" t="s">
        <v>911</v>
      </c>
      <c r="J113" s="281">
        <v>20</v>
      </c>
      <c r="K113" s="295"/>
    </row>
    <row r="114" spans="2:11" s="1" customFormat="1" ht="15" customHeight="1">
      <c r="B114" s="304"/>
      <c r="C114" s="281" t="s">
        <v>951</v>
      </c>
      <c r="D114" s="281"/>
      <c r="E114" s="281"/>
      <c r="F114" s="303" t="s">
        <v>909</v>
      </c>
      <c r="G114" s="281"/>
      <c r="H114" s="281" t="s">
        <v>952</v>
      </c>
      <c r="I114" s="281" t="s">
        <v>911</v>
      </c>
      <c r="J114" s="281">
        <v>120</v>
      </c>
      <c r="K114" s="295"/>
    </row>
    <row r="115" spans="2:11" s="1" customFormat="1" ht="15" customHeight="1">
      <c r="B115" s="304"/>
      <c r="C115" s="281" t="s">
        <v>35</v>
      </c>
      <c r="D115" s="281"/>
      <c r="E115" s="281"/>
      <c r="F115" s="303" t="s">
        <v>909</v>
      </c>
      <c r="G115" s="281"/>
      <c r="H115" s="281" t="s">
        <v>953</v>
      </c>
      <c r="I115" s="281" t="s">
        <v>944</v>
      </c>
      <c r="J115" s="281"/>
      <c r="K115" s="295"/>
    </row>
    <row r="116" spans="2:11" s="1" customFormat="1" ht="15" customHeight="1">
      <c r="B116" s="304"/>
      <c r="C116" s="281" t="s">
        <v>45</v>
      </c>
      <c r="D116" s="281"/>
      <c r="E116" s="281"/>
      <c r="F116" s="303" t="s">
        <v>909</v>
      </c>
      <c r="G116" s="281"/>
      <c r="H116" s="281" t="s">
        <v>954</v>
      </c>
      <c r="I116" s="281" t="s">
        <v>944</v>
      </c>
      <c r="J116" s="281"/>
      <c r="K116" s="295"/>
    </row>
    <row r="117" spans="2:11" s="1" customFormat="1" ht="15" customHeight="1">
      <c r="B117" s="304"/>
      <c r="C117" s="281" t="s">
        <v>54</v>
      </c>
      <c r="D117" s="281"/>
      <c r="E117" s="281"/>
      <c r="F117" s="303" t="s">
        <v>909</v>
      </c>
      <c r="G117" s="281"/>
      <c r="H117" s="281" t="s">
        <v>955</v>
      </c>
      <c r="I117" s="281" t="s">
        <v>956</v>
      </c>
      <c r="J117" s="281"/>
      <c r="K117" s="295"/>
    </row>
    <row r="118" spans="2:11" s="1" customFormat="1" ht="15" customHeight="1">
      <c r="B118" s="307"/>
      <c r="C118" s="313"/>
      <c r="D118" s="313"/>
      <c r="E118" s="313"/>
      <c r="F118" s="313"/>
      <c r="G118" s="313"/>
      <c r="H118" s="313"/>
      <c r="I118" s="313"/>
      <c r="J118" s="313"/>
      <c r="K118" s="309"/>
    </row>
    <row r="119" spans="2:11" s="1" customFormat="1" ht="18.75" customHeight="1">
      <c r="B119" s="314"/>
      <c r="C119" s="278"/>
      <c r="D119" s="278"/>
      <c r="E119" s="278"/>
      <c r="F119" s="315"/>
      <c r="G119" s="278"/>
      <c r="H119" s="278"/>
      <c r="I119" s="278"/>
      <c r="J119" s="278"/>
      <c r="K119" s="314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72" t="s">
        <v>957</v>
      </c>
      <c r="D122" s="272"/>
      <c r="E122" s="272"/>
      <c r="F122" s="272"/>
      <c r="G122" s="272"/>
      <c r="H122" s="272"/>
      <c r="I122" s="272"/>
      <c r="J122" s="272"/>
      <c r="K122" s="320"/>
    </row>
    <row r="123" spans="2:11" s="1" customFormat="1" ht="17.25" customHeight="1">
      <c r="B123" s="321"/>
      <c r="C123" s="296" t="s">
        <v>903</v>
      </c>
      <c r="D123" s="296"/>
      <c r="E123" s="296"/>
      <c r="F123" s="296" t="s">
        <v>904</v>
      </c>
      <c r="G123" s="297"/>
      <c r="H123" s="296" t="s">
        <v>51</v>
      </c>
      <c r="I123" s="296" t="s">
        <v>54</v>
      </c>
      <c r="J123" s="296" t="s">
        <v>905</v>
      </c>
      <c r="K123" s="322"/>
    </row>
    <row r="124" spans="2:11" s="1" customFormat="1" ht="17.25" customHeight="1">
      <c r="B124" s="321"/>
      <c r="C124" s="298" t="s">
        <v>906</v>
      </c>
      <c r="D124" s="298"/>
      <c r="E124" s="298"/>
      <c r="F124" s="299" t="s">
        <v>907</v>
      </c>
      <c r="G124" s="300"/>
      <c r="H124" s="298"/>
      <c r="I124" s="298"/>
      <c r="J124" s="298" t="s">
        <v>908</v>
      </c>
      <c r="K124" s="322"/>
    </row>
    <row r="125" spans="2:11" s="1" customFormat="1" ht="5.25" customHeight="1">
      <c r="B125" s="323"/>
      <c r="C125" s="301"/>
      <c r="D125" s="301"/>
      <c r="E125" s="301"/>
      <c r="F125" s="301"/>
      <c r="G125" s="281"/>
      <c r="H125" s="301"/>
      <c r="I125" s="301"/>
      <c r="J125" s="301"/>
      <c r="K125" s="324"/>
    </row>
    <row r="126" spans="2:11" s="1" customFormat="1" ht="15" customHeight="1">
      <c r="B126" s="323"/>
      <c r="C126" s="281" t="s">
        <v>912</v>
      </c>
      <c r="D126" s="301"/>
      <c r="E126" s="301"/>
      <c r="F126" s="303" t="s">
        <v>909</v>
      </c>
      <c r="G126" s="281"/>
      <c r="H126" s="281" t="s">
        <v>949</v>
      </c>
      <c r="I126" s="281" t="s">
        <v>911</v>
      </c>
      <c r="J126" s="281">
        <v>120</v>
      </c>
      <c r="K126" s="325"/>
    </row>
    <row r="127" spans="2:11" s="1" customFormat="1" ht="15" customHeight="1">
      <c r="B127" s="323"/>
      <c r="C127" s="281" t="s">
        <v>958</v>
      </c>
      <c r="D127" s="281"/>
      <c r="E127" s="281"/>
      <c r="F127" s="303" t="s">
        <v>909</v>
      </c>
      <c r="G127" s="281"/>
      <c r="H127" s="281" t="s">
        <v>959</v>
      </c>
      <c r="I127" s="281" t="s">
        <v>911</v>
      </c>
      <c r="J127" s="281" t="s">
        <v>960</v>
      </c>
      <c r="K127" s="325"/>
    </row>
    <row r="128" spans="2:11" s="1" customFormat="1" ht="15" customHeight="1">
      <c r="B128" s="323"/>
      <c r="C128" s="281" t="s">
        <v>82</v>
      </c>
      <c r="D128" s="281"/>
      <c r="E128" s="281"/>
      <c r="F128" s="303" t="s">
        <v>909</v>
      </c>
      <c r="G128" s="281"/>
      <c r="H128" s="281" t="s">
        <v>961</v>
      </c>
      <c r="I128" s="281" t="s">
        <v>911</v>
      </c>
      <c r="J128" s="281" t="s">
        <v>960</v>
      </c>
      <c r="K128" s="325"/>
    </row>
    <row r="129" spans="2:11" s="1" customFormat="1" ht="15" customHeight="1">
      <c r="B129" s="323"/>
      <c r="C129" s="281" t="s">
        <v>920</v>
      </c>
      <c r="D129" s="281"/>
      <c r="E129" s="281"/>
      <c r="F129" s="303" t="s">
        <v>915</v>
      </c>
      <c r="G129" s="281"/>
      <c r="H129" s="281" t="s">
        <v>921</v>
      </c>
      <c r="I129" s="281" t="s">
        <v>911</v>
      </c>
      <c r="J129" s="281">
        <v>15</v>
      </c>
      <c r="K129" s="325"/>
    </row>
    <row r="130" spans="2:11" s="1" customFormat="1" ht="15" customHeight="1">
      <c r="B130" s="323"/>
      <c r="C130" s="305" t="s">
        <v>922</v>
      </c>
      <c r="D130" s="305"/>
      <c r="E130" s="305"/>
      <c r="F130" s="306" t="s">
        <v>915</v>
      </c>
      <c r="G130" s="305"/>
      <c r="H130" s="305" t="s">
        <v>923</v>
      </c>
      <c r="I130" s="305" t="s">
        <v>911</v>
      </c>
      <c r="J130" s="305">
        <v>15</v>
      </c>
      <c r="K130" s="325"/>
    </row>
    <row r="131" spans="2:11" s="1" customFormat="1" ht="15" customHeight="1">
      <c r="B131" s="323"/>
      <c r="C131" s="305" t="s">
        <v>924</v>
      </c>
      <c r="D131" s="305"/>
      <c r="E131" s="305"/>
      <c r="F131" s="306" t="s">
        <v>915</v>
      </c>
      <c r="G131" s="305"/>
      <c r="H131" s="305" t="s">
        <v>925</v>
      </c>
      <c r="I131" s="305" t="s">
        <v>911</v>
      </c>
      <c r="J131" s="305">
        <v>20</v>
      </c>
      <c r="K131" s="325"/>
    </row>
    <row r="132" spans="2:11" s="1" customFormat="1" ht="15" customHeight="1">
      <c r="B132" s="323"/>
      <c r="C132" s="305" t="s">
        <v>926</v>
      </c>
      <c r="D132" s="305"/>
      <c r="E132" s="305"/>
      <c r="F132" s="306" t="s">
        <v>915</v>
      </c>
      <c r="G132" s="305"/>
      <c r="H132" s="305" t="s">
        <v>927</v>
      </c>
      <c r="I132" s="305" t="s">
        <v>911</v>
      </c>
      <c r="J132" s="305">
        <v>20</v>
      </c>
      <c r="K132" s="325"/>
    </row>
    <row r="133" spans="2:11" s="1" customFormat="1" ht="15" customHeight="1">
      <c r="B133" s="323"/>
      <c r="C133" s="281" t="s">
        <v>914</v>
      </c>
      <c r="D133" s="281"/>
      <c r="E133" s="281"/>
      <c r="F133" s="303" t="s">
        <v>915</v>
      </c>
      <c r="G133" s="281"/>
      <c r="H133" s="281" t="s">
        <v>949</v>
      </c>
      <c r="I133" s="281" t="s">
        <v>911</v>
      </c>
      <c r="J133" s="281">
        <v>50</v>
      </c>
      <c r="K133" s="325"/>
    </row>
    <row r="134" spans="2:11" s="1" customFormat="1" ht="15" customHeight="1">
      <c r="B134" s="323"/>
      <c r="C134" s="281" t="s">
        <v>928</v>
      </c>
      <c r="D134" s="281"/>
      <c r="E134" s="281"/>
      <c r="F134" s="303" t="s">
        <v>915</v>
      </c>
      <c r="G134" s="281"/>
      <c r="H134" s="281" t="s">
        <v>949</v>
      </c>
      <c r="I134" s="281" t="s">
        <v>911</v>
      </c>
      <c r="J134" s="281">
        <v>50</v>
      </c>
      <c r="K134" s="325"/>
    </row>
    <row r="135" spans="2:11" s="1" customFormat="1" ht="15" customHeight="1">
      <c r="B135" s="323"/>
      <c r="C135" s="281" t="s">
        <v>934</v>
      </c>
      <c r="D135" s="281"/>
      <c r="E135" s="281"/>
      <c r="F135" s="303" t="s">
        <v>915</v>
      </c>
      <c r="G135" s="281"/>
      <c r="H135" s="281" t="s">
        <v>949</v>
      </c>
      <c r="I135" s="281" t="s">
        <v>911</v>
      </c>
      <c r="J135" s="281">
        <v>50</v>
      </c>
      <c r="K135" s="325"/>
    </row>
    <row r="136" spans="2:11" s="1" customFormat="1" ht="15" customHeight="1">
      <c r="B136" s="323"/>
      <c r="C136" s="281" t="s">
        <v>936</v>
      </c>
      <c r="D136" s="281"/>
      <c r="E136" s="281"/>
      <c r="F136" s="303" t="s">
        <v>915</v>
      </c>
      <c r="G136" s="281"/>
      <c r="H136" s="281" t="s">
        <v>949</v>
      </c>
      <c r="I136" s="281" t="s">
        <v>911</v>
      </c>
      <c r="J136" s="281">
        <v>50</v>
      </c>
      <c r="K136" s="325"/>
    </row>
    <row r="137" spans="2:11" s="1" customFormat="1" ht="15" customHeight="1">
      <c r="B137" s="323"/>
      <c r="C137" s="281" t="s">
        <v>937</v>
      </c>
      <c r="D137" s="281"/>
      <c r="E137" s="281"/>
      <c r="F137" s="303" t="s">
        <v>915</v>
      </c>
      <c r="G137" s="281"/>
      <c r="H137" s="281" t="s">
        <v>962</v>
      </c>
      <c r="I137" s="281" t="s">
        <v>911</v>
      </c>
      <c r="J137" s="281">
        <v>255</v>
      </c>
      <c r="K137" s="325"/>
    </row>
    <row r="138" spans="2:11" s="1" customFormat="1" ht="15" customHeight="1">
      <c r="B138" s="323"/>
      <c r="C138" s="281" t="s">
        <v>939</v>
      </c>
      <c r="D138" s="281"/>
      <c r="E138" s="281"/>
      <c r="F138" s="303" t="s">
        <v>909</v>
      </c>
      <c r="G138" s="281"/>
      <c r="H138" s="281" t="s">
        <v>963</v>
      </c>
      <c r="I138" s="281" t="s">
        <v>941</v>
      </c>
      <c r="J138" s="281"/>
      <c r="K138" s="325"/>
    </row>
    <row r="139" spans="2:11" s="1" customFormat="1" ht="15" customHeight="1">
      <c r="B139" s="323"/>
      <c r="C139" s="281" t="s">
        <v>942</v>
      </c>
      <c r="D139" s="281"/>
      <c r="E139" s="281"/>
      <c r="F139" s="303" t="s">
        <v>909</v>
      </c>
      <c r="G139" s="281"/>
      <c r="H139" s="281" t="s">
        <v>964</v>
      </c>
      <c r="I139" s="281" t="s">
        <v>944</v>
      </c>
      <c r="J139" s="281"/>
      <c r="K139" s="325"/>
    </row>
    <row r="140" spans="2:11" s="1" customFormat="1" ht="15" customHeight="1">
      <c r="B140" s="323"/>
      <c r="C140" s="281" t="s">
        <v>945</v>
      </c>
      <c r="D140" s="281"/>
      <c r="E140" s="281"/>
      <c r="F140" s="303" t="s">
        <v>909</v>
      </c>
      <c r="G140" s="281"/>
      <c r="H140" s="281" t="s">
        <v>945</v>
      </c>
      <c r="I140" s="281" t="s">
        <v>944</v>
      </c>
      <c r="J140" s="281"/>
      <c r="K140" s="325"/>
    </row>
    <row r="141" spans="2:11" s="1" customFormat="1" ht="15" customHeight="1">
      <c r="B141" s="323"/>
      <c r="C141" s="281" t="s">
        <v>35</v>
      </c>
      <c r="D141" s="281"/>
      <c r="E141" s="281"/>
      <c r="F141" s="303" t="s">
        <v>909</v>
      </c>
      <c r="G141" s="281"/>
      <c r="H141" s="281" t="s">
        <v>965</v>
      </c>
      <c r="I141" s="281" t="s">
        <v>944</v>
      </c>
      <c r="J141" s="281"/>
      <c r="K141" s="325"/>
    </row>
    <row r="142" spans="2:11" s="1" customFormat="1" ht="15" customHeight="1">
      <c r="B142" s="323"/>
      <c r="C142" s="281" t="s">
        <v>966</v>
      </c>
      <c r="D142" s="281"/>
      <c r="E142" s="281"/>
      <c r="F142" s="303" t="s">
        <v>909</v>
      </c>
      <c r="G142" s="281"/>
      <c r="H142" s="281" t="s">
        <v>967</v>
      </c>
      <c r="I142" s="281" t="s">
        <v>944</v>
      </c>
      <c r="J142" s="281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278"/>
      <c r="C144" s="278"/>
      <c r="D144" s="278"/>
      <c r="E144" s="278"/>
      <c r="F144" s="315"/>
      <c r="G144" s="278"/>
      <c r="H144" s="278"/>
      <c r="I144" s="278"/>
      <c r="J144" s="278"/>
      <c r="K144" s="278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294" t="s">
        <v>968</v>
      </c>
      <c r="D147" s="294"/>
      <c r="E147" s="294"/>
      <c r="F147" s="294"/>
      <c r="G147" s="294"/>
      <c r="H147" s="294"/>
      <c r="I147" s="294"/>
      <c r="J147" s="294"/>
      <c r="K147" s="295"/>
    </row>
    <row r="148" spans="2:11" s="1" customFormat="1" ht="17.25" customHeight="1">
      <c r="B148" s="293"/>
      <c r="C148" s="296" t="s">
        <v>903</v>
      </c>
      <c r="D148" s="296"/>
      <c r="E148" s="296"/>
      <c r="F148" s="296" t="s">
        <v>904</v>
      </c>
      <c r="G148" s="297"/>
      <c r="H148" s="296" t="s">
        <v>51</v>
      </c>
      <c r="I148" s="296" t="s">
        <v>54</v>
      </c>
      <c r="J148" s="296" t="s">
        <v>905</v>
      </c>
      <c r="K148" s="295"/>
    </row>
    <row r="149" spans="2:11" s="1" customFormat="1" ht="17.25" customHeight="1">
      <c r="B149" s="293"/>
      <c r="C149" s="298" t="s">
        <v>906</v>
      </c>
      <c r="D149" s="298"/>
      <c r="E149" s="298"/>
      <c r="F149" s="299" t="s">
        <v>907</v>
      </c>
      <c r="G149" s="300"/>
      <c r="H149" s="298"/>
      <c r="I149" s="298"/>
      <c r="J149" s="298" t="s">
        <v>908</v>
      </c>
      <c r="K149" s="295"/>
    </row>
    <row r="150" spans="2:11" s="1" customFormat="1" ht="5.25" customHeight="1">
      <c r="B150" s="304"/>
      <c r="C150" s="301"/>
      <c r="D150" s="301"/>
      <c r="E150" s="301"/>
      <c r="F150" s="301"/>
      <c r="G150" s="302"/>
      <c r="H150" s="301"/>
      <c r="I150" s="301"/>
      <c r="J150" s="301"/>
      <c r="K150" s="325"/>
    </row>
    <row r="151" spans="2:11" s="1" customFormat="1" ht="15" customHeight="1">
      <c r="B151" s="304"/>
      <c r="C151" s="329" t="s">
        <v>912</v>
      </c>
      <c r="D151" s="281"/>
      <c r="E151" s="281"/>
      <c r="F151" s="330" t="s">
        <v>909</v>
      </c>
      <c r="G151" s="281"/>
      <c r="H151" s="329" t="s">
        <v>949</v>
      </c>
      <c r="I151" s="329" t="s">
        <v>911</v>
      </c>
      <c r="J151" s="329">
        <v>120</v>
      </c>
      <c r="K151" s="325"/>
    </row>
    <row r="152" spans="2:11" s="1" customFormat="1" ht="15" customHeight="1">
      <c r="B152" s="304"/>
      <c r="C152" s="329" t="s">
        <v>958</v>
      </c>
      <c r="D152" s="281"/>
      <c r="E152" s="281"/>
      <c r="F152" s="330" t="s">
        <v>909</v>
      </c>
      <c r="G152" s="281"/>
      <c r="H152" s="329" t="s">
        <v>969</v>
      </c>
      <c r="I152" s="329" t="s">
        <v>911</v>
      </c>
      <c r="J152" s="329" t="s">
        <v>960</v>
      </c>
      <c r="K152" s="325"/>
    </row>
    <row r="153" spans="2:11" s="1" customFormat="1" ht="15" customHeight="1">
      <c r="B153" s="304"/>
      <c r="C153" s="329" t="s">
        <v>82</v>
      </c>
      <c r="D153" s="281"/>
      <c r="E153" s="281"/>
      <c r="F153" s="330" t="s">
        <v>909</v>
      </c>
      <c r="G153" s="281"/>
      <c r="H153" s="329" t="s">
        <v>970</v>
      </c>
      <c r="I153" s="329" t="s">
        <v>911</v>
      </c>
      <c r="J153" s="329" t="s">
        <v>960</v>
      </c>
      <c r="K153" s="325"/>
    </row>
    <row r="154" spans="2:11" s="1" customFormat="1" ht="15" customHeight="1">
      <c r="B154" s="304"/>
      <c r="C154" s="329" t="s">
        <v>914</v>
      </c>
      <c r="D154" s="281"/>
      <c r="E154" s="281"/>
      <c r="F154" s="330" t="s">
        <v>915</v>
      </c>
      <c r="G154" s="281"/>
      <c r="H154" s="329" t="s">
        <v>949</v>
      </c>
      <c r="I154" s="329" t="s">
        <v>911</v>
      </c>
      <c r="J154" s="329">
        <v>50</v>
      </c>
      <c r="K154" s="325"/>
    </row>
    <row r="155" spans="2:11" s="1" customFormat="1" ht="15" customHeight="1">
      <c r="B155" s="304"/>
      <c r="C155" s="329" t="s">
        <v>917</v>
      </c>
      <c r="D155" s="281"/>
      <c r="E155" s="281"/>
      <c r="F155" s="330" t="s">
        <v>909</v>
      </c>
      <c r="G155" s="281"/>
      <c r="H155" s="329" t="s">
        <v>949</v>
      </c>
      <c r="I155" s="329" t="s">
        <v>919</v>
      </c>
      <c r="J155" s="329"/>
      <c r="K155" s="325"/>
    </row>
    <row r="156" spans="2:11" s="1" customFormat="1" ht="15" customHeight="1">
      <c r="B156" s="304"/>
      <c r="C156" s="329" t="s">
        <v>928</v>
      </c>
      <c r="D156" s="281"/>
      <c r="E156" s="281"/>
      <c r="F156" s="330" t="s">
        <v>915</v>
      </c>
      <c r="G156" s="281"/>
      <c r="H156" s="329" t="s">
        <v>949</v>
      </c>
      <c r="I156" s="329" t="s">
        <v>911</v>
      </c>
      <c r="J156" s="329">
        <v>50</v>
      </c>
      <c r="K156" s="325"/>
    </row>
    <row r="157" spans="2:11" s="1" customFormat="1" ht="15" customHeight="1">
      <c r="B157" s="304"/>
      <c r="C157" s="329" t="s">
        <v>936</v>
      </c>
      <c r="D157" s="281"/>
      <c r="E157" s="281"/>
      <c r="F157" s="330" t="s">
        <v>915</v>
      </c>
      <c r="G157" s="281"/>
      <c r="H157" s="329" t="s">
        <v>949</v>
      </c>
      <c r="I157" s="329" t="s">
        <v>911</v>
      </c>
      <c r="J157" s="329">
        <v>50</v>
      </c>
      <c r="K157" s="325"/>
    </row>
    <row r="158" spans="2:11" s="1" customFormat="1" ht="15" customHeight="1">
      <c r="B158" s="304"/>
      <c r="C158" s="329" t="s">
        <v>934</v>
      </c>
      <c r="D158" s="281"/>
      <c r="E158" s="281"/>
      <c r="F158" s="330" t="s">
        <v>915</v>
      </c>
      <c r="G158" s="281"/>
      <c r="H158" s="329" t="s">
        <v>949</v>
      </c>
      <c r="I158" s="329" t="s">
        <v>911</v>
      </c>
      <c r="J158" s="329">
        <v>50</v>
      </c>
      <c r="K158" s="325"/>
    </row>
    <row r="159" spans="2:11" s="1" customFormat="1" ht="15" customHeight="1">
      <c r="B159" s="304"/>
      <c r="C159" s="329" t="s">
        <v>97</v>
      </c>
      <c r="D159" s="281"/>
      <c r="E159" s="281"/>
      <c r="F159" s="330" t="s">
        <v>909</v>
      </c>
      <c r="G159" s="281"/>
      <c r="H159" s="329" t="s">
        <v>971</v>
      </c>
      <c r="I159" s="329" t="s">
        <v>911</v>
      </c>
      <c r="J159" s="329" t="s">
        <v>972</v>
      </c>
      <c r="K159" s="325"/>
    </row>
    <row r="160" spans="2:11" s="1" customFormat="1" ht="15" customHeight="1">
      <c r="B160" s="304"/>
      <c r="C160" s="329" t="s">
        <v>973</v>
      </c>
      <c r="D160" s="281"/>
      <c r="E160" s="281"/>
      <c r="F160" s="330" t="s">
        <v>909</v>
      </c>
      <c r="G160" s="281"/>
      <c r="H160" s="329" t="s">
        <v>974</v>
      </c>
      <c r="I160" s="329" t="s">
        <v>944</v>
      </c>
      <c r="J160" s="329"/>
      <c r="K160" s="325"/>
    </row>
    <row r="161" spans="2:11" s="1" customFormat="1" ht="15" customHeight="1">
      <c r="B161" s="331"/>
      <c r="C161" s="313"/>
      <c r="D161" s="313"/>
      <c r="E161" s="313"/>
      <c r="F161" s="313"/>
      <c r="G161" s="313"/>
      <c r="H161" s="313"/>
      <c r="I161" s="313"/>
      <c r="J161" s="313"/>
      <c r="K161" s="332"/>
    </row>
    <row r="162" spans="2:11" s="1" customFormat="1" ht="18.75" customHeight="1">
      <c r="B162" s="278"/>
      <c r="C162" s="281"/>
      <c r="D162" s="281"/>
      <c r="E162" s="281"/>
      <c r="F162" s="303"/>
      <c r="G162" s="281"/>
      <c r="H162" s="281"/>
      <c r="I162" s="281"/>
      <c r="J162" s="281"/>
      <c r="K162" s="278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68"/>
      <c r="C164" s="269"/>
      <c r="D164" s="269"/>
      <c r="E164" s="269"/>
      <c r="F164" s="269"/>
      <c r="G164" s="269"/>
      <c r="H164" s="269"/>
      <c r="I164" s="269"/>
      <c r="J164" s="269"/>
      <c r="K164" s="270"/>
    </row>
    <row r="165" spans="2:11" s="1" customFormat="1" ht="45" customHeight="1">
      <c r="B165" s="271"/>
      <c r="C165" s="272" t="s">
        <v>975</v>
      </c>
      <c r="D165" s="272"/>
      <c r="E165" s="272"/>
      <c r="F165" s="272"/>
      <c r="G165" s="272"/>
      <c r="H165" s="272"/>
      <c r="I165" s="272"/>
      <c r="J165" s="272"/>
      <c r="K165" s="273"/>
    </row>
    <row r="166" spans="2:11" s="1" customFormat="1" ht="17.25" customHeight="1">
      <c r="B166" s="271"/>
      <c r="C166" s="296" t="s">
        <v>903</v>
      </c>
      <c r="D166" s="296"/>
      <c r="E166" s="296"/>
      <c r="F166" s="296" t="s">
        <v>904</v>
      </c>
      <c r="G166" s="333"/>
      <c r="H166" s="334" t="s">
        <v>51</v>
      </c>
      <c r="I166" s="334" t="s">
        <v>54</v>
      </c>
      <c r="J166" s="296" t="s">
        <v>905</v>
      </c>
      <c r="K166" s="273"/>
    </row>
    <row r="167" spans="2:11" s="1" customFormat="1" ht="17.25" customHeight="1">
      <c r="B167" s="274"/>
      <c r="C167" s="298" t="s">
        <v>906</v>
      </c>
      <c r="D167" s="298"/>
      <c r="E167" s="298"/>
      <c r="F167" s="299" t="s">
        <v>907</v>
      </c>
      <c r="G167" s="335"/>
      <c r="H167" s="336"/>
      <c r="I167" s="336"/>
      <c r="J167" s="298" t="s">
        <v>908</v>
      </c>
      <c r="K167" s="276"/>
    </row>
    <row r="168" spans="2:11" s="1" customFormat="1" ht="5.25" customHeight="1">
      <c r="B168" s="304"/>
      <c r="C168" s="301"/>
      <c r="D168" s="301"/>
      <c r="E168" s="301"/>
      <c r="F168" s="301"/>
      <c r="G168" s="302"/>
      <c r="H168" s="301"/>
      <c r="I168" s="301"/>
      <c r="J168" s="301"/>
      <c r="K168" s="325"/>
    </row>
    <row r="169" spans="2:11" s="1" customFormat="1" ht="15" customHeight="1">
      <c r="B169" s="304"/>
      <c r="C169" s="281" t="s">
        <v>912</v>
      </c>
      <c r="D169" s="281"/>
      <c r="E169" s="281"/>
      <c r="F169" s="303" t="s">
        <v>909</v>
      </c>
      <c r="G169" s="281"/>
      <c r="H169" s="281" t="s">
        <v>949</v>
      </c>
      <c r="I169" s="281" t="s">
        <v>911</v>
      </c>
      <c r="J169" s="281">
        <v>120</v>
      </c>
      <c r="K169" s="325"/>
    </row>
    <row r="170" spans="2:11" s="1" customFormat="1" ht="15" customHeight="1">
      <c r="B170" s="304"/>
      <c r="C170" s="281" t="s">
        <v>958</v>
      </c>
      <c r="D170" s="281"/>
      <c r="E170" s="281"/>
      <c r="F170" s="303" t="s">
        <v>909</v>
      </c>
      <c r="G170" s="281"/>
      <c r="H170" s="281" t="s">
        <v>959</v>
      </c>
      <c r="I170" s="281" t="s">
        <v>911</v>
      </c>
      <c r="J170" s="281" t="s">
        <v>960</v>
      </c>
      <c r="K170" s="325"/>
    </row>
    <row r="171" spans="2:11" s="1" customFormat="1" ht="15" customHeight="1">
      <c r="B171" s="304"/>
      <c r="C171" s="281" t="s">
        <v>82</v>
      </c>
      <c r="D171" s="281"/>
      <c r="E171" s="281"/>
      <c r="F171" s="303" t="s">
        <v>909</v>
      </c>
      <c r="G171" s="281"/>
      <c r="H171" s="281" t="s">
        <v>976</v>
      </c>
      <c r="I171" s="281" t="s">
        <v>911</v>
      </c>
      <c r="J171" s="281" t="s">
        <v>960</v>
      </c>
      <c r="K171" s="325"/>
    </row>
    <row r="172" spans="2:11" s="1" customFormat="1" ht="15" customHeight="1">
      <c r="B172" s="304"/>
      <c r="C172" s="281" t="s">
        <v>914</v>
      </c>
      <c r="D172" s="281"/>
      <c r="E172" s="281"/>
      <c r="F172" s="303" t="s">
        <v>915</v>
      </c>
      <c r="G172" s="281"/>
      <c r="H172" s="281" t="s">
        <v>976</v>
      </c>
      <c r="I172" s="281" t="s">
        <v>911</v>
      </c>
      <c r="J172" s="281">
        <v>50</v>
      </c>
      <c r="K172" s="325"/>
    </row>
    <row r="173" spans="2:11" s="1" customFormat="1" ht="15" customHeight="1">
      <c r="B173" s="304"/>
      <c r="C173" s="281" t="s">
        <v>917</v>
      </c>
      <c r="D173" s="281"/>
      <c r="E173" s="281"/>
      <c r="F173" s="303" t="s">
        <v>909</v>
      </c>
      <c r="G173" s="281"/>
      <c r="H173" s="281" t="s">
        <v>976</v>
      </c>
      <c r="I173" s="281" t="s">
        <v>919</v>
      </c>
      <c r="J173" s="281"/>
      <c r="K173" s="325"/>
    </row>
    <row r="174" spans="2:11" s="1" customFormat="1" ht="15" customHeight="1">
      <c r="B174" s="304"/>
      <c r="C174" s="281" t="s">
        <v>928</v>
      </c>
      <c r="D174" s="281"/>
      <c r="E174" s="281"/>
      <c r="F174" s="303" t="s">
        <v>915</v>
      </c>
      <c r="G174" s="281"/>
      <c r="H174" s="281" t="s">
        <v>976</v>
      </c>
      <c r="I174" s="281" t="s">
        <v>911</v>
      </c>
      <c r="J174" s="281">
        <v>50</v>
      </c>
      <c r="K174" s="325"/>
    </row>
    <row r="175" spans="2:11" s="1" customFormat="1" ht="15" customHeight="1">
      <c r="B175" s="304"/>
      <c r="C175" s="281" t="s">
        <v>936</v>
      </c>
      <c r="D175" s="281"/>
      <c r="E175" s="281"/>
      <c r="F175" s="303" t="s">
        <v>915</v>
      </c>
      <c r="G175" s="281"/>
      <c r="H175" s="281" t="s">
        <v>976</v>
      </c>
      <c r="I175" s="281" t="s">
        <v>911</v>
      </c>
      <c r="J175" s="281">
        <v>50</v>
      </c>
      <c r="K175" s="325"/>
    </row>
    <row r="176" spans="2:11" s="1" customFormat="1" ht="15" customHeight="1">
      <c r="B176" s="304"/>
      <c r="C176" s="281" t="s">
        <v>934</v>
      </c>
      <c r="D176" s="281"/>
      <c r="E176" s="281"/>
      <c r="F176" s="303" t="s">
        <v>915</v>
      </c>
      <c r="G176" s="281"/>
      <c r="H176" s="281" t="s">
        <v>976</v>
      </c>
      <c r="I176" s="281" t="s">
        <v>911</v>
      </c>
      <c r="J176" s="281">
        <v>50</v>
      </c>
      <c r="K176" s="325"/>
    </row>
    <row r="177" spans="2:11" s="1" customFormat="1" ht="15" customHeight="1">
      <c r="B177" s="304"/>
      <c r="C177" s="281" t="s">
        <v>103</v>
      </c>
      <c r="D177" s="281"/>
      <c r="E177" s="281"/>
      <c r="F177" s="303" t="s">
        <v>909</v>
      </c>
      <c r="G177" s="281"/>
      <c r="H177" s="281" t="s">
        <v>977</v>
      </c>
      <c r="I177" s="281" t="s">
        <v>978</v>
      </c>
      <c r="J177" s="281"/>
      <c r="K177" s="325"/>
    </row>
    <row r="178" spans="2:11" s="1" customFormat="1" ht="15" customHeight="1">
      <c r="B178" s="304"/>
      <c r="C178" s="281" t="s">
        <v>54</v>
      </c>
      <c r="D178" s="281"/>
      <c r="E178" s="281"/>
      <c r="F178" s="303" t="s">
        <v>909</v>
      </c>
      <c r="G178" s="281"/>
      <c r="H178" s="281" t="s">
        <v>979</v>
      </c>
      <c r="I178" s="281" t="s">
        <v>980</v>
      </c>
      <c r="J178" s="281">
        <v>1</v>
      </c>
      <c r="K178" s="325"/>
    </row>
    <row r="179" spans="2:11" s="1" customFormat="1" ht="15" customHeight="1">
      <c r="B179" s="304"/>
      <c r="C179" s="281" t="s">
        <v>50</v>
      </c>
      <c r="D179" s="281"/>
      <c r="E179" s="281"/>
      <c r="F179" s="303" t="s">
        <v>909</v>
      </c>
      <c r="G179" s="281"/>
      <c r="H179" s="281" t="s">
        <v>981</v>
      </c>
      <c r="I179" s="281" t="s">
        <v>911</v>
      </c>
      <c r="J179" s="281">
        <v>20</v>
      </c>
      <c r="K179" s="325"/>
    </row>
    <row r="180" spans="2:11" s="1" customFormat="1" ht="15" customHeight="1">
      <c r="B180" s="304"/>
      <c r="C180" s="281" t="s">
        <v>51</v>
      </c>
      <c r="D180" s="281"/>
      <c r="E180" s="281"/>
      <c r="F180" s="303" t="s">
        <v>909</v>
      </c>
      <c r="G180" s="281"/>
      <c r="H180" s="281" t="s">
        <v>982</v>
      </c>
      <c r="I180" s="281" t="s">
        <v>911</v>
      </c>
      <c r="J180" s="281">
        <v>255</v>
      </c>
      <c r="K180" s="325"/>
    </row>
    <row r="181" spans="2:11" s="1" customFormat="1" ht="15" customHeight="1">
      <c r="B181" s="304"/>
      <c r="C181" s="281" t="s">
        <v>104</v>
      </c>
      <c r="D181" s="281"/>
      <c r="E181" s="281"/>
      <c r="F181" s="303" t="s">
        <v>909</v>
      </c>
      <c r="G181" s="281"/>
      <c r="H181" s="281" t="s">
        <v>873</v>
      </c>
      <c r="I181" s="281" t="s">
        <v>911</v>
      </c>
      <c r="J181" s="281">
        <v>10</v>
      </c>
      <c r="K181" s="325"/>
    </row>
    <row r="182" spans="2:11" s="1" customFormat="1" ht="15" customHeight="1">
      <c r="B182" s="304"/>
      <c r="C182" s="281" t="s">
        <v>105</v>
      </c>
      <c r="D182" s="281"/>
      <c r="E182" s="281"/>
      <c r="F182" s="303" t="s">
        <v>909</v>
      </c>
      <c r="G182" s="281"/>
      <c r="H182" s="281" t="s">
        <v>983</v>
      </c>
      <c r="I182" s="281" t="s">
        <v>944</v>
      </c>
      <c r="J182" s="281"/>
      <c r="K182" s="325"/>
    </row>
    <row r="183" spans="2:11" s="1" customFormat="1" ht="15" customHeight="1">
      <c r="B183" s="304"/>
      <c r="C183" s="281" t="s">
        <v>984</v>
      </c>
      <c r="D183" s="281"/>
      <c r="E183" s="281"/>
      <c r="F183" s="303" t="s">
        <v>909</v>
      </c>
      <c r="G183" s="281"/>
      <c r="H183" s="281" t="s">
        <v>985</v>
      </c>
      <c r="I183" s="281" t="s">
        <v>944</v>
      </c>
      <c r="J183" s="281"/>
      <c r="K183" s="325"/>
    </row>
    <row r="184" spans="2:11" s="1" customFormat="1" ht="15" customHeight="1">
      <c r="B184" s="304"/>
      <c r="C184" s="281" t="s">
        <v>973</v>
      </c>
      <c r="D184" s="281"/>
      <c r="E184" s="281"/>
      <c r="F184" s="303" t="s">
        <v>909</v>
      </c>
      <c r="G184" s="281"/>
      <c r="H184" s="281" t="s">
        <v>986</v>
      </c>
      <c r="I184" s="281" t="s">
        <v>944</v>
      </c>
      <c r="J184" s="281"/>
      <c r="K184" s="325"/>
    </row>
    <row r="185" spans="2:11" s="1" customFormat="1" ht="15" customHeight="1">
      <c r="B185" s="304"/>
      <c r="C185" s="281" t="s">
        <v>107</v>
      </c>
      <c r="D185" s="281"/>
      <c r="E185" s="281"/>
      <c r="F185" s="303" t="s">
        <v>915</v>
      </c>
      <c r="G185" s="281"/>
      <c r="H185" s="281" t="s">
        <v>987</v>
      </c>
      <c r="I185" s="281" t="s">
        <v>911</v>
      </c>
      <c r="J185" s="281">
        <v>50</v>
      </c>
      <c r="K185" s="325"/>
    </row>
    <row r="186" spans="2:11" s="1" customFormat="1" ht="15" customHeight="1">
      <c r="B186" s="304"/>
      <c r="C186" s="281" t="s">
        <v>988</v>
      </c>
      <c r="D186" s="281"/>
      <c r="E186" s="281"/>
      <c r="F186" s="303" t="s">
        <v>915</v>
      </c>
      <c r="G186" s="281"/>
      <c r="H186" s="281" t="s">
        <v>989</v>
      </c>
      <c r="I186" s="281" t="s">
        <v>990</v>
      </c>
      <c r="J186" s="281"/>
      <c r="K186" s="325"/>
    </row>
    <row r="187" spans="2:11" s="1" customFormat="1" ht="15" customHeight="1">
      <c r="B187" s="304"/>
      <c r="C187" s="281" t="s">
        <v>991</v>
      </c>
      <c r="D187" s="281"/>
      <c r="E187" s="281"/>
      <c r="F187" s="303" t="s">
        <v>915</v>
      </c>
      <c r="G187" s="281"/>
      <c r="H187" s="281" t="s">
        <v>992</v>
      </c>
      <c r="I187" s="281" t="s">
        <v>990</v>
      </c>
      <c r="J187" s="281"/>
      <c r="K187" s="325"/>
    </row>
    <row r="188" spans="2:11" s="1" customFormat="1" ht="15" customHeight="1">
      <c r="B188" s="304"/>
      <c r="C188" s="281" t="s">
        <v>993</v>
      </c>
      <c r="D188" s="281"/>
      <c r="E188" s="281"/>
      <c r="F188" s="303" t="s">
        <v>915</v>
      </c>
      <c r="G188" s="281"/>
      <c r="H188" s="281" t="s">
        <v>994</v>
      </c>
      <c r="I188" s="281" t="s">
        <v>990</v>
      </c>
      <c r="J188" s="281"/>
      <c r="K188" s="325"/>
    </row>
    <row r="189" spans="2:11" s="1" customFormat="1" ht="15" customHeight="1">
      <c r="B189" s="304"/>
      <c r="C189" s="337" t="s">
        <v>995</v>
      </c>
      <c r="D189" s="281"/>
      <c r="E189" s="281"/>
      <c r="F189" s="303" t="s">
        <v>915</v>
      </c>
      <c r="G189" s="281"/>
      <c r="H189" s="281" t="s">
        <v>996</v>
      </c>
      <c r="I189" s="281" t="s">
        <v>997</v>
      </c>
      <c r="J189" s="338" t="s">
        <v>998</v>
      </c>
      <c r="K189" s="325"/>
    </row>
    <row r="190" spans="2:11" s="1" customFormat="1" ht="15" customHeight="1">
      <c r="B190" s="304"/>
      <c r="C190" s="288" t="s">
        <v>39</v>
      </c>
      <c r="D190" s="281"/>
      <c r="E190" s="281"/>
      <c r="F190" s="303" t="s">
        <v>909</v>
      </c>
      <c r="G190" s="281"/>
      <c r="H190" s="278" t="s">
        <v>999</v>
      </c>
      <c r="I190" s="281" t="s">
        <v>1000</v>
      </c>
      <c r="J190" s="281"/>
      <c r="K190" s="325"/>
    </row>
    <row r="191" spans="2:11" s="1" customFormat="1" ht="15" customHeight="1">
      <c r="B191" s="304"/>
      <c r="C191" s="288" t="s">
        <v>1001</v>
      </c>
      <c r="D191" s="281"/>
      <c r="E191" s="281"/>
      <c r="F191" s="303" t="s">
        <v>909</v>
      </c>
      <c r="G191" s="281"/>
      <c r="H191" s="281" t="s">
        <v>1002</v>
      </c>
      <c r="I191" s="281" t="s">
        <v>944</v>
      </c>
      <c r="J191" s="281"/>
      <c r="K191" s="325"/>
    </row>
    <row r="192" spans="2:11" s="1" customFormat="1" ht="15" customHeight="1">
      <c r="B192" s="304"/>
      <c r="C192" s="288" t="s">
        <v>1003</v>
      </c>
      <c r="D192" s="281"/>
      <c r="E192" s="281"/>
      <c r="F192" s="303" t="s">
        <v>909</v>
      </c>
      <c r="G192" s="281"/>
      <c r="H192" s="281" t="s">
        <v>1004</v>
      </c>
      <c r="I192" s="281" t="s">
        <v>944</v>
      </c>
      <c r="J192" s="281"/>
      <c r="K192" s="325"/>
    </row>
    <row r="193" spans="2:11" s="1" customFormat="1" ht="15" customHeight="1">
      <c r="B193" s="304"/>
      <c r="C193" s="288" t="s">
        <v>1005</v>
      </c>
      <c r="D193" s="281"/>
      <c r="E193" s="281"/>
      <c r="F193" s="303" t="s">
        <v>915</v>
      </c>
      <c r="G193" s="281"/>
      <c r="H193" s="281" t="s">
        <v>1006</v>
      </c>
      <c r="I193" s="281" t="s">
        <v>944</v>
      </c>
      <c r="J193" s="281"/>
      <c r="K193" s="325"/>
    </row>
    <row r="194" spans="2:11" s="1" customFormat="1" ht="15" customHeight="1">
      <c r="B194" s="331"/>
      <c r="C194" s="339"/>
      <c r="D194" s="313"/>
      <c r="E194" s="313"/>
      <c r="F194" s="313"/>
      <c r="G194" s="313"/>
      <c r="H194" s="313"/>
      <c r="I194" s="313"/>
      <c r="J194" s="313"/>
      <c r="K194" s="332"/>
    </row>
    <row r="195" spans="2:11" s="1" customFormat="1" ht="18.75" customHeight="1">
      <c r="B195" s="278"/>
      <c r="C195" s="281"/>
      <c r="D195" s="281"/>
      <c r="E195" s="281"/>
      <c r="F195" s="303"/>
      <c r="G195" s="281"/>
      <c r="H195" s="281"/>
      <c r="I195" s="281"/>
      <c r="J195" s="281"/>
      <c r="K195" s="278"/>
    </row>
    <row r="196" spans="2:11" s="1" customFormat="1" ht="18.75" customHeight="1">
      <c r="B196" s="278"/>
      <c r="C196" s="281"/>
      <c r="D196" s="281"/>
      <c r="E196" s="281"/>
      <c r="F196" s="303"/>
      <c r="G196" s="281"/>
      <c r="H196" s="281"/>
      <c r="I196" s="281"/>
      <c r="J196" s="281"/>
      <c r="K196" s="278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3.5">
      <c r="B198" s="268"/>
      <c r="C198" s="269"/>
      <c r="D198" s="269"/>
      <c r="E198" s="269"/>
      <c r="F198" s="269"/>
      <c r="G198" s="269"/>
      <c r="H198" s="269"/>
      <c r="I198" s="269"/>
      <c r="J198" s="269"/>
      <c r="K198" s="270"/>
    </row>
    <row r="199" spans="2:11" s="1" customFormat="1" ht="21">
      <c r="B199" s="271"/>
      <c r="C199" s="272" t="s">
        <v>1007</v>
      </c>
      <c r="D199" s="272"/>
      <c r="E199" s="272"/>
      <c r="F199" s="272"/>
      <c r="G199" s="272"/>
      <c r="H199" s="272"/>
      <c r="I199" s="272"/>
      <c r="J199" s="272"/>
      <c r="K199" s="273"/>
    </row>
    <row r="200" spans="2:11" s="1" customFormat="1" ht="25.5" customHeight="1">
      <c r="B200" s="271"/>
      <c r="C200" s="340" t="s">
        <v>1008</v>
      </c>
      <c r="D200" s="340"/>
      <c r="E200" s="340"/>
      <c r="F200" s="340" t="s">
        <v>1009</v>
      </c>
      <c r="G200" s="341"/>
      <c r="H200" s="340" t="s">
        <v>1010</v>
      </c>
      <c r="I200" s="340"/>
      <c r="J200" s="340"/>
      <c r="K200" s="273"/>
    </row>
    <row r="201" spans="2:11" s="1" customFormat="1" ht="5.25" customHeight="1">
      <c r="B201" s="304"/>
      <c r="C201" s="301"/>
      <c r="D201" s="301"/>
      <c r="E201" s="301"/>
      <c r="F201" s="301"/>
      <c r="G201" s="281"/>
      <c r="H201" s="301"/>
      <c r="I201" s="301"/>
      <c r="J201" s="301"/>
      <c r="K201" s="325"/>
    </row>
    <row r="202" spans="2:11" s="1" customFormat="1" ht="15" customHeight="1">
      <c r="B202" s="304"/>
      <c r="C202" s="281" t="s">
        <v>1000</v>
      </c>
      <c r="D202" s="281"/>
      <c r="E202" s="281"/>
      <c r="F202" s="303" t="s">
        <v>40</v>
      </c>
      <c r="G202" s="281"/>
      <c r="H202" s="281" t="s">
        <v>1011</v>
      </c>
      <c r="I202" s="281"/>
      <c r="J202" s="281"/>
      <c r="K202" s="325"/>
    </row>
    <row r="203" spans="2:11" s="1" customFormat="1" ht="15" customHeight="1">
      <c r="B203" s="304"/>
      <c r="C203" s="310"/>
      <c r="D203" s="281"/>
      <c r="E203" s="281"/>
      <c r="F203" s="303" t="s">
        <v>41</v>
      </c>
      <c r="G203" s="281"/>
      <c r="H203" s="281" t="s">
        <v>1012</v>
      </c>
      <c r="I203" s="281"/>
      <c r="J203" s="281"/>
      <c r="K203" s="325"/>
    </row>
    <row r="204" spans="2:11" s="1" customFormat="1" ht="15" customHeight="1">
      <c r="B204" s="304"/>
      <c r="C204" s="310"/>
      <c r="D204" s="281"/>
      <c r="E204" s="281"/>
      <c r="F204" s="303" t="s">
        <v>44</v>
      </c>
      <c r="G204" s="281"/>
      <c r="H204" s="281" t="s">
        <v>1013</v>
      </c>
      <c r="I204" s="281"/>
      <c r="J204" s="281"/>
      <c r="K204" s="325"/>
    </row>
    <row r="205" spans="2:11" s="1" customFormat="1" ht="15" customHeight="1">
      <c r="B205" s="304"/>
      <c r="C205" s="281"/>
      <c r="D205" s="281"/>
      <c r="E205" s="281"/>
      <c r="F205" s="303" t="s">
        <v>42</v>
      </c>
      <c r="G205" s="281"/>
      <c r="H205" s="281" t="s">
        <v>1014</v>
      </c>
      <c r="I205" s="281"/>
      <c r="J205" s="281"/>
      <c r="K205" s="325"/>
    </row>
    <row r="206" spans="2:11" s="1" customFormat="1" ht="15" customHeight="1">
      <c r="B206" s="304"/>
      <c r="C206" s="281"/>
      <c r="D206" s="281"/>
      <c r="E206" s="281"/>
      <c r="F206" s="303" t="s">
        <v>43</v>
      </c>
      <c r="G206" s="281"/>
      <c r="H206" s="281" t="s">
        <v>1015</v>
      </c>
      <c r="I206" s="281"/>
      <c r="J206" s="281"/>
      <c r="K206" s="325"/>
    </row>
    <row r="207" spans="2:11" s="1" customFormat="1" ht="15" customHeight="1">
      <c r="B207" s="304"/>
      <c r="C207" s="281"/>
      <c r="D207" s="281"/>
      <c r="E207" s="281"/>
      <c r="F207" s="303"/>
      <c r="G207" s="281"/>
      <c r="H207" s="281"/>
      <c r="I207" s="281"/>
      <c r="J207" s="281"/>
      <c r="K207" s="325"/>
    </row>
    <row r="208" spans="2:11" s="1" customFormat="1" ht="15" customHeight="1">
      <c r="B208" s="304"/>
      <c r="C208" s="281" t="s">
        <v>956</v>
      </c>
      <c r="D208" s="281"/>
      <c r="E208" s="281"/>
      <c r="F208" s="303" t="s">
        <v>75</v>
      </c>
      <c r="G208" s="281"/>
      <c r="H208" s="281" t="s">
        <v>1016</v>
      </c>
      <c r="I208" s="281"/>
      <c r="J208" s="281"/>
      <c r="K208" s="325"/>
    </row>
    <row r="209" spans="2:11" s="1" customFormat="1" ht="15" customHeight="1">
      <c r="B209" s="304"/>
      <c r="C209" s="310"/>
      <c r="D209" s="281"/>
      <c r="E209" s="281"/>
      <c r="F209" s="303" t="s">
        <v>89</v>
      </c>
      <c r="G209" s="281"/>
      <c r="H209" s="281" t="s">
        <v>854</v>
      </c>
      <c r="I209" s="281"/>
      <c r="J209" s="281"/>
      <c r="K209" s="325"/>
    </row>
    <row r="210" spans="2:11" s="1" customFormat="1" ht="15" customHeight="1">
      <c r="B210" s="304"/>
      <c r="C210" s="281"/>
      <c r="D210" s="281"/>
      <c r="E210" s="281"/>
      <c r="F210" s="303" t="s">
        <v>852</v>
      </c>
      <c r="G210" s="281"/>
      <c r="H210" s="281" t="s">
        <v>1017</v>
      </c>
      <c r="I210" s="281"/>
      <c r="J210" s="281"/>
      <c r="K210" s="325"/>
    </row>
    <row r="211" spans="2:11" s="1" customFormat="1" ht="15" customHeight="1">
      <c r="B211" s="342"/>
      <c r="C211" s="310"/>
      <c r="D211" s="310"/>
      <c r="E211" s="310"/>
      <c r="F211" s="303" t="s">
        <v>88</v>
      </c>
      <c r="G211" s="288"/>
      <c r="H211" s="329" t="s">
        <v>855</v>
      </c>
      <c r="I211" s="329"/>
      <c r="J211" s="329"/>
      <c r="K211" s="343"/>
    </row>
    <row r="212" spans="2:11" s="1" customFormat="1" ht="15" customHeight="1">
      <c r="B212" s="342"/>
      <c r="C212" s="310"/>
      <c r="D212" s="310"/>
      <c r="E212" s="310"/>
      <c r="F212" s="303" t="s">
        <v>856</v>
      </c>
      <c r="G212" s="288"/>
      <c r="H212" s="329" t="s">
        <v>1018</v>
      </c>
      <c r="I212" s="329"/>
      <c r="J212" s="329"/>
      <c r="K212" s="343"/>
    </row>
    <row r="213" spans="2:11" s="1" customFormat="1" ht="15" customHeight="1">
      <c r="B213" s="342"/>
      <c r="C213" s="310"/>
      <c r="D213" s="310"/>
      <c r="E213" s="310"/>
      <c r="F213" s="344"/>
      <c r="G213" s="288"/>
      <c r="H213" s="345"/>
      <c r="I213" s="345"/>
      <c r="J213" s="345"/>
      <c r="K213" s="343"/>
    </row>
    <row r="214" spans="2:11" s="1" customFormat="1" ht="15" customHeight="1">
      <c r="B214" s="342"/>
      <c r="C214" s="281" t="s">
        <v>980</v>
      </c>
      <c r="D214" s="310"/>
      <c r="E214" s="310"/>
      <c r="F214" s="303">
        <v>1</v>
      </c>
      <c r="G214" s="288"/>
      <c r="H214" s="329" t="s">
        <v>1019</v>
      </c>
      <c r="I214" s="329"/>
      <c r="J214" s="329"/>
      <c r="K214" s="343"/>
    </row>
    <row r="215" spans="2:11" s="1" customFormat="1" ht="15" customHeight="1">
      <c r="B215" s="342"/>
      <c r="C215" s="310"/>
      <c r="D215" s="310"/>
      <c r="E215" s="310"/>
      <c r="F215" s="303">
        <v>2</v>
      </c>
      <c r="G215" s="288"/>
      <c r="H215" s="329" t="s">
        <v>1020</v>
      </c>
      <c r="I215" s="329"/>
      <c r="J215" s="329"/>
      <c r="K215" s="343"/>
    </row>
    <row r="216" spans="2:11" s="1" customFormat="1" ht="15" customHeight="1">
      <c r="B216" s="342"/>
      <c r="C216" s="310"/>
      <c r="D216" s="310"/>
      <c r="E216" s="310"/>
      <c r="F216" s="303">
        <v>3</v>
      </c>
      <c r="G216" s="288"/>
      <c r="H216" s="329" t="s">
        <v>1021</v>
      </c>
      <c r="I216" s="329"/>
      <c r="J216" s="329"/>
      <c r="K216" s="343"/>
    </row>
    <row r="217" spans="2:11" s="1" customFormat="1" ht="15" customHeight="1">
      <c r="B217" s="342"/>
      <c r="C217" s="310"/>
      <c r="D217" s="310"/>
      <c r="E217" s="310"/>
      <c r="F217" s="303">
        <v>4</v>
      </c>
      <c r="G217" s="288"/>
      <c r="H217" s="329" t="s">
        <v>1022</v>
      </c>
      <c r="I217" s="329"/>
      <c r="J217" s="329"/>
      <c r="K217" s="343"/>
    </row>
    <row r="218" spans="2:11" s="1" customFormat="1" ht="12.75" customHeight="1">
      <c r="B218" s="346"/>
      <c r="C218" s="347"/>
      <c r="D218" s="347"/>
      <c r="E218" s="347"/>
      <c r="F218" s="347"/>
      <c r="G218" s="347"/>
      <c r="H218" s="347"/>
      <c r="I218" s="347"/>
      <c r="J218" s="347"/>
      <c r="K218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Desenský Jiří, DiS.</dc:creator>
  <cp:keywords/>
  <dc:description/>
  <cp:lastModifiedBy>Desenský Jiří, DiS.</cp:lastModifiedBy>
  <dcterms:created xsi:type="dcterms:W3CDTF">2020-05-13T08:12:35Z</dcterms:created>
  <dcterms:modified xsi:type="dcterms:W3CDTF">2020-05-13T08:12:39Z</dcterms:modified>
  <cp:category/>
  <cp:version/>
  <cp:contentType/>
  <cp:contentStatus/>
</cp:coreProperties>
</file>