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zako\Desktop\Jára\Suchevič\Kadaň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Pol'!$A$1:$U$81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47" i="1" l="1"/>
  <c r="H46" i="1"/>
  <c r="H45" i="1"/>
  <c r="H44" i="1"/>
  <c r="H48" i="1" s="1"/>
  <c r="G47" i="1"/>
  <c r="G46" i="1"/>
  <c r="G45" i="1"/>
  <c r="G44" i="1"/>
  <c r="E16" i="1" s="1"/>
  <c r="G39" i="1"/>
  <c r="F39" i="1"/>
  <c r="AC71" i="12"/>
  <c r="AD7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G10" i="12" s="1"/>
  <c r="I11" i="12"/>
  <c r="I10" i="12" s="1"/>
  <c r="K11" i="12"/>
  <c r="O11" i="12"/>
  <c r="O10" i="12" s="1"/>
  <c r="Q11" i="12"/>
  <c r="Q10" i="12" s="1"/>
  <c r="U11" i="12"/>
  <c r="G12" i="12"/>
  <c r="M12" i="12" s="1"/>
  <c r="I12" i="12"/>
  <c r="K12" i="12"/>
  <c r="K10" i="12" s="1"/>
  <c r="O12" i="12"/>
  <c r="Q12" i="12"/>
  <c r="U12" i="12"/>
  <c r="U10" i="12" s="1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K29" i="12"/>
  <c r="M29" i="12"/>
  <c r="O29" i="12"/>
  <c r="Q29" i="12"/>
  <c r="U29" i="12"/>
  <c r="G30" i="12"/>
  <c r="G28" i="12" s="1"/>
  <c r="I30" i="12"/>
  <c r="K30" i="12"/>
  <c r="O30" i="12"/>
  <c r="O28" i="12" s="1"/>
  <c r="Q30" i="12"/>
  <c r="U30" i="12"/>
  <c r="G31" i="12"/>
  <c r="M31" i="12" s="1"/>
  <c r="I31" i="12"/>
  <c r="I28" i="12" s="1"/>
  <c r="K31" i="12"/>
  <c r="O31" i="12"/>
  <c r="Q31" i="12"/>
  <c r="Q28" i="12" s="1"/>
  <c r="U31" i="12"/>
  <c r="G32" i="12"/>
  <c r="M32" i="12" s="1"/>
  <c r="I32" i="12"/>
  <c r="K32" i="12"/>
  <c r="K28" i="12" s="1"/>
  <c r="O32" i="12"/>
  <c r="Q32" i="12"/>
  <c r="U32" i="12"/>
  <c r="U28" i="12" s="1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I49" i="12"/>
  <c r="K49" i="12"/>
  <c r="M49" i="12"/>
  <c r="O49" i="12"/>
  <c r="Q49" i="12"/>
  <c r="U49" i="12"/>
  <c r="G50" i="12"/>
  <c r="G48" i="12" s="1"/>
  <c r="I50" i="12"/>
  <c r="K50" i="12"/>
  <c r="O50" i="12"/>
  <c r="O48" i="12" s="1"/>
  <c r="Q50" i="12"/>
  <c r="U50" i="12"/>
  <c r="G51" i="12"/>
  <c r="M51" i="12" s="1"/>
  <c r="I51" i="12"/>
  <c r="I48" i="12" s="1"/>
  <c r="K51" i="12"/>
  <c r="O51" i="12"/>
  <c r="Q51" i="12"/>
  <c r="Q48" i="12" s="1"/>
  <c r="U51" i="12"/>
  <c r="G52" i="12"/>
  <c r="M52" i="12" s="1"/>
  <c r="I52" i="12"/>
  <c r="K52" i="12"/>
  <c r="K48" i="12" s="1"/>
  <c r="O52" i="12"/>
  <c r="Q52" i="12"/>
  <c r="U52" i="12"/>
  <c r="U48" i="12" s="1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48" i="1"/>
  <c r="I48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16" i="1" l="1"/>
  <c r="G24" i="1"/>
  <c r="G29" i="1" s="1"/>
  <c r="G28" i="1"/>
  <c r="M50" i="12"/>
  <c r="M48" i="12" s="1"/>
  <c r="M30" i="12"/>
  <c r="M28" i="12" s="1"/>
  <c r="M11" i="12"/>
  <c r="M10" i="12" s="1"/>
  <c r="M9" i="12"/>
  <c r="M8" i="12" s="1"/>
  <c r="I21" i="1"/>
  <c r="G21" i="1"/>
  <c r="E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<sst xmlns="http://schemas.openxmlformats.org/spreadsheetml/2006/main" count="375" uniqueCount="216">
  <si>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</si>
  <si>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</si>
  <si>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</si>
  <si>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</si>
  <si>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</si>
  <si>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</si>
  <si>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</si>
  <si>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</si>
  <si>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</si>
  <si>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</si>
  <si>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</si>
  <si>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</si>
  <si>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</si>
  <si>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</si>
  <si>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</si>
  <si>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</si>
  <si>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</si>
  <si>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</si>
  <si>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</si>
  <si>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</si>
  <si>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</si>
  <si>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</si>
  <si>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</si>
  <si>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</si>
  <si>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</si>
  <si>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</si>
  <si>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</si>
  <si>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</si>
  <si>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</si>
  <si>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</si>
  <si>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</si>
  <si>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</si>
  <si>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</si>
  <si>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</si>
  <si>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</si>
  <si>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</si>
  <si>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</si>
  <si>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</si>
  <si>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</si>
  <si>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</si>
  <si>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</si>
  <si>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</si>
  <si>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 xml:space="preserve">Kadaň ON - opravy VPP vč.wc a fasády </t>
  </si>
  <si>
    <t>David Suchevič</t>
  </si>
  <si>
    <t>Na stráni 680/20</t>
  </si>
  <si>
    <t>Ústí nad Labem</t>
  </si>
  <si>
    <t>400 01</t>
  </si>
  <si>
    <t>Jaroslav Bilský</t>
  </si>
  <si>
    <t>Svojsíkova 2394/21</t>
  </si>
  <si>
    <t>Teplice</t>
  </si>
  <si>
    <t>415 01</t>
  </si>
  <si>
    <t>Celkem za stavbu</t>
  </si>
  <si>
    <t>CZK</t>
  </si>
  <si>
    <t>Rekapitulace dílů</t>
  </si>
  <si>
    <t>Typ dílu</t>
  </si>
  <si>
    <t>63</t>
  </si>
  <si>
    <t>Podlahy a podlahové konstrukce</t>
  </si>
  <si>
    <t>721</t>
  </si>
  <si>
    <t xml:space="preserve">Vnitřní kanalizace 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</si>
  <si>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</si>
  <si>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</si>
  <si>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</si>
  <si>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</si>
  <si>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</si>
  <si>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</si>
  <si>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</si>
  <si>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</si>
  <si>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</si>
  <si>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</si>
  <si>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</si>
  <si>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</si>
  <si>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</si>
  <si>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</si>
  <si>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</si>
  <si>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</si>
  <si>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</si>
  <si>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</si>
  <si>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</si>
  <si>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</si>
  <si>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</si>
  <si>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</si>
  <si>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</si>
  <si>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</si>
  <si>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</si>
  <si>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</si>
  <si>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</si>
  <si>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</si>
  <si>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</si>
  <si>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</si>
  <si>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</si>
  <si>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</si>
  <si>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</si>
  <si>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630900020</t>
  </si>
  <si>
    <t>Vybourání betonové podlahy, tloušťka 30 cm</t>
  </si>
  <si>
    <t>m2</t>
  </si>
  <si>
    <t>POL1_0</t>
  </si>
  <si>
    <t>721171803</t>
  </si>
  <si>
    <t>Demontáž potrubí z HT do D 40 mm</t>
  </si>
  <si>
    <t>m</t>
  </si>
  <si>
    <t>721171808</t>
  </si>
  <si>
    <t>Demontáž potrubí z PVC do D 110 mm</t>
  </si>
  <si>
    <t>721152216</t>
  </si>
  <si>
    <t>Čisticí kus, pro odpadní svislé D 75 mm</t>
  </si>
  <si>
    <t>kus</t>
  </si>
  <si>
    <t>721152218</t>
  </si>
  <si>
    <t>Čisticí kus,pro odpadní svislé D 110 mm</t>
  </si>
  <si>
    <t>721176102</t>
  </si>
  <si>
    <t>Potrubí HT připojovací D 40 x 1,8 mm</t>
  </si>
  <si>
    <t>721176103</t>
  </si>
  <si>
    <t>Potrubí HT připojovací D 50 x 1,8 mm</t>
  </si>
  <si>
    <t>721176105</t>
  </si>
  <si>
    <t>Potrubí HT připojovací D 110 x 2,7 mm</t>
  </si>
  <si>
    <t>721176114</t>
  </si>
  <si>
    <t>Potrubí HT odpadní svislé D 75 x 1,9 mm</t>
  </si>
  <si>
    <t>721176115</t>
  </si>
  <si>
    <t>Potrubí HT odpadní svislé D 110 x 2,7 mm</t>
  </si>
  <si>
    <t>721176135</t>
  </si>
  <si>
    <t>Potrubí HT svodné (ležaté) zavěšené D 110 x 2,7 mm</t>
  </si>
  <si>
    <t>721176136</t>
  </si>
  <si>
    <t>Potrubí HT svodné (ležaté) zavěšené D 125 x 3,1 mm</t>
  </si>
  <si>
    <t>721194104</t>
  </si>
  <si>
    <t>Vyvedení odpadních výpustek D 40 x 1,8</t>
  </si>
  <si>
    <t>721194105</t>
  </si>
  <si>
    <t>Vyvedení odpadních výpustek D 50 x 1,8</t>
  </si>
  <si>
    <t>721194109</t>
  </si>
  <si>
    <t>Vyvedení odpadních výpustek D 110 x 2,3</t>
  </si>
  <si>
    <t>721223425</t>
  </si>
  <si>
    <t>Sprchový žlábek</t>
  </si>
  <si>
    <t>721290111</t>
  </si>
  <si>
    <t xml:space="preserve">Zkouška těsnosti kanalizace </t>
  </si>
  <si>
    <t>998721102</t>
  </si>
  <si>
    <t>Přesun hmot pro vnitřní kanalizaci, výšky do 12 m</t>
  </si>
  <si>
    <t>t</t>
  </si>
  <si>
    <t>722100010</t>
  </si>
  <si>
    <t>Napojení potrubí</t>
  </si>
  <si>
    <t>722130801</t>
  </si>
  <si>
    <t xml:space="preserve">Demontáž potrubí ocelových závitových </t>
  </si>
  <si>
    <t>722172330</t>
  </si>
  <si>
    <t>Potrubí z PP RCT PN20 16x2,7 mm</t>
  </si>
  <si>
    <t>722172331</t>
  </si>
  <si>
    <t>Potrubí z PP RCT PN 20, D 20x3,4 mm</t>
  </si>
  <si>
    <t>722172332</t>
  </si>
  <si>
    <t>Potrubí z PPRCT, PN20, D 25x4,2 mm</t>
  </si>
  <si>
    <t>722181213</t>
  </si>
  <si>
    <t>Izolace návleková tl. stěny 13 mm, vnitřní průměr 16 mm</t>
  </si>
  <si>
    <t>Izolace návleková tl. stěny 13 mm, vnitřní průměr 20 mm</t>
  </si>
  <si>
    <t>Izolace návleková tl. stěny 13 mm, vnitřní průměr 25 mm</t>
  </si>
  <si>
    <t>722190221</t>
  </si>
  <si>
    <t>Přípojky vodovodní pro pevné připojení DN 15</t>
  </si>
  <si>
    <t>soubor</t>
  </si>
  <si>
    <t>722190401</t>
  </si>
  <si>
    <t>Vyvedení a upevnění výpustek DN 15</t>
  </si>
  <si>
    <t>722191113</t>
  </si>
  <si>
    <t>Hadice flexibilní k baterii,DN 15 x M10,délka 0,6m</t>
  </si>
  <si>
    <t>722202221</t>
  </si>
  <si>
    <t>Komplet nástěnný PPR D 20xR1/2</t>
  </si>
  <si>
    <t>722202212</t>
  </si>
  <si>
    <t>Nástěnka  PPR D 16xR1/2</t>
  </si>
  <si>
    <t>722239102</t>
  </si>
  <si>
    <t>Montáž vodovodních armatur 2závity</t>
  </si>
  <si>
    <t>722237132</t>
  </si>
  <si>
    <t>Kohout kulový s vypouštěním DN 20</t>
  </si>
  <si>
    <t>722264114</t>
  </si>
  <si>
    <t>Vodoměr DN15</t>
  </si>
  <si>
    <t>722290234</t>
  </si>
  <si>
    <t xml:space="preserve">Proplach a dezinfekce vodovod.potrubí </t>
  </si>
  <si>
    <t>722280107</t>
  </si>
  <si>
    <t xml:space="preserve">Tlaková zkouška vodovodního potrubí </t>
  </si>
  <si>
    <t>998722102</t>
  </si>
  <si>
    <t>Přesun hmot pro vnitřní vodovod, výšky do 12 m</t>
  </si>
  <si>
    <t>725013125</t>
  </si>
  <si>
    <t>Kloz.kombi ZTP,nádrž s arm.odpad vodor,bílý</t>
  </si>
  <si>
    <t>725013163</t>
  </si>
  <si>
    <t>Klozet kombi,ANTIVANDAL  nádrž s armat., odpad.vodor</t>
  </si>
  <si>
    <t>Klozet kombi, nádrž s armat. odpad.vodor</t>
  </si>
  <si>
    <t>725016103</t>
  </si>
  <si>
    <t>Pisoár s oplachov. ventilem</t>
  </si>
  <si>
    <t>725016105</t>
  </si>
  <si>
    <t>Pisoár ANTIVANDAL ovládání automatické</t>
  </si>
  <si>
    <t>725017122</t>
  </si>
  <si>
    <t>Umyvadlo ANTIVANDAL na šrouby 55 x 42 cm, bílé</t>
  </si>
  <si>
    <t>725017123</t>
  </si>
  <si>
    <t>Umyvadlo na šrouby, bílé</t>
  </si>
  <si>
    <t>725110814</t>
  </si>
  <si>
    <t>Demontáž klozetů kombinovaných</t>
  </si>
  <si>
    <t>725139101</t>
  </si>
  <si>
    <t>Montáž pisoárů</t>
  </si>
  <si>
    <t>725210821</t>
  </si>
  <si>
    <t>Demontáž umyvadel bez výtokových armatur</t>
  </si>
  <si>
    <t>725212370</t>
  </si>
  <si>
    <t>Umyvadlo pro invalidy, se zápachovou uzávěrkou</t>
  </si>
  <si>
    <t>725219401</t>
  </si>
  <si>
    <t>Montáž umyvadel na šrouby do zdiva</t>
  </si>
  <si>
    <t>725330840</t>
  </si>
  <si>
    <t xml:space="preserve">Demontáž výlevky </t>
  </si>
  <si>
    <t>725814105</t>
  </si>
  <si>
    <t>Ventil rohový s filtrem  DN 15 x DN 10</t>
  </si>
  <si>
    <t>725814107</t>
  </si>
  <si>
    <t>Ventil rohový ANTIVANDAL s filtrem DN 15 x DN 10</t>
  </si>
  <si>
    <t>725019103</t>
  </si>
  <si>
    <t>Výlevka závěsná s mřížkou</t>
  </si>
  <si>
    <t>725820801</t>
  </si>
  <si>
    <t>Demontáž baterie nástěnné do G 3/4</t>
  </si>
  <si>
    <t>725823111</t>
  </si>
  <si>
    <t>Baterie umyvadlová stoján.ANTIVANDAL</t>
  </si>
  <si>
    <t>725835111</t>
  </si>
  <si>
    <t>Baterie  nástěnná páková</t>
  </si>
  <si>
    <t>725980113</t>
  </si>
  <si>
    <t>Dvířka  NEREZ 300 x 150 mm</t>
  </si>
  <si>
    <t>998725102</t>
  </si>
  <si>
    <t>Přesun hmot pro zařizovací předměty, výšky do 12 m</t>
  </si>
  <si>
    <t/>
  </si>
  <si>
    <t>SUM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</si>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</sst>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 applyAlignment="1">
      <alignment horizontal="center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2" borderId="37" xfId="0" applyFill="1" applyBorder="1" applyAlignment="1">
      <alignment horizontal="center"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2" borderId="38" xfId="0" applyNumberFormat="1" applyFill="1" applyBorder="1" applyAlignment="1">
      <alignment vertical="top" shrinkToFit="1"/>
    </xf>
    <xf numFmtId="4" fontId="0" fillId="2" borderId="48" xfId="0" applyNumberFormat="1" applyFill="1" applyBorder="1" applyAlignment="1">
      <alignment vertical="top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horizontal="center" vertical="top"/>
    </xf>
    <xf numFmtId="174" fontId="0" fillId="2" borderId="48" xfId="0" applyNumberFormat="1" applyFill="1" applyBorder="1" applyAlignment="1">
      <alignment vertical="top"/>
    </xf>
    <xf numFmtId="4" fontId="0" fillId="2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74" fontId="16" fillId="0" borderId="38" xfId="0" applyNumberFormat="1" applyFont="1" applyBorder="1" applyAlignment="1">
      <alignment vertical="top" shrinkToFit="1"/>
    </xf>
    <xf numFmtId="4" fontId="16" fillId="3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4" fontId="8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49" fontId="0" fillId="0" borderId="0" xfId="0" applyNumberForma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1" zoomScaleNormal="100" zoomScaleSheetLayoutView="75" workbookViewId="0">
      <selection activeCell="E2" sqref="E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215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42</v>
      </c>
      <c r="F2" s="108"/>
      <c r="G2" s="109"/>
      <c r="H2" s="108"/>
      <c r="I2" s="109"/>
      <c r="J2" s="110"/>
      <c r="O2" s="2"/>
    </row>
    <row r="3" spans="1:15" ht="23.25" hidden="1" customHeight="1" x14ac:dyDescent="0.2">
      <c r="A3" s="4"/>
      <c r="B3" s="111" t="s">
        <v>40</v>
      </c>
      <c r="C3" s="106"/>
      <c r="D3" s="112"/>
      <c r="E3" s="112"/>
      <c r="F3" s="113"/>
      <c r="G3" s="113"/>
      <c r="H3" s="106"/>
      <c r="I3" s="114"/>
      <c r="J3" s="115"/>
    </row>
    <row r="4" spans="1:15" ht="23.25" hidden="1" customHeight="1" x14ac:dyDescent="0.2">
      <c r="A4" s="4"/>
      <c r="B4" s="116" t="s">
        <v>41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43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44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46</v>
      </c>
      <c r="D7" s="104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 t="s">
        <v>47</v>
      </c>
      <c r="E11" s="248"/>
      <c r="F11" s="248"/>
      <c r="G11" s="248"/>
      <c r="H11" s="28" t="s">
        <v>33</v>
      </c>
      <c r="I11" s="252"/>
      <c r="J11" s="11"/>
    </row>
    <row r="12" spans="1:15" ht="15.75" customHeight="1" x14ac:dyDescent="0.2">
      <c r="A12" s="4"/>
      <c r="B12" s="41"/>
      <c r="C12" s="26"/>
      <c r="D12" s="249" t="s">
        <v>48</v>
      </c>
      <c r="E12" s="249"/>
      <c r="F12" s="249"/>
      <c r="G12" s="249"/>
      <c r="H12" s="28" t="s">
        <v>34</v>
      </c>
      <c r="I12" s="252"/>
      <c r="J12" s="11"/>
    </row>
    <row r="13" spans="1:15" ht="15.75" customHeight="1" x14ac:dyDescent="0.2">
      <c r="A13" s="4"/>
      <c r="B13" s="42"/>
      <c r="C13" s="251" t="s">
        <v>50</v>
      </c>
      <c r="D13" s="250" t="s">
        <v>49</v>
      </c>
      <c r="E13" s="250"/>
      <c r="F13" s="250"/>
      <c r="G13" s="25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 t="s">
        <v>29</v>
      </c>
      <c r="F15" s="80"/>
      <c r="G15" s="81" t="s">
        <v>30</v>
      </c>
      <c r="H15" s="81"/>
      <c r="I15" s="81" t="s">
        <v>28</v>
      </c>
      <c r="J15" s="82"/>
    </row>
    <row r="16" spans="1:15" ht="23.25" customHeight="1" x14ac:dyDescent="0.2">
      <c r="A16" s="188" t="s">
        <v>23</v>
      </c>
      <c r="B16" s="189" t="s">
        <v>23</v>
      </c>
      <c r="C16" s="58"/>
      <c r="D16" s="59"/>
      <c r="E16" s="83">
        <f>SUMIF(F44:F47,A16,G44:G47)+SUMIF(F44:F47,"PSU",G44:G47)</f>
        <v>0</v>
      </c>
      <c r="F16" s="84"/>
      <c r="G16" s="83">
        <f>SUMIF(F44:F47,A16,H44:H47)+SUMIF(F44:F47,"PSU",H44:H47)</f>
        <v>0</v>
      </c>
      <c r="H16" s="84"/>
      <c r="I16" s="83">
        <f>SUMIF(F44:F47,A16,I44:I47)+SUMIF(F44:F47,"PSU",I44:I47)</f>
        <v>0</v>
      </c>
      <c r="J16" s="93"/>
    </row>
    <row r="17" spans="1:10" ht="23.25" customHeight="1" x14ac:dyDescent="0.2">
      <c r="A17" s="188" t="s">
        <v>24</v>
      </c>
      <c r="B17" s="189" t="s">
        <v>24</v>
      </c>
      <c r="C17" s="58"/>
      <c r="D17" s="59"/>
      <c r="E17" s="83">
        <f>SUMIF(F44:F47,A17,G44:G47)</f>
        <v>0</v>
      </c>
      <c r="F17" s="84"/>
      <c r="G17" s="83">
        <f>SUMIF(F44:F47,A17,H44:H47)</f>
        <v>0</v>
      </c>
      <c r="H17" s="84"/>
      <c r="I17" s="83">
        <f>SUMIF(F44:F47,A17,I44:I47)</f>
        <v>0</v>
      </c>
      <c r="J17" s="93"/>
    </row>
    <row r="18" spans="1:10" ht="23.25" customHeight="1" x14ac:dyDescent="0.2">
      <c r="A18" s="188" t="s">
        <v>25</v>
      </c>
      <c r="B18" s="189" t="s">
        <v>25</v>
      </c>
      <c r="C18" s="58"/>
      <c r="D18" s="59"/>
      <c r="E18" s="83">
        <f>SUMIF(F44:F47,A18,G44:G47)</f>
        <v>0</v>
      </c>
      <c r="F18" s="84"/>
      <c r="G18" s="83">
        <f>SUMIF(F44:F47,A18,H44:H47)</f>
        <v>0</v>
      </c>
      <c r="H18" s="84"/>
      <c r="I18" s="83">
        <f>SUMIF(F44:F47,A18,I44:I47)</f>
        <v>0</v>
      </c>
      <c r="J18" s="93"/>
    </row>
    <row r="19" spans="1:10" ht="23.25" customHeight="1" x14ac:dyDescent="0.2">
      <c r="A19" s="188" t="s">
        <v>63</v>
      </c>
      <c r="B19" s="189" t="s">
        <v>26</v>
      </c>
      <c r="C19" s="58"/>
      <c r="D19" s="59"/>
      <c r="E19" s="83">
        <f>SUMIF(F44:F47,A19,G44:G47)</f>
        <v>0</v>
      </c>
      <c r="F19" s="84"/>
      <c r="G19" s="83">
        <f>SUMIF(F44:F47,A19,H44:H47)</f>
        <v>0</v>
      </c>
      <c r="H19" s="84"/>
      <c r="I19" s="83">
        <f>SUMIF(F44:F47,A19,I44:I47)</f>
        <v>0</v>
      </c>
      <c r="J19" s="93"/>
    </row>
    <row r="20" spans="1:10" ht="23.25" customHeight="1" x14ac:dyDescent="0.2">
      <c r="A20" s="188" t="s">
        <v>64</v>
      </c>
      <c r="B20" s="189" t="s">
        <v>27</v>
      </c>
      <c r="C20" s="58"/>
      <c r="D20" s="59"/>
      <c r="E20" s="83">
        <f>SUMIF(F44:F47,A20,G44:G47)</f>
        <v>0</v>
      </c>
      <c r="F20" s="84"/>
      <c r="G20" s="83">
        <f>SUMIF(F44:F47,A20,H44:H47)</f>
        <v>0</v>
      </c>
      <c r="H20" s="84"/>
      <c r="I20" s="83">
        <f>SUMIF(F44:F47,A20,I44:I47)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>
        <f>SUM(E16:F20)</f>
        <v>0</v>
      </c>
      <c r="F21" s="95"/>
      <c r="G21" s="94">
        <f>SUM(G16:H20)</f>
        <v>0</v>
      </c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47" t="s">
        <v>22</v>
      </c>
      <c r="C28" s="148"/>
      <c r="D28" s="148"/>
      <c r="E28" s="149"/>
      <c r="F28" s="150"/>
      <c r="G28" s="151">
        <f>ZakladDPHSniVypocet+ZakladDPHZaklVypocet</f>
        <v>0</v>
      </c>
      <c r="H28" s="151"/>
      <c r="I28" s="151"/>
      <c r="J28" s="152" t="str">
        <f t="shared" si="0"/>
        <v>CZK</v>
      </c>
    </row>
    <row r="29" spans="1:10" ht="27.75" customHeight="1" thickBot="1" x14ac:dyDescent="0.25">
      <c r="A29" s="4"/>
      <c r="B29" s="147" t="s">
        <v>35</v>
      </c>
      <c r="C29" s="153"/>
      <c r="D29" s="153"/>
      <c r="E29" s="153"/>
      <c r="F29" s="153"/>
      <c r="G29" s="154">
        <f>ZakladDPHSni+DPHSni+ZakladDPHZakl+DPHZakl+Zaokrouhleni</f>
        <v>0</v>
      </c>
      <c r="H29" s="154"/>
      <c r="I29" s="154"/>
      <c r="J29" s="15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43917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39"/>
      <c r="G37" s="139"/>
      <c r="H37" s="139"/>
      <c r="I37" s="139"/>
      <c r="J37" s="3"/>
    </row>
    <row r="38" spans="1:10" ht="25.5" hidden="1" customHeight="1" x14ac:dyDescent="0.2">
      <c r="A38" s="126" t="s">
        <v>37</v>
      </c>
      <c r="B38" s="128" t="s">
        <v>16</v>
      </c>
      <c r="C38" s="129" t="s">
        <v>5</v>
      </c>
      <c r="D38" s="130"/>
      <c r="E38" s="130"/>
      <c r="F38" s="140" t="str">
        <f>B23</f>
        <v>Základ pro sníženou DPH</v>
      </c>
      <c r="G38" s="140" t="str">
        <f>B25</f>
        <v>Základ pro základní DPH</v>
      </c>
      <c r="H38" s="141" t="s">
        <v>17</v>
      </c>
      <c r="I38" s="141" t="s">
        <v>1</v>
      </c>
      <c r="J38" s="131" t="s">
        <v>0</v>
      </c>
    </row>
    <row r="39" spans="1:10" ht="25.5" hidden="1" customHeight="1" x14ac:dyDescent="0.2">
      <c r="A39" s="126">
        <v>1</v>
      </c>
      <c r="B39" s="132"/>
      <c r="C39" s="133"/>
      <c r="D39" s="134"/>
      <c r="E39" s="134"/>
      <c r="F39" s="142">
        <f>' Pol'!AC71</f>
        <v>0</v>
      </c>
      <c r="G39" s="143">
        <f>' Pol'!AD71</f>
        <v>0</v>
      </c>
      <c r="H39" s="144">
        <f>(F39*SazbaDPH1/100)+(G39*SazbaDPH2/100)</f>
        <v>0</v>
      </c>
      <c r="I39" s="144">
        <f>F39+G39+H39</f>
        <v>0</v>
      </c>
      <c r="J39" s="135" t="str">
        <f>IF(CenaCelkemVypocet=0,"",I39/CenaCelkemVypocet*100)</f>
        <v/>
      </c>
    </row>
    <row r="40" spans="1:10" ht="25.5" hidden="1" customHeight="1" x14ac:dyDescent="0.2">
      <c r="A40" s="126"/>
      <c r="B40" s="136" t="s">
        <v>51</v>
      </c>
      <c r="C40" s="137"/>
      <c r="D40" s="137"/>
      <c r="E40" s="138"/>
      <c r="F40" s="145">
        <f>SUMIF(A39:A39,"=1",F39:F39)</f>
        <v>0</v>
      </c>
      <c r="G40" s="146">
        <f>SUMIF(A39:A39,"=1",G39:G39)</f>
        <v>0</v>
      </c>
      <c r="H40" s="146">
        <f>SUMIF(A39:A39,"=1",H39:H39)</f>
        <v>0</v>
      </c>
      <c r="I40" s="146">
        <f>SUMIF(A39:A39,"=1",I39:I39)</f>
        <v>0</v>
      </c>
      <c r="J40" s="127">
        <f>SUMIF(A39:A39,"=1",J39:J39)</f>
        <v>0</v>
      </c>
    </row>
    <row r="41" spans="1:10" ht="15.75" x14ac:dyDescent="0.25">
      <c r="B41" s="156" t="s">
        <v>53</v>
      </c>
    </row>
    <row r="43" spans="1:10" ht="25.5" customHeight="1" x14ac:dyDescent="0.2">
      <c r="A43" s="157"/>
      <c r="B43" s="163" t="s">
        <v>16</v>
      </c>
      <c r="C43" s="163" t="s">
        <v>5</v>
      </c>
      <c r="D43" s="164"/>
      <c r="E43" s="164"/>
      <c r="F43" s="167" t="s">
        <v>54</v>
      </c>
      <c r="G43" s="167" t="s">
        <v>29</v>
      </c>
      <c r="H43" s="167" t="s">
        <v>30</v>
      </c>
      <c r="I43" s="168" t="s">
        <v>28</v>
      </c>
      <c r="J43" s="168"/>
    </row>
    <row r="44" spans="1:10" ht="25.5" customHeight="1" x14ac:dyDescent="0.2">
      <c r="A44" s="158"/>
      <c r="B44" s="169" t="s">
        <v>55</v>
      </c>
      <c r="C44" s="170" t="s">
        <v>56</v>
      </c>
      <c r="D44" s="171"/>
      <c r="E44" s="171"/>
      <c r="F44" s="175" t="s">
        <v>23</v>
      </c>
      <c r="G44" s="176">
        <f>' Pol'!I8</f>
        <v>0</v>
      </c>
      <c r="H44" s="176">
        <f>' Pol'!K8</f>
        <v>0</v>
      </c>
      <c r="I44" s="177"/>
      <c r="J44" s="177"/>
    </row>
    <row r="45" spans="1:10" ht="25.5" customHeight="1" x14ac:dyDescent="0.2">
      <c r="A45" s="158"/>
      <c r="B45" s="161" t="s">
        <v>57</v>
      </c>
      <c r="C45" s="160" t="s">
        <v>58</v>
      </c>
      <c r="D45" s="162"/>
      <c r="E45" s="162"/>
      <c r="F45" s="178" t="s">
        <v>24</v>
      </c>
      <c r="G45" s="179">
        <f>' Pol'!I10</f>
        <v>0</v>
      </c>
      <c r="H45" s="179">
        <f>' Pol'!K10</f>
        <v>0</v>
      </c>
      <c r="I45" s="180"/>
      <c r="J45" s="180"/>
    </row>
    <row r="46" spans="1:10" ht="25.5" customHeight="1" x14ac:dyDescent="0.2">
      <c r="A46" s="158"/>
      <c r="B46" s="161" t="s">
        <v>59</v>
      </c>
      <c r="C46" s="160" t="s">
        <v>60</v>
      </c>
      <c r="D46" s="162"/>
      <c r="E46" s="162"/>
      <c r="F46" s="178" t="s">
        <v>24</v>
      </c>
      <c r="G46" s="179">
        <f>' Pol'!I28</f>
        <v>0</v>
      </c>
      <c r="H46" s="179">
        <f>' Pol'!K28</f>
        <v>0</v>
      </c>
      <c r="I46" s="180"/>
      <c r="J46" s="180"/>
    </row>
    <row r="47" spans="1:10" ht="25.5" customHeight="1" x14ac:dyDescent="0.2">
      <c r="A47" s="158"/>
      <c r="B47" s="172" t="s">
        <v>61</v>
      </c>
      <c r="C47" s="173" t="s">
        <v>62</v>
      </c>
      <c r="D47" s="174"/>
      <c r="E47" s="174"/>
      <c r="F47" s="181" t="s">
        <v>24</v>
      </c>
      <c r="G47" s="182">
        <f>' Pol'!I48</f>
        <v>0</v>
      </c>
      <c r="H47" s="182">
        <f>' Pol'!K48</f>
        <v>0</v>
      </c>
      <c r="I47" s="183"/>
      <c r="J47" s="183"/>
    </row>
    <row r="48" spans="1:10" ht="25.5" customHeight="1" x14ac:dyDescent="0.2">
      <c r="A48" s="159"/>
      <c r="B48" s="165" t="s">
        <v>1</v>
      </c>
      <c r="C48" s="165"/>
      <c r="D48" s="166"/>
      <c r="E48" s="166"/>
      <c r="F48" s="184"/>
      <c r="G48" s="185">
        <f>SUM(G44:G47)</f>
        <v>0</v>
      </c>
      <c r="H48" s="185">
        <f>SUM(H44:H47)</f>
        <v>0</v>
      </c>
      <c r="I48" s="186">
        <f>SUM(I44:I47)</f>
        <v>0</v>
      </c>
      <c r="J48" s="186"/>
    </row>
    <row r="49" spans="6:10" x14ac:dyDescent="0.2">
      <c r="F49" s="187"/>
      <c r="G49" s="125"/>
      <c r="H49" s="187"/>
      <c r="I49" s="125"/>
      <c r="J49" s="125"/>
    </row>
    <row r="50" spans="6:10" x14ac:dyDescent="0.2">
      <c r="F50" s="187"/>
      <c r="G50" s="125"/>
      <c r="H50" s="187"/>
      <c r="I50" s="125"/>
      <c r="J50" s="125"/>
    </row>
    <row r="51" spans="6:10" x14ac:dyDescent="0.2">
      <c r="F51" s="187"/>
      <c r="G51" s="125"/>
      <c r="H51" s="187"/>
      <c r="I51" s="125"/>
      <c r="J51" s="12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I45:J45"/>
    <mergeCell ref="C45:E45"/>
    <mergeCell ref="I46:J46"/>
    <mergeCell ref="C46:E46"/>
    <mergeCell ref="I47:J47"/>
    <mergeCell ref="C47:E47"/>
    <mergeCell ref="C39:E39"/>
    <mergeCell ref="B40:E40"/>
    <mergeCell ref="I43:J43"/>
    <mergeCell ref="I44:J44"/>
    <mergeCell ref="C44:E44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1.85546875" style="124" customWidth="1"/>
    <col min="3" max="3" width="38.28515625" style="124" customWidth="1"/>
    <col min="4" max="4" width="4.5703125" customWidth="1"/>
    <col min="5" max="5" width="10.5703125" customWidth="1"/>
    <col min="6" max="6" width="9.85546875" hidden="1" customWidth="1"/>
    <col min="7" max="7" width="7.42578125" customWidth="1"/>
    <col min="8" max="8" width="9.140625" hidden="1" customWidth="1"/>
    <col min="9" max="9" width="9.140625" customWidth="1"/>
    <col min="10" max="10" width="9.140625" hidden="1" customWidth="1"/>
    <col min="11" max="11" width="6.4257812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1" t="s">
        <v>215</v>
      </c>
      <c r="B1" s="191"/>
      <c r="C1" s="191"/>
      <c r="D1" s="191"/>
      <c r="E1" s="191"/>
      <c r="F1" s="191"/>
      <c r="G1" s="191"/>
      <c r="AE1" t="s">
        <v>66</v>
      </c>
    </row>
    <row r="2" spans="1:60" ht="24.95" customHeight="1" x14ac:dyDescent="0.2">
      <c r="A2" s="198" t="s">
        <v>65</v>
      </c>
      <c r="B2" s="192"/>
      <c r="C2" s="193" t="s">
        <v>42</v>
      </c>
      <c r="D2" s="194"/>
      <c r="E2" s="194"/>
      <c r="F2" s="194"/>
      <c r="G2" s="200"/>
      <c r="AE2" t="s">
        <v>67</v>
      </c>
    </row>
    <row r="3" spans="1:60" ht="24.95" hidden="1" customHeight="1" x14ac:dyDescent="0.2">
      <c r="A3" s="199" t="s">
        <v>7</v>
      </c>
      <c r="B3" s="196"/>
      <c r="C3" s="195"/>
      <c r="D3" s="195"/>
      <c r="E3" s="195"/>
      <c r="F3" s="195"/>
      <c r="G3" s="201"/>
      <c r="AE3" t="s">
        <v>68</v>
      </c>
    </row>
    <row r="4" spans="1:60" ht="24.95" hidden="1" customHeight="1" x14ac:dyDescent="0.2">
      <c r="A4" s="199" t="s">
        <v>8</v>
      </c>
      <c r="B4" s="196"/>
      <c r="C4" s="197"/>
      <c r="D4" s="195"/>
      <c r="E4" s="195"/>
      <c r="F4" s="195"/>
      <c r="G4" s="201"/>
      <c r="AE4" t="s">
        <v>69</v>
      </c>
    </row>
    <row r="5" spans="1:60" hidden="1" x14ac:dyDescent="0.2">
      <c r="A5" s="202" t="s">
        <v>70</v>
      </c>
      <c r="B5" s="203"/>
      <c r="C5" s="204"/>
      <c r="D5" s="205"/>
      <c r="E5" s="206"/>
      <c r="F5" s="206"/>
      <c r="G5" s="207"/>
      <c r="AE5" t="s">
        <v>71</v>
      </c>
    </row>
    <row r="6" spans="1:60" x14ac:dyDescent="0.2">
      <c r="D6" s="190"/>
    </row>
    <row r="7" spans="1:60" ht="38.25" x14ac:dyDescent="0.2">
      <c r="A7" s="212" t="s">
        <v>72</v>
      </c>
      <c r="B7" s="213" t="s">
        <v>73</v>
      </c>
      <c r="C7" s="213" t="s">
        <v>74</v>
      </c>
      <c r="D7" s="227" t="s">
        <v>75</v>
      </c>
      <c r="E7" s="212" t="s">
        <v>76</v>
      </c>
      <c r="F7" s="208" t="s">
        <v>77</v>
      </c>
      <c r="G7" s="228" t="s">
        <v>28</v>
      </c>
      <c r="H7" s="229" t="s">
        <v>29</v>
      </c>
      <c r="I7" s="229" t="s">
        <v>78</v>
      </c>
      <c r="J7" s="229" t="s">
        <v>30</v>
      </c>
      <c r="K7" s="229" t="s">
        <v>79</v>
      </c>
      <c r="L7" s="229" t="s">
        <v>80</v>
      </c>
      <c r="M7" s="229" t="s">
        <v>81</v>
      </c>
      <c r="N7" s="229" t="s">
        <v>82</v>
      </c>
      <c r="O7" s="229" t="s">
        <v>83</v>
      </c>
      <c r="P7" s="229" t="s">
        <v>84</v>
      </c>
      <c r="Q7" s="229" t="s">
        <v>85</v>
      </c>
      <c r="R7" s="229" t="s">
        <v>86</v>
      </c>
      <c r="S7" s="229" t="s">
        <v>87</v>
      </c>
      <c r="T7" s="229" t="s">
        <v>88</v>
      </c>
      <c r="U7" s="214" t="s">
        <v>89</v>
      </c>
    </row>
    <row r="8" spans="1:60" x14ac:dyDescent="0.2">
      <c r="A8" s="230" t="s">
        <v>90</v>
      </c>
      <c r="B8" s="231" t="s">
        <v>55</v>
      </c>
      <c r="C8" s="232" t="s">
        <v>56</v>
      </c>
      <c r="D8" s="233"/>
      <c r="E8" s="234"/>
      <c r="F8" s="221"/>
      <c r="G8" s="221">
        <f>SUMIF(AE9:AE9,"&lt;&gt;NOR",G9:G9)</f>
        <v>0</v>
      </c>
      <c r="H8" s="221"/>
      <c r="I8" s="221">
        <f>SUM(I9:I9)</f>
        <v>0</v>
      </c>
      <c r="J8" s="221"/>
      <c r="K8" s="221">
        <f>SUM(K9:K9)</f>
        <v>0</v>
      </c>
      <c r="L8" s="221"/>
      <c r="M8" s="221">
        <f>SUM(M9:M9)</f>
        <v>0</v>
      </c>
      <c r="N8" s="221"/>
      <c r="O8" s="221">
        <f>SUM(O9:O9)</f>
        <v>0</v>
      </c>
      <c r="P8" s="221"/>
      <c r="Q8" s="221">
        <f>SUM(Q9:Q9)</f>
        <v>0.33</v>
      </c>
      <c r="R8" s="221"/>
      <c r="S8" s="221"/>
      <c r="T8" s="235"/>
      <c r="U8" s="221">
        <f>SUM(U9:U9)</f>
        <v>1.8</v>
      </c>
      <c r="AE8" t="s">
        <v>91</v>
      </c>
    </row>
    <row r="9" spans="1:60" outlineLevel="1" x14ac:dyDescent="0.2">
      <c r="A9" s="210">
        <v>1</v>
      </c>
      <c r="B9" s="215" t="s">
        <v>92</v>
      </c>
      <c r="C9" s="243" t="s">
        <v>93</v>
      </c>
      <c r="D9" s="217" t="s">
        <v>94</v>
      </c>
      <c r="E9" s="219">
        <v>1</v>
      </c>
      <c r="F9" s="222"/>
      <c r="G9" s="223">
        <f>ROUND(E9*F9,2)</f>
        <v>0</v>
      </c>
      <c r="H9" s="222"/>
      <c r="I9" s="223">
        <f>ROUND(E9*H9,2)</f>
        <v>0</v>
      </c>
      <c r="J9" s="222"/>
      <c r="K9" s="223">
        <f>ROUND(E9*J9,2)</f>
        <v>0</v>
      </c>
      <c r="L9" s="223">
        <v>21</v>
      </c>
      <c r="M9" s="223">
        <f>G9*(1+L9/100)</f>
        <v>0</v>
      </c>
      <c r="N9" s="223">
        <v>0</v>
      </c>
      <c r="O9" s="223">
        <f>ROUND(E9*N9,2)</f>
        <v>0</v>
      </c>
      <c r="P9" s="223">
        <v>0.33</v>
      </c>
      <c r="Q9" s="223">
        <f>ROUND(E9*P9,2)</f>
        <v>0.33</v>
      </c>
      <c r="R9" s="223"/>
      <c r="S9" s="223"/>
      <c r="T9" s="224">
        <v>1.7990999999999999</v>
      </c>
      <c r="U9" s="223">
        <f>ROUND(E9*T9,2)</f>
        <v>1.8</v>
      </c>
      <c r="V9" s="209"/>
      <c r="W9" s="209"/>
      <c r="X9" s="209"/>
      <c r="Y9" s="209"/>
      <c r="Z9" s="209"/>
      <c r="AA9" s="209"/>
      <c r="AB9" s="209"/>
      <c r="AC9" s="209"/>
      <c r="AD9" s="209"/>
      <c r="AE9" s="209" t="s">
        <v>95</v>
      </c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x14ac:dyDescent="0.2">
      <c r="A10" s="211" t="s">
        <v>90</v>
      </c>
      <c r="B10" s="216" t="s">
        <v>57</v>
      </c>
      <c r="C10" s="244" t="s">
        <v>58</v>
      </c>
      <c r="D10" s="218"/>
      <c r="E10" s="220"/>
      <c r="F10" s="225"/>
      <c r="G10" s="225">
        <f>SUMIF(AE11:AE27,"&lt;&gt;NOR",G11:G27)</f>
        <v>0</v>
      </c>
      <c r="H10" s="225"/>
      <c r="I10" s="225">
        <f>SUM(I11:I27)</f>
        <v>0</v>
      </c>
      <c r="J10" s="225"/>
      <c r="K10" s="225">
        <f>SUM(K11:K27)</f>
        <v>0</v>
      </c>
      <c r="L10" s="225"/>
      <c r="M10" s="225">
        <f>SUM(M11:M27)</f>
        <v>0</v>
      </c>
      <c r="N10" s="225"/>
      <c r="O10" s="225">
        <f>SUM(O11:O27)</f>
        <v>6.0000000000000005E-2</v>
      </c>
      <c r="P10" s="225"/>
      <c r="Q10" s="225">
        <f>SUM(Q11:Q27)</f>
        <v>0.02</v>
      </c>
      <c r="R10" s="225"/>
      <c r="S10" s="225"/>
      <c r="T10" s="226"/>
      <c r="U10" s="225">
        <f>SUM(U11:U27)</f>
        <v>55.150000000000006</v>
      </c>
      <c r="AE10" t="s">
        <v>91</v>
      </c>
    </row>
    <row r="11" spans="1:60" outlineLevel="1" x14ac:dyDescent="0.2">
      <c r="A11" s="210">
        <v>2</v>
      </c>
      <c r="B11" s="215" t="s">
        <v>96</v>
      </c>
      <c r="C11" s="243" t="s">
        <v>97</v>
      </c>
      <c r="D11" s="217" t="s">
        <v>98</v>
      </c>
      <c r="E11" s="219">
        <v>6</v>
      </c>
      <c r="F11" s="222"/>
      <c r="G11" s="223">
        <f>ROUND(E11*F11,2)</f>
        <v>0</v>
      </c>
      <c r="H11" s="222"/>
      <c r="I11" s="223">
        <f>ROUND(E11*H11,2)</f>
        <v>0</v>
      </c>
      <c r="J11" s="222"/>
      <c r="K11" s="223">
        <f>ROUND(E11*J11,2)</f>
        <v>0</v>
      </c>
      <c r="L11" s="223">
        <v>21</v>
      </c>
      <c r="M11" s="223">
        <f>G11*(1+L11/100)</f>
        <v>0</v>
      </c>
      <c r="N11" s="223">
        <v>0</v>
      </c>
      <c r="O11" s="223">
        <f>ROUND(E11*N11,2)</f>
        <v>0</v>
      </c>
      <c r="P11" s="223">
        <v>2.0999999999999999E-3</v>
      </c>
      <c r="Q11" s="223">
        <f>ROUND(E11*P11,2)</f>
        <v>0.01</v>
      </c>
      <c r="R11" s="223"/>
      <c r="S11" s="223"/>
      <c r="T11" s="224">
        <v>3.1E-2</v>
      </c>
      <c r="U11" s="223">
        <f>ROUND(E11*T11,2)</f>
        <v>0.19</v>
      </c>
      <c r="V11" s="209"/>
      <c r="W11" s="209"/>
      <c r="X11" s="209"/>
      <c r="Y11" s="209"/>
      <c r="Z11" s="209"/>
      <c r="AA11" s="209"/>
      <c r="AB11" s="209"/>
      <c r="AC11" s="209"/>
      <c r="AD11" s="209"/>
      <c r="AE11" s="209" t="s">
        <v>95</v>
      </c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0">
        <v>3</v>
      </c>
      <c r="B12" s="215" t="s">
        <v>99</v>
      </c>
      <c r="C12" s="243" t="s">
        <v>100</v>
      </c>
      <c r="D12" s="217" t="s">
        <v>98</v>
      </c>
      <c r="E12" s="219">
        <v>6</v>
      </c>
      <c r="F12" s="222"/>
      <c r="G12" s="223">
        <f>ROUND(E12*F12,2)</f>
        <v>0</v>
      </c>
      <c r="H12" s="222"/>
      <c r="I12" s="223">
        <f>ROUND(E12*H12,2)</f>
        <v>0</v>
      </c>
      <c r="J12" s="222"/>
      <c r="K12" s="223">
        <f>ROUND(E12*J12,2)</f>
        <v>0</v>
      </c>
      <c r="L12" s="223">
        <v>21</v>
      </c>
      <c r="M12" s="223">
        <f>G12*(1+L12/100)</f>
        <v>0</v>
      </c>
      <c r="N12" s="223">
        <v>0</v>
      </c>
      <c r="O12" s="223">
        <f>ROUND(E12*N12,2)</f>
        <v>0</v>
      </c>
      <c r="P12" s="223">
        <v>1.98E-3</v>
      </c>
      <c r="Q12" s="223">
        <f>ROUND(E12*P12,2)</f>
        <v>0.01</v>
      </c>
      <c r="R12" s="223"/>
      <c r="S12" s="223"/>
      <c r="T12" s="224">
        <v>8.3000000000000004E-2</v>
      </c>
      <c r="U12" s="223">
        <f>ROUND(E12*T12,2)</f>
        <v>0.5</v>
      </c>
      <c r="V12" s="209"/>
      <c r="W12" s="209"/>
      <c r="X12" s="209"/>
      <c r="Y12" s="209"/>
      <c r="Z12" s="209"/>
      <c r="AA12" s="209"/>
      <c r="AB12" s="209"/>
      <c r="AC12" s="209"/>
      <c r="AD12" s="209"/>
      <c r="AE12" s="209" t="s">
        <v>95</v>
      </c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10">
        <v>4</v>
      </c>
      <c r="B13" s="215" t="s">
        <v>101</v>
      </c>
      <c r="C13" s="243" t="s">
        <v>102</v>
      </c>
      <c r="D13" s="217" t="s">
        <v>103</v>
      </c>
      <c r="E13" s="219">
        <v>3</v>
      </c>
      <c r="F13" s="222"/>
      <c r="G13" s="223">
        <f>ROUND(E13*F13,2)</f>
        <v>0</v>
      </c>
      <c r="H13" s="222"/>
      <c r="I13" s="223">
        <f>ROUND(E13*H13,2)</f>
        <v>0</v>
      </c>
      <c r="J13" s="222"/>
      <c r="K13" s="223">
        <f>ROUND(E13*J13,2)</f>
        <v>0</v>
      </c>
      <c r="L13" s="223">
        <v>21</v>
      </c>
      <c r="M13" s="223">
        <f>G13*(1+L13/100)</f>
        <v>0</v>
      </c>
      <c r="N13" s="223">
        <v>4.4999999999999999E-4</v>
      </c>
      <c r="O13" s="223">
        <f>ROUND(E13*N13,2)</f>
        <v>0</v>
      </c>
      <c r="P13" s="223">
        <v>0</v>
      </c>
      <c r="Q13" s="223">
        <f>ROUND(E13*P13,2)</f>
        <v>0</v>
      </c>
      <c r="R13" s="223"/>
      <c r="S13" s="223"/>
      <c r="T13" s="224">
        <v>0.25</v>
      </c>
      <c r="U13" s="223">
        <f>ROUND(E13*T13,2)</f>
        <v>0.75</v>
      </c>
      <c r="V13" s="209"/>
      <c r="W13" s="209"/>
      <c r="X13" s="209"/>
      <c r="Y13" s="209"/>
      <c r="Z13" s="209"/>
      <c r="AA13" s="209"/>
      <c r="AB13" s="209"/>
      <c r="AC13" s="209"/>
      <c r="AD13" s="209"/>
      <c r="AE13" s="209" t="s">
        <v>95</v>
      </c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0">
        <v>5</v>
      </c>
      <c r="B14" s="215" t="s">
        <v>104</v>
      </c>
      <c r="C14" s="243" t="s">
        <v>105</v>
      </c>
      <c r="D14" s="217" t="s">
        <v>103</v>
      </c>
      <c r="E14" s="219">
        <v>4</v>
      </c>
      <c r="F14" s="222"/>
      <c r="G14" s="223">
        <f>ROUND(E14*F14,2)</f>
        <v>0</v>
      </c>
      <c r="H14" s="222"/>
      <c r="I14" s="223">
        <f>ROUND(E14*H14,2)</f>
        <v>0</v>
      </c>
      <c r="J14" s="222"/>
      <c r="K14" s="223">
        <f>ROUND(E14*J14,2)</f>
        <v>0</v>
      </c>
      <c r="L14" s="223">
        <v>21</v>
      </c>
      <c r="M14" s="223">
        <f>G14*(1+L14/100)</f>
        <v>0</v>
      </c>
      <c r="N14" s="223">
        <v>5.5000000000000003E-4</v>
      </c>
      <c r="O14" s="223">
        <f>ROUND(E14*N14,2)</f>
        <v>0</v>
      </c>
      <c r="P14" s="223">
        <v>0</v>
      </c>
      <c r="Q14" s="223">
        <f>ROUND(E14*P14,2)</f>
        <v>0</v>
      </c>
      <c r="R14" s="223"/>
      <c r="S14" s="223"/>
      <c r="T14" s="224">
        <v>0.36670000000000003</v>
      </c>
      <c r="U14" s="223">
        <f>ROUND(E14*T14,2)</f>
        <v>1.47</v>
      </c>
      <c r="V14" s="209"/>
      <c r="W14" s="209"/>
      <c r="X14" s="209"/>
      <c r="Y14" s="209"/>
      <c r="Z14" s="209"/>
      <c r="AA14" s="209"/>
      <c r="AB14" s="209"/>
      <c r="AC14" s="209"/>
      <c r="AD14" s="209"/>
      <c r="AE14" s="209" t="s">
        <v>95</v>
      </c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10">
        <v>6</v>
      </c>
      <c r="B15" s="215" t="s">
        <v>106</v>
      </c>
      <c r="C15" s="243" t="s">
        <v>107</v>
      </c>
      <c r="D15" s="217" t="s">
        <v>98</v>
      </c>
      <c r="E15" s="219">
        <v>12</v>
      </c>
      <c r="F15" s="222"/>
      <c r="G15" s="223">
        <f>ROUND(E15*F15,2)</f>
        <v>0</v>
      </c>
      <c r="H15" s="222"/>
      <c r="I15" s="223">
        <f>ROUND(E15*H15,2)</f>
        <v>0</v>
      </c>
      <c r="J15" s="222"/>
      <c r="K15" s="223">
        <f>ROUND(E15*J15,2)</f>
        <v>0</v>
      </c>
      <c r="L15" s="223">
        <v>21</v>
      </c>
      <c r="M15" s="223">
        <f>G15*(1+L15/100)</f>
        <v>0</v>
      </c>
      <c r="N15" s="223">
        <v>3.8000000000000002E-4</v>
      </c>
      <c r="O15" s="223">
        <f>ROUND(E15*N15,2)</f>
        <v>0</v>
      </c>
      <c r="P15" s="223">
        <v>0</v>
      </c>
      <c r="Q15" s="223">
        <f>ROUND(E15*P15,2)</f>
        <v>0</v>
      </c>
      <c r="R15" s="223"/>
      <c r="S15" s="223"/>
      <c r="T15" s="224">
        <v>0.32</v>
      </c>
      <c r="U15" s="223">
        <f>ROUND(E15*T15,2)</f>
        <v>3.84</v>
      </c>
      <c r="V15" s="209"/>
      <c r="W15" s="209"/>
      <c r="X15" s="209"/>
      <c r="Y15" s="209"/>
      <c r="Z15" s="209"/>
      <c r="AA15" s="209"/>
      <c r="AB15" s="209"/>
      <c r="AC15" s="209"/>
      <c r="AD15" s="209"/>
      <c r="AE15" s="209" t="s">
        <v>95</v>
      </c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0">
        <v>7</v>
      </c>
      <c r="B16" s="215" t="s">
        <v>108</v>
      </c>
      <c r="C16" s="243" t="s">
        <v>109</v>
      </c>
      <c r="D16" s="217" t="s">
        <v>98</v>
      </c>
      <c r="E16" s="219">
        <v>4</v>
      </c>
      <c r="F16" s="222"/>
      <c r="G16" s="223">
        <f>ROUND(E16*F16,2)</f>
        <v>0</v>
      </c>
      <c r="H16" s="222"/>
      <c r="I16" s="223">
        <f>ROUND(E16*H16,2)</f>
        <v>0</v>
      </c>
      <c r="J16" s="222"/>
      <c r="K16" s="223">
        <f>ROUND(E16*J16,2)</f>
        <v>0</v>
      </c>
      <c r="L16" s="223">
        <v>21</v>
      </c>
      <c r="M16" s="223">
        <f>G16*(1+L16/100)</f>
        <v>0</v>
      </c>
      <c r="N16" s="223">
        <v>4.6999999999999999E-4</v>
      </c>
      <c r="O16" s="223">
        <f>ROUND(E16*N16,2)</f>
        <v>0</v>
      </c>
      <c r="P16" s="223">
        <v>0</v>
      </c>
      <c r="Q16" s="223">
        <f>ROUND(E16*P16,2)</f>
        <v>0</v>
      </c>
      <c r="R16" s="223"/>
      <c r="S16" s="223"/>
      <c r="T16" s="224">
        <v>0.35899999999999999</v>
      </c>
      <c r="U16" s="223">
        <f>ROUND(E16*T16,2)</f>
        <v>1.44</v>
      </c>
      <c r="V16" s="209"/>
      <c r="W16" s="209"/>
      <c r="X16" s="209"/>
      <c r="Y16" s="209"/>
      <c r="Z16" s="209"/>
      <c r="AA16" s="209"/>
      <c r="AB16" s="209"/>
      <c r="AC16" s="209"/>
      <c r="AD16" s="209"/>
      <c r="AE16" s="209" t="s">
        <v>95</v>
      </c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0">
        <v>8</v>
      </c>
      <c r="B17" s="215" t="s">
        <v>110</v>
      </c>
      <c r="C17" s="243" t="s">
        <v>111</v>
      </c>
      <c r="D17" s="217" t="s">
        <v>98</v>
      </c>
      <c r="E17" s="219">
        <v>6</v>
      </c>
      <c r="F17" s="222"/>
      <c r="G17" s="223">
        <f>ROUND(E17*F17,2)</f>
        <v>0</v>
      </c>
      <c r="H17" s="222"/>
      <c r="I17" s="223">
        <f>ROUND(E17*H17,2)</f>
        <v>0</v>
      </c>
      <c r="J17" s="222"/>
      <c r="K17" s="223">
        <f>ROUND(E17*J17,2)</f>
        <v>0</v>
      </c>
      <c r="L17" s="223">
        <v>21</v>
      </c>
      <c r="M17" s="223">
        <f>G17*(1+L17/100)</f>
        <v>0</v>
      </c>
      <c r="N17" s="223">
        <v>1.5200000000000001E-3</v>
      </c>
      <c r="O17" s="223">
        <f>ROUND(E17*N17,2)</f>
        <v>0.01</v>
      </c>
      <c r="P17" s="223">
        <v>0</v>
      </c>
      <c r="Q17" s="223">
        <f>ROUND(E17*P17,2)</f>
        <v>0</v>
      </c>
      <c r="R17" s="223"/>
      <c r="S17" s="223"/>
      <c r="T17" s="224">
        <v>1.173</v>
      </c>
      <c r="U17" s="223">
        <f>ROUND(E17*T17,2)</f>
        <v>7.04</v>
      </c>
      <c r="V17" s="209"/>
      <c r="W17" s="209"/>
      <c r="X17" s="209"/>
      <c r="Y17" s="209"/>
      <c r="Z17" s="209"/>
      <c r="AA17" s="209"/>
      <c r="AB17" s="209"/>
      <c r="AC17" s="209"/>
      <c r="AD17" s="209"/>
      <c r="AE17" s="209" t="s">
        <v>95</v>
      </c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10">
        <v>9</v>
      </c>
      <c r="B18" s="215" t="s">
        <v>112</v>
      </c>
      <c r="C18" s="243" t="s">
        <v>113</v>
      </c>
      <c r="D18" s="217" t="s">
        <v>98</v>
      </c>
      <c r="E18" s="219">
        <v>12</v>
      </c>
      <c r="F18" s="222"/>
      <c r="G18" s="223">
        <f>ROUND(E18*F18,2)</f>
        <v>0</v>
      </c>
      <c r="H18" s="222"/>
      <c r="I18" s="223">
        <f>ROUND(E18*H18,2)</f>
        <v>0</v>
      </c>
      <c r="J18" s="222"/>
      <c r="K18" s="223">
        <f>ROUND(E18*J18,2)</f>
        <v>0</v>
      </c>
      <c r="L18" s="223">
        <v>21</v>
      </c>
      <c r="M18" s="223">
        <f>G18*(1+L18/100)</f>
        <v>0</v>
      </c>
      <c r="N18" s="223">
        <v>7.7999999999999999E-4</v>
      </c>
      <c r="O18" s="223">
        <f>ROUND(E18*N18,2)</f>
        <v>0.01</v>
      </c>
      <c r="P18" s="223">
        <v>0</v>
      </c>
      <c r="Q18" s="223">
        <f>ROUND(E18*P18,2)</f>
        <v>0</v>
      </c>
      <c r="R18" s="223"/>
      <c r="S18" s="223"/>
      <c r="T18" s="224">
        <v>0.81899999999999995</v>
      </c>
      <c r="U18" s="223">
        <f>ROUND(E18*T18,2)</f>
        <v>9.83</v>
      </c>
      <c r="V18" s="209"/>
      <c r="W18" s="209"/>
      <c r="X18" s="209"/>
      <c r="Y18" s="209"/>
      <c r="Z18" s="209"/>
      <c r="AA18" s="209"/>
      <c r="AB18" s="209"/>
      <c r="AC18" s="209"/>
      <c r="AD18" s="209"/>
      <c r="AE18" s="209" t="s">
        <v>95</v>
      </c>
      <c r="AF18" s="209"/>
      <c r="AG18" s="209"/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0">
        <v>10</v>
      </c>
      <c r="B19" s="215" t="s">
        <v>114</v>
      </c>
      <c r="C19" s="243" t="s">
        <v>115</v>
      </c>
      <c r="D19" s="217" t="s">
        <v>98</v>
      </c>
      <c r="E19" s="219">
        <v>15</v>
      </c>
      <c r="F19" s="222"/>
      <c r="G19" s="223">
        <f>ROUND(E19*F19,2)</f>
        <v>0</v>
      </c>
      <c r="H19" s="222"/>
      <c r="I19" s="223">
        <f>ROUND(E19*H19,2)</f>
        <v>0</v>
      </c>
      <c r="J19" s="222"/>
      <c r="K19" s="223">
        <f>ROUND(E19*J19,2)</f>
        <v>0</v>
      </c>
      <c r="L19" s="223">
        <v>21</v>
      </c>
      <c r="M19" s="223">
        <f>G19*(1+L19/100)</f>
        <v>0</v>
      </c>
      <c r="N19" s="223">
        <v>1.31E-3</v>
      </c>
      <c r="O19" s="223">
        <f>ROUND(E19*N19,2)</f>
        <v>0.02</v>
      </c>
      <c r="P19" s="223">
        <v>0</v>
      </c>
      <c r="Q19" s="223">
        <f>ROUND(E19*P19,2)</f>
        <v>0</v>
      </c>
      <c r="R19" s="223"/>
      <c r="S19" s="223"/>
      <c r="T19" s="224">
        <v>0.79700000000000004</v>
      </c>
      <c r="U19" s="223">
        <f>ROUND(E19*T19,2)</f>
        <v>11.96</v>
      </c>
      <c r="V19" s="209"/>
      <c r="W19" s="209"/>
      <c r="X19" s="209"/>
      <c r="Y19" s="209"/>
      <c r="Z19" s="209"/>
      <c r="AA19" s="209"/>
      <c r="AB19" s="209"/>
      <c r="AC19" s="209"/>
      <c r="AD19" s="209"/>
      <c r="AE19" s="209" t="s">
        <v>95</v>
      </c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22.5" outlineLevel="1" x14ac:dyDescent="0.2">
      <c r="A20" s="210">
        <v>11</v>
      </c>
      <c r="B20" s="215" t="s">
        <v>116</v>
      </c>
      <c r="C20" s="243" t="s">
        <v>117</v>
      </c>
      <c r="D20" s="217" t="s">
        <v>98</v>
      </c>
      <c r="E20" s="219">
        <v>7</v>
      </c>
      <c r="F20" s="222"/>
      <c r="G20" s="223">
        <f>ROUND(E20*F20,2)</f>
        <v>0</v>
      </c>
      <c r="H20" s="222"/>
      <c r="I20" s="223">
        <f>ROUND(E20*H20,2)</f>
        <v>0</v>
      </c>
      <c r="J20" s="222"/>
      <c r="K20" s="223">
        <f>ROUND(E20*J20,2)</f>
        <v>0</v>
      </c>
      <c r="L20" s="223">
        <v>21</v>
      </c>
      <c r="M20" s="223">
        <f>G20*(1+L20/100)</f>
        <v>0</v>
      </c>
      <c r="N20" s="223">
        <v>1.3699999999999999E-3</v>
      </c>
      <c r="O20" s="223">
        <f>ROUND(E20*N20,2)</f>
        <v>0.01</v>
      </c>
      <c r="P20" s="223">
        <v>0</v>
      </c>
      <c r="Q20" s="223">
        <f>ROUND(E20*P20,2)</f>
        <v>0</v>
      </c>
      <c r="R20" s="223"/>
      <c r="S20" s="223"/>
      <c r="T20" s="224">
        <v>0.79669999999999996</v>
      </c>
      <c r="U20" s="223">
        <f>ROUND(E20*T20,2)</f>
        <v>5.58</v>
      </c>
      <c r="V20" s="209"/>
      <c r="W20" s="209"/>
      <c r="X20" s="209"/>
      <c r="Y20" s="209"/>
      <c r="Z20" s="209"/>
      <c r="AA20" s="209"/>
      <c r="AB20" s="209"/>
      <c r="AC20" s="209"/>
      <c r="AD20" s="209"/>
      <c r="AE20" s="209" t="s">
        <v>95</v>
      </c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10">
        <v>12</v>
      </c>
      <c r="B21" s="215" t="s">
        <v>118</v>
      </c>
      <c r="C21" s="243" t="s">
        <v>119</v>
      </c>
      <c r="D21" s="217" t="s">
        <v>98</v>
      </c>
      <c r="E21" s="219">
        <v>8</v>
      </c>
      <c r="F21" s="222"/>
      <c r="G21" s="223">
        <f>ROUND(E21*F21,2)</f>
        <v>0</v>
      </c>
      <c r="H21" s="222"/>
      <c r="I21" s="223">
        <f>ROUND(E21*H21,2)</f>
        <v>0</v>
      </c>
      <c r="J21" s="222"/>
      <c r="K21" s="223">
        <f>ROUND(E21*J21,2)</f>
        <v>0</v>
      </c>
      <c r="L21" s="223">
        <v>21</v>
      </c>
      <c r="M21" s="223">
        <f>G21*(1+L21/100)</f>
        <v>0</v>
      </c>
      <c r="N21" s="223">
        <v>1.73E-3</v>
      </c>
      <c r="O21" s="223">
        <f>ROUND(E21*N21,2)</f>
        <v>0.01</v>
      </c>
      <c r="P21" s="223">
        <v>0</v>
      </c>
      <c r="Q21" s="223">
        <f>ROUND(E21*P21,2)</f>
        <v>0</v>
      </c>
      <c r="R21" s="223"/>
      <c r="S21" s="223"/>
      <c r="T21" s="224">
        <v>0.82899999999999996</v>
      </c>
      <c r="U21" s="223">
        <f>ROUND(E21*T21,2)</f>
        <v>6.63</v>
      </c>
      <c r="V21" s="209"/>
      <c r="W21" s="209"/>
      <c r="X21" s="209"/>
      <c r="Y21" s="209"/>
      <c r="Z21" s="209"/>
      <c r="AA21" s="209"/>
      <c r="AB21" s="209"/>
      <c r="AC21" s="209"/>
      <c r="AD21" s="209"/>
      <c r="AE21" s="209" t="s">
        <v>95</v>
      </c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0">
        <v>13</v>
      </c>
      <c r="B22" s="215" t="s">
        <v>120</v>
      </c>
      <c r="C22" s="243" t="s">
        <v>121</v>
      </c>
      <c r="D22" s="217" t="s">
        <v>103</v>
      </c>
      <c r="E22" s="219">
        <v>7</v>
      </c>
      <c r="F22" s="222"/>
      <c r="G22" s="223">
        <f>ROUND(E22*F22,2)</f>
        <v>0</v>
      </c>
      <c r="H22" s="222"/>
      <c r="I22" s="223">
        <f>ROUND(E22*H22,2)</f>
        <v>0</v>
      </c>
      <c r="J22" s="222"/>
      <c r="K22" s="223">
        <f>ROUND(E22*J22,2)</f>
        <v>0</v>
      </c>
      <c r="L22" s="223">
        <v>21</v>
      </c>
      <c r="M22" s="223">
        <f>G22*(1+L22/100)</f>
        <v>0</v>
      </c>
      <c r="N22" s="223">
        <v>0</v>
      </c>
      <c r="O22" s="223">
        <f>ROUND(E22*N22,2)</f>
        <v>0</v>
      </c>
      <c r="P22" s="223">
        <v>0</v>
      </c>
      <c r="Q22" s="223">
        <f>ROUND(E22*P22,2)</f>
        <v>0</v>
      </c>
      <c r="R22" s="223"/>
      <c r="S22" s="223"/>
      <c r="T22" s="224">
        <v>0.157</v>
      </c>
      <c r="U22" s="223">
        <f>ROUND(E22*T22,2)</f>
        <v>1.1000000000000001</v>
      </c>
      <c r="V22" s="209"/>
      <c r="W22" s="209"/>
      <c r="X22" s="209"/>
      <c r="Y22" s="209"/>
      <c r="Z22" s="209"/>
      <c r="AA22" s="209"/>
      <c r="AB22" s="209"/>
      <c r="AC22" s="209"/>
      <c r="AD22" s="209"/>
      <c r="AE22" s="209" t="s">
        <v>95</v>
      </c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0">
        <v>14</v>
      </c>
      <c r="B23" s="215" t="s">
        <v>122</v>
      </c>
      <c r="C23" s="243" t="s">
        <v>123</v>
      </c>
      <c r="D23" s="217" t="s">
        <v>103</v>
      </c>
      <c r="E23" s="219">
        <v>3</v>
      </c>
      <c r="F23" s="222"/>
      <c r="G23" s="223">
        <f>ROUND(E23*F23,2)</f>
        <v>0</v>
      </c>
      <c r="H23" s="222"/>
      <c r="I23" s="223">
        <f>ROUND(E23*H23,2)</f>
        <v>0</v>
      </c>
      <c r="J23" s="222"/>
      <c r="K23" s="223">
        <f>ROUND(E23*J23,2)</f>
        <v>0</v>
      </c>
      <c r="L23" s="223">
        <v>21</v>
      </c>
      <c r="M23" s="223">
        <f>G23*(1+L23/100)</f>
        <v>0</v>
      </c>
      <c r="N23" s="223">
        <v>0</v>
      </c>
      <c r="O23" s="223">
        <f>ROUND(E23*N23,2)</f>
        <v>0</v>
      </c>
      <c r="P23" s="223">
        <v>0</v>
      </c>
      <c r="Q23" s="223">
        <f>ROUND(E23*P23,2)</f>
        <v>0</v>
      </c>
      <c r="R23" s="223"/>
      <c r="S23" s="223"/>
      <c r="T23" s="224">
        <v>0.17399999999999999</v>
      </c>
      <c r="U23" s="223">
        <f>ROUND(E23*T23,2)</f>
        <v>0.52</v>
      </c>
      <c r="V23" s="209"/>
      <c r="W23" s="209"/>
      <c r="X23" s="209"/>
      <c r="Y23" s="209"/>
      <c r="Z23" s="209"/>
      <c r="AA23" s="209"/>
      <c r="AB23" s="209"/>
      <c r="AC23" s="209"/>
      <c r="AD23" s="209"/>
      <c r="AE23" s="209" t="s">
        <v>95</v>
      </c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0">
        <v>15</v>
      </c>
      <c r="B24" s="215" t="s">
        <v>124</v>
      </c>
      <c r="C24" s="243" t="s">
        <v>125</v>
      </c>
      <c r="D24" s="217" t="s">
        <v>103</v>
      </c>
      <c r="E24" s="219">
        <v>5</v>
      </c>
      <c r="F24" s="222"/>
      <c r="G24" s="223">
        <f>ROUND(E24*F24,2)</f>
        <v>0</v>
      </c>
      <c r="H24" s="222"/>
      <c r="I24" s="223">
        <f>ROUND(E24*H24,2)</f>
        <v>0</v>
      </c>
      <c r="J24" s="222"/>
      <c r="K24" s="223">
        <f>ROUND(E24*J24,2)</f>
        <v>0</v>
      </c>
      <c r="L24" s="223">
        <v>21</v>
      </c>
      <c r="M24" s="223">
        <f>G24*(1+L24/100)</f>
        <v>0</v>
      </c>
      <c r="N24" s="223">
        <v>0</v>
      </c>
      <c r="O24" s="223">
        <f>ROUND(E24*N24,2)</f>
        <v>0</v>
      </c>
      <c r="P24" s="223">
        <v>0</v>
      </c>
      <c r="Q24" s="223">
        <f>ROUND(E24*P24,2)</f>
        <v>0</v>
      </c>
      <c r="R24" s="223"/>
      <c r="S24" s="223"/>
      <c r="T24" s="224">
        <v>0.25900000000000001</v>
      </c>
      <c r="U24" s="223">
        <f>ROUND(E24*T24,2)</f>
        <v>1.3</v>
      </c>
      <c r="V24" s="209"/>
      <c r="W24" s="209"/>
      <c r="X24" s="209"/>
      <c r="Y24" s="209"/>
      <c r="Z24" s="209"/>
      <c r="AA24" s="209"/>
      <c r="AB24" s="209"/>
      <c r="AC24" s="209"/>
      <c r="AD24" s="209"/>
      <c r="AE24" s="209" t="s">
        <v>95</v>
      </c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0">
        <v>16</v>
      </c>
      <c r="B25" s="215" t="s">
        <v>126</v>
      </c>
      <c r="C25" s="243" t="s">
        <v>127</v>
      </c>
      <c r="D25" s="217" t="s">
        <v>103</v>
      </c>
      <c r="E25" s="219">
        <v>1</v>
      </c>
      <c r="F25" s="222"/>
      <c r="G25" s="223">
        <f>ROUND(E25*F25,2)</f>
        <v>0</v>
      </c>
      <c r="H25" s="222"/>
      <c r="I25" s="223">
        <f>ROUND(E25*H25,2)</f>
        <v>0</v>
      </c>
      <c r="J25" s="222"/>
      <c r="K25" s="223">
        <f>ROUND(E25*J25,2)</f>
        <v>0</v>
      </c>
      <c r="L25" s="223">
        <v>21</v>
      </c>
      <c r="M25" s="223">
        <f>G25*(1+L25/100)</f>
        <v>0</v>
      </c>
      <c r="N25" s="223">
        <v>5.5999999999999995E-4</v>
      </c>
      <c r="O25" s="223">
        <f>ROUND(E25*N25,2)</f>
        <v>0</v>
      </c>
      <c r="P25" s="223">
        <v>0</v>
      </c>
      <c r="Q25" s="223">
        <f>ROUND(E25*P25,2)</f>
        <v>0</v>
      </c>
      <c r="R25" s="223"/>
      <c r="S25" s="223"/>
      <c r="T25" s="224">
        <v>0.3</v>
      </c>
      <c r="U25" s="223">
        <f>ROUND(E25*T25,2)</f>
        <v>0.3</v>
      </c>
      <c r="V25" s="209"/>
      <c r="W25" s="209"/>
      <c r="X25" s="209"/>
      <c r="Y25" s="209"/>
      <c r="Z25" s="209"/>
      <c r="AA25" s="209"/>
      <c r="AB25" s="209"/>
      <c r="AC25" s="209"/>
      <c r="AD25" s="209"/>
      <c r="AE25" s="209" t="s">
        <v>95</v>
      </c>
      <c r="AF25" s="209"/>
      <c r="AG25" s="209"/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10">
        <v>17</v>
      </c>
      <c r="B26" s="215" t="s">
        <v>128</v>
      </c>
      <c r="C26" s="243" t="s">
        <v>129</v>
      </c>
      <c r="D26" s="217" t="s">
        <v>98</v>
      </c>
      <c r="E26" s="219">
        <v>54</v>
      </c>
      <c r="F26" s="222"/>
      <c r="G26" s="223">
        <f>ROUND(E26*F26,2)</f>
        <v>0</v>
      </c>
      <c r="H26" s="222"/>
      <c r="I26" s="223">
        <f>ROUND(E26*H26,2)</f>
        <v>0</v>
      </c>
      <c r="J26" s="222"/>
      <c r="K26" s="223">
        <f>ROUND(E26*J26,2)</f>
        <v>0</v>
      </c>
      <c r="L26" s="223">
        <v>21</v>
      </c>
      <c r="M26" s="223">
        <f>G26*(1+L26/100)</f>
        <v>0</v>
      </c>
      <c r="N26" s="223">
        <v>0</v>
      </c>
      <c r="O26" s="223">
        <f>ROUND(E26*N26,2)</f>
        <v>0</v>
      </c>
      <c r="P26" s="223">
        <v>0</v>
      </c>
      <c r="Q26" s="223">
        <f>ROUND(E26*P26,2)</f>
        <v>0</v>
      </c>
      <c r="R26" s="223"/>
      <c r="S26" s="223"/>
      <c r="T26" s="224">
        <v>4.8000000000000001E-2</v>
      </c>
      <c r="U26" s="223">
        <f>ROUND(E26*T26,2)</f>
        <v>2.59</v>
      </c>
      <c r="V26" s="209"/>
      <c r="W26" s="209"/>
      <c r="X26" s="209"/>
      <c r="Y26" s="209"/>
      <c r="Z26" s="209"/>
      <c r="AA26" s="209"/>
      <c r="AB26" s="209"/>
      <c r="AC26" s="209"/>
      <c r="AD26" s="209"/>
      <c r="AE26" s="209" t="s">
        <v>95</v>
      </c>
      <c r="AF26" s="209"/>
      <c r="AG26" s="209"/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0">
        <v>18</v>
      </c>
      <c r="B27" s="215" t="s">
        <v>130</v>
      </c>
      <c r="C27" s="243" t="s">
        <v>131</v>
      </c>
      <c r="D27" s="217" t="s">
        <v>132</v>
      </c>
      <c r="E27" s="219">
        <v>7.1999999999999995E-2</v>
      </c>
      <c r="F27" s="222"/>
      <c r="G27" s="223">
        <f>ROUND(E27*F27,2)</f>
        <v>0</v>
      </c>
      <c r="H27" s="222"/>
      <c r="I27" s="223">
        <f>ROUND(E27*H27,2)</f>
        <v>0</v>
      </c>
      <c r="J27" s="222"/>
      <c r="K27" s="223">
        <f>ROUND(E27*J27,2)</f>
        <v>0</v>
      </c>
      <c r="L27" s="223">
        <v>21</v>
      </c>
      <c r="M27" s="223">
        <f>G27*(1+L27/100)</f>
        <v>0</v>
      </c>
      <c r="N27" s="223">
        <v>0</v>
      </c>
      <c r="O27" s="223">
        <f>ROUND(E27*N27,2)</f>
        <v>0</v>
      </c>
      <c r="P27" s="223">
        <v>0</v>
      </c>
      <c r="Q27" s="223">
        <f>ROUND(E27*P27,2)</f>
        <v>0</v>
      </c>
      <c r="R27" s="223"/>
      <c r="S27" s="223"/>
      <c r="T27" s="224">
        <v>1.5229999999999999</v>
      </c>
      <c r="U27" s="223">
        <f>ROUND(E27*T27,2)</f>
        <v>0.11</v>
      </c>
      <c r="V27" s="209"/>
      <c r="W27" s="209"/>
      <c r="X27" s="209"/>
      <c r="Y27" s="209"/>
      <c r="Z27" s="209"/>
      <c r="AA27" s="209"/>
      <c r="AB27" s="209"/>
      <c r="AC27" s="209"/>
      <c r="AD27" s="209"/>
      <c r="AE27" s="209" t="s">
        <v>95</v>
      </c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11" t="s">
        <v>90</v>
      </c>
      <c r="B28" s="216" t="s">
        <v>59</v>
      </c>
      <c r="C28" s="244" t="s">
        <v>60</v>
      </c>
      <c r="D28" s="218"/>
      <c r="E28" s="220"/>
      <c r="F28" s="225"/>
      <c r="G28" s="225">
        <f>SUMIF(AE29:AE47,"&lt;&gt;NOR",G29:G47)</f>
        <v>0</v>
      </c>
      <c r="H28" s="225"/>
      <c r="I28" s="225">
        <f>SUM(I29:I47)</f>
        <v>0</v>
      </c>
      <c r="J28" s="225"/>
      <c r="K28" s="225">
        <f>SUM(K29:K47)</f>
        <v>0</v>
      </c>
      <c r="L28" s="225"/>
      <c r="M28" s="225">
        <f>SUM(M29:M47)</f>
        <v>0</v>
      </c>
      <c r="N28" s="225"/>
      <c r="O28" s="225">
        <f>SUM(O29:O47)</f>
        <v>0.75</v>
      </c>
      <c r="P28" s="225"/>
      <c r="Q28" s="225">
        <f>SUM(Q29:Q47)</f>
        <v>0.04</v>
      </c>
      <c r="R28" s="225"/>
      <c r="S28" s="225"/>
      <c r="T28" s="226"/>
      <c r="U28" s="225">
        <f>SUM(U29:U47)</f>
        <v>181.45000000000002</v>
      </c>
      <c r="AE28" t="s">
        <v>91</v>
      </c>
    </row>
    <row r="29" spans="1:60" outlineLevel="1" x14ac:dyDescent="0.2">
      <c r="A29" s="210">
        <v>19</v>
      </c>
      <c r="B29" s="215" t="s">
        <v>133</v>
      </c>
      <c r="C29" s="243" t="s">
        <v>134</v>
      </c>
      <c r="D29" s="217" t="s">
        <v>103</v>
      </c>
      <c r="E29" s="219">
        <v>6</v>
      </c>
      <c r="F29" s="222"/>
      <c r="G29" s="223">
        <f>ROUND(E29*F29,2)</f>
        <v>0</v>
      </c>
      <c r="H29" s="222"/>
      <c r="I29" s="223">
        <f>ROUND(E29*H29,2)</f>
        <v>0</v>
      </c>
      <c r="J29" s="222"/>
      <c r="K29" s="223">
        <f>ROUND(E29*J29,2)</f>
        <v>0</v>
      </c>
      <c r="L29" s="223">
        <v>21</v>
      </c>
      <c r="M29" s="223">
        <f>G29*(1+L29/100)</f>
        <v>0</v>
      </c>
      <c r="N29" s="223">
        <v>8.9099999999999995E-3</v>
      </c>
      <c r="O29" s="223">
        <f>ROUND(E29*N29,2)</f>
        <v>0.05</v>
      </c>
      <c r="P29" s="223">
        <v>0</v>
      </c>
      <c r="Q29" s="223">
        <f>ROUND(E29*P29,2)</f>
        <v>0</v>
      </c>
      <c r="R29" s="223"/>
      <c r="S29" s="223"/>
      <c r="T29" s="224">
        <v>1.6992400000000001</v>
      </c>
      <c r="U29" s="223">
        <f>ROUND(E29*T29,2)</f>
        <v>10.199999999999999</v>
      </c>
      <c r="V29" s="209"/>
      <c r="W29" s="209"/>
      <c r="X29" s="209"/>
      <c r="Y29" s="209"/>
      <c r="Z29" s="209"/>
      <c r="AA29" s="209"/>
      <c r="AB29" s="209"/>
      <c r="AC29" s="209"/>
      <c r="AD29" s="209"/>
      <c r="AE29" s="209" t="s">
        <v>95</v>
      </c>
      <c r="AF29" s="209"/>
      <c r="AG29" s="209"/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10">
        <v>20</v>
      </c>
      <c r="B30" s="215" t="s">
        <v>135</v>
      </c>
      <c r="C30" s="243" t="s">
        <v>136</v>
      </c>
      <c r="D30" s="217" t="s">
        <v>98</v>
      </c>
      <c r="E30" s="219">
        <v>20</v>
      </c>
      <c r="F30" s="222"/>
      <c r="G30" s="223">
        <f>ROUND(E30*F30,2)</f>
        <v>0</v>
      </c>
      <c r="H30" s="222"/>
      <c r="I30" s="223">
        <f>ROUND(E30*H30,2)</f>
        <v>0</v>
      </c>
      <c r="J30" s="222"/>
      <c r="K30" s="223">
        <f>ROUND(E30*J30,2)</f>
        <v>0</v>
      </c>
      <c r="L30" s="223">
        <v>21</v>
      </c>
      <c r="M30" s="223">
        <f>G30*(1+L30/100)</f>
        <v>0</v>
      </c>
      <c r="N30" s="223">
        <v>0</v>
      </c>
      <c r="O30" s="223">
        <f>ROUND(E30*N30,2)</f>
        <v>0</v>
      </c>
      <c r="P30" s="223">
        <v>2.1299999999999999E-3</v>
      </c>
      <c r="Q30" s="223">
        <f>ROUND(E30*P30,2)</f>
        <v>0.04</v>
      </c>
      <c r="R30" s="223"/>
      <c r="S30" s="223"/>
      <c r="T30" s="224">
        <v>0.17299999999999999</v>
      </c>
      <c r="U30" s="223">
        <f>ROUND(E30*T30,2)</f>
        <v>3.46</v>
      </c>
      <c r="V30" s="209"/>
      <c r="W30" s="209"/>
      <c r="X30" s="209"/>
      <c r="Y30" s="209"/>
      <c r="Z30" s="209"/>
      <c r="AA30" s="209"/>
      <c r="AB30" s="209"/>
      <c r="AC30" s="209"/>
      <c r="AD30" s="209"/>
      <c r="AE30" s="209" t="s">
        <v>95</v>
      </c>
      <c r="AF30" s="209"/>
      <c r="AG30" s="209"/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0">
        <v>21</v>
      </c>
      <c r="B31" s="215" t="s">
        <v>137</v>
      </c>
      <c r="C31" s="243" t="s">
        <v>138</v>
      </c>
      <c r="D31" s="217" t="s">
        <v>98</v>
      </c>
      <c r="E31" s="219">
        <v>52</v>
      </c>
      <c r="F31" s="222"/>
      <c r="G31" s="223">
        <f>ROUND(E31*F31,2)</f>
        <v>0</v>
      </c>
      <c r="H31" s="222"/>
      <c r="I31" s="223">
        <f>ROUND(E31*H31,2)</f>
        <v>0</v>
      </c>
      <c r="J31" s="222"/>
      <c r="K31" s="223">
        <f>ROUND(E31*J31,2)</f>
        <v>0</v>
      </c>
      <c r="L31" s="223">
        <v>21</v>
      </c>
      <c r="M31" s="223">
        <f>G31*(1+L31/100)</f>
        <v>0</v>
      </c>
      <c r="N31" s="223">
        <v>3.9300000000000003E-3</v>
      </c>
      <c r="O31" s="223">
        <f>ROUND(E31*N31,2)</f>
        <v>0.2</v>
      </c>
      <c r="P31" s="223">
        <v>0</v>
      </c>
      <c r="Q31" s="223">
        <f>ROUND(E31*P31,2)</f>
        <v>0</v>
      </c>
      <c r="R31" s="223"/>
      <c r="S31" s="223"/>
      <c r="T31" s="224">
        <v>0.52200000000000002</v>
      </c>
      <c r="U31" s="223">
        <f>ROUND(E31*T31,2)</f>
        <v>27.14</v>
      </c>
      <c r="V31" s="209"/>
      <c r="W31" s="209"/>
      <c r="X31" s="209"/>
      <c r="Y31" s="209"/>
      <c r="Z31" s="209"/>
      <c r="AA31" s="209"/>
      <c r="AB31" s="209"/>
      <c r="AC31" s="209"/>
      <c r="AD31" s="209"/>
      <c r="AE31" s="209" t="s">
        <v>95</v>
      </c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0">
        <v>22</v>
      </c>
      <c r="B32" s="215" t="s">
        <v>139</v>
      </c>
      <c r="C32" s="243" t="s">
        <v>140</v>
      </c>
      <c r="D32" s="217" t="s">
        <v>98</v>
      </c>
      <c r="E32" s="219">
        <v>49</v>
      </c>
      <c r="F32" s="222"/>
      <c r="G32" s="223">
        <f>ROUND(E32*F32,2)</f>
        <v>0</v>
      </c>
      <c r="H32" s="222"/>
      <c r="I32" s="223">
        <f>ROUND(E32*H32,2)</f>
        <v>0</v>
      </c>
      <c r="J32" s="222"/>
      <c r="K32" s="223">
        <f>ROUND(E32*J32,2)</f>
        <v>0</v>
      </c>
      <c r="L32" s="223">
        <v>21</v>
      </c>
      <c r="M32" s="223">
        <f>G32*(1+L32/100)</f>
        <v>0</v>
      </c>
      <c r="N32" s="223">
        <v>4.0099999999999997E-3</v>
      </c>
      <c r="O32" s="223">
        <f>ROUND(E32*N32,2)</f>
        <v>0.2</v>
      </c>
      <c r="P32" s="223">
        <v>0</v>
      </c>
      <c r="Q32" s="223">
        <f>ROUND(E32*P32,2)</f>
        <v>0</v>
      </c>
      <c r="R32" s="223"/>
      <c r="S32" s="223"/>
      <c r="T32" s="224">
        <v>0.54290000000000005</v>
      </c>
      <c r="U32" s="223">
        <f>ROUND(E32*T32,2)</f>
        <v>26.6</v>
      </c>
      <c r="V32" s="209"/>
      <c r="W32" s="209"/>
      <c r="X32" s="209"/>
      <c r="Y32" s="209"/>
      <c r="Z32" s="209"/>
      <c r="AA32" s="209"/>
      <c r="AB32" s="209"/>
      <c r="AC32" s="209"/>
      <c r="AD32" s="209"/>
      <c r="AE32" s="209" t="s">
        <v>95</v>
      </c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0">
        <v>23</v>
      </c>
      <c r="B33" s="215" t="s">
        <v>141</v>
      </c>
      <c r="C33" s="243" t="s">
        <v>142</v>
      </c>
      <c r="D33" s="217" t="s">
        <v>98</v>
      </c>
      <c r="E33" s="219">
        <v>29</v>
      </c>
      <c r="F33" s="222"/>
      <c r="G33" s="223">
        <f>ROUND(E33*F33,2)</f>
        <v>0</v>
      </c>
      <c r="H33" s="222"/>
      <c r="I33" s="223">
        <f>ROUND(E33*H33,2)</f>
        <v>0</v>
      </c>
      <c r="J33" s="222"/>
      <c r="K33" s="223">
        <f>ROUND(E33*J33,2)</f>
        <v>0</v>
      </c>
      <c r="L33" s="223">
        <v>21</v>
      </c>
      <c r="M33" s="223">
        <f>G33*(1+L33/100)</f>
        <v>0</v>
      </c>
      <c r="N33" s="223">
        <v>5.2199999999999998E-3</v>
      </c>
      <c r="O33" s="223">
        <f>ROUND(E33*N33,2)</f>
        <v>0.15</v>
      </c>
      <c r="P33" s="223">
        <v>0</v>
      </c>
      <c r="Q33" s="223">
        <f>ROUND(E33*P33,2)</f>
        <v>0</v>
      </c>
      <c r="R33" s="223"/>
      <c r="S33" s="223"/>
      <c r="T33" s="224">
        <v>0.63429999999999997</v>
      </c>
      <c r="U33" s="223">
        <f>ROUND(E33*T33,2)</f>
        <v>18.39</v>
      </c>
      <c r="V33" s="209"/>
      <c r="W33" s="209"/>
      <c r="X33" s="209"/>
      <c r="Y33" s="209"/>
      <c r="Z33" s="209"/>
      <c r="AA33" s="209"/>
      <c r="AB33" s="209"/>
      <c r="AC33" s="209"/>
      <c r="AD33" s="209"/>
      <c r="AE33" s="209" t="s">
        <v>95</v>
      </c>
      <c r="AF33" s="209"/>
      <c r="AG33" s="209"/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10">
        <v>24</v>
      </c>
      <c r="B34" s="215" t="s">
        <v>143</v>
      </c>
      <c r="C34" s="243" t="s">
        <v>144</v>
      </c>
      <c r="D34" s="217" t="s">
        <v>98</v>
      </c>
      <c r="E34" s="219">
        <v>52</v>
      </c>
      <c r="F34" s="222"/>
      <c r="G34" s="223">
        <f>ROUND(E34*F34,2)</f>
        <v>0</v>
      </c>
      <c r="H34" s="222"/>
      <c r="I34" s="223">
        <f>ROUND(E34*H34,2)</f>
        <v>0</v>
      </c>
      <c r="J34" s="222"/>
      <c r="K34" s="223">
        <f>ROUND(E34*J34,2)</f>
        <v>0</v>
      </c>
      <c r="L34" s="223">
        <v>21</v>
      </c>
      <c r="M34" s="223">
        <f>G34*(1+L34/100)</f>
        <v>0</v>
      </c>
      <c r="N34" s="223">
        <v>3.0000000000000001E-5</v>
      </c>
      <c r="O34" s="223">
        <f>ROUND(E34*N34,2)</f>
        <v>0</v>
      </c>
      <c r="P34" s="223">
        <v>0</v>
      </c>
      <c r="Q34" s="223">
        <f>ROUND(E34*P34,2)</f>
        <v>0</v>
      </c>
      <c r="R34" s="223"/>
      <c r="S34" s="223"/>
      <c r="T34" s="224">
        <v>0.13500000000000001</v>
      </c>
      <c r="U34" s="223">
        <f>ROUND(E34*T34,2)</f>
        <v>7.02</v>
      </c>
      <c r="V34" s="209"/>
      <c r="W34" s="209"/>
      <c r="X34" s="209"/>
      <c r="Y34" s="209"/>
      <c r="Z34" s="209"/>
      <c r="AA34" s="209"/>
      <c r="AB34" s="209"/>
      <c r="AC34" s="209"/>
      <c r="AD34" s="209"/>
      <c r="AE34" s="209" t="s">
        <v>95</v>
      </c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22.5" outlineLevel="1" x14ac:dyDescent="0.2">
      <c r="A35" s="210">
        <v>25</v>
      </c>
      <c r="B35" s="215" t="s">
        <v>143</v>
      </c>
      <c r="C35" s="243" t="s">
        <v>145</v>
      </c>
      <c r="D35" s="217" t="s">
        <v>98</v>
      </c>
      <c r="E35" s="219">
        <v>49</v>
      </c>
      <c r="F35" s="222"/>
      <c r="G35" s="223">
        <f>ROUND(E35*F35,2)</f>
        <v>0</v>
      </c>
      <c r="H35" s="222"/>
      <c r="I35" s="223">
        <f>ROUND(E35*H35,2)</f>
        <v>0</v>
      </c>
      <c r="J35" s="222"/>
      <c r="K35" s="223">
        <f>ROUND(E35*J35,2)</f>
        <v>0</v>
      </c>
      <c r="L35" s="223">
        <v>21</v>
      </c>
      <c r="M35" s="223">
        <f>G35*(1+L35/100)</f>
        <v>0</v>
      </c>
      <c r="N35" s="223">
        <v>4.0000000000000003E-5</v>
      </c>
      <c r="O35" s="223">
        <f>ROUND(E35*N35,2)</f>
        <v>0</v>
      </c>
      <c r="P35" s="223">
        <v>0</v>
      </c>
      <c r="Q35" s="223">
        <f>ROUND(E35*P35,2)</f>
        <v>0</v>
      </c>
      <c r="R35" s="223"/>
      <c r="S35" s="223"/>
      <c r="T35" s="224">
        <v>0.129</v>
      </c>
      <c r="U35" s="223">
        <f>ROUND(E35*T35,2)</f>
        <v>6.32</v>
      </c>
      <c r="V35" s="209"/>
      <c r="W35" s="209"/>
      <c r="X35" s="209"/>
      <c r="Y35" s="209"/>
      <c r="Z35" s="209"/>
      <c r="AA35" s="209"/>
      <c r="AB35" s="209"/>
      <c r="AC35" s="209"/>
      <c r="AD35" s="209"/>
      <c r="AE35" s="209" t="s">
        <v>95</v>
      </c>
      <c r="AF35" s="209"/>
      <c r="AG35" s="209"/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ht="22.5" outlineLevel="1" x14ac:dyDescent="0.2">
      <c r="A36" s="210">
        <v>26</v>
      </c>
      <c r="B36" s="215" t="s">
        <v>143</v>
      </c>
      <c r="C36" s="243" t="s">
        <v>146</v>
      </c>
      <c r="D36" s="217" t="s">
        <v>98</v>
      </c>
      <c r="E36" s="219">
        <v>29</v>
      </c>
      <c r="F36" s="222"/>
      <c r="G36" s="223">
        <f>ROUND(E36*F36,2)</f>
        <v>0</v>
      </c>
      <c r="H36" s="222"/>
      <c r="I36" s="223">
        <f>ROUND(E36*H36,2)</f>
        <v>0</v>
      </c>
      <c r="J36" s="222"/>
      <c r="K36" s="223">
        <f>ROUND(E36*J36,2)</f>
        <v>0</v>
      </c>
      <c r="L36" s="223">
        <v>21</v>
      </c>
      <c r="M36" s="223">
        <f>G36*(1+L36/100)</f>
        <v>0</v>
      </c>
      <c r="N36" s="223">
        <v>6.0000000000000002E-5</v>
      </c>
      <c r="O36" s="223">
        <f>ROUND(E36*N36,2)</f>
        <v>0</v>
      </c>
      <c r="P36" s="223">
        <v>0</v>
      </c>
      <c r="Q36" s="223">
        <f>ROUND(E36*P36,2)</f>
        <v>0</v>
      </c>
      <c r="R36" s="223"/>
      <c r="S36" s="223"/>
      <c r="T36" s="224">
        <v>0.129</v>
      </c>
      <c r="U36" s="223">
        <f>ROUND(E36*T36,2)</f>
        <v>3.74</v>
      </c>
      <c r="V36" s="209"/>
      <c r="W36" s="209"/>
      <c r="X36" s="209"/>
      <c r="Y36" s="209"/>
      <c r="Z36" s="209"/>
      <c r="AA36" s="209"/>
      <c r="AB36" s="209"/>
      <c r="AC36" s="209"/>
      <c r="AD36" s="209"/>
      <c r="AE36" s="209" t="s">
        <v>95</v>
      </c>
      <c r="AF36" s="209"/>
      <c r="AG36" s="209"/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0">
        <v>27</v>
      </c>
      <c r="B37" s="215" t="s">
        <v>147</v>
      </c>
      <c r="C37" s="243" t="s">
        <v>148</v>
      </c>
      <c r="D37" s="217" t="s">
        <v>149</v>
      </c>
      <c r="E37" s="219">
        <v>27</v>
      </c>
      <c r="F37" s="222"/>
      <c r="G37" s="223">
        <f>ROUND(E37*F37,2)</f>
        <v>0</v>
      </c>
      <c r="H37" s="222"/>
      <c r="I37" s="223">
        <f>ROUND(E37*H37,2)</f>
        <v>0</v>
      </c>
      <c r="J37" s="222"/>
      <c r="K37" s="223">
        <f>ROUND(E37*J37,2)</f>
        <v>0</v>
      </c>
      <c r="L37" s="223">
        <v>21</v>
      </c>
      <c r="M37" s="223">
        <f>G37*(1+L37/100)</f>
        <v>0</v>
      </c>
      <c r="N37" s="223">
        <v>5.45E-3</v>
      </c>
      <c r="O37" s="223">
        <f>ROUND(E37*N37,2)</f>
        <v>0.15</v>
      </c>
      <c r="P37" s="223">
        <v>0</v>
      </c>
      <c r="Q37" s="223">
        <f>ROUND(E37*P37,2)</f>
        <v>0</v>
      </c>
      <c r="R37" s="223"/>
      <c r="S37" s="223"/>
      <c r="T37" s="224">
        <v>1.556</v>
      </c>
      <c r="U37" s="223">
        <f>ROUND(E37*T37,2)</f>
        <v>42.01</v>
      </c>
      <c r="V37" s="209"/>
      <c r="W37" s="209"/>
      <c r="X37" s="209"/>
      <c r="Y37" s="209"/>
      <c r="Z37" s="209"/>
      <c r="AA37" s="209"/>
      <c r="AB37" s="209"/>
      <c r="AC37" s="209"/>
      <c r="AD37" s="209"/>
      <c r="AE37" s="209" t="s">
        <v>95</v>
      </c>
      <c r="AF37" s="209"/>
      <c r="AG37" s="209"/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0">
        <v>28</v>
      </c>
      <c r="B38" s="215" t="s">
        <v>150</v>
      </c>
      <c r="C38" s="243" t="s">
        <v>151</v>
      </c>
      <c r="D38" s="217" t="s">
        <v>103</v>
      </c>
      <c r="E38" s="219">
        <v>27</v>
      </c>
      <c r="F38" s="222"/>
      <c r="G38" s="223">
        <f>ROUND(E38*F38,2)</f>
        <v>0</v>
      </c>
      <c r="H38" s="222"/>
      <c r="I38" s="223">
        <f>ROUND(E38*H38,2)</f>
        <v>0</v>
      </c>
      <c r="J38" s="222"/>
      <c r="K38" s="223">
        <f>ROUND(E38*J38,2)</f>
        <v>0</v>
      </c>
      <c r="L38" s="223">
        <v>21</v>
      </c>
      <c r="M38" s="223">
        <f>G38*(1+L38/100)</f>
        <v>0</v>
      </c>
      <c r="N38" s="223">
        <v>0</v>
      </c>
      <c r="O38" s="223">
        <f>ROUND(E38*N38,2)</f>
        <v>0</v>
      </c>
      <c r="P38" s="223">
        <v>0</v>
      </c>
      <c r="Q38" s="223">
        <f>ROUND(E38*P38,2)</f>
        <v>0</v>
      </c>
      <c r="R38" s="223"/>
      <c r="S38" s="223"/>
      <c r="T38" s="224">
        <v>0.42499999999999999</v>
      </c>
      <c r="U38" s="223">
        <f>ROUND(E38*T38,2)</f>
        <v>11.48</v>
      </c>
      <c r="V38" s="209"/>
      <c r="W38" s="209"/>
      <c r="X38" s="209"/>
      <c r="Y38" s="209"/>
      <c r="Z38" s="209"/>
      <c r="AA38" s="209"/>
      <c r="AB38" s="209"/>
      <c r="AC38" s="209"/>
      <c r="AD38" s="209"/>
      <c r="AE38" s="209" t="s">
        <v>95</v>
      </c>
      <c r="AF38" s="209"/>
      <c r="AG38" s="209"/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0">
        <v>29</v>
      </c>
      <c r="B39" s="215" t="s">
        <v>152</v>
      </c>
      <c r="C39" s="243" t="s">
        <v>153</v>
      </c>
      <c r="D39" s="217" t="s">
        <v>149</v>
      </c>
      <c r="E39" s="219">
        <v>21</v>
      </c>
      <c r="F39" s="222"/>
      <c r="G39" s="223">
        <f>ROUND(E39*F39,2)</f>
        <v>0</v>
      </c>
      <c r="H39" s="222"/>
      <c r="I39" s="223">
        <f>ROUND(E39*H39,2)</f>
        <v>0</v>
      </c>
      <c r="J39" s="222"/>
      <c r="K39" s="223">
        <f>ROUND(E39*J39,2)</f>
        <v>0</v>
      </c>
      <c r="L39" s="223">
        <v>21</v>
      </c>
      <c r="M39" s="223">
        <f>G39*(1+L39/100)</f>
        <v>0</v>
      </c>
      <c r="N39" s="223">
        <v>0</v>
      </c>
      <c r="O39" s="223">
        <f>ROUND(E39*N39,2)</f>
        <v>0</v>
      </c>
      <c r="P39" s="223">
        <v>0</v>
      </c>
      <c r="Q39" s="223">
        <f>ROUND(E39*P39,2)</f>
        <v>0</v>
      </c>
      <c r="R39" s="223"/>
      <c r="S39" s="223"/>
      <c r="T39" s="224">
        <v>0.105</v>
      </c>
      <c r="U39" s="223">
        <f>ROUND(E39*T39,2)</f>
        <v>2.21</v>
      </c>
      <c r="V39" s="209"/>
      <c r="W39" s="209"/>
      <c r="X39" s="209"/>
      <c r="Y39" s="209"/>
      <c r="Z39" s="209"/>
      <c r="AA39" s="209"/>
      <c r="AB39" s="209"/>
      <c r="AC39" s="209"/>
      <c r="AD39" s="209"/>
      <c r="AE39" s="209" t="s">
        <v>95</v>
      </c>
      <c r="AF39" s="209"/>
      <c r="AG39" s="209"/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0">
        <v>30</v>
      </c>
      <c r="B40" s="215" t="s">
        <v>154</v>
      </c>
      <c r="C40" s="243" t="s">
        <v>155</v>
      </c>
      <c r="D40" s="217" t="s">
        <v>103</v>
      </c>
      <c r="E40" s="219">
        <v>9</v>
      </c>
      <c r="F40" s="222"/>
      <c r="G40" s="223">
        <f>ROUND(E40*F40,2)</f>
        <v>0</v>
      </c>
      <c r="H40" s="222"/>
      <c r="I40" s="223">
        <f>ROUND(E40*H40,2)</f>
        <v>0</v>
      </c>
      <c r="J40" s="222"/>
      <c r="K40" s="223">
        <f>ROUND(E40*J40,2)</f>
        <v>0</v>
      </c>
      <c r="L40" s="223">
        <v>21</v>
      </c>
      <c r="M40" s="223">
        <f>G40*(1+L40/100)</f>
        <v>0</v>
      </c>
      <c r="N40" s="223">
        <v>4.0999999999999999E-4</v>
      </c>
      <c r="O40" s="223">
        <f>ROUND(E40*N40,2)</f>
        <v>0</v>
      </c>
      <c r="P40" s="223">
        <v>0</v>
      </c>
      <c r="Q40" s="223">
        <f>ROUND(E40*P40,2)</f>
        <v>0</v>
      </c>
      <c r="R40" s="223"/>
      <c r="S40" s="223"/>
      <c r="T40" s="224">
        <v>0.50800000000000001</v>
      </c>
      <c r="U40" s="223">
        <f>ROUND(E40*T40,2)</f>
        <v>4.57</v>
      </c>
      <c r="V40" s="209"/>
      <c r="W40" s="209"/>
      <c r="X40" s="209"/>
      <c r="Y40" s="209"/>
      <c r="Z40" s="209"/>
      <c r="AA40" s="209"/>
      <c r="AB40" s="209"/>
      <c r="AC40" s="209"/>
      <c r="AD40" s="209"/>
      <c r="AE40" s="209" t="s">
        <v>95</v>
      </c>
      <c r="AF40" s="209"/>
      <c r="AG40" s="209"/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0">
        <v>31</v>
      </c>
      <c r="B41" s="215" t="s">
        <v>156</v>
      </c>
      <c r="C41" s="243" t="s">
        <v>157</v>
      </c>
      <c r="D41" s="217" t="s">
        <v>103</v>
      </c>
      <c r="E41" s="219">
        <v>7</v>
      </c>
      <c r="F41" s="222"/>
      <c r="G41" s="223">
        <f>ROUND(E41*F41,2)</f>
        <v>0</v>
      </c>
      <c r="H41" s="222"/>
      <c r="I41" s="223">
        <f>ROUND(E41*H41,2)</f>
        <v>0</v>
      </c>
      <c r="J41" s="222"/>
      <c r="K41" s="223">
        <f>ROUND(E41*J41,2)</f>
        <v>0</v>
      </c>
      <c r="L41" s="223">
        <v>21</v>
      </c>
      <c r="M41" s="223">
        <f>G41*(1+L41/100)</f>
        <v>0</v>
      </c>
      <c r="N41" s="223">
        <v>1.7000000000000001E-4</v>
      </c>
      <c r="O41" s="223">
        <f>ROUND(E41*N41,2)</f>
        <v>0</v>
      </c>
      <c r="P41" s="223">
        <v>0</v>
      </c>
      <c r="Q41" s="223">
        <f>ROUND(E41*P41,2)</f>
        <v>0</v>
      </c>
      <c r="R41" s="223"/>
      <c r="S41" s="223"/>
      <c r="T41" s="224">
        <v>0.254</v>
      </c>
      <c r="U41" s="223">
        <f>ROUND(E41*T41,2)</f>
        <v>1.78</v>
      </c>
      <c r="V41" s="209"/>
      <c r="W41" s="209"/>
      <c r="X41" s="209"/>
      <c r="Y41" s="209"/>
      <c r="Z41" s="209"/>
      <c r="AA41" s="209"/>
      <c r="AB41" s="209"/>
      <c r="AC41" s="209"/>
      <c r="AD41" s="209"/>
      <c r="AE41" s="209" t="s">
        <v>95</v>
      </c>
      <c r="AF41" s="209"/>
      <c r="AG41" s="209"/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0">
        <v>32</v>
      </c>
      <c r="B42" s="215" t="s">
        <v>158</v>
      </c>
      <c r="C42" s="243" t="s">
        <v>159</v>
      </c>
      <c r="D42" s="217" t="s">
        <v>103</v>
      </c>
      <c r="E42" s="219">
        <v>4</v>
      </c>
      <c r="F42" s="222"/>
      <c r="G42" s="223">
        <f>ROUND(E42*F42,2)</f>
        <v>0</v>
      </c>
      <c r="H42" s="222"/>
      <c r="I42" s="223">
        <f>ROUND(E42*H42,2)</f>
        <v>0</v>
      </c>
      <c r="J42" s="222"/>
      <c r="K42" s="223">
        <f>ROUND(E42*J42,2)</f>
        <v>0</v>
      </c>
      <c r="L42" s="223">
        <v>21</v>
      </c>
      <c r="M42" s="223">
        <f>G42*(1+L42/100)</f>
        <v>0</v>
      </c>
      <c r="N42" s="223">
        <v>0</v>
      </c>
      <c r="O42" s="223">
        <f>ROUND(E42*N42,2)</f>
        <v>0</v>
      </c>
      <c r="P42" s="223">
        <v>0</v>
      </c>
      <c r="Q42" s="223">
        <f>ROUND(E42*P42,2)</f>
        <v>0</v>
      </c>
      <c r="R42" s="223"/>
      <c r="S42" s="223"/>
      <c r="T42" s="224">
        <v>0.20699999999999999</v>
      </c>
      <c r="U42" s="223">
        <f>ROUND(E42*T42,2)</f>
        <v>0.83</v>
      </c>
      <c r="V42" s="209"/>
      <c r="W42" s="209"/>
      <c r="X42" s="209"/>
      <c r="Y42" s="209"/>
      <c r="Z42" s="209"/>
      <c r="AA42" s="209"/>
      <c r="AB42" s="209"/>
      <c r="AC42" s="209"/>
      <c r="AD42" s="209"/>
      <c r="AE42" s="209" t="s">
        <v>95</v>
      </c>
      <c r="AF42" s="209"/>
      <c r="AG42" s="209"/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0">
        <v>33</v>
      </c>
      <c r="B43" s="215" t="s">
        <v>160</v>
      </c>
      <c r="C43" s="243" t="s">
        <v>161</v>
      </c>
      <c r="D43" s="217" t="s">
        <v>103</v>
      </c>
      <c r="E43" s="219">
        <v>4</v>
      </c>
      <c r="F43" s="222"/>
      <c r="G43" s="223">
        <f>ROUND(E43*F43,2)</f>
        <v>0</v>
      </c>
      <c r="H43" s="222"/>
      <c r="I43" s="223">
        <f>ROUND(E43*H43,2)</f>
        <v>0</v>
      </c>
      <c r="J43" s="222"/>
      <c r="K43" s="223">
        <f>ROUND(E43*J43,2)</f>
        <v>0</v>
      </c>
      <c r="L43" s="223">
        <v>21</v>
      </c>
      <c r="M43" s="223">
        <f>G43*(1+L43/100)</f>
        <v>0</v>
      </c>
      <c r="N43" s="223">
        <v>3.8999999999999999E-4</v>
      </c>
      <c r="O43" s="223">
        <f>ROUND(E43*N43,2)</f>
        <v>0</v>
      </c>
      <c r="P43" s="223">
        <v>0</v>
      </c>
      <c r="Q43" s="223">
        <f>ROUND(E43*P43,2)</f>
        <v>0</v>
      </c>
      <c r="R43" s="223"/>
      <c r="S43" s="223"/>
      <c r="T43" s="224">
        <v>0.20699999999999999</v>
      </c>
      <c r="U43" s="223">
        <f>ROUND(E43*T43,2)</f>
        <v>0.83</v>
      </c>
      <c r="V43" s="209"/>
      <c r="W43" s="209"/>
      <c r="X43" s="209"/>
      <c r="Y43" s="209"/>
      <c r="Z43" s="209"/>
      <c r="AA43" s="209"/>
      <c r="AB43" s="209"/>
      <c r="AC43" s="209"/>
      <c r="AD43" s="209"/>
      <c r="AE43" s="209" t="s">
        <v>95</v>
      </c>
      <c r="AF43" s="209"/>
      <c r="AG43" s="209"/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0">
        <v>34</v>
      </c>
      <c r="B44" s="215" t="s">
        <v>162</v>
      </c>
      <c r="C44" s="243" t="s">
        <v>163</v>
      </c>
      <c r="D44" s="217" t="s">
        <v>103</v>
      </c>
      <c r="E44" s="219">
        <v>2</v>
      </c>
      <c r="F44" s="222"/>
      <c r="G44" s="223">
        <f>ROUND(E44*F44,2)</f>
        <v>0</v>
      </c>
      <c r="H44" s="222"/>
      <c r="I44" s="223">
        <f>ROUND(E44*H44,2)</f>
        <v>0</v>
      </c>
      <c r="J44" s="222"/>
      <c r="K44" s="223">
        <f>ROUND(E44*J44,2)</f>
        <v>0</v>
      </c>
      <c r="L44" s="223">
        <v>21</v>
      </c>
      <c r="M44" s="223">
        <f>G44*(1+L44/100)</f>
        <v>0</v>
      </c>
      <c r="N44" s="223">
        <v>2.47E-3</v>
      </c>
      <c r="O44" s="223">
        <f>ROUND(E44*N44,2)</f>
        <v>0</v>
      </c>
      <c r="P44" s="223">
        <v>0</v>
      </c>
      <c r="Q44" s="223">
        <f>ROUND(E44*P44,2)</f>
        <v>0</v>
      </c>
      <c r="R44" s="223"/>
      <c r="S44" s="223"/>
      <c r="T44" s="224">
        <v>0.39300000000000002</v>
      </c>
      <c r="U44" s="223">
        <f>ROUND(E44*T44,2)</f>
        <v>0.79</v>
      </c>
      <c r="V44" s="209"/>
      <c r="W44" s="209"/>
      <c r="X44" s="209"/>
      <c r="Y44" s="209"/>
      <c r="Z44" s="209"/>
      <c r="AA44" s="209"/>
      <c r="AB44" s="209"/>
      <c r="AC44" s="209"/>
      <c r="AD44" s="209"/>
      <c r="AE44" s="209" t="s">
        <v>95</v>
      </c>
      <c r="AF44" s="209"/>
      <c r="AG44" s="209"/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0">
        <v>35</v>
      </c>
      <c r="B45" s="215" t="s">
        <v>164</v>
      </c>
      <c r="C45" s="243" t="s">
        <v>165</v>
      </c>
      <c r="D45" s="217" t="s">
        <v>98</v>
      </c>
      <c r="E45" s="219">
        <v>140</v>
      </c>
      <c r="F45" s="222"/>
      <c r="G45" s="223">
        <f>ROUND(E45*F45,2)</f>
        <v>0</v>
      </c>
      <c r="H45" s="222"/>
      <c r="I45" s="223">
        <f>ROUND(E45*H45,2)</f>
        <v>0</v>
      </c>
      <c r="J45" s="222"/>
      <c r="K45" s="223">
        <f>ROUND(E45*J45,2)</f>
        <v>0</v>
      </c>
      <c r="L45" s="223">
        <v>21</v>
      </c>
      <c r="M45" s="223">
        <f>G45*(1+L45/100)</f>
        <v>0</v>
      </c>
      <c r="N45" s="223">
        <v>1.0000000000000001E-5</v>
      </c>
      <c r="O45" s="223">
        <f>ROUND(E45*N45,2)</f>
        <v>0</v>
      </c>
      <c r="P45" s="223">
        <v>0</v>
      </c>
      <c r="Q45" s="223">
        <f>ROUND(E45*P45,2)</f>
        <v>0</v>
      </c>
      <c r="R45" s="223"/>
      <c r="S45" s="223"/>
      <c r="T45" s="224">
        <v>6.2E-2</v>
      </c>
      <c r="U45" s="223">
        <f>ROUND(E45*T45,2)</f>
        <v>8.68</v>
      </c>
      <c r="V45" s="209"/>
      <c r="W45" s="209"/>
      <c r="X45" s="209"/>
      <c r="Y45" s="209"/>
      <c r="Z45" s="209"/>
      <c r="AA45" s="209"/>
      <c r="AB45" s="209"/>
      <c r="AC45" s="209"/>
      <c r="AD45" s="209"/>
      <c r="AE45" s="209" t="s">
        <v>95</v>
      </c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0">
        <v>36</v>
      </c>
      <c r="B46" s="215" t="s">
        <v>166</v>
      </c>
      <c r="C46" s="243" t="s">
        <v>167</v>
      </c>
      <c r="D46" s="217" t="s">
        <v>98</v>
      </c>
      <c r="E46" s="219">
        <v>140</v>
      </c>
      <c r="F46" s="222"/>
      <c r="G46" s="223">
        <f>ROUND(E46*F46,2)</f>
        <v>0</v>
      </c>
      <c r="H46" s="222"/>
      <c r="I46" s="223">
        <f>ROUND(E46*H46,2)</f>
        <v>0</v>
      </c>
      <c r="J46" s="222"/>
      <c r="K46" s="223">
        <f>ROUND(E46*J46,2)</f>
        <v>0</v>
      </c>
      <c r="L46" s="223">
        <v>21</v>
      </c>
      <c r="M46" s="223">
        <f>G46*(1+L46/100)</f>
        <v>0</v>
      </c>
      <c r="N46" s="223">
        <v>0</v>
      </c>
      <c r="O46" s="223">
        <f>ROUND(E46*N46,2)</f>
        <v>0</v>
      </c>
      <c r="P46" s="223">
        <v>0</v>
      </c>
      <c r="Q46" s="223">
        <f>ROUND(E46*P46,2)</f>
        <v>0</v>
      </c>
      <c r="R46" s="223"/>
      <c r="S46" s="223"/>
      <c r="T46" s="224">
        <v>3.1E-2</v>
      </c>
      <c r="U46" s="223">
        <f>ROUND(E46*T46,2)</f>
        <v>4.34</v>
      </c>
      <c r="V46" s="209"/>
      <c r="W46" s="209"/>
      <c r="X46" s="209"/>
      <c r="Y46" s="209"/>
      <c r="Z46" s="209"/>
      <c r="AA46" s="209"/>
      <c r="AB46" s="209"/>
      <c r="AC46" s="209"/>
      <c r="AD46" s="209"/>
      <c r="AE46" s="209" t="s">
        <v>95</v>
      </c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0">
        <v>37</v>
      </c>
      <c r="B47" s="215" t="s">
        <v>168</v>
      </c>
      <c r="C47" s="243" t="s">
        <v>169</v>
      </c>
      <c r="D47" s="217" t="s">
        <v>132</v>
      </c>
      <c r="E47" s="219">
        <v>0.77100000000000002</v>
      </c>
      <c r="F47" s="222"/>
      <c r="G47" s="223">
        <f>ROUND(E47*F47,2)</f>
        <v>0</v>
      </c>
      <c r="H47" s="222"/>
      <c r="I47" s="223">
        <f>ROUND(E47*H47,2)</f>
        <v>0</v>
      </c>
      <c r="J47" s="222"/>
      <c r="K47" s="223">
        <f>ROUND(E47*J47,2)</f>
        <v>0</v>
      </c>
      <c r="L47" s="223">
        <v>21</v>
      </c>
      <c r="M47" s="223">
        <f>G47*(1+L47/100)</f>
        <v>0</v>
      </c>
      <c r="N47" s="223">
        <v>0</v>
      </c>
      <c r="O47" s="223">
        <f>ROUND(E47*N47,2)</f>
        <v>0</v>
      </c>
      <c r="P47" s="223">
        <v>0</v>
      </c>
      <c r="Q47" s="223">
        <f>ROUND(E47*P47,2)</f>
        <v>0</v>
      </c>
      <c r="R47" s="223"/>
      <c r="S47" s="223"/>
      <c r="T47" s="224">
        <v>1.3740000000000001</v>
      </c>
      <c r="U47" s="223">
        <f>ROUND(E47*T47,2)</f>
        <v>1.06</v>
      </c>
      <c r="V47" s="209"/>
      <c r="W47" s="209"/>
      <c r="X47" s="209"/>
      <c r="Y47" s="209"/>
      <c r="Z47" s="209"/>
      <c r="AA47" s="209"/>
      <c r="AB47" s="209"/>
      <c r="AC47" s="209"/>
      <c r="AD47" s="209"/>
      <c r="AE47" s="209" t="s">
        <v>95</v>
      </c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x14ac:dyDescent="0.2">
      <c r="A48" s="211" t="s">
        <v>90</v>
      </c>
      <c r="B48" s="216" t="s">
        <v>61</v>
      </c>
      <c r="C48" s="244" t="s">
        <v>62</v>
      </c>
      <c r="D48" s="218"/>
      <c r="E48" s="220"/>
      <c r="F48" s="225"/>
      <c r="G48" s="225">
        <f>SUMIF(AE49:AE69,"&lt;&gt;NOR",G49:G69)</f>
        <v>0</v>
      </c>
      <c r="H48" s="225"/>
      <c r="I48" s="225">
        <f>SUM(I49:I69)</f>
        <v>0</v>
      </c>
      <c r="J48" s="225"/>
      <c r="K48" s="225">
        <f>SUM(K49:K69)</f>
        <v>0</v>
      </c>
      <c r="L48" s="225"/>
      <c r="M48" s="225">
        <f>SUM(M49:M69)</f>
        <v>0</v>
      </c>
      <c r="N48" s="225"/>
      <c r="O48" s="225">
        <f>SUM(O49:O69)</f>
        <v>0.32000000000000006</v>
      </c>
      <c r="P48" s="225"/>
      <c r="Q48" s="225">
        <f>SUM(Q49:Q69)</f>
        <v>0.2</v>
      </c>
      <c r="R48" s="225"/>
      <c r="S48" s="225"/>
      <c r="T48" s="226"/>
      <c r="U48" s="225">
        <f>SUM(U49:U69)</f>
        <v>45.419999999999995</v>
      </c>
      <c r="AE48" t="s">
        <v>91</v>
      </c>
    </row>
    <row r="49" spans="1:60" outlineLevel="1" x14ac:dyDescent="0.2">
      <c r="A49" s="210">
        <v>38</v>
      </c>
      <c r="B49" s="215" t="s">
        <v>170</v>
      </c>
      <c r="C49" s="243" t="s">
        <v>171</v>
      </c>
      <c r="D49" s="217" t="s">
        <v>149</v>
      </c>
      <c r="E49" s="219">
        <v>1</v>
      </c>
      <c r="F49" s="222"/>
      <c r="G49" s="223">
        <f>ROUND(E49*F49,2)</f>
        <v>0</v>
      </c>
      <c r="H49" s="222"/>
      <c r="I49" s="223">
        <f>ROUND(E49*H49,2)</f>
        <v>0</v>
      </c>
      <c r="J49" s="222"/>
      <c r="K49" s="223">
        <f>ROUND(E49*J49,2)</f>
        <v>0</v>
      </c>
      <c r="L49" s="223">
        <v>21</v>
      </c>
      <c r="M49" s="223">
        <f>G49*(1+L49/100)</f>
        <v>0</v>
      </c>
      <c r="N49" s="223">
        <v>2.8219999999999999E-2</v>
      </c>
      <c r="O49" s="223">
        <f>ROUND(E49*N49,2)</f>
        <v>0.03</v>
      </c>
      <c r="P49" s="223">
        <v>0</v>
      </c>
      <c r="Q49" s="223">
        <f>ROUND(E49*P49,2)</f>
        <v>0</v>
      </c>
      <c r="R49" s="223"/>
      <c r="S49" s="223"/>
      <c r="T49" s="224">
        <v>1.5</v>
      </c>
      <c r="U49" s="223">
        <f>ROUND(E49*T49,2)</f>
        <v>1.5</v>
      </c>
      <c r="V49" s="209"/>
      <c r="W49" s="209"/>
      <c r="X49" s="209"/>
      <c r="Y49" s="209"/>
      <c r="Z49" s="209"/>
      <c r="AA49" s="209"/>
      <c r="AB49" s="209"/>
      <c r="AC49" s="209"/>
      <c r="AD49" s="209"/>
      <c r="AE49" s="209" t="s">
        <v>95</v>
      </c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ht="22.5" outlineLevel="1" x14ac:dyDescent="0.2">
      <c r="A50" s="210">
        <v>39</v>
      </c>
      <c r="B50" s="215" t="s">
        <v>172</v>
      </c>
      <c r="C50" s="243" t="s">
        <v>173</v>
      </c>
      <c r="D50" s="217" t="s">
        <v>149</v>
      </c>
      <c r="E50" s="219">
        <v>3</v>
      </c>
      <c r="F50" s="222"/>
      <c r="G50" s="223">
        <f>ROUND(E50*F50,2)</f>
        <v>0</v>
      </c>
      <c r="H50" s="222"/>
      <c r="I50" s="223">
        <f>ROUND(E50*H50,2)</f>
        <v>0</v>
      </c>
      <c r="J50" s="222"/>
      <c r="K50" s="223">
        <f>ROUND(E50*J50,2)</f>
        <v>0</v>
      </c>
      <c r="L50" s="223">
        <v>21</v>
      </c>
      <c r="M50" s="223">
        <f>G50*(1+L50/100)</f>
        <v>0</v>
      </c>
      <c r="N50" s="223">
        <v>2.794E-2</v>
      </c>
      <c r="O50" s="223">
        <f>ROUND(E50*N50,2)</f>
        <v>0.08</v>
      </c>
      <c r="P50" s="223">
        <v>0</v>
      </c>
      <c r="Q50" s="223">
        <f>ROUND(E50*P50,2)</f>
        <v>0</v>
      </c>
      <c r="R50" s="223"/>
      <c r="S50" s="223"/>
      <c r="T50" s="224">
        <v>1.5</v>
      </c>
      <c r="U50" s="223">
        <f>ROUND(E50*T50,2)</f>
        <v>4.5</v>
      </c>
      <c r="V50" s="209"/>
      <c r="W50" s="209"/>
      <c r="X50" s="209"/>
      <c r="Y50" s="209"/>
      <c r="Z50" s="209"/>
      <c r="AA50" s="209"/>
      <c r="AB50" s="209"/>
      <c r="AC50" s="209"/>
      <c r="AD50" s="209"/>
      <c r="AE50" s="209" t="s">
        <v>95</v>
      </c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0">
        <v>40</v>
      </c>
      <c r="B51" s="215" t="s">
        <v>172</v>
      </c>
      <c r="C51" s="243" t="s">
        <v>174</v>
      </c>
      <c r="D51" s="217" t="s">
        <v>149</v>
      </c>
      <c r="E51" s="219">
        <v>1</v>
      </c>
      <c r="F51" s="222"/>
      <c r="G51" s="223">
        <f>ROUND(E51*F51,2)</f>
        <v>0</v>
      </c>
      <c r="H51" s="222"/>
      <c r="I51" s="223">
        <f>ROUND(E51*H51,2)</f>
        <v>0</v>
      </c>
      <c r="J51" s="222"/>
      <c r="K51" s="223">
        <f>ROUND(E51*J51,2)</f>
        <v>0</v>
      </c>
      <c r="L51" s="223">
        <v>21</v>
      </c>
      <c r="M51" s="223">
        <f>G51*(1+L51/100)</f>
        <v>0</v>
      </c>
      <c r="N51" s="223">
        <v>2.794E-2</v>
      </c>
      <c r="O51" s="223">
        <f>ROUND(E51*N51,2)</f>
        <v>0.03</v>
      </c>
      <c r="P51" s="223">
        <v>0</v>
      </c>
      <c r="Q51" s="223">
        <f>ROUND(E51*P51,2)</f>
        <v>0</v>
      </c>
      <c r="R51" s="223"/>
      <c r="S51" s="223"/>
      <c r="T51" s="224">
        <v>1.5</v>
      </c>
      <c r="U51" s="223">
        <f>ROUND(E51*T51,2)</f>
        <v>1.5</v>
      </c>
      <c r="V51" s="209"/>
      <c r="W51" s="209"/>
      <c r="X51" s="209"/>
      <c r="Y51" s="209"/>
      <c r="Z51" s="209"/>
      <c r="AA51" s="209"/>
      <c r="AB51" s="209"/>
      <c r="AC51" s="209"/>
      <c r="AD51" s="209"/>
      <c r="AE51" s="209" t="s">
        <v>95</v>
      </c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0">
        <v>41</v>
      </c>
      <c r="B52" s="215" t="s">
        <v>175</v>
      </c>
      <c r="C52" s="243" t="s">
        <v>176</v>
      </c>
      <c r="D52" s="217" t="s">
        <v>149</v>
      </c>
      <c r="E52" s="219">
        <v>1</v>
      </c>
      <c r="F52" s="222"/>
      <c r="G52" s="223">
        <f>ROUND(E52*F52,2)</f>
        <v>0</v>
      </c>
      <c r="H52" s="222"/>
      <c r="I52" s="223">
        <f>ROUND(E52*H52,2)</f>
        <v>0</v>
      </c>
      <c r="J52" s="222"/>
      <c r="K52" s="223">
        <f>ROUND(E52*J52,2)</f>
        <v>0</v>
      </c>
      <c r="L52" s="223">
        <v>21</v>
      </c>
      <c r="M52" s="223">
        <f>G52*(1+L52/100)</f>
        <v>0</v>
      </c>
      <c r="N52" s="223">
        <v>2.385E-2</v>
      </c>
      <c r="O52" s="223">
        <f>ROUND(E52*N52,2)</f>
        <v>0.02</v>
      </c>
      <c r="P52" s="223">
        <v>0</v>
      </c>
      <c r="Q52" s="223">
        <f>ROUND(E52*P52,2)</f>
        <v>0</v>
      </c>
      <c r="R52" s="223"/>
      <c r="S52" s="223"/>
      <c r="T52" s="224">
        <v>0.85499999999999998</v>
      </c>
      <c r="U52" s="223">
        <f>ROUND(E52*T52,2)</f>
        <v>0.86</v>
      </c>
      <c r="V52" s="209"/>
      <c r="W52" s="209"/>
      <c r="X52" s="209"/>
      <c r="Y52" s="209"/>
      <c r="Z52" s="209"/>
      <c r="AA52" s="209"/>
      <c r="AB52" s="209"/>
      <c r="AC52" s="209"/>
      <c r="AD52" s="209"/>
      <c r="AE52" s="209" t="s">
        <v>95</v>
      </c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0">
        <v>42</v>
      </c>
      <c r="B53" s="215" t="s">
        <v>177</v>
      </c>
      <c r="C53" s="243" t="s">
        <v>178</v>
      </c>
      <c r="D53" s="217" t="s">
        <v>149</v>
      </c>
      <c r="E53" s="219">
        <v>1</v>
      </c>
      <c r="F53" s="222"/>
      <c r="G53" s="223">
        <f>ROUND(E53*F53,2)</f>
        <v>0</v>
      </c>
      <c r="H53" s="222"/>
      <c r="I53" s="223">
        <f>ROUND(E53*H53,2)</f>
        <v>0</v>
      </c>
      <c r="J53" s="222"/>
      <c r="K53" s="223">
        <f>ROUND(E53*J53,2)</f>
        <v>0</v>
      </c>
      <c r="L53" s="223">
        <v>21</v>
      </c>
      <c r="M53" s="223">
        <f>G53*(1+L53/100)</f>
        <v>0</v>
      </c>
      <c r="N53" s="223">
        <v>2.4080000000000001E-2</v>
      </c>
      <c r="O53" s="223">
        <f>ROUND(E53*N53,2)</f>
        <v>0.02</v>
      </c>
      <c r="P53" s="223">
        <v>0</v>
      </c>
      <c r="Q53" s="223">
        <f>ROUND(E53*P53,2)</f>
        <v>0</v>
      </c>
      <c r="R53" s="223"/>
      <c r="S53" s="223"/>
      <c r="T53" s="224">
        <v>0.95499999999999996</v>
      </c>
      <c r="U53" s="223">
        <f>ROUND(E53*T53,2)</f>
        <v>0.96</v>
      </c>
      <c r="V53" s="209"/>
      <c r="W53" s="209"/>
      <c r="X53" s="209"/>
      <c r="Y53" s="209"/>
      <c r="Z53" s="209"/>
      <c r="AA53" s="209"/>
      <c r="AB53" s="209"/>
      <c r="AC53" s="209"/>
      <c r="AD53" s="209"/>
      <c r="AE53" s="209" t="s">
        <v>95</v>
      </c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0">
        <v>43</v>
      </c>
      <c r="B54" s="215" t="s">
        <v>179</v>
      </c>
      <c r="C54" s="243" t="s">
        <v>180</v>
      </c>
      <c r="D54" s="217" t="s">
        <v>149</v>
      </c>
      <c r="E54" s="219">
        <v>4</v>
      </c>
      <c r="F54" s="222"/>
      <c r="G54" s="223">
        <f>ROUND(E54*F54,2)</f>
        <v>0</v>
      </c>
      <c r="H54" s="222"/>
      <c r="I54" s="223">
        <f>ROUND(E54*H54,2)</f>
        <v>0</v>
      </c>
      <c r="J54" s="222"/>
      <c r="K54" s="223">
        <f>ROUND(E54*J54,2)</f>
        <v>0</v>
      </c>
      <c r="L54" s="223">
        <v>21</v>
      </c>
      <c r="M54" s="223">
        <f>G54*(1+L54/100)</f>
        <v>0</v>
      </c>
      <c r="N54" s="223">
        <v>1.421E-2</v>
      </c>
      <c r="O54" s="223">
        <f>ROUND(E54*N54,2)</f>
        <v>0.06</v>
      </c>
      <c r="P54" s="223">
        <v>0</v>
      </c>
      <c r="Q54" s="223">
        <f>ROUND(E54*P54,2)</f>
        <v>0</v>
      </c>
      <c r="R54" s="223"/>
      <c r="S54" s="223"/>
      <c r="T54" s="224">
        <v>1.1890000000000001</v>
      </c>
      <c r="U54" s="223">
        <f>ROUND(E54*T54,2)</f>
        <v>4.76</v>
      </c>
      <c r="V54" s="209"/>
      <c r="W54" s="209"/>
      <c r="X54" s="209"/>
      <c r="Y54" s="209"/>
      <c r="Z54" s="209"/>
      <c r="AA54" s="209"/>
      <c r="AB54" s="209"/>
      <c r="AC54" s="209"/>
      <c r="AD54" s="209"/>
      <c r="AE54" s="209" t="s">
        <v>95</v>
      </c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0">
        <v>44</v>
      </c>
      <c r="B55" s="215" t="s">
        <v>181</v>
      </c>
      <c r="C55" s="243" t="s">
        <v>182</v>
      </c>
      <c r="D55" s="217" t="s">
        <v>149</v>
      </c>
      <c r="E55" s="219">
        <v>2</v>
      </c>
      <c r="F55" s="222"/>
      <c r="G55" s="223">
        <f>ROUND(E55*F55,2)</f>
        <v>0</v>
      </c>
      <c r="H55" s="222"/>
      <c r="I55" s="223">
        <f>ROUND(E55*H55,2)</f>
        <v>0</v>
      </c>
      <c r="J55" s="222"/>
      <c r="K55" s="223">
        <f>ROUND(E55*J55,2)</f>
        <v>0</v>
      </c>
      <c r="L55" s="223">
        <v>21</v>
      </c>
      <c r="M55" s="223">
        <f>G55*(1+L55/100)</f>
        <v>0</v>
      </c>
      <c r="N55" s="223">
        <v>1.521E-2</v>
      </c>
      <c r="O55" s="223">
        <f>ROUND(E55*N55,2)</f>
        <v>0.03</v>
      </c>
      <c r="P55" s="223">
        <v>0</v>
      </c>
      <c r="Q55" s="223">
        <f>ROUND(E55*P55,2)</f>
        <v>0</v>
      </c>
      <c r="R55" s="223"/>
      <c r="S55" s="223"/>
      <c r="T55" s="224">
        <v>1.1890000000000001</v>
      </c>
      <c r="U55" s="223">
        <f>ROUND(E55*T55,2)</f>
        <v>2.38</v>
      </c>
      <c r="V55" s="209"/>
      <c r="W55" s="209"/>
      <c r="X55" s="209"/>
      <c r="Y55" s="209"/>
      <c r="Z55" s="209"/>
      <c r="AA55" s="209"/>
      <c r="AB55" s="209"/>
      <c r="AC55" s="209"/>
      <c r="AD55" s="209"/>
      <c r="AE55" s="209" t="s">
        <v>95</v>
      </c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0">
        <v>45</v>
      </c>
      <c r="B56" s="215" t="s">
        <v>183</v>
      </c>
      <c r="C56" s="243" t="s">
        <v>184</v>
      </c>
      <c r="D56" s="217" t="s">
        <v>149</v>
      </c>
      <c r="E56" s="219">
        <v>4</v>
      </c>
      <c r="F56" s="222"/>
      <c r="G56" s="223">
        <f>ROUND(E56*F56,2)</f>
        <v>0</v>
      </c>
      <c r="H56" s="222"/>
      <c r="I56" s="223">
        <f>ROUND(E56*H56,2)</f>
        <v>0</v>
      </c>
      <c r="J56" s="222"/>
      <c r="K56" s="223">
        <f>ROUND(E56*J56,2)</f>
        <v>0</v>
      </c>
      <c r="L56" s="223">
        <v>21</v>
      </c>
      <c r="M56" s="223">
        <f>G56*(1+L56/100)</f>
        <v>0</v>
      </c>
      <c r="N56" s="223">
        <v>0</v>
      </c>
      <c r="O56" s="223">
        <f>ROUND(E56*N56,2)</f>
        <v>0</v>
      </c>
      <c r="P56" s="223">
        <v>3.4200000000000001E-2</v>
      </c>
      <c r="Q56" s="223">
        <f>ROUND(E56*P56,2)</f>
        <v>0.14000000000000001</v>
      </c>
      <c r="R56" s="223"/>
      <c r="S56" s="223"/>
      <c r="T56" s="224">
        <v>0.46500000000000002</v>
      </c>
      <c r="U56" s="223">
        <f>ROUND(E56*T56,2)</f>
        <v>1.86</v>
      </c>
      <c r="V56" s="209"/>
      <c r="W56" s="209"/>
      <c r="X56" s="209"/>
      <c r="Y56" s="209"/>
      <c r="Z56" s="209"/>
      <c r="AA56" s="209"/>
      <c r="AB56" s="209"/>
      <c r="AC56" s="209"/>
      <c r="AD56" s="209"/>
      <c r="AE56" s="209" t="s">
        <v>95</v>
      </c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10">
        <v>46</v>
      </c>
      <c r="B57" s="215" t="s">
        <v>185</v>
      </c>
      <c r="C57" s="243" t="s">
        <v>186</v>
      </c>
      <c r="D57" s="217" t="s">
        <v>149</v>
      </c>
      <c r="E57" s="219">
        <v>2</v>
      </c>
      <c r="F57" s="222"/>
      <c r="G57" s="223">
        <f>ROUND(E57*F57,2)</f>
        <v>0</v>
      </c>
      <c r="H57" s="222"/>
      <c r="I57" s="223">
        <f>ROUND(E57*H57,2)</f>
        <v>0</v>
      </c>
      <c r="J57" s="222"/>
      <c r="K57" s="223">
        <f>ROUND(E57*J57,2)</f>
        <v>0</v>
      </c>
      <c r="L57" s="223">
        <v>21</v>
      </c>
      <c r="M57" s="223">
        <f>G57*(1+L57/100)</f>
        <v>0</v>
      </c>
      <c r="N57" s="223">
        <v>6.0000000000000001E-3</v>
      </c>
      <c r="O57" s="223">
        <f>ROUND(E57*N57,2)</f>
        <v>0.01</v>
      </c>
      <c r="P57" s="223">
        <v>0</v>
      </c>
      <c r="Q57" s="223">
        <f>ROUND(E57*P57,2)</f>
        <v>0</v>
      </c>
      <c r="R57" s="223"/>
      <c r="S57" s="223"/>
      <c r="T57" s="224">
        <v>1.2529999999999999</v>
      </c>
      <c r="U57" s="223">
        <f>ROUND(E57*T57,2)</f>
        <v>2.5099999999999998</v>
      </c>
      <c r="V57" s="209"/>
      <c r="W57" s="209"/>
      <c r="X57" s="209"/>
      <c r="Y57" s="209"/>
      <c r="Z57" s="209"/>
      <c r="AA57" s="209"/>
      <c r="AB57" s="209"/>
      <c r="AC57" s="209"/>
      <c r="AD57" s="209"/>
      <c r="AE57" s="209" t="s">
        <v>95</v>
      </c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0">
        <v>47</v>
      </c>
      <c r="B58" s="215" t="s">
        <v>187</v>
      </c>
      <c r="C58" s="243" t="s">
        <v>188</v>
      </c>
      <c r="D58" s="217" t="s">
        <v>149</v>
      </c>
      <c r="E58" s="219">
        <v>2</v>
      </c>
      <c r="F58" s="222"/>
      <c r="G58" s="223">
        <f>ROUND(E58*F58,2)</f>
        <v>0</v>
      </c>
      <c r="H58" s="222"/>
      <c r="I58" s="223">
        <f>ROUND(E58*H58,2)</f>
        <v>0</v>
      </c>
      <c r="J58" s="222"/>
      <c r="K58" s="223">
        <f>ROUND(E58*J58,2)</f>
        <v>0</v>
      </c>
      <c r="L58" s="223">
        <v>21</v>
      </c>
      <c r="M58" s="223">
        <f>G58*(1+L58/100)</f>
        <v>0</v>
      </c>
      <c r="N58" s="223">
        <v>0</v>
      </c>
      <c r="O58" s="223">
        <f>ROUND(E58*N58,2)</f>
        <v>0</v>
      </c>
      <c r="P58" s="223">
        <v>1.9460000000000002E-2</v>
      </c>
      <c r="Q58" s="223">
        <f>ROUND(E58*P58,2)</f>
        <v>0.04</v>
      </c>
      <c r="R58" s="223"/>
      <c r="S58" s="223"/>
      <c r="T58" s="224">
        <v>0.38200000000000001</v>
      </c>
      <c r="U58" s="223">
        <f>ROUND(E58*T58,2)</f>
        <v>0.76</v>
      </c>
      <c r="V58" s="209"/>
      <c r="W58" s="209"/>
      <c r="X58" s="209"/>
      <c r="Y58" s="209"/>
      <c r="Z58" s="209"/>
      <c r="AA58" s="209"/>
      <c r="AB58" s="209"/>
      <c r="AC58" s="209"/>
      <c r="AD58" s="209"/>
      <c r="AE58" s="209" t="s">
        <v>95</v>
      </c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0">
        <v>48</v>
      </c>
      <c r="B59" s="215" t="s">
        <v>189</v>
      </c>
      <c r="C59" s="243" t="s">
        <v>190</v>
      </c>
      <c r="D59" s="217" t="s">
        <v>149</v>
      </c>
      <c r="E59" s="219">
        <v>1</v>
      </c>
      <c r="F59" s="222"/>
      <c r="G59" s="223">
        <f>ROUND(E59*F59,2)</f>
        <v>0</v>
      </c>
      <c r="H59" s="222"/>
      <c r="I59" s="223">
        <f>ROUND(E59*H59,2)</f>
        <v>0</v>
      </c>
      <c r="J59" s="222"/>
      <c r="K59" s="223">
        <f>ROUND(E59*J59,2)</f>
        <v>0</v>
      </c>
      <c r="L59" s="223">
        <v>21</v>
      </c>
      <c r="M59" s="223">
        <f>G59*(1+L59/100)</f>
        <v>0</v>
      </c>
      <c r="N59" s="223">
        <v>1.7420000000000001E-2</v>
      </c>
      <c r="O59" s="223">
        <f>ROUND(E59*N59,2)</f>
        <v>0.02</v>
      </c>
      <c r="P59" s="223">
        <v>0</v>
      </c>
      <c r="Q59" s="223">
        <f>ROUND(E59*P59,2)</f>
        <v>0</v>
      </c>
      <c r="R59" s="223"/>
      <c r="S59" s="223"/>
      <c r="T59" s="224">
        <v>1.2529999999999999</v>
      </c>
      <c r="U59" s="223">
        <f>ROUND(E59*T59,2)</f>
        <v>1.25</v>
      </c>
      <c r="V59" s="209"/>
      <c r="W59" s="209"/>
      <c r="X59" s="209"/>
      <c r="Y59" s="209"/>
      <c r="Z59" s="209"/>
      <c r="AA59" s="209"/>
      <c r="AB59" s="209"/>
      <c r="AC59" s="209"/>
      <c r="AD59" s="209"/>
      <c r="AE59" s="209" t="s">
        <v>95</v>
      </c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0">
        <v>49</v>
      </c>
      <c r="B60" s="215" t="s">
        <v>191</v>
      </c>
      <c r="C60" s="243" t="s">
        <v>192</v>
      </c>
      <c r="D60" s="217" t="s">
        <v>149</v>
      </c>
      <c r="E60" s="219">
        <v>7</v>
      </c>
      <c r="F60" s="222"/>
      <c r="G60" s="223">
        <f>ROUND(E60*F60,2)</f>
        <v>0</v>
      </c>
      <c r="H60" s="222"/>
      <c r="I60" s="223">
        <f>ROUND(E60*H60,2)</f>
        <v>0</v>
      </c>
      <c r="J60" s="222"/>
      <c r="K60" s="223">
        <f>ROUND(E60*J60,2)</f>
        <v>0</v>
      </c>
      <c r="L60" s="223">
        <v>21</v>
      </c>
      <c r="M60" s="223">
        <f>G60*(1+L60/100)</f>
        <v>0</v>
      </c>
      <c r="N60" s="223">
        <v>1.41E-3</v>
      </c>
      <c r="O60" s="223">
        <f>ROUND(E60*N60,2)</f>
        <v>0.01</v>
      </c>
      <c r="P60" s="223">
        <v>0</v>
      </c>
      <c r="Q60" s="223">
        <f>ROUND(E60*P60,2)</f>
        <v>0</v>
      </c>
      <c r="R60" s="223"/>
      <c r="S60" s="223"/>
      <c r="T60" s="224">
        <v>1.575</v>
      </c>
      <c r="U60" s="223">
        <f>ROUND(E60*T60,2)</f>
        <v>11.03</v>
      </c>
      <c r="V60" s="209"/>
      <c r="W60" s="209"/>
      <c r="X60" s="209"/>
      <c r="Y60" s="209"/>
      <c r="Z60" s="209"/>
      <c r="AA60" s="209"/>
      <c r="AB60" s="209"/>
      <c r="AC60" s="209"/>
      <c r="AD60" s="209"/>
      <c r="AE60" s="209" t="s">
        <v>95</v>
      </c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0">
        <v>50</v>
      </c>
      <c r="B61" s="215" t="s">
        <v>193</v>
      </c>
      <c r="C61" s="243" t="s">
        <v>194</v>
      </c>
      <c r="D61" s="217" t="s">
        <v>149</v>
      </c>
      <c r="E61" s="219">
        <v>1</v>
      </c>
      <c r="F61" s="222"/>
      <c r="G61" s="223">
        <f>ROUND(E61*F61,2)</f>
        <v>0</v>
      </c>
      <c r="H61" s="222"/>
      <c r="I61" s="223">
        <f>ROUND(E61*H61,2)</f>
        <v>0</v>
      </c>
      <c r="J61" s="222"/>
      <c r="K61" s="223">
        <f>ROUND(E61*J61,2)</f>
        <v>0</v>
      </c>
      <c r="L61" s="223">
        <v>21</v>
      </c>
      <c r="M61" s="223">
        <f>G61*(1+L61/100)</f>
        <v>0</v>
      </c>
      <c r="N61" s="223">
        <v>0</v>
      </c>
      <c r="O61" s="223">
        <f>ROUND(E61*N61,2)</f>
        <v>0</v>
      </c>
      <c r="P61" s="223">
        <v>1.8800000000000001E-2</v>
      </c>
      <c r="Q61" s="223">
        <f>ROUND(E61*P61,2)</f>
        <v>0.02</v>
      </c>
      <c r="R61" s="223"/>
      <c r="S61" s="223"/>
      <c r="T61" s="224">
        <v>0.57899999999999996</v>
      </c>
      <c r="U61" s="223">
        <f>ROUND(E61*T61,2)</f>
        <v>0.57999999999999996</v>
      </c>
      <c r="V61" s="209"/>
      <c r="W61" s="209"/>
      <c r="X61" s="209"/>
      <c r="Y61" s="209"/>
      <c r="Z61" s="209"/>
      <c r="AA61" s="209"/>
      <c r="AB61" s="209"/>
      <c r="AC61" s="209"/>
      <c r="AD61" s="209"/>
      <c r="AE61" s="209" t="s">
        <v>95</v>
      </c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0">
        <v>51</v>
      </c>
      <c r="B62" s="215" t="s">
        <v>195</v>
      </c>
      <c r="C62" s="243" t="s">
        <v>196</v>
      </c>
      <c r="D62" s="217" t="s">
        <v>149</v>
      </c>
      <c r="E62" s="219">
        <v>6</v>
      </c>
      <c r="F62" s="222"/>
      <c r="G62" s="223">
        <f>ROUND(E62*F62,2)</f>
        <v>0</v>
      </c>
      <c r="H62" s="222"/>
      <c r="I62" s="223">
        <f>ROUND(E62*H62,2)</f>
        <v>0</v>
      </c>
      <c r="J62" s="222"/>
      <c r="K62" s="223">
        <f>ROUND(E62*J62,2)</f>
        <v>0</v>
      </c>
      <c r="L62" s="223">
        <v>21</v>
      </c>
      <c r="M62" s="223">
        <f>G62*(1+L62/100)</f>
        <v>0</v>
      </c>
      <c r="N62" s="223">
        <v>2.4000000000000001E-4</v>
      </c>
      <c r="O62" s="223">
        <f>ROUND(E62*N62,2)</f>
        <v>0</v>
      </c>
      <c r="P62" s="223">
        <v>0</v>
      </c>
      <c r="Q62" s="223">
        <f>ROUND(E62*P62,2)</f>
        <v>0</v>
      </c>
      <c r="R62" s="223"/>
      <c r="S62" s="223"/>
      <c r="T62" s="224">
        <v>0.124</v>
      </c>
      <c r="U62" s="223">
        <f>ROUND(E62*T62,2)</f>
        <v>0.74</v>
      </c>
      <c r="V62" s="209"/>
      <c r="W62" s="209"/>
      <c r="X62" s="209"/>
      <c r="Y62" s="209"/>
      <c r="Z62" s="209"/>
      <c r="AA62" s="209"/>
      <c r="AB62" s="209"/>
      <c r="AC62" s="209"/>
      <c r="AD62" s="209"/>
      <c r="AE62" s="209" t="s">
        <v>95</v>
      </c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0">
        <v>52</v>
      </c>
      <c r="B63" s="215" t="s">
        <v>197</v>
      </c>
      <c r="C63" s="243" t="s">
        <v>198</v>
      </c>
      <c r="D63" s="217" t="s">
        <v>149</v>
      </c>
      <c r="E63" s="219">
        <v>13</v>
      </c>
      <c r="F63" s="222"/>
      <c r="G63" s="223">
        <f>ROUND(E63*F63,2)</f>
        <v>0</v>
      </c>
      <c r="H63" s="222"/>
      <c r="I63" s="223">
        <f>ROUND(E63*H63,2)</f>
        <v>0</v>
      </c>
      <c r="J63" s="222"/>
      <c r="K63" s="223">
        <f>ROUND(E63*J63,2)</f>
        <v>0</v>
      </c>
      <c r="L63" s="223">
        <v>21</v>
      </c>
      <c r="M63" s="223">
        <f>G63*(1+L63/100)</f>
        <v>0</v>
      </c>
      <c r="N63" s="223">
        <v>2.4000000000000001E-4</v>
      </c>
      <c r="O63" s="223">
        <f>ROUND(E63*N63,2)</f>
        <v>0</v>
      </c>
      <c r="P63" s="223">
        <v>0</v>
      </c>
      <c r="Q63" s="223">
        <f>ROUND(E63*P63,2)</f>
        <v>0</v>
      </c>
      <c r="R63" s="223"/>
      <c r="S63" s="223"/>
      <c r="T63" s="224">
        <v>0.124</v>
      </c>
      <c r="U63" s="223">
        <f>ROUND(E63*T63,2)</f>
        <v>1.61</v>
      </c>
      <c r="V63" s="209"/>
      <c r="W63" s="209"/>
      <c r="X63" s="209"/>
      <c r="Y63" s="209"/>
      <c r="Z63" s="209"/>
      <c r="AA63" s="209"/>
      <c r="AB63" s="209"/>
      <c r="AC63" s="209"/>
      <c r="AD63" s="209"/>
      <c r="AE63" s="209" t="s">
        <v>95</v>
      </c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0">
        <v>53</v>
      </c>
      <c r="B64" s="215" t="s">
        <v>199</v>
      </c>
      <c r="C64" s="243" t="s">
        <v>200</v>
      </c>
      <c r="D64" s="217" t="s">
        <v>149</v>
      </c>
      <c r="E64" s="219">
        <v>1</v>
      </c>
      <c r="F64" s="222"/>
      <c r="G64" s="223">
        <f>ROUND(E64*F64,2)</f>
        <v>0</v>
      </c>
      <c r="H64" s="222"/>
      <c r="I64" s="223">
        <f>ROUND(E64*H64,2)</f>
        <v>0</v>
      </c>
      <c r="J64" s="222"/>
      <c r="K64" s="223">
        <f>ROUND(E64*J64,2)</f>
        <v>0</v>
      </c>
      <c r="L64" s="223">
        <v>21</v>
      </c>
      <c r="M64" s="223">
        <f>G64*(1+L64/100)</f>
        <v>0</v>
      </c>
      <c r="N64" s="223">
        <v>1.09E-2</v>
      </c>
      <c r="O64" s="223">
        <f>ROUND(E64*N64,2)</f>
        <v>0.01</v>
      </c>
      <c r="P64" s="223">
        <v>0</v>
      </c>
      <c r="Q64" s="223">
        <f>ROUND(E64*P64,2)</f>
        <v>0</v>
      </c>
      <c r="R64" s="223"/>
      <c r="S64" s="223"/>
      <c r="T64" s="224">
        <v>1.25</v>
      </c>
      <c r="U64" s="223">
        <f>ROUND(E64*T64,2)</f>
        <v>1.25</v>
      </c>
      <c r="V64" s="209"/>
      <c r="W64" s="209"/>
      <c r="X64" s="209"/>
      <c r="Y64" s="209"/>
      <c r="Z64" s="209"/>
      <c r="AA64" s="209"/>
      <c r="AB64" s="209"/>
      <c r="AC64" s="209"/>
      <c r="AD64" s="209"/>
      <c r="AE64" s="209" t="s">
        <v>95</v>
      </c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0">
        <v>54</v>
      </c>
      <c r="B65" s="215" t="s">
        <v>201</v>
      </c>
      <c r="C65" s="243" t="s">
        <v>202</v>
      </c>
      <c r="D65" s="217" t="s">
        <v>149</v>
      </c>
      <c r="E65" s="219">
        <v>2</v>
      </c>
      <c r="F65" s="222"/>
      <c r="G65" s="223">
        <f>ROUND(E65*F65,2)</f>
        <v>0</v>
      </c>
      <c r="H65" s="222"/>
      <c r="I65" s="223">
        <f>ROUND(E65*H65,2)</f>
        <v>0</v>
      </c>
      <c r="J65" s="222"/>
      <c r="K65" s="223">
        <f>ROUND(E65*J65,2)</f>
        <v>0</v>
      </c>
      <c r="L65" s="223">
        <v>21</v>
      </c>
      <c r="M65" s="223">
        <f>G65*(1+L65/100)</f>
        <v>0</v>
      </c>
      <c r="N65" s="223">
        <v>0</v>
      </c>
      <c r="O65" s="223">
        <f>ROUND(E65*N65,2)</f>
        <v>0</v>
      </c>
      <c r="P65" s="223">
        <v>1.56E-3</v>
      </c>
      <c r="Q65" s="223">
        <f>ROUND(E65*P65,2)</f>
        <v>0</v>
      </c>
      <c r="R65" s="223"/>
      <c r="S65" s="223"/>
      <c r="T65" s="224">
        <v>0.217</v>
      </c>
      <c r="U65" s="223">
        <f>ROUND(E65*T65,2)</f>
        <v>0.43</v>
      </c>
      <c r="V65" s="209"/>
      <c r="W65" s="209"/>
      <c r="X65" s="209"/>
      <c r="Y65" s="209"/>
      <c r="Z65" s="209"/>
      <c r="AA65" s="209"/>
      <c r="AB65" s="209"/>
      <c r="AC65" s="209"/>
      <c r="AD65" s="209"/>
      <c r="AE65" s="209" t="s">
        <v>95</v>
      </c>
      <c r="AF65" s="209"/>
      <c r="AG65" s="209"/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0">
        <v>55</v>
      </c>
      <c r="B66" s="215" t="s">
        <v>203</v>
      </c>
      <c r="C66" s="243" t="s">
        <v>204</v>
      </c>
      <c r="D66" s="217" t="s">
        <v>103</v>
      </c>
      <c r="E66" s="219">
        <v>6</v>
      </c>
      <c r="F66" s="222"/>
      <c r="G66" s="223">
        <f>ROUND(E66*F66,2)</f>
        <v>0</v>
      </c>
      <c r="H66" s="222"/>
      <c r="I66" s="223">
        <f>ROUND(E66*H66,2)</f>
        <v>0</v>
      </c>
      <c r="J66" s="222"/>
      <c r="K66" s="223">
        <f>ROUND(E66*J66,2)</f>
        <v>0</v>
      </c>
      <c r="L66" s="223">
        <v>21</v>
      </c>
      <c r="M66" s="223">
        <f>G66*(1+L66/100)</f>
        <v>0</v>
      </c>
      <c r="N66" s="223">
        <v>0</v>
      </c>
      <c r="O66" s="223">
        <f>ROUND(E66*N66,2)</f>
        <v>0</v>
      </c>
      <c r="P66" s="223">
        <v>0</v>
      </c>
      <c r="Q66" s="223">
        <f>ROUND(E66*P66,2)</f>
        <v>0</v>
      </c>
      <c r="R66" s="223"/>
      <c r="S66" s="223"/>
      <c r="T66" s="224">
        <v>0.44500000000000001</v>
      </c>
      <c r="U66" s="223">
        <f>ROUND(E66*T66,2)</f>
        <v>2.67</v>
      </c>
      <c r="V66" s="209"/>
      <c r="W66" s="209"/>
      <c r="X66" s="209"/>
      <c r="Y66" s="209"/>
      <c r="Z66" s="209"/>
      <c r="AA66" s="209"/>
      <c r="AB66" s="209"/>
      <c r="AC66" s="209"/>
      <c r="AD66" s="209"/>
      <c r="AE66" s="209" t="s">
        <v>95</v>
      </c>
      <c r="AF66" s="209"/>
      <c r="AG66" s="209"/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0">
        <v>56</v>
      </c>
      <c r="B67" s="215" t="s">
        <v>205</v>
      </c>
      <c r="C67" s="243" t="s">
        <v>206</v>
      </c>
      <c r="D67" s="217" t="s">
        <v>149</v>
      </c>
      <c r="E67" s="219">
        <v>2</v>
      </c>
      <c r="F67" s="222"/>
      <c r="G67" s="223">
        <f>ROUND(E67*F67,2)</f>
        <v>0</v>
      </c>
      <c r="H67" s="222"/>
      <c r="I67" s="223">
        <f>ROUND(E67*H67,2)</f>
        <v>0</v>
      </c>
      <c r="J67" s="222"/>
      <c r="K67" s="223">
        <f>ROUND(E67*J67,2)</f>
        <v>0</v>
      </c>
      <c r="L67" s="223">
        <v>21</v>
      </c>
      <c r="M67" s="223">
        <f>G67*(1+L67/100)</f>
        <v>0</v>
      </c>
      <c r="N67" s="223">
        <v>1.2E-4</v>
      </c>
      <c r="O67" s="223">
        <f>ROUND(E67*N67,2)</f>
        <v>0</v>
      </c>
      <c r="P67" s="223">
        <v>0</v>
      </c>
      <c r="Q67" s="223">
        <f>ROUND(E67*P67,2)</f>
        <v>0</v>
      </c>
      <c r="R67" s="223"/>
      <c r="S67" s="223"/>
      <c r="T67" s="224">
        <v>0.58699999999999997</v>
      </c>
      <c r="U67" s="223">
        <f>ROUND(E67*T67,2)</f>
        <v>1.17</v>
      </c>
      <c r="V67" s="209"/>
      <c r="W67" s="209"/>
      <c r="X67" s="209"/>
      <c r="Y67" s="209"/>
      <c r="Z67" s="209"/>
      <c r="AA67" s="209"/>
      <c r="AB67" s="209"/>
      <c r="AC67" s="209"/>
      <c r="AD67" s="209"/>
      <c r="AE67" s="209" t="s">
        <v>95</v>
      </c>
      <c r="AF67" s="209"/>
      <c r="AG67" s="209"/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10">
        <v>57</v>
      </c>
      <c r="B68" s="215" t="s">
        <v>207</v>
      </c>
      <c r="C68" s="243" t="s">
        <v>208</v>
      </c>
      <c r="D68" s="217" t="s">
        <v>103</v>
      </c>
      <c r="E68" s="219">
        <v>7</v>
      </c>
      <c r="F68" s="222"/>
      <c r="G68" s="223">
        <f>ROUND(E68*F68,2)</f>
        <v>0</v>
      </c>
      <c r="H68" s="222"/>
      <c r="I68" s="223">
        <f>ROUND(E68*H68,2)</f>
        <v>0</v>
      </c>
      <c r="J68" s="222"/>
      <c r="K68" s="223">
        <f>ROUND(E68*J68,2)</f>
        <v>0</v>
      </c>
      <c r="L68" s="223">
        <v>21</v>
      </c>
      <c r="M68" s="223">
        <f>G68*(1+L68/100)</f>
        <v>0</v>
      </c>
      <c r="N68" s="223">
        <v>0</v>
      </c>
      <c r="O68" s="223">
        <f>ROUND(E68*N68,2)</f>
        <v>0</v>
      </c>
      <c r="P68" s="223">
        <v>0</v>
      </c>
      <c r="Q68" s="223">
        <f>ROUND(E68*P68,2)</f>
        <v>0</v>
      </c>
      <c r="R68" s="223"/>
      <c r="S68" s="223"/>
      <c r="T68" s="224">
        <v>0.37</v>
      </c>
      <c r="U68" s="223">
        <f>ROUND(E68*T68,2)</f>
        <v>2.59</v>
      </c>
      <c r="V68" s="209"/>
      <c r="W68" s="209"/>
      <c r="X68" s="209"/>
      <c r="Y68" s="209"/>
      <c r="Z68" s="209"/>
      <c r="AA68" s="209"/>
      <c r="AB68" s="209"/>
      <c r="AC68" s="209"/>
      <c r="AD68" s="209"/>
      <c r="AE68" s="209" t="s">
        <v>95</v>
      </c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ht="22.5" outlineLevel="1" x14ac:dyDescent="0.2">
      <c r="A69" s="236">
        <v>58</v>
      </c>
      <c r="B69" s="237" t="s">
        <v>209</v>
      </c>
      <c r="C69" s="245" t="s">
        <v>210</v>
      </c>
      <c r="D69" s="238" t="s">
        <v>132</v>
      </c>
      <c r="E69" s="239">
        <v>0.32600000000000001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41">
        <v>0</v>
      </c>
      <c r="O69" s="241">
        <f>ROUND(E69*N69,2)</f>
        <v>0</v>
      </c>
      <c r="P69" s="241">
        <v>0</v>
      </c>
      <c r="Q69" s="241">
        <f>ROUND(E69*P69,2)</f>
        <v>0</v>
      </c>
      <c r="R69" s="241"/>
      <c r="S69" s="241"/>
      <c r="T69" s="242">
        <v>1.573</v>
      </c>
      <c r="U69" s="241">
        <f>ROUND(E69*T69,2)</f>
        <v>0.51</v>
      </c>
      <c r="V69" s="209"/>
      <c r="W69" s="209"/>
      <c r="X69" s="209"/>
      <c r="Y69" s="209"/>
      <c r="Z69" s="209"/>
      <c r="AA69" s="209"/>
      <c r="AB69" s="209"/>
      <c r="AC69" s="209"/>
      <c r="AD69" s="209"/>
      <c r="AE69" s="209" t="s">
        <v>95</v>
      </c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x14ac:dyDescent="0.2">
      <c r="A70" s="6"/>
      <c r="B70" s="7" t="s">
        <v>211</v>
      </c>
      <c r="C70" s="246" t="s">
        <v>211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C70">
        <v>15</v>
      </c>
      <c r="AD70">
        <v>21</v>
      </c>
    </row>
    <row r="71" spans="1:60" x14ac:dyDescent="0.2">
      <c r="A71" s="253"/>
      <c r="B71" s="254"/>
      <c r="C71" s="255"/>
      <c r="D71" s="256"/>
      <c r="E71" s="253"/>
      <c r="F71" s="253"/>
      <c r="G71" s="25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f>SUMIF(L7:L69,AC70,G7:G69)</f>
        <v>0</v>
      </c>
      <c r="AD71">
        <f>SUMIF(L7:L69,AD70,G7:G69)</f>
        <v>0</v>
      </c>
      <c r="AE71" t="s">
        <v>212</v>
      </c>
    </row>
    <row r="72" spans="1:60" x14ac:dyDescent="0.2">
      <c r="A72" s="258"/>
      <c r="B72" s="259"/>
      <c r="C72" s="260"/>
      <c r="D72" s="261"/>
      <c r="E72" s="258"/>
      <c r="F72" s="258"/>
      <c r="G72" s="258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58"/>
      <c r="B73" s="259"/>
      <c r="C73" s="260"/>
      <c r="D73" s="261"/>
      <c r="E73" s="258"/>
      <c r="F73" s="258"/>
      <c r="G73" s="25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62"/>
      <c r="B74" s="262"/>
      <c r="C74" s="263"/>
      <c r="D74" s="261"/>
      <c r="E74" s="258"/>
      <c r="F74" s="258"/>
      <c r="G74" s="258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64"/>
      <c r="B75" s="264"/>
      <c r="C75" s="265"/>
      <c r="D75" s="264"/>
      <c r="E75" s="264"/>
      <c r="F75" s="264"/>
      <c r="G75" s="264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E75" t="s">
        <v>213</v>
      </c>
    </row>
    <row r="76" spans="1:60" x14ac:dyDescent="0.2">
      <c r="A76" s="264"/>
      <c r="B76" s="264"/>
      <c r="C76" s="265"/>
      <c r="D76" s="264"/>
      <c r="E76" s="264"/>
      <c r="F76" s="264"/>
      <c r="G76" s="264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64"/>
      <c r="B77" s="264"/>
      <c r="C77" s="265"/>
      <c r="D77" s="264"/>
      <c r="E77" s="264"/>
      <c r="F77" s="264"/>
      <c r="G77" s="26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64"/>
      <c r="B78" s="264"/>
      <c r="C78" s="265"/>
      <c r="D78" s="264"/>
      <c r="E78" s="264"/>
      <c r="F78" s="264"/>
      <c r="G78" s="264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4"/>
      <c r="B79" s="264"/>
      <c r="C79" s="265"/>
      <c r="D79" s="264"/>
      <c r="E79" s="264"/>
      <c r="F79" s="264"/>
      <c r="G79" s="264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6"/>
      <c r="B80" s="7" t="s">
        <v>211</v>
      </c>
      <c r="C80" s="246" t="s">
        <v>211</v>
      </c>
      <c r="D80" s="9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3:31" x14ac:dyDescent="0.2">
      <c r="C81" s="247"/>
      <c r="D81" s="190"/>
      <c r="AE81" t="s">
        <v>214</v>
      </c>
    </row>
    <row r="82" spans="3:31" x14ac:dyDescent="0.2">
      <c r="D82" s="190"/>
    </row>
    <row r="83" spans="3:31" x14ac:dyDescent="0.2">
      <c r="D83" s="190"/>
    </row>
    <row r="84" spans="3:31" x14ac:dyDescent="0.2">
      <c r="D84" s="190"/>
    </row>
    <row r="85" spans="3:31" x14ac:dyDescent="0.2">
      <c r="D85" s="190"/>
    </row>
    <row r="86" spans="3:31" x14ac:dyDescent="0.2">
      <c r="D86" s="190"/>
    </row>
    <row r="87" spans="3:31" x14ac:dyDescent="0.2">
      <c r="D87" s="190"/>
    </row>
    <row r="88" spans="3:31" x14ac:dyDescent="0.2">
      <c r="D88" s="190"/>
    </row>
    <row r="89" spans="3:31" x14ac:dyDescent="0.2">
      <c r="D89" s="190"/>
    </row>
    <row r="90" spans="3:31" x14ac:dyDescent="0.2">
      <c r="D90" s="190"/>
    </row>
    <row r="91" spans="3:31" x14ac:dyDescent="0.2">
      <c r="D91" s="190"/>
    </row>
    <row r="92" spans="3:31" x14ac:dyDescent="0.2">
      <c r="D92" s="190"/>
    </row>
    <row r="93" spans="3:31" x14ac:dyDescent="0.2">
      <c r="D93" s="190"/>
    </row>
    <row r="94" spans="3:31" x14ac:dyDescent="0.2">
      <c r="D94" s="190"/>
    </row>
    <row r="95" spans="3:31" x14ac:dyDescent="0.2">
      <c r="D95" s="190"/>
    </row>
    <row r="96" spans="3:31" x14ac:dyDescent="0.2">
      <c r="D96" s="190"/>
    </row>
    <row r="97" spans="4:4" x14ac:dyDescent="0.2">
      <c r="D97" s="190"/>
    </row>
    <row r="98" spans="4:4" x14ac:dyDescent="0.2">
      <c r="D98" s="190"/>
    </row>
    <row r="99" spans="4:4" x14ac:dyDescent="0.2">
      <c r="D99" s="190"/>
    </row>
    <row r="100" spans="4:4" x14ac:dyDescent="0.2">
      <c r="D100" s="190"/>
    </row>
    <row r="101" spans="4:4" x14ac:dyDescent="0.2">
      <c r="D101" s="190"/>
    </row>
    <row r="102" spans="4:4" x14ac:dyDescent="0.2">
      <c r="D102" s="190"/>
    </row>
    <row r="103" spans="4:4" x14ac:dyDescent="0.2">
      <c r="D103" s="190"/>
    </row>
    <row r="104" spans="4:4" x14ac:dyDescent="0.2">
      <c r="D104" s="190"/>
    </row>
    <row r="105" spans="4:4" x14ac:dyDescent="0.2">
      <c r="D105" s="190"/>
    </row>
    <row r="106" spans="4:4" x14ac:dyDescent="0.2">
      <c r="D106" s="190"/>
    </row>
    <row r="107" spans="4:4" x14ac:dyDescent="0.2">
      <c r="D107" s="190"/>
    </row>
    <row r="108" spans="4:4" x14ac:dyDescent="0.2">
      <c r="D108" s="190"/>
    </row>
    <row r="109" spans="4:4" x14ac:dyDescent="0.2">
      <c r="D109" s="190"/>
    </row>
    <row r="110" spans="4:4" x14ac:dyDescent="0.2">
      <c r="D110" s="190"/>
    </row>
    <row r="111" spans="4:4" x14ac:dyDescent="0.2">
      <c r="D111" s="190"/>
    </row>
    <row r="112" spans="4:4" x14ac:dyDescent="0.2">
      <c r="D112" s="190"/>
    </row>
    <row r="113" spans="4:4" x14ac:dyDescent="0.2">
      <c r="D113" s="190"/>
    </row>
    <row r="114" spans="4:4" x14ac:dyDescent="0.2">
      <c r="D114" s="190"/>
    </row>
    <row r="115" spans="4:4" x14ac:dyDescent="0.2">
      <c r="D115" s="190"/>
    </row>
    <row r="116" spans="4:4" x14ac:dyDescent="0.2">
      <c r="D116" s="190"/>
    </row>
    <row r="117" spans="4:4" x14ac:dyDescent="0.2">
      <c r="D117" s="190"/>
    </row>
    <row r="118" spans="4:4" x14ac:dyDescent="0.2">
      <c r="D118" s="190"/>
    </row>
    <row r="119" spans="4:4" x14ac:dyDescent="0.2">
      <c r="D119" s="190"/>
    </row>
    <row r="120" spans="4:4" x14ac:dyDescent="0.2">
      <c r="D120" s="190"/>
    </row>
    <row r="121" spans="4:4" x14ac:dyDescent="0.2">
      <c r="D121" s="190"/>
    </row>
    <row r="122" spans="4:4" x14ac:dyDescent="0.2">
      <c r="D122" s="190"/>
    </row>
    <row r="123" spans="4:4" x14ac:dyDescent="0.2">
      <c r="D123" s="190"/>
    </row>
    <row r="124" spans="4:4" x14ac:dyDescent="0.2">
      <c r="D124" s="190"/>
    </row>
    <row r="125" spans="4:4" x14ac:dyDescent="0.2">
      <c r="D125" s="190"/>
    </row>
    <row r="126" spans="4:4" x14ac:dyDescent="0.2">
      <c r="D126" s="190"/>
    </row>
    <row r="127" spans="4:4" x14ac:dyDescent="0.2">
      <c r="D127" s="190"/>
    </row>
    <row r="128" spans="4:4" x14ac:dyDescent="0.2">
      <c r="D128" s="190"/>
    </row>
    <row r="129" spans="4:4" x14ac:dyDescent="0.2">
      <c r="D129" s="190"/>
    </row>
    <row r="130" spans="4:4" x14ac:dyDescent="0.2">
      <c r="D130" s="190"/>
    </row>
    <row r="131" spans="4:4" x14ac:dyDescent="0.2">
      <c r="D131" s="190"/>
    </row>
    <row r="132" spans="4:4" x14ac:dyDescent="0.2">
      <c r="D132" s="190"/>
    </row>
    <row r="133" spans="4:4" x14ac:dyDescent="0.2">
      <c r="D133" s="190"/>
    </row>
    <row r="134" spans="4:4" x14ac:dyDescent="0.2">
      <c r="D134" s="190"/>
    </row>
    <row r="135" spans="4:4" x14ac:dyDescent="0.2">
      <c r="D135" s="190"/>
    </row>
    <row r="136" spans="4:4" x14ac:dyDescent="0.2">
      <c r="D136" s="190"/>
    </row>
    <row r="137" spans="4:4" x14ac:dyDescent="0.2">
      <c r="D137" s="190"/>
    </row>
    <row r="138" spans="4:4" x14ac:dyDescent="0.2">
      <c r="D138" s="190"/>
    </row>
    <row r="139" spans="4:4" x14ac:dyDescent="0.2">
      <c r="D139" s="190"/>
    </row>
    <row r="140" spans="4:4" x14ac:dyDescent="0.2">
      <c r="D140" s="190"/>
    </row>
    <row r="141" spans="4:4" x14ac:dyDescent="0.2">
      <c r="D141" s="190"/>
    </row>
    <row r="142" spans="4:4" x14ac:dyDescent="0.2">
      <c r="D142" s="190"/>
    </row>
    <row r="143" spans="4:4" x14ac:dyDescent="0.2">
      <c r="D143" s="190"/>
    </row>
    <row r="144" spans="4:4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mergeCells count="6">
    <mergeCell ref="A1:G1"/>
    <mergeCell ref="C2:G2"/>
    <mergeCell ref="C3:G3"/>
    <mergeCell ref="C4:G4"/>
    <mergeCell ref="A74:C74"/>
    <mergeCell ref="A75:G79"/>
  </mergeCells>
  <pageMargins left="0.59055118110236204" right="0.39370078740157499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dzako</dc:creator>
  <cp:lastModifiedBy>dzako</cp:lastModifiedBy>
  <cp:lastPrinted>2014-02-28T09:52:57Z</cp:lastPrinted>
  <dcterms:created xsi:type="dcterms:W3CDTF">2009-04-08T07:15:50Z</dcterms:created>
  <dcterms:modified xsi:type="dcterms:W3CDTF">2020-03-27T06:46:39Z</dcterms:modified>
</cp:coreProperties>
</file>