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3" sheetId="3" r:id="rId3"/>
    <sheet name="SO 98-98" sheetId="4" r:id="rId4"/>
    <sheet name="SO 11" sheetId="5" r:id="rId5"/>
    <sheet name="SO 20" sheetId="6" r:id="rId6"/>
    <sheet name="SO 12" sheetId="7" r:id="rId7"/>
    <sheet name="SO 21" sheetId="8" r:id="rId8"/>
    <sheet name="SO 13" sheetId="9" r:id="rId9"/>
    <sheet name="SO 22" sheetId="10" r:id="rId10"/>
    <sheet name="SO 31" sheetId="11" r:id="rId11"/>
    <sheet name="SO 33" sheetId="12" r:id="rId12"/>
  </sheets>
  <definedNames/>
  <calcPr/>
  <webPublishing/>
</workbook>
</file>

<file path=xl/sharedStrings.xml><?xml version="1.0" encoding="utf-8"?>
<sst xmlns="http://schemas.openxmlformats.org/spreadsheetml/2006/main" count="5214" uniqueCount="703">
  <si>
    <t>Aspe</t>
  </si>
  <si>
    <t>Soupis objektů s DPH</t>
  </si>
  <si>
    <t>3273514800</t>
  </si>
  <si>
    <t>Zvýšení bezpečnosti na přejezdech v traťovém úseku Božejovice – Milevsko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</si>
  <si>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</si>
  <si>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</si>
  <si>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</si>
  <si>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</si>
  <si>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</si>
  <si>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</si>
  <si>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</si>
  <si>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</si>
  <si>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</si>
  <si>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</si>
  <si>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</si>
  <si>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</si>
  <si>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</si>
  <si>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Výstavba PZS v km 23,011 (P6253)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</si>
  <si>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</si>
  <si>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</si>
  <si>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</si>
  <si>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</si>
  <si>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</si>
  <si>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</si>
  <si>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</si>
  <si>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</si>
  <si>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</si>
  <si>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</si>
  <si>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</si>
  <si>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</si>
  <si>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</si>
  <si>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</si>
  <si>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</si>
  <si>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</si>
  <si>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</si>
  <si>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</si>
  <si>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</si>
  <si>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</si>
  <si>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</si>
  <si>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</si>
  <si>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</si>
  <si>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</si>
  <si>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</si>
  <si>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</si>
  <si>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</si>
  <si>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</si>
  <si>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</si>
  <si>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</si>
  <si>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</si>
  <si>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</si>
  <si>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</si>
  <si>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</si>
  <si>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</si>
  <si>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</si>
  <si>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2019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</si>
  <si>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</si>
  <si>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</si>
  <si>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</si>
  <si>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</si>
  <si>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</si>
  <si>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</si>
  <si>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</si>
  <si>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</si>
  <si>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</si>
  <si>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</si>
  <si>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</si>
  <si>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</si>
  <si>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</si>
  <si>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</si>
  <si>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</si>
  <si>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</si>
  <si>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V/180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</si>
  <si>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</si>
  <si>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</si>
  <si>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</si>
  <si>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</si>
  <si>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</si>
  <si>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</si>
  <si>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</si>
  <si>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</si>
  <si>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</si>
  <si>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</si>
  <si>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</si>
  <si>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</si>
  <si>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75D161</t>
  </si>
  <si>
    <t>RELÉOVÝ DOMEK (DO 9 M2) PREFABRIKOVANÝ, IZOLOVANÝ, S KLIMATIZACÍ A VNITŘNÍ KABELIZACÍ - DODÁVKA</t>
  </si>
  <si>
    <t>10</t>
  </si>
  <si>
    <t>75D167</t>
  </si>
  <si>
    <t>RELÉOVÝ DOMEK (DO 9 M2) PREFABRIKOVANÝ - MONTÁŽ</t>
  </si>
  <si>
    <t>11</t>
  </si>
  <si>
    <t>75IEC1</t>
  </si>
  <si>
    <t>VENKOVNÍ TELEFONNÍ OBJEKT NA SLOUPKU</t>
  </si>
  <si>
    <t>12</t>
  </si>
  <si>
    <t>75IECX</t>
  </si>
  <si>
    <t>VENKOVNÍ TELEFONNÍ OBJEKT - MONTÁŽ</t>
  </si>
  <si>
    <t>13</t>
  </si>
  <si>
    <t>R2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</si>
  <si>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</si>
  <si>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</si>
  <si>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</si>
  <si>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</si>
  <si>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R3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</si>
  <si>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</si>
  <si>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</si>
  <si>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</si>
  <si>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R4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</si>
  <si>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</si>
  <si>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</si>
  <si>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</si>
  <si>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</si>
  <si>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</si>
  <si>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</si>
  <si>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17</t>
  </si>
  <si>
    <t>R6</t>
  </si>
  <si>
    <t>VÝSTRAŽNÍK SE ZÁVOROU, 2 SKŘÍNĚ - DODÁVKA</t>
  </si>
  <si>
    <t>Položka obsahuje dodávka výstražníku se závorou 2 skříně podle jeho typu a potřebného pomocného materiálu a dopravy do staveništního skladu</t>
  </si>
  <si>
    <t>18</t>
  </si>
  <si>
    <t>75D237</t>
  </si>
  <si>
    <t>VÝSTRAŽNÍK SE ZÁVOROU, 2 SKŘÍNĚ - MONTÁŽ</t>
  </si>
  <si>
    <t>19</t>
  </si>
  <si>
    <t>R7</t>
  </si>
  <si>
    <t>VÝSTRAŽNÍK SE ZÁVOROU, 1 SKŘÍŇ - DODÁVKA</t>
  </si>
  <si>
    <t>Položka obsahuje dodávka výstražníku se závorou 1 skříň podle jeho typu a potřebného pomocného materiálu a dopravy do staveništního skladu</t>
  </si>
  <si>
    <t>20</t>
  </si>
  <si>
    <t>75D217</t>
  </si>
  <si>
    <t>VÝSTRAŽNÍK SE ZÁVOROU, 1 SKŘÍŇ - MONTÁŽ</t>
  </si>
  <si>
    <t>21</t>
  </si>
  <si>
    <t>75D271</t>
  </si>
  <si>
    <t>ZAŘÍZENÍ (PZZ) PRO NEVIDOMÉ - DODÁVKA</t>
  </si>
  <si>
    <t>22</t>
  </si>
  <si>
    <t>75D277</t>
  </si>
  <si>
    <t>ZAŘÍZENÍ (PZZ) PRO NEVIDOMÉ - MONTÁŽ</t>
  </si>
  <si>
    <t>R9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</si>
  <si>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</si>
  <si>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</si>
  <si>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23</t>
  </si>
  <si>
    <t>R10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</si>
  <si>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</si>
  <si>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</si>
  <si>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R8</t>
  </si>
  <si>
    <t>SNÍMAČ POČÍTAČE NÁPRAV - DODÁVKA</t>
  </si>
  <si>
    <t>Položka obsahuje kompletní dodávka snímače počítače náprav, potřebného pomocného materiálu a dopravy do staveništního skladu</t>
  </si>
  <si>
    <t>24</t>
  </si>
  <si>
    <t>75C917</t>
  </si>
  <si>
    <t>SNÍMAČ POČÍTAČE NÁPRAV - MONTÁŽ</t>
  </si>
  <si>
    <t>25</t>
  </si>
  <si>
    <t>R11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</si>
  <si>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</si>
  <si>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</si>
  <si>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26</t>
  </si>
  <si>
    <t>R12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</si>
  <si>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</si>
  <si>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</si>
  <si>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27</t>
  </si>
  <si>
    <t>75E117</t>
  </si>
  <si>
    <t>DOZOR PRACOVNÍKŮ PROVOZOVATELE PŘI PRÁCI NA ŽIVÉM ZAŘÍZENÍ</t>
  </si>
  <si>
    <t>HOD</t>
  </si>
  <si>
    <t>28</t>
  </si>
  <si>
    <t>75E197</t>
  </si>
  <si>
    <t>PŘÍPRAVA A CELKOVÉ ZKOUŠKY PŘEJEZDOVÉHO ZABEZPEČOVACÍHO ZAŘÍZENÍ PRO JEDNU KOLEJ</t>
  </si>
  <si>
    <t>29</t>
  </si>
  <si>
    <t>75E127</t>
  </si>
  <si>
    <t>CELKOVÁ PROHLÍDKA ZAŘÍZENÍ A VYHOTOVENÍ REVIZNÍ ZPRÁVY</t>
  </si>
  <si>
    <t>30</t>
  </si>
  <si>
    <t>75E1B7</t>
  </si>
  <si>
    <t>REGULACE A ZKOUŠENÍ ZABEZPEČOVACÍHO ZAŘÍZENÍ</t>
  </si>
  <si>
    <t>31</t>
  </si>
  <si>
    <t>74F323</t>
  </si>
  <si>
    <t>PROTOKOL UTZ</t>
  </si>
  <si>
    <t>32</t>
  </si>
  <si>
    <t>R13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</si>
  <si>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</si>
  <si>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</si>
  <si>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Kabelizace</t>
  </si>
  <si>
    <t>33</t>
  </si>
  <si>
    <t>75A131</t>
  </si>
  <si>
    <t>KABEL METALICKÝ DVOUPLÁŠŤOVÝ DO 12 PÁRŮ - DODÁVKA</t>
  </si>
  <si>
    <t>KMPÁR</t>
  </si>
  <si>
    <t>34</t>
  </si>
  <si>
    <t>75A217</t>
  </si>
  <si>
    <t>ZATAŽENÍ A SPOJKOVÁNÍ KABELŮ DO 12 PÁRŮ - MONTÁŽ</t>
  </si>
  <si>
    <t>35</t>
  </si>
  <si>
    <t>742H12</t>
  </si>
  <si>
    <t>KABEL NN ČTYŘ- A PĚTIŽÍLOVÝ CU S PLASTOVOU IZOLACÍ OD 4 DO 16 MM2</t>
  </si>
  <si>
    <t>36</t>
  </si>
  <si>
    <t>742L12</t>
  </si>
  <si>
    <t>UKONČENÍ DVOU AŽ PĚTIŽÍLOVÉHO KABELU V ROZVADĚČI NEBO NA PŘÍSTROJI OD 4 DO 16 MM2</t>
  </si>
  <si>
    <t>37</t>
  </si>
  <si>
    <t>75I221</t>
  </si>
  <si>
    <t>KABEL ZEMNÍ DVOUPLÁŠŤOVÝ BEZ PANCÍŘE PRŮMĚRU ŽÍLY 0,8 MM DO 5XN</t>
  </si>
  <si>
    <t>KMČTYŘKA</t>
  </si>
  <si>
    <t>38</t>
  </si>
  <si>
    <t>75I222</t>
  </si>
  <si>
    <t>KABEL ZEMNÍ DVOUPLÁŠŤOVÝ BEZ PANCÍŘE PRŮMĚRU ŽÍLY 0,8 MM DO 25XN</t>
  </si>
  <si>
    <t>39</t>
  </si>
  <si>
    <t>75I22X</t>
  </si>
  <si>
    <t>KABEL ZEMNÍ DVOUPLÁŠŤOVÝ BEZ PANCÍŘE PRŮMĚRU ŽÍLY 0,8 MM - MONTÁŽ</t>
  </si>
  <si>
    <t>40</t>
  </si>
  <si>
    <t>75II11</t>
  </si>
  <si>
    <t>SPOJKA PRO CELOPLASTOVÉ KABELY BEZ PANCÍŘE DO 100 ŽIL</t>
  </si>
  <si>
    <t>41</t>
  </si>
  <si>
    <t>75II1X</t>
  </si>
  <si>
    <t>SPOJKA PRO CELOPLASTOVÉ KABELY BEZ PANCÍŘE - MONTÁŽ</t>
  </si>
  <si>
    <t>42</t>
  </si>
  <si>
    <t>701005</t>
  </si>
  <si>
    <t>VYHLEDÁVACÍ MARKER ZEMNÍ S MOŽNOSTÍ ZÁPISU</t>
  </si>
  <si>
    <t>75IE41</t>
  </si>
  <si>
    <t>SLOUPKOVÝ ROZVADĚČ DO 100 PÁRŮ</t>
  </si>
  <si>
    <t>43</t>
  </si>
  <si>
    <t>75IE5X</t>
  </si>
  <si>
    <t>SLOUPKOVÝ ROZVADĚČ PŘES 100 PÁRŮ - MONTÁŽ</t>
  </si>
  <si>
    <t>44</t>
  </si>
  <si>
    <t>75IF21</t>
  </si>
  <si>
    <t>ROZPOJOVACÍ SVORKOVNICE 2/10, 2/8</t>
  </si>
  <si>
    <t>45</t>
  </si>
  <si>
    <t>75IF2X</t>
  </si>
  <si>
    <t>ROZPOJOVACÍ SVORKOVNICE 2/10, 2/8 - MONTÁŽ</t>
  </si>
  <si>
    <t>46</t>
  </si>
  <si>
    <t>R14</t>
  </si>
  <si>
    <t>VÝPICH Z DK (napojení VTO)</t>
  </si>
  <si>
    <t>Položka obsahuje kompletní zřízení výpichu vč. potřebného pomocného materiálu a dopravy do staveništního skladu</t>
  </si>
  <si>
    <t>47</t>
  </si>
  <si>
    <t>75IG61</t>
  </si>
  <si>
    <t>VEDENÍ UZEMŇOVACÍ V ZEMI Z FEZN DRÁTU DO 120 MM2</t>
  </si>
  <si>
    <t>48</t>
  </si>
  <si>
    <t>75IG6X</t>
  </si>
  <si>
    <t>VEDENÍ UZEMŇOVACÍ V ZEMI Z FEZN DRÁTU DO 120 MM2  - MONTÁŽ</t>
  </si>
  <si>
    <t>49</t>
  </si>
  <si>
    <t>75IG11</t>
  </si>
  <si>
    <t>TYČ UZEMŇOVACÍ</t>
  </si>
  <si>
    <t>50</t>
  </si>
  <si>
    <t>75IG1X</t>
  </si>
  <si>
    <t>TYČ UZEMŇOVACÍ - MONTÁŽ</t>
  </si>
  <si>
    <t>51</t>
  </si>
  <si>
    <t>75IJ24</t>
  </si>
  <si>
    <t>MĚŘENÍ ZÁVĚREČNÉ DÁLKOVÝCH KABELŮ V JEDNOM SMĚRU V PLNÉM ROZSAHU BEZ PROVOZU</t>
  </si>
  <si>
    <t>ČTYŘKA</t>
  </si>
  <si>
    <t>52</t>
  </si>
  <si>
    <t>75IJ21</t>
  </si>
  <si>
    <t>MĚŘENÍ ZKRÁCENÉ ZÁVĚREČNÉ DÁLKOVÉHO KABELU V OBOU SMĚRECH ZA PROVOZU</t>
  </si>
  <si>
    <t>Trubka HDPE</t>
  </si>
  <si>
    <t>53</t>
  </si>
  <si>
    <t>75I911</t>
  </si>
  <si>
    <t>OPTOTRUBKA HDPE PRŮMĚRU DO 40 MM</t>
  </si>
  <si>
    <t>54</t>
  </si>
  <si>
    <t>75I91X</t>
  </si>
  <si>
    <t>OPTOTRUBKA HDPE - MONTÁŽ</t>
  </si>
  <si>
    <t>55</t>
  </si>
  <si>
    <t>75I962</t>
  </si>
  <si>
    <t>OPTOTRUBKA - KALIBRACE</t>
  </si>
  <si>
    <t>56</t>
  </si>
  <si>
    <t>75I961</t>
  </si>
  <si>
    <t>OPTOTRUBKA - HERMETIZACE ÚSEKU DO 2000 M</t>
  </si>
  <si>
    <t>ÚSEK</t>
  </si>
  <si>
    <t>57</t>
  </si>
  <si>
    <t>75IA11</t>
  </si>
  <si>
    <t>OPTOTRUBKOVÁ SPOJKA  PRŮMĚRU DO 40 MM</t>
  </si>
  <si>
    <t>58</t>
  </si>
  <si>
    <t>75IA1X</t>
  </si>
  <si>
    <t>OPTOTRUBKOVÁ SPOJKA  - MONTÁŽ</t>
  </si>
  <si>
    <t>59</t>
  </si>
  <si>
    <t>60</t>
  </si>
  <si>
    <t>75IA51</t>
  </si>
  <si>
    <t>OPTOTRUBKOVÁ KONCOVKA PRŮMĚRU DO 40 MM</t>
  </si>
  <si>
    <t>61</t>
  </si>
  <si>
    <t>75IA5X</t>
  </si>
  <si>
    <t>OPTOTRUBKOVÁ KONCOVKA - MONTÁŽ</t>
  </si>
  <si>
    <t>Zemní práce</t>
  </si>
  <si>
    <t>62</t>
  </si>
  <si>
    <t>R15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</si>
  <si>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</si>
  <si>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</si>
  <si>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</si>
  <si>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63</t>
  </si>
  <si>
    <t>709210</t>
  </si>
  <si>
    <t>KŘIŽOVATKA KABELOVÝCH VEDENÍ SE STÁVAJÍCÍ INŽENÝRSKOU SÍTÍ (KABELEM, POTRUBÍM APOD.)</t>
  </si>
  <si>
    <t>64</t>
  </si>
  <si>
    <t>R16</t>
  </si>
  <si>
    <t>POMOC PRÁCE ZŘÍZ NEBO ZAJIŠŤ OCHRANU INŽENÝRSKÝCH SÍTÍ</t>
  </si>
  <si>
    <t>KPL</t>
  </si>
  <si>
    <t>Zahrnuje veškeré náklady spojené s objednatelem požadovanými pracemi</t>
  </si>
  <si>
    <t>65</t>
  </si>
  <si>
    <t>13193</t>
  </si>
  <si>
    <t>HLOUBENÍ JAM ZAPAŽ I NEPAŽ TŘ III</t>
  </si>
  <si>
    <t>M3</t>
  </si>
  <si>
    <t>66</t>
  </si>
  <si>
    <t>13293</t>
  </si>
  <si>
    <t>HLOUBENÍ RÝH ŠÍŘ DO 2M PAŽ I NEPAŽ TŘ. III</t>
  </si>
  <si>
    <t>67</t>
  </si>
  <si>
    <t>17411</t>
  </si>
  <si>
    <t>ZÁSYP JAM A RÝH ZEMINOU SE ZHUTNĚNÍM</t>
  </si>
  <si>
    <t>68</t>
  </si>
  <si>
    <t>702312</t>
  </si>
  <si>
    <t>ZAKRYTÍ KABELŮ VÝSTRAŽNOU FÓLIÍ ŠÍŘKY PŘES 20 DO 40 CM</t>
  </si>
  <si>
    <t>69</t>
  </si>
  <si>
    <t>14173</t>
  </si>
  <si>
    <t>PROTLAČOVÁNÍ POTRUBÍ Z PLAST HMOT DN DO 200MM</t>
  </si>
  <si>
    <t>70</t>
  </si>
  <si>
    <t>R17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</si>
  <si>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</si>
  <si>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</si>
  <si>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71</t>
  </si>
  <si>
    <t>R18</t>
  </si>
  <si>
    <t>ULOŽENÍ KABELŮ DO KABELOVÉHO ŽLABU</t>
  </si>
  <si>
    <t>Položka zahrnuje komplet práce spojené s uložením kabelů a trubek HDPE do kabelového žlabu.</t>
  </si>
  <si>
    <t>72</t>
  </si>
  <si>
    <t>R19</t>
  </si>
  <si>
    <t>KABELOVÁ CHRÁNIČKA ZEMNÍ DN PŘES 100 DO 200 MM</t>
  </si>
  <si>
    <t>Položka zahrnuje materiál dle názvu položky včetně montáže a uložení</t>
  </si>
  <si>
    <t>73</t>
  </si>
  <si>
    <t>75ID11</t>
  </si>
  <si>
    <t>PLASTOVÁ ZEMNÍ KOMORA PRO ULOŽENÍ REZERVY</t>
  </si>
  <si>
    <t>74</t>
  </si>
  <si>
    <t>75ID1X</t>
  </si>
  <si>
    <t>PLASTOVÁ ZEMNÍ KOMORA PRO ULOŽENÍ REZERVY - MONTÁŽ</t>
  </si>
  <si>
    <t>75</t>
  </si>
  <si>
    <t>18210</t>
  </si>
  <si>
    <t>ÚPRAVA POVRCHŮ SROVNÁNÍM ÚZEMÍ</t>
  </si>
  <si>
    <t>76</t>
  </si>
  <si>
    <t>111204</t>
  </si>
  <si>
    <t>ODSTRANĚNÍ KŘOVIN S ODVOZEM DO 5KM</t>
  </si>
  <si>
    <t>M2</t>
  </si>
  <si>
    <t>77</t>
  </si>
  <si>
    <t>465922</t>
  </si>
  <si>
    <t>DLAŽBY Z BETONOVÝCH DLAŽDIC NA MC</t>
  </si>
  <si>
    <t>78</t>
  </si>
  <si>
    <t>02911</t>
  </si>
  <si>
    <t>OSTATNÍ POŽADAVKY - GEODETICKÉ ZAMĚŘENÍ</t>
  </si>
  <si>
    <t>HM</t>
  </si>
  <si>
    <t>Demontáže</t>
  </si>
  <si>
    <t>79</t>
  </si>
  <si>
    <t>75IECY</t>
  </si>
  <si>
    <t>VENKOVNÍ TELEFONNÍ OBJEKT - DEMONTÁŽ</t>
  </si>
  <si>
    <t>80</t>
  </si>
  <si>
    <t>R20</t>
  </si>
  <si>
    <t>VÝPICH Z DK - rušení</t>
  </si>
  <si>
    <t>Kompletní zrušení výpichu pro VTO z dálkového kabelu</t>
  </si>
  <si>
    <t>81</t>
  </si>
  <si>
    <t>R21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</si>
  <si>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</si>
  <si>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</si>
  <si>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 xml:space="preserve">  PS 03</t>
  </si>
  <si>
    <t>Výstavba PZS v km 23,969 (P6255)</t>
  </si>
  <si>
    <t>PS 03</t>
  </si>
  <si>
    <t>BEZÚDRŽBOVÁ BATERIE 24 V/110 AH - DODÁVKA</t>
  </si>
  <si>
    <t>VÝSTRAŽNÍK BEZ ZÁVORY, 1 SKŘÍŇ - DODÁVKA</t>
  </si>
  <si>
    <t>Položka obsahuje dodávka výstražníku dle názvu položky podle jeho typu a potřebného pomocného materiálu a dopravy do staveništního skladu</t>
  </si>
  <si>
    <t>75D227</t>
  </si>
  <si>
    <t>VÝSTRAŽNÍK BEZ ZÁVORY, 1 SKŘÍŇ - MONTÁŽ</t>
  </si>
  <si>
    <t>VÝSTRAŽNÍK BEZ ZÁVORY, 2 SKŘÍNĚ - DODÁVKA</t>
  </si>
  <si>
    <t>75D247</t>
  </si>
  <si>
    <t>VÝSTRAŽNÍK BEZ ZÁVORY, 2 SKŘÍNĚ - MONTÁŽ</t>
  </si>
  <si>
    <t>KOLEJOVÁ DESKA - DODÁVKA</t>
  </si>
  <si>
    <t>Položka obsahuje kompletní pořízení kolejové desky včetně pomocného materiálu a její dopravy do místa určení</t>
  </si>
  <si>
    <t>75B367</t>
  </si>
  <si>
    <t>KOLEJOVÁ DESKA - MONTÁŽ</t>
  </si>
  <si>
    <t>Úprava stojanů v ŽST Milevsko</t>
  </si>
  <si>
    <t>Položka obsahuje úpravu stávajících reléových stojanů dle názvu položky -  komplet včetně dodávky a montáže potřebného materiálu.</t>
  </si>
  <si>
    <t>82</t>
  </si>
  <si>
    <t>R22</t>
  </si>
  <si>
    <t>83</t>
  </si>
  <si>
    <t>R23</t>
  </si>
  <si>
    <t>D.4</t>
  </si>
  <si>
    <t>Ostatní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</si>
  <si>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</si>
  <si>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</si>
  <si>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</si>
  <si>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</si>
  <si>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</si>
  <si>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</si>
  <si>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</si>
  <si>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</si>
  <si>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</si>
  <si>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</si>
  <si>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</si>
  <si>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</si>
  <si>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</si>
  <si>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</si>
  <si>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</si>
  <si>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</si>
  <si>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</si>
  <si>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</si>
  <si>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</si>
  <si>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</si>
  <si>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</si>
  <si>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</si>
  <si>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</si>
  <si>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</si>
  <si>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</si>
  <si>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</si>
  <si>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</si>
  <si>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</si>
  <si>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</si>
  <si>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</si>
  <si>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</si>
  <si>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</si>
  <si>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</si>
  <si>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11</t>
  </si>
  <si>
    <t>Železniční svršek - přejezd v km 23,011 (P6253)</t>
  </si>
  <si>
    <t>SO 11</t>
  </si>
  <si>
    <t>0</t>
  </si>
  <si>
    <t>Všeobecné konstrukce a práce</t>
  </si>
  <si>
    <t>015150</t>
  </si>
  <si>
    <t>POPLATKY ZA LIKVIDACŮ ODPADŮ NEKONTAMINOVANÝCH - 17 05 08  ŠTĚRK Z KOLEJIŠTĚ (ODPAD PO RECYKLACI)</t>
  </si>
  <si>
    <t>T</t>
  </si>
  <si>
    <t>OTSKP</t>
  </si>
  <si>
    <t>45*1,8</t>
  </si>
  <si>
    <t>Technická specifikace položky odpovídá příslušné cenové soustavě</t>
  </si>
  <si>
    <t>015250</t>
  </si>
  <si>
    <t>POPLATKY ZA LIKVIDACŮ ODPADŮ NEKONTAMINOVANÝCH - 17 02 03  POLYETYLÉNOVÉ  PODLOŽKY (ŽEL. SVRŠEK)</t>
  </si>
  <si>
    <t>25/0,67*2*0,000193</t>
  </si>
  <si>
    <t>015260</t>
  </si>
  <si>
    <t>POPLATKY ZA LIKVIDACŮ ODPADŮ NEKONTAMINOVANÝCH - 07 02 99  PRYŽOVÉ PODLOŽKY  (ŽEL. SVRŠEK)</t>
  </si>
  <si>
    <t>37*0,26</t>
  </si>
  <si>
    <t>015210</t>
  </si>
  <si>
    <t>POPLATKY ZA LIKVIDACI ODPADŮ NEKONTAMINOVANÝCH - 17 01 01 ŽELEZNIČNÍ PRAŽCE BETONOVÉ</t>
  </si>
  <si>
    <t>Komunikace</t>
  </si>
  <si>
    <t>R512550</t>
  </si>
  <si>
    <t>KOLEJOVÉ LOŽE - ZŘÍZENÍ Z KAMENIVA HRUBÉHO DRCENÉHO (ŠTĚRK)</t>
  </si>
  <si>
    <t>25*2,1</t>
  </si>
  <si>
    <t>R513550</t>
  </si>
  <si>
    <t>KOLEJOVÉ LOŽE - DOPLNĚNÍ Z KAMENIVA HRUBÉHO DRCENÉHO (ŠTĚRK)</t>
  </si>
  <si>
    <t>72*0,08</t>
  </si>
  <si>
    <t>R528152</t>
  </si>
  <si>
    <t>KOLEJ 49 E1, ROZD. ""C"", BEZSTYKOVÁ, PR. BET. , DL. 2,40M BEZPODKLADNICOVÝ, UP. PRUŽNÉ</t>
  </si>
  <si>
    <t>25-6,7</t>
  </si>
  <si>
    <t>R528372</t>
  </si>
  <si>
    <t>KOLEJ 49 E1, ROZD. ""C"", BEZSTYKOVÁ, PR. BET. VÝHYBKOVÝ    (PŘEJEZDOVÝ), UP. PRUŽNÉ</t>
  </si>
  <si>
    <t>10*0,67</t>
  </si>
  <si>
    <t>R543411</t>
  </si>
  <si>
    <t>VÝMĚNA UPEVNĚNÍ (ŠROUBŮ, SPON, SVĚREK, KROUŽKŮ) PRUŽNÉHO -</t>
  </si>
  <si>
    <t>PÁR</t>
  </si>
  <si>
    <t>antikorozní upevnění v přejezdu - pouze rozdíl cen materiálu</t>
  </si>
  <si>
    <t>10 párů</t>
  </si>
  <si>
    <t>545121</t>
  </si>
  <si>
    <t>SVAR KOLEJNIC (STEJNÉHO TVARU) 49 E1, T JEDNOTLIVĚ</t>
  </si>
  <si>
    <t>4 ks</t>
  </si>
  <si>
    <t>R542121</t>
  </si>
  <si>
    <t>SMĚROVÉ A VÝŠKOVÉ VYROVNÁNÍ KOLEJE NA PRAŽCÍCH BETONOVÝCH DO 0,05 M - stávající</t>
  </si>
  <si>
    <t>72 m</t>
  </si>
  <si>
    <t>549331</t>
  </si>
  <si>
    <t>ZŘÍZENÍ BEZSTYKOVÉ KOLEJE NA STÁVAJÍCÍCH ÚSECÍCH V KOLEJI</t>
  </si>
  <si>
    <t>100 m</t>
  </si>
  <si>
    <t>549510</t>
  </si>
  <si>
    <t>ŘEZÁNÍ KOLEJNIC BEZ OHLEDU NA TVAR</t>
  </si>
  <si>
    <t>Ostatní konstrukce a práce</t>
  </si>
  <si>
    <t>R923481</t>
  </si>
  <si>
    <t>STANIČNÍK BÍLÝ - ZÁKLADNÍ TABULE</t>
  </si>
  <si>
    <t>3 ks</t>
  </si>
  <si>
    <t>STANIČNÍK ŽLUTÝ - ZÁKLADNÍ TABULE</t>
  </si>
  <si>
    <t>1 ks</t>
  </si>
  <si>
    <t>923821</t>
  </si>
  <si>
    <t>SLOUPEK DN 60 PRO NÁVĚST</t>
  </si>
  <si>
    <t>2 ks</t>
  </si>
  <si>
    <t>923941</t>
  </si>
  <si>
    <t>ZAJIŠŤOVACÍ ZNAČKA KONZOLOVÁ (K) VČETNĚ OCELOVÉHO SLOUPKU</t>
  </si>
  <si>
    <t>925110</t>
  </si>
  <si>
    <t>DRÁŽNÍ STEZKY Z DRTI TL. DO 50 MM</t>
  </si>
  <si>
    <t>92*2*0,6</t>
  </si>
  <si>
    <t>R925120</t>
  </si>
  <si>
    <t>DRÁŽNÍ STEZKY Z DRTI TL. PŘES 50 MM-</t>
  </si>
  <si>
    <t>Výplň stezek drceným kamenivem bez povrchové úpravy</t>
  </si>
  <si>
    <t>(10+22)*0,4</t>
  </si>
  <si>
    <t>965010</t>
  </si>
  <si>
    <t>ODSTRANĚNÍ KOLEJOVÉHO LOŽE A DRÁŽNÍCH STEZEK</t>
  </si>
  <si>
    <t>25*1,8</t>
  </si>
  <si>
    <t>965021</t>
  </si>
  <si>
    <t>ODSTRANĚNÍ KOLEJOVÉHO LOŽE A DRÁŽNÍCH STEZEK - ODVOZ NA SKLÁDKU</t>
  </si>
  <si>
    <t>M3KM</t>
  </si>
  <si>
    <t>45*38</t>
  </si>
  <si>
    <t>965114</t>
  </si>
  <si>
    <t>DEMONTÁŽ KOLEJE NA BETONOVÝCH PRAŽCÍCH ROZEBRÁNÍM DO SOUČÁSTÍ</t>
  </si>
  <si>
    <t>25 m</t>
  </si>
  <si>
    <t>965166</t>
  </si>
  <si>
    <t>DEMONTÁŽ KOLEJE NA BETONOVÝCH PRAŽCÍCH - ODVOZ ROZEBRANÝCH SOUČÁSTÍ (Z MÍSTA DEMONTÁŽE NEBO Z MONTÁŽNÍ ZÁKLADNY) K LIKVIDACI - beton pražce</t>
  </si>
  <si>
    <t>tkm</t>
  </si>
  <si>
    <t>25*0,585*38</t>
  </si>
  <si>
    <t>965841</t>
  </si>
  <si>
    <t>DEMONTÁŽ JAKÉKOLIV NÁVĚSTI</t>
  </si>
  <si>
    <t xml:space="preserve">  SO 20</t>
  </si>
  <si>
    <t>Železniční svršek - přejezd v km 23,969 (P6255)</t>
  </si>
  <si>
    <t>SO 20</t>
  </si>
  <si>
    <t>285*1,8*40%</t>
  </si>
  <si>
    <t>150/0,67*2*0,00009</t>
  </si>
  <si>
    <t>150/0,67*2*0,000193</t>
  </si>
  <si>
    <t>150/0,67*0,26</t>
  </si>
  <si>
    <t>150*2,1-171</t>
  </si>
  <si>
    <t>512560</t>
  </si>
  <si>
    <t>KOLEJOVÉ LOŽE - ZŘÍZENÍ Z KAMENIVA HRUBÉHO RECYKLOVANÉHO</t>
  </si>
  <si>
    <t>285*60%</t>
  </si>
  <si>
    <t>319*0,1</t>
  </si>
  <si>
    <t>150-6,7</t>
  </si>
  <si>
    <t>10 ks</t>
  </si>
  <si>
    <t>14 ks</t>
  </si>
  <si>
    <t>469-150</t>
  </si>
  <si>
    <t>469 m</t>
  </si>
  <si>
    <t>150*2/20</t>
  </si>
  <si>
    <t>Ostatní konstrukc a práce</t>
  </si>
  <si>
    <t>923121</t>
  </si>
  <si>
    <t>HEKTOMETROVNÍK</t>
  </si>
  <si>
    <t>13 ks</t>
  </si>
  <si>
    <t>469*2*0,6</t>
  </si>
  <si>
    <t>2*10*0,4</t>
  </si>
  <si>
    <t>150*1,9</t>
  </si>
  <si>
    <t>965023</t>
  </si>
  <si>
    <t>ODSTRANĚNÍ KOLEJOVÉHO LOŽE A DRÁŽNÍCH STEZEK - ODVOZ NA RECYKLACI</t>
  </si>
  <si>
    <t>285*10</t>
  </si>
  <si>
    <t>Odvoz odpadu z recyklace</t>
  </si>
  <si>
    <t>1292</t>
  </si>
  <si>
    <t>965113</t>
  </si>
  <si>
    <t>DEMONTÁŽ KOLEJE NA BETONOVÝCH PRAŽCÍCH DO KOLEJOVÝCH POLÍ S ODVOZEM NA MONTÁŽNÍ ZÁKLADNU S NÁSLEDNÝM ROZEBRÁNÍM</t>
  </si>
  <si>
    <t>150 m</t>
  </si>
  <si>
    <t>965116</t>
  </si>
  <si>
    <t>DEMONTÁŽ KOLEJE NA BETONOVÝCH PRAŽCÍCH - ODVOZ ROZEBRANÝCH SOUČÁSTÍ (Z MÍSTA DEMONTÁŽE NEBO Z MONTÁŽNÍ ZÁKLADNY) K LIKVIDACI - bet pražce</t>
  </si>
  <si>
    <t>150/0,67*0,26*38</t>
  </si>
  <si>
    <t>E.1.1.2</t>
  </si>
  <si>
    <t>Železniční spodek</t>
  </si>
  <si>
    <t xml:space="preserve">  SO 12</t>
  </si>
  <si>
    <t>Železniční spodek  a odvodnění - přejezdm v km 23,011 P6253)</t>
  </si>
  <si>
    <t>SO 12</t>
  </si>
  <si>
    <t>015111</t>
  </si>
  <si>
    <t>POPLATKY ZA LIKVIDACŮ ODPADŮ NEKONTAMINOVANÝCH -
 17 05 04  VYTĚŽENÉ ZEMINY A HORNINY -  I. TŘÍDA TĚŽITELNOSTI</t>
  </si>
  <si>
    <t>58,56*1,6</t>
  </si>
  <si>
    <t>Technická specifikace položky odpovídá příslušné cenové sousravě</t>
  </si>
  <si>
    <t>ODSTRANĚNÍ KŘOVIN S ODVOZEM DO 5 KM</t>
  </si>
  <si>
    <t>20 m2</t>
  </si>
  <si>
    <t>123738</t>
  </si>
  <si>
    <t>ODKOP PRO SPOD STAVBU SILNIC A ŽELEZNIC TŘ. I, ODVOZ DO 20KM</t>
  </si>
  <si>
    <t>(5,304-1,8)*15</t>
  </si>
  <si>
    <t>123739</t>
  </si>
  <si>
    <t>PŘÍPLATEK ZA DALŠÍ 1KM DOPRAVY ZEMINY</t>
  </si>
  <si>
    <t>52,56*18</t>
  </si>
  <si>
    <t>12932</t>
  </si>
  <si>
    <t>ČIŠTĚNÍ PŘÍKOPŮ OD NÁNOSU DO 0,5M3/M - reprofilace</t>
  </si>
  <si>
    <t>15 m</t>
  </si>
  <si>
    <t>13273</t>
  </si>
  <si>
    <t>HLOUBENÍ RÝH ŠÍŘ DO 2M PAŽ I NEPAŽ TŘ. I - pro svod potrubí</t>
  </si>
  <si>
    <t>20*0,6*1,5</t>
  </si>
  <si>
    <t>17120</t>
  </si>
  <si>
    <t>ULOŽENÍ SYPANINY  NA SKLÁDKU BEZ ZHUTNĚNÍ</t>
  </si>
  <si>
    <t>52,56+0,6</t>
  </si>
  <si>
    <t>17511</t>
  </si>
  <si>
    <t>OBSYP POTRUBÍ A OBJEKTŮ SE ZHUTNĚNÍM - svod potrubí</t>
  </si>
  <si>
    <t>18 -0,6</t>
  </si>
  <si>
    <t>18110</t>
  </si>
  <si>
    <t>ÚPRAVA PLÁNĚ SE ZHUTNĚNÍM V HORNINĚ TŘ. I</t>
  </si>
  <si>
    <t>5*25</t>
  </si>
  <si>
    <t>18241</t>
  </si>
  <si>
    <t>ZALOŽENÍ TRÁVNÍKU RUČNÍM VÝSEVEM</t>
  </si>
  <si>
    <t>Zakládání</t>
  </si>
  <si>
    <t>212636</t>
  </si>
  <si>
    <t>TRATIVODY KOMPL Z TRUB Z PLAST HM DN DO 150MM, RÝHA TŘ II</t>
  </si>
  <si>
    <t>289971</t>
  </si>
  <si>
    <t>OPLÁŠTĚNÍ (ZPEVNĚNÍ) Z GEOTEXTILIE - opláštění trativodu</t>
  </si>
  <si>
    <t>3*15</t>
  </si>
  <si>
    <t>501101</t>
  </si>
  <si>
    <t>ZŘÍZENÍ KONSTRUKČNÍ VRSTVY TĚLESA ŽELEZNIČNÍHO SPODKU ZE ŠTĚRKODRTI NOVÉ  - 0/32</t>
  </si>
  <si>
    <t>1,4*15</t>
  </si>
  <si>
    <t>501900</t>
  </si>
  <si>
    <t>ZŘÍZENÍ KONSTRUKČNÍ VRSTVY TĚLESA ŽELEZNIČNÍHO SPODKU Z JINÉHO MATERIÁLU -
 šťd stabilizovaná cementem</t>
  </si>
  <si>
    <t>4,4*0,3*15</t>
  </si>
  <si>
    <t>Potrubí</t>
  </si>
  <si>
    <t>87434</t>
  </si>
  <si>
    <t>POTRUBÍ Z TRUB PLASTOVÝCH ODPADNÍCH DN DO 200MM- svodné potrubí</t>
  </si>
  <si>
    <t>20 m</t>
  </si>
  <si>
    <t>89516</t>
  </si>
  <si>
    <t>DRENÁŽNÍ VÝUSŤ Z BETON DÍLCŮ</t>
  </si>
  <si>
    <t>895811</t>
  </si>
  <si>
    <t>DRENÁŽNÍ ŠACHTICE NORMÁLNÍ Z PLAST DÍLCŮ ŠN 60</t>
  </si>
  <si>
    <t>KS</t>
  </si>
  <si>
    <t xml:space="preserve">  SO 21</t>
  </si>
  <si>
    <t>Železniční spodek  a odvodnění - přejezd v km 23,969 (P6255)</t>
  </si>
  <si>
    <t>SO 21</t>
  </si>
  <si>
    <t>231,15*1,6</t>
  </si>
  <si>
    <t>150*1</t>
  </si>
  <si>
    <t>(5,3-1,8)*15</t>
  </si>
  <si>
    <t>52,5*18</t>
  </si>
  <si>
    <t>8 m</t>
  </si>
  <si>
    <t>132738</t>
  </si>
  <si>
    <t>HLOUBENÍ RÝH ŠÍŘ DO 2M PAŽ I NEPAŽ TŘ. I, ODVOZ DO 20KM</t>
  </si>
  <si>
    <t>3*0,6*1,5+19,5*1,6+130,5*0,9  (svodné + trubní+přík tvárnice)</t>
  </si>
  <si>
    <t>132739</t>
  </si>
  <si>
    <t>(181,35-2,7)*18</t>
  </si>
  <si>
    <t>178,65 +52,5</t>
  </si>
  <si>
    <t>2,7 m</t>
  </si>
  <si>
    <t>17581</t>
  </si>
  <si>
    <t>OBSYP POTRUBÍ A OBJEKTŮ Z NAKUPOVANÝCH MATERIÁLŮ - štěrkopísek</t>
  </si>
  <si>
    <t>(1,6-0,12)*6,5+(1,3-0,12)*13</t>
  </si>
  <si>
    <t>150*6</t>
  </si>
  <si>
    <t>130*1,5</t>
  </si>
  <si>
    <t>Vodorovné konstrukce</t>
  </si>
  <si>
    <t>45138</t>
  </si>
  <si>
    <t>PODKL VRSTVY ZE ŽELEZOBET VČET VÝZTUŽE</t>
  </si>
  <si>
    <t>2*3*1,2*0,1</t>
  </si>
  <si>
    <t>45157</t>
  </si>
  <si>
    <t>PODKLADNÍ A VÝPLŇOVÉ VRSTVY Z KAMENIVA TĚŽENÉHO</t>
  </si>
  <si>
    <t>19,5*1*0,1</t>
  </si>
  <si>
    <t>465512</t>
  </si>
  <si>
    <t>DLAŽBY Z LOMOVÉHO KAMENE NA MC</t>
  </si>
  <si>
    <t>2*3m2*1,2*0,2</t>
  </si>
  <si>
    <t>ZŘÍZENÍ KONSTRUKČNÍ VRSTVY TĚLESA ŽELEZNIČNÍHO SPODKU Z JINÉHO MATERIÁLU -
šťd stabilizovaná cementem</t>
  </si>
  <si>
    <t>3 m</t>
  </si>
  <si>
    <t>87446</t>
  </si>
  <si>
    <t>POTRUBÍ Z TRUB PLASTOVÝCH ODPADNÍCH DN DO 400MM</t>
  </si>
  <si>
    <t>19,5 m</t>
  </si>
  <si>
    <t>935222</t>
  </si>
  <si>
    <t>PŘÍKOPOVÉ ŽLABY Z BETON TVÁRNIC ŠÍŘ DO 900MM DO BETONU TL 100MM</t>
  </si>
  <si>
    <t>2*65,25</t>
  </si>
  <si>
    <t>E.1.3</t>
  </si>
  <si>
    <t>Železniční přejezdy</t>
  </si>
  <si>
    <t xml:space="preserve">  SO 13</t>
  </si>
  <si>
    <t>Přejezd v km 23,011 (P6253)</t>
  </si>
  <si>
    <t>SO 13</t>
  </si>
  <si>
    <t>POPLATKY ZA LIKVIDACŮ ODPADŮ NEKONTAMINOVANÝCH - 17 05 04  VYTĚŽENÉ ZEMINY A HORNINY -  I. TŘÍDA TĚŽITELNOSTI</t>
  </si>
  <si>
    <t>6,5*1,6</t>
  </si>
  <si>
    <t>015130</t>
  </si>
  <si>
    <t>POPLATKY ZA LIKVIDACI ODPADŮ NEKONTAMINOVANÝCH - 17 03 02 VYBOURANÝ ASFALTOVÝ BETON BEZ DEHTU</t>
  </si>
  <si>
    <t>(9,874+6,6*0,15)*2,3</t>
  </si>
  <si>
    <t>113728</t>
  </si>
  <si>
    <t>FRÉZOVÁNÍ ZPEVNĚNÝCH PLOCH ASFALTOVÝCH, ODVOZ DO 20KM</t>
  </si>
  <si>
    <t>(105,336-6,6)*0,1</t>
  </si>
  <si>
    <t>11372B</t>
  </si>
  <si>
    <t>FRÉZOVÁNÍ ZPEVNĚNÝCH PLOCH ASFALTOVÝCH - DOPRAVA</t>
  </si>
  <si>
    <t>9,874*2,3*18</t>
  </si>
  <si>
    <t>2*0,65*5</t>
  </si>
  <si>
    <t>6,5*18</t>
  </si>
  <si>
    <t>ULOŽENÍ SYPANINY DO NÁSYPŮ A NA SKLÁDKY BEZ ZHUTNĚNÍ</t>
  </si>
  <si>
    <t>6,5 m3</t>
  </si>
  <si>
    <t>56330</t>
  </si>
  <si>
    <t>VOZOVKOVÉ VRSTVY ZE ŠTĚRKODRTI</t>
  </si>
  <si>
    <t>(2*1,8+10*2)*0,35</t>
  </si>
  <si>
    <t>574A31</t>
  </si>
  <si>
    <t>ASFALTOVÝ BETON PRO OBRUSNÉ VRSTVY ACO 11 TL. 40MM</t>
  </si>
  <si>
    <t>105.336</t>
  </si>
  <si>
    <t>574C55</t>
  </si>
  <si>
    <t>ASFALTOVÝ BETON PRO LOŽNÍ VRSTVY ACL 16 TL. 60MM</t>
  </si>
  <si>
    <t>574E88</t>
  </si>
  <si>
    <t>ASFALTOVÝ BETON PRO PODKLADNÍ VRSTVY ACP 22+, 22S TL. 90MM</t>
  </si>
  <si>
    <t>2*1,8*5+10*2</t>
  </si>
  <si>
    <t>921212</t>
  </si>
  <si>
    <t>ŽELEZNIČNÍ PŘEJEZD A PŘECHOD ŽIVIČNÝ TĚŽKÉ KONSTRUKCE</t>
  </si>
  <si>
    <t>5*1,32</t>
  </si>
  <si>
    <t>931335</t>
  </si>
  <si>
    <t>TĚSNĚNÍ DILATAČNÍCH SPAR POLYURETANOVÝM TMELEM PRŮŘEZU DO 600MM2</t>
  </si>
  <si>
    <t>4*5</t>
  </si>
  <si>
    <t>965321</t>
  </si>
  <si>
    <t>ROZEBRÁNÍ PŘEJEZDU, PŘECHODU OSTATNÍCH</t>
  </si>
  <si>
    <t>965322</t>
  </si>
  <si>
    <t>ROZEBRÁNÍ PŘEJEZDU, PŘECHODU OSTATNÍCH - ODVOZ (NA LIKVIDACI ODPADŮ NEBO JINÉ URČENÉ MÍSTO)</t>
  </si>
  <si>
    <t>6,6*0,15*2,4*38</t>
  </si>
  <si>
    <t xml:space="preserve">  SO 22</t>
  </si>
  <si>
    <t>Přejezd v km 23,969 (P6255)</t>
  </si>
  <si>
    <t>SO 22</t>
  </si>
  <si>
    <t>20,3*1,6</t>
  </si>
  <si>
    <t>POPLATKY ZA LIKVIDACŮ ODPADŮ NEKONTAMINOVANÝCH - 17 05 08  ŠTĚRK</t>
  </si>
  <si>
    <t>15,02*1,8</t>
  </si>
  <si>
    <t>113328</t>
  </si>
  <si>
    <t>ODSTRAN PODKL ZPEVNĚNÝCH PLOCH Z KAMENIVA NESTMEL, ODVOZ DO 20KM</t>
  </si>
  <si>
    <t>(48,5+15,6+11)*0,2</t>
  </si>
  <si>
    <t>11332B</t>
  </si>
  <si>
    <t>ODSTRANĚNÍ PODKLADŮ ZPEVNĚNÝCH PLOCH Z KAMENIVA NESTMELENÉHO - DOPRAVA</t>
  </si>
  <si>
    <t>15,02*1,9*18</t>
  </si>
  <si>
    <t>(3,26+0,8)*5,5</t>
  </si>
  <si>
    <t>22,3*18</t>
  </si>
  <si>
    <t>22,33 m3</t>
  </si>
  <si>
    <t>56324</t>
  </si>
  <si>
    <t>VOZOVKOVÉ VRSTVY Z VIBROVANÉHO ŠTĚRKU TL. DO 200MM</t>
  </si>
  <si>
    <t>48,5 m2</t>
  </si>
  <si>
    <t>(1,15+0,8)*5</t>
  </si>
  <si>
    <t>15,6*11</t>
  </si>
  <si>
    <t>57626</t>
  </si>
  <si>
    <t>POSYP KAMENIVEM DRCENÝM 30KG/M2</t>
  </si>
  <si>
    <t>Ostetní konstrukce a práce</t>
  </si>
  <si>
    <t>917224</t>
  </si>
  <si>
    <t>SILNIČNÍ A CHODNÍKOVÉ OBRUBY Z BETONOVÝCH OBRUBNÍKŮ ŠÍŘ 150MM</t>
  </si>
  <si>
    <t>2*5</t>
  </si>
  <si>
    <t>E.3.6</t>
  </si>
  <si>
    <t>Rozvodny vn, nn, osvětlení a dálkové ovládání odpojovačů</t>
  </si>
  <si>
    <t xml:space="preserve">  SO 31</t>
  </si>
  <si>
    <t>Přípojka nn pro PZZ v km 23,011 (P6253)</t>
  </si>
  <si>
    <t>SO 31</t>
  </si>
  <si>
    <t>Přípojka nn pro PZZ</t>
  </si>
  <si>
    <t>742H11</t>
  </si>
  <si>
    <t>KABEL NN ČTYŘ- A PĚTIŽÍLOVÝ CU S PLASTOVOU IZOLACÍ DO 2,5 MM2</t>
  </si>
  <si>
    <t>742H13</t>
  </si>
  <si>
    <t>KABEL NN ČTYŘ- A PĚTIŽÍLOVÝ CU S PLASTOVOU IZOLACÍ OD 25 DO 50 MM2</t>
  </si>
  <si>
    <t>742L11</t>
  </si>
  <si>
    <t>UKONČENÍ DVOU AŽ PĚTIŽÍLOVÉHO KABELU V ROZVADĚČI NEBO NA PŘÍSTROJI DO 2,5 MM2</t>
  </si>
  <si>
    <t>743F21</t>
  </si>
  <si>
    <t>SKŘÍŇ ELEKTROMĚROVÁ V KOMPAKTNÍM PILÍŘI PRO PŘÍMÉ MĚŘENÍ DO 80 A JEDNOSAZBOVÉ VČETNĚ VÝSTROJE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</si>
  <si>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</si>
  <si>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</si>
  <si>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</si>
  <si>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</si>
  <si>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</si>
  <si>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</si>
  <si>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</si>
  <si>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</si>
  <si>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702311</t>
  </si>
  <si>
    <t>ZAKRYTÍ KABELŮ VÝSTRAŽNOU FÓLIÍ ŠÍŘKY DO 20 CM</t>
  </si>
  <si>
    <t xml:space="preserve">  SO 33</t>
  </si>
  <si>
    <t>Přípojka nn pro PZZ v km 23,969 (P6255)</t>
  </si>
  <si>
    <t>SO 33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</si>
</sst>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0+C10+C13+C15+C18+C21+C24</f>
      </c>
    </row>
    <row r="7" spans="2:3" ht="12.75" customHeight="1">
      <c r="B7" s="8" t="s">
        <v>7</v>
      </c>
      <c s="10">
        <f>0+E10+E13+E15+E18+E21+E24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341</v>
      </c>
      <c s="12" t="s">
        <v>342</v>
      </c>
      <c s="14">
        <f>'PS 03'!K8+'PS 03'!M8</f>
      </c>
      <c s="14">
        <f>C12*0.21</f>
      </c>
      <c s="14">
        <f>C12+D12</f>
      </c>
      <c s="13">
        <f>'PS 03'!T7</f>
      </c>
    </row>
    <row r="13" spans="1:6" ht="12.75">
      <c r="A13" s="11" t="s">
        <v>362</v>
      </c>
      <c s="12" t="s">
        <v>363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364</v>
      </c>
      <c s="12" t="s">
        <v>365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395</v>
      </c>
      <c s="12" t="s">
        <v>396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397</v>
      </c>
      <c s="12" t="s">
        <v>398</v>
      </c>
      <c s="14">
        <f>'SO 11'!K8+'SO 11'!M8</f>
      </c>
      <c s="14">
        <f>C16*0.21</f>
      </c>
      <c s="14">
        <f>C16+D16</f>
      </c>
      <c s="13">
        <f>'SO 11'!T7</f>
      </c>
    </row>
    <row r="17" spans="1:6" ht="12.75">
      <c r="A17" s="11" t="s">
        <v>479</v>
      </c>
      <c s="12" t="s">
        <v>480</v>
      </c>
      <c s="14">
        <f>'SO 20'!K8+'SO 20'!M8</f>
      </c>
      <c s="14">
        <f>C17*0.21</f>
      </c>
      <c s="14">
        <f>C17+D17</f>
      </c>
      <c s="13">
        <f>'SO 20'!T7</f>
      </c>
    </row>
    <row r="18" spans="1:6" ht="12.75">
      <c r="A18" s="11" t="s">
        <v>515</v>
      </c>
      <c s="12" t="s">
        <v>516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517</v>
      </c>
      <c s="12" t="s">
        <v>518</v>
      </c>
      <c s="14">
        <f>'SO 12'!K8+'SO 12'!M8</f>
      </c>
      <c s="14">
        <f>C19*0.21</f>
      </c>
      <c s="14">
        <f>C19+D19</f>
      </c>
      <c s="13">
        <f>'SO 12'!T7</f>
      </c>
    </row>
    <row r="20" spans="1:6" ht="12.75">
      <c r="A20" s="11" t="s">
        <v>570</v>
      </c>
      <c s="12" t="s">
        <v>571</v>
      </c>
      <c s="14">
        <f>'SO 21'!K8+'SO 21'!M8</f>
      </c>
      <c s="14">
        <f>C20*0.21</f>
      </c>
      <c s="14">
        <f>C20+D20</f>
      </c>
      <c s="13">
        <f>'SO 21'!T7</f>
      </c>
    </row>
    <row r="21" spans="1:6" ht="12.75">
      <c r="A21" s="11" t="s">
        <v>608</v>
      </c>
      <c s="12" t="s">
        <v>609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610</v>
      </c>
      <c s="12" t="s">
        <v>611</v>
      </c>
      <c s="14">
        <f>'SO 13'!K8+'SO 13'!M8</f>
      </c>
      <c s="14">
        <f>C22*0.21</f>
      </c>
      <c s="14">
        <f>C22+D22</f>
      </c>
      <c s="13">
        <f>'SO 13'!T7</f>
      </c>
    </row>
    <row r="23" spans="1:6" ht="12.75">
      <c r="A23" s="11" t="s">
        <v>650</v>
      </c>
      <c s="12" t="s">
        <v>651</v>
      </c>
      <c s="14">
        <f>'SO 22'!K8+'SO 22'!M8</f>
      </c>
      <c s="14">
        <f>C23*0.21</f>
      </c>
      <c s="14">
        <f>C23+D23</f>
      </c>
      <c s="13">
        <f>'SO 22'!T7</f>
      </c>
    </row>
    <row r="24" spans="1:6" ht="12.75">
      <c r="A24" s="11" t="s">
        <v>676</v>
      </c>
      <c s="12" t="s">
        <v>677</v>
      </c>
      <c s="14">
        <f>0+C25+C26</f>
      </c>
      <c s="14">
        <f>C24*0.21</f>
      </c>
      <c s="14">
        <f>0+E25+E26</f>
      </c>
      <c s="13">
        <f>0+F25+F26</f>
      </c>
    </row>
    <row r="25" spans="1:6" ht="12.75">
      <c r="A25" s="11" t="s">
        <v>678</v>
      </c>
      <c s="12" t="s">
        <v>679</v>
      </c>
      <c s="14">
        <f>'SO 31'!K8+'SO 31'!M8</f>
      </c>
      <c s="14">
        <f>C25*0.21</f>
      </c>
      <c s="14">
        <f>C25+D25</f>
      </c>
      <c s="13">
        <f>'SO 31'!T7</f>
      </c>
    </row>
    <row r="26" spans="1:6" ht="12.75">
      <c r="A26" s="11" t="s">
        <v>700</v>
      </c>
      <c s="12" t="s">
        <v>701</v>
      </c>
      <c s="14">
        <f>'SO 33'!K8+'SO 33'!M8</f>
      </c>
      <c s="14">
        <f>C26*0.21</f>
      </c>
      <c s="14">
        <f>C26+D26</f>
      </c>
      <c s="13">
        <f>'SO 33'!T7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608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608</v>
      </c>
      <c r="E4" s="26" t="s">
        <v>609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652</v>
      </c>
      <c r="E8" s="30" t="s">
        <v>651</v>
      </c>
      <c r="J8" s="29">
        <f>0+J9+J18+J39+J64</f>
      </c>
      <c s="29">
        <f>0+K9+K18+K39+K64</f>
      </c>
      <c s="29">
        <f>0+L9+L18+L39+L64</f>
      </c>
      <c s="29">
        <f>0+M9+M18+M39+M64</f>
      </c>
    </row>
    <row r="9" spans="1:13" ht="12.75">
      <c r="A9" t="s">
        <v>46</v>
      </c>
      <c r="C9" s="31" t="s">
        <v>400</v>
      </c>
      <c r="E9" s="33" t="s">
        <v>401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520</v>
      </c>
      <c s="35" t="s">
        <v>47</v>
      </c>
      <c s="6" t="s">
        <v>613</v>
      </c>
      <c s="36" t="s">
        <v>404</v>
      </c>
      <c s="37">
        <v>32.48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653</v>
      </c>
    </row>
    <row r="13" spans="1:5" ht="12.75">
      <c r="A13" t="s">
        <v>59</v>
      </c>
      <c r="E13" s="39" t="s">
        <v>407</v>
      </c>
    </row>
    <row r="14" spans="1:16" ht="12.75">
      <c r="A14" t="s">
        <v>49</v>
      </c>
      <c s="34" t="s">
        <v>27</v>
      </c>
      <c s="34" t="s">
        <v>402</v>
      </c>
      <c s="35" t="s">
        <v>47</v>
      </c>
      <c s="6" t="s">
        <v>654</v>
      </c>
      <c s="36" t="s">
        <v>404</v>
      </c>
      <c s="37">
        <v>27.036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405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655</v>
      </c>
    </row>
    <row r="17" spans="1:5" ht="12.75">
      <c r="A17" t="s">
        <v>59</v>
      </c>
      <c r="E17" s="39" t="s">
        <v>407</v>
      </c>
    </row>
    <row r="18" spans="1:13" ht="12.75">
      <c r="A18" t="s">
        <v>46</v>
      </c>
      <c r="C18" s="31" t="s">
        <v>47</v>
      </c>
      <c r="E18" s="33" t="s">
        <v>267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49</v>
      </c>
      <c s="34" t="s">
        <v>26</v>
      </c>
      <c s="34" t="s">
        <v>656</v>
      </c>
      <c s="35" t="s">
        <v>47</v>
      </c>
      <c s="6" t="s">
        <v>657</v>
      </c>
      <c s="36" t="s">
        <v>284</v>
      </c>
      <c s="37">
        <v>15.02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405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658</v>
      </c>
    </row>
    <row r="22" spans="1:5" ht="12.75">
      <c r="A22" t="s">
        <v>59</v>
      </c>
      <c r="E22" s="39" t="s">
        <v>407</v>
      </c>
    </row>
    <row r="23" spans="1:16" ht="25.5">
      <c r="A23" t="s">
        <v>49</v>
      </c>
      <c s="34" t="s">
        <v>66</v>
      </c>
      <c s="34" t="s">
        <v>659</v>
      </c>
      <c s="35" t="s">
        <v>47</v>
      </c>
      <c s="6" t="s">
        <v>660</v>
      </c>
      <c s="36" t="s">
        <v>475</v>
      </c>
      <c s="37">
        <v>513.684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405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661</v>
      </c>
    </row>
    <row r="26" spans="1:5" ht="12.75">
      <c r="A26" t="s">
        <v>59</v>
      </c>
      <c r="E26" s="39" t="s">
        <v>407</v>
      </c>
    </row>
    <row r="27" spans="1:16" ht="12.75">
      <c r="A27" t="s">
        <v>49</v>
      </c>
      <c s="34" t="s">
        <v>69</v>
      </c>
      <c s="34" t="s">
        <v>526</v>
      </c>
      <c s="35" t="s">
        <v>47</v>
      </c>
      <c s="6" t="s">
        <v>527</v>
      </c>
      <c s="36" t="s">
        <v>284</v>
      </c>
      <c s="37">
        <v>22.33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405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662</v>
      </c>
    </row>
    <row r="30" spans="1:5" ht="12.75">
      <c r="A30" t="s">
        <v>59</v>
      </c>
      <c r="E30" s="39" t="s">
        <v>407</v>
      </c>
    </row>
    <row r="31" spans="1:16" ht="12.75">
      <c r="A31" t="s">
        <v>49</v>
      </c>
      <c s="34" t="s">
        <v>74</v>
      </c>
      <c s="34" t="s">
        <v>529</v>
      </c>
      <c s="35" t="s">
        <v>47</v>
      </c>
      <c s="6" t="s">
        <v>530</v>
      </c>
      <c s="36" t="s">
        <v>284</v>
      </c>
      <c s="37">
        <v>401.4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405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663</v>
      </c>
    </row>
    <row r="34" spans="1:5" ht="12.75">
      <c r="A34" t="s">
        <v>59</v>
      </c>
      <c r="E34" s="39" t="s">
        <v>407</v>
      </c>
    </row>
    <row r="35" spans="1:16" ht="12.75">
      <c r="A35" t="s">
        <v>49</v>
      </c>
      <c s="34" t="s">
        <v>77</v>
      </c>
      <c s="34" t="s">
        <v>538</v>
      </c>
      <c s="35" t="s">
        <v>47</v>
      </c>
      <c s="6" t="s">
        <v>626</v>
      </c>
      <c s="36" t="s">
        <v>284</v>
      </c>
      <c s="37">
        <v>22.33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405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664</v>
      </c>
    </row>
    <row r="38" spans="1:5" ht="12.75">
      <c r="A38" t="s">
        <v>59</v>
      </c>
      <c r="E38" s="39" t="s">
        <v>407</v>
      </c>
    </row>
    <row r="39" spans="1:13" ht="12.75">
      <c r="A39" t="s">
        <v>46</v>
      </c>
      <c r="C39" s="31" t="s">
        <v>69</v>
      </c>
      <c r="E39" s="33" t="s">
        <v>416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80</v>
      </c>
      <c s="34" t="s">
        <v>665</v>
      </c>
      <c s="35" t="s">
        <v>47</v>
      </c>
      <c s="6" t="s">
        <v>666</v>
      </c>
      <c s="36" t="s">
        <v>321</v>
      </c>
      <c s="37">
        <v>48.5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405</v>
      </c>
      <c>
        <f>(M40*21)/100</f>
      </c>
      <c t="s">
        <v>27</v>
      </c>
    </row>
    <row r="41" spans="1:5" ht="12.75">
      <c r="A41" s="35" t="s">
        <v>55</v>
      </c>
      <c r="E41" s="39" t="s">
        <v>56</v>
      </c>
    </row>
    <row r="42" spans="1:5" ht="12.75">
      <c r="A42" s="35" t="s">
        <v>57</v>
      </c>
      <c r="E42" s="40" t="s">
        <v>667</v>
      </c>
    </row>
    <row r="43" spans="1:5" ht="12.75">
      <c r="A43" t="s">
        <v>59</v>
      </c>
      <c r="E43" s="39" t="s">
        <v>407</v>
      </c>
    </row>
    <row r="44" spans="1:16" ht="12.75">
      <c r="A44" t="s">
        <v>49</v>
      </c>
      <c s="34" t="s">
        <v>83</v>
      </c>
      <c s="34" t="s">
        <v>628</v>
      </c>
      <c s="35" t="s">
        <v>47</v>
      </c>
      <c s="6" t="s">
        <v>629</v>
      </c>
      <c s="36" t="s">
        <v>284</v>
      </c>
      <c s="37">
        <v>9.75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405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668</v>
      </c>
    </row>
    <row r="47" spans="1:5" ht="12.75">
      <c r="A47" t="s">
        <v>59</v>
      </c>
      <c r="E47" s="39" t="s">
        <v>407</v>
      </c>
    </row>
    <row r="48" spans="1:16" ht="12.75">
      <c r="A48" t="s">
        <v>49</v>
      </c>
      <c s="34" t="s">
        <v>86</v>
      </c>
      <c s="34" t="s">
        <v>631</v>
      </c>
      <c s="35" t="s">
        <v>47</v>
      </c>
      <c s="6" t="s">
        <v>632</v>
      </c>
      <c s="36" t="s">
        <v>321</v>
      </c>
      <c s="37">
        <v>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405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669</v>
      </c>
    </row>
    <row r="51" spans="1:5" ht="12.75">
      <c r="A51" t="s">
        <v>59</v>
      </c>
      <c r="E51" s="39" t="s">
        <v>407</v>
      </c>
    </row>
    <row r="52" spans="1:16" ht="12.75">
      <c r="A52" t="s">
        <v>49</v>
      </c>
      <c s="34" t="s">
        <v>89</v>
      </c>
      <c s="34" t="s">
        <v>634</v>
      </c>
      <c s="35" t="s">
        <v>47</v>
      </c>
      <c s="6" t="s">
        <v>635</v>
      </c>
      <c s="36" t="s">
        <v>321</v>
      </c>
      <c s="37">
        <v>26.6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405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669</v>
      </c>
    </row>
    <row r="55" spans="1:5" ht="12.75">
      <c r="A55" t="s">
        <v>59</v>
      </c>
      <c r="E55" s="39" t="s">
        <v>407</v>
      </c>
    </row>
    <row r="56" spans="1:16" ht="12.75">
      <c r="A56" t="s">
        <v>49</v>
      </c>
      <c s="34" t="s">
        <v>92</v>
      </c>
      <c s="34" t="s">
        <v>636</v>
      </c>
      <c s="35" t="s">
        <v>47</v>
      </c>
      <c s="6" t="s">
        <v>637</v>
      </c>
      <c s="36" t="s">
        <v>321</v>
      </c>
      <c s="37">
        <v>26.6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405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669</v>
      </c>
    </row>
    <row r="59" spans="1:5" ht="12.75">
      <c r="A59" t="s">
        <v>59</v>
      </c>
      <c r="E59" s="39" t="s">
        <v>407</v>
      </c>
    </row>
    <row r="60" spans="1:16" ht="12.75">
      <c r="A60" t="s">
        <v>49</v>
      </c>
      <c s="34" t="s">
        <v>95</v>
      </c>
      <c s="34" t="s">
        <v>670</v>
      </c>
      <c s="35" t="s">
        <v>47</v>
      </c>
      <c s="6" t="s">
        <v>671</v>
      </c>
      <c s="36" t="s">
        <v>321</v>
      </c>
      <c s="37">
        <v>48.5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405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667</v>
      </c>
    </row>
    <row r="63" spans="1:5" ht="12.75">
      <c r="A63" t="s">
        <v>59</v>
      </c>
      <c r="E63" s="39" t="s">
        <v>407</v>
      </c>
    </row>
    <row r="64" spans="1:13" ht="12.75">
      <c r="A64" t="s">
        <v>46</v>
      </c>
      <c r="C64" s="31" t="s">
        <v>83</v>
      </c>
      <c r="E64" s="33" t="s">
        <v>672</v>
      </c>
      <c r="J64" s="32">
        <f>0</f>
      </c>
      <c s="32">
        <f>0</f>
      </c>
      <c s="32">
        <f>0+L65+L69+L73+L77+L81</f>
      </c>
      <c s="32">
        <f>0+M65+M69+M73+M77+M81</f>
      </c>
    </row>
    <row r="65" spans="1:16" ht="12.75">
      <c r="A65" t="s">
        <v>49</v>
      </c>
      <c s="34" t="s">
        <v>100</v>
      </c>
      <c s="34" t="s">
        <v>673</v>
      </c>
      <c s="35" t="s">
        <v>47</v>
      </c>
      <c s="6" t="s">
        <v>674</v>
      </c>
      <c s="36" t="s">
        <v>53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405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675</v>
      </c>
    </row>
    <row r="68" spans="1:5" ht="12.75">
      <c r="A68" t="s">
        <v>59</v>
      </c>
      <c r="E68" s="39" t="s">
        <v>407</v>
      </c>
    </row>
    <row r="69" spans="1:16" ht="12.75">
      <c r="A69" t="s">
        <v>49</v>
      </c>
      <c s="34" t="s">
        <v>104</v>
      </c>
      <c s="34" t="s">
        <v>639</v>
      </c>
      <c s="35" t="s">
        <v>47</v>
      </c>
      <c s="6" t="s">
        <v>640</v>
      </c>
      <c s="36" t="s">
        <v>321</v>
      </c>
      <c s="37">
        <v>6.6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405</v>
      </c>
      <c>
        <f>(M69*21)/100</f>
      </c>
      <c t="s">
        <v>27</v>
      </c>
    </row>
    <row r="70" spans="1:5" ht="12.75">
      <c r="A70" s="35" t="s">
        <v>55</v>
      </c>
      <c r="E70" s="39" t="s">
        <v>56</v>
      </c>
    </row>
    <row r="71" spans="1:5" ht="12.75">
      <c r="A71" s="35" t="s">
        <v>57</v>
      </c>
      <c r="E71" s="40" t="s">
        <v>641</v>
      </c>
    </row>
    <row r="72" spans="1:5" ht="12.75">
      <c r="A72" t="s">
        <v>59</v>
      </c>
      <c r="E72" s="39" t="s">
        <v>407</v>
      </c>
    </row>
    <row r="73" spans="1:16" ht="25.5">
      <c r="A73" t="s">
        <v>49</v>
      </c>
      <c s="34" t="s">
        <v>108</v>
      </c>
      <c s="34" t="s">
        <v>642</v>
      </c>
      <c s="35" t="s">
        <v>47</v>
      </c>
      <c s="6" t="s">
        <v>643</v>
      </c>
      <c s="36" t="s">
        <v>53</v>
      </c>
      <c s="37">
        <v>20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405</v>
      </c>
      <c>
        <f>(M73*21)/100</f>
      </c>
      <c t="s">
        <v>27</v>
      </c>
    </row>
    <row r="74" spans="1:5" ht="12.75">
      <c r="A74" s="35" t="s">
        <v>55</v>
      </c>
      <c r="E74" s="39" t="s">
        <v>56</v>
      </c>
    </row>
    <row r="75" spans="1:5" ht="12.75">
      <c r="A75" s="35" t="s">
        <v>57</v>
      </c>
      <c r="E75" s="40" t="s">
        <v>644</v>
      </c>
    </row>
    <row r="76" spans="1:5" ht="12.75">
      <c r="A76" t="s">
        <v>59</v>
      </c>
      <c r="E76" s="39" t="s">
        <v>407</v>
      </c>
    </row>
    <row r="77" spans="1:16" ht="12.75">
      <c r="A77" t="s">
        <v>49</v>
      </c>
      <c s="34" t="s">
        <v>112</v>
      </c>
      <c s="34" t="s">
        <v>645</v>
      </c>
      <c s="35" t="s">
        <v>47</v>
      </c>
      <c s="6" t="s">
        <v>646</v>
      </c>
      <c s="36" t="s">
        <v>321</v>
      </c>
      <c s="37">
        <v>6.6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405</v>
      </c>
      <c>
        <f>(M77*21)/100</f>
      </c>
      <c t="s">
        <v>27</v>
      </c>
    </row>
    <row r="78" spans="1:5" ht="12.75">
      <c r="A78" s="35" t="s">
        <v>55</v>
      </c>
      <c r="E78" s="39" t="s">
        <v>56</v>
      </c>
    </row>
    <row r="79" spans="1:5" ht="12.75">
      <c r="A79" s="35" t="s">
        <v>57</v>
      </c>
      <c r="E79" s="40" t="s">
        <v>641</v>
      </c>
    </row>
    <row r="80" spans="1:5" ht="12.75">
      <c r="A80" t="s">
        <v>59</v>
      </c>
      <c r="E80" s="39" t="s">
        <v>407</v>
      </c>
    </row>
    <row r="81" spans="1:16" ht="25.5">
      <c r="A81" t="s">
        <v>49</v>
      </c>
      <c s="34" t="s">
        <v>116</v>
      </c>
      <c s="34" t="s">
        <v>647</v>
      </c>
      <c s="35" t="s">
        <v>47</v>
      </c>
      <c s="6" t="s">
        <v>648</v>
      </c>
      <c s="36" t="s">
        <v>475</v>
      </c>
      <c s="37">
        <v>90.288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405</v>
      </c>
      <c>
        <f>(M81*21)/100</f>
      </c>
      <c t="s">
        <v>27</v>
      </c>
    </row>
    <row r="82" spans="1:5" ht="12.75">
      <c r="A82" s="35" t="s">
        <v>55</v>
      </c>
      <c r="E82" s="39" t="s">
        <v>56</v>
      </c>
    </row>
    <row r="83" spans="1:5" ht="12.75">
      <c r="A83" s="35" t="s">
        <v>57</v>
      </c>
      <c r="E83" s="40" t="s">
        <v>649</v>
      </c>
    </row>
    <row r="84" spans="1:5" ht="12.75">
      <c r="A84" t="s">
        <v>59</v>
      </c>
      <c r="E84" s="39" t="s">
        <v>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676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676</v>
      </c>
      <c r="E4" s="26" t="s">
        <v>677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680</v>
      </c>
      <c r="E8" s="30" t="s">
        <v>679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681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47</v>
      </c>
      <c s="34" t="s">
        <v>682</v>
      </c>
      <c s="35" t="s">
        <v>51</v>
      </c>
      <c s="6" t="s">
        <v>683</v>
      </c>
      <c s="36" t="s">
        <v>53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182</v>
      </c>
      <c s="35" t="s">
        <v>51</v>
      </c>
      <c s="6" t="s">
        <v>183</v>
      </c>
      <c s="36" t="s">
        <v>53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684</v>
      </c>
      <c s="35" t="s">
        <v>51</v>
      </c>
      <c s="6" t="s">
        <v>685</v>
      </c>
      <c s="36" t="s">
        <v>53</v>
      </c>
      <c s="37">
        <v>430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686</v>
      </c>
      <c s="35" t="s">
        <v>51</v>
      </c>
      <c s="6" t="s">
        <v>687</v>
      </c>
      <c s="36" t="s">
        <v>65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185</v>
      </c>
      <c s="35" t="s">
        <v>51</v>
      </c>
      <c s="6" t="s">
        <v>186</v>
      </c>
      <c s="36" t="s">
        <v>65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688</v>
      </c>
      <c s="35" t="s">
        <v>51</v>
      </c>
      <c s="6" t="s">
        <v>689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690</v>
      </c>
      <c s="35" t="s">
        <v>51</v>
      </c>
      <c s="6" t="s">
        <v>691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692</v>
      </c>
      <c s="35" t="s">
        <v>51</v>
      </c>
      <c s="6" t="s">
        <v>693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694</v>
      </c>
      <c s="35" t="s">
        <v>51</v>
      </c>
      <c s="6" t="s">
        <v>695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86</v>
      </c>
      <c s="34" t="s">
        <v>696</v>
      </c>
      <c s="35" t="s">
        <v>51</v>
      </c>
      <c s="6" t="s">
        <v>697</v>
      </c>
      <c s="36" t="s">
        <v>156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282</v>
      </c>
      <c s="35" t="s">
        <v>51</v>
      </c>
      <c s="6" t="s">
        <v>283</v>
      </c>
      <c s="36" t="s">
        <v>284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92</v>
      </c>
      <c s="34" t="s">
        <v>286</v>
      </c>
      <c s="35" t="s">
        <v>51</v>
      </c>
      <c s="6" t="s">
        <v>287</v>
      </c>
      <c s="36" t="s">
        <v>284</v>
      </c>
      <c s="37">
        <v>126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95</v>
      </c>
      <c s="34" t="s">
        <v>289</v>
      </c>
      <c s="35" t="s">
        <v>51</v>
      </c>
      <c s="6" t="s">
        <v>290</v>
      </c>
      <c s="36" t="s">
        <v>284</v>
      </c>
      <c s="37">
        <v>126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100</v>
      </c>
      <c s="34" t="s">
        <v>198</v>
      </c>
      <c s="35" t="s">
        <v>51</v>
      </c>
      <c s="6" t="s">
        <v>199</v>
      </c>
      <c s="36" t="s">
        <v>65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104</v>
      </c>
      <c s="34" t="s">
        <v>201</v>
      </c>
      <c s="35" t="s">
        <v>51</v>
      </c>
      <c s="6" t="s">
        <v>202</v>
      </c>
      <c s="36" t="s">
        <v>65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108</v>
      </c>
      <c s="34" t="s">
        <v>698</v>
      </c>
      <c s="35" t="s">
        <v>51</v>
      </c>
      <c s="6" t="s">
        <v>699</v>
      </c>
      <c s="36" t="s">
        <v>53</v>
      </c>
      <c s="37">
        <v>400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676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676</v>
      </c>
      <c r="E4" s="26" t="s">
        <v>677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702</v>
      </c>
      <c r="E8" s="30" t="s">
        <v>701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681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47</v>
      </c>
      <c s="34" t="s">
        <v>682</v>
      </c>
      <c s="35" t="s">
        <v>51</v>
      </c>
      <c s="6" t="s">
        <v>683</v>
      </c>
      <c s="36" t="s">
        <v>53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182</v>
      </c>
      <c s="35" t="s">
        <v>51</v>
      </c>
      <c s="6" t="s">
        <v>183</v>
      </c>
      <c s="36" t="s">
        <v>53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684</v>
      </c>
      <c s="35" t="s">
        <v>51</v>
      </c>
      <c s="6" t="s">
        <v>685</v>
      </c>
      <c s="36" t="s">
        <v>53</v>
      </c>
      <c s="37">
        <v>730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686</v>
      </c>
      <c s="35" t="s">
        <v>51</v>
      </c>
      <c s="6" t="s">
        <v>687</v>
      </c>
      <c s="36" t="s">
        <v>65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185</v>
      </c>
      <c s="35" t="s">
        <v>51</v>
      </c>
      <c s="6" t="s">
        <v>186</v>
      </c>
      <c s="36" t="s">
        <v>65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688</v>
      </c>
      <c s="35" t="s">
        <v>51</v>
      </c>
      <c s="6" t="s">
        <v>689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690</v>
      </c>
      <c s="35" t="s">
        <v>51</v>
      </c>
      <c s="6" t="s">
        <v>691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692</v>
      </c>
      <c s="35" t="s">
        <v>51</v>
      </c>
      <c s="6" t="s">
        <v>693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694</v>
      </c>
      <c s="35" t="s">
        <v>51</v>
      </c>
      <c s="6" t="s">
        <v>695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86</v>
      </c>
      <c s="34" t="s">
        <v>696</v>
      </c>
      <c s="35" t="s">
        <v>51</v>
      </c>
      <c s="6" t="s">
        <v>697</v>
      </c>
      <c s="36" t="s">
        <v>156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282</v>
      </c>
      <c s="35" t="s">
        <v>51</v>
      </c>
      <c s="6" t="s">
        <v>283</v>
      </c>
      <c s="36" t="s">
        <v>284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92</v>
      </c>
      <c s="34" t="s">
        <v>286</v>
      </c>
      <c s="35" t="s">
        <v>51</v>
      </c>
      <c s="6" t="s">
        <v>287</v>
      </c>
      <c s="36" t="s">
        <v>284</v>
      </c>
      <c s="37">
        <v>205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95</v>
      </c>
      <c s="34" t="s">
        <v>289</v>
      </c>
      <c s="35" t="s">
        <v>51</v>
      </c>
      <c s="6" t="s">
        <v>290</v>
      </c>
      <c s="36" t="s">
        <v>284</v>
      </c>
      <c s="37">
        <v>205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100</v>
      </c>
      <c s="34" t="s">
        <v>198</v>
      </c>
      <c s="35" t="s">
        <v>51</v>
      </c>
      <c s="6" t="s">
        <v>199</v>
      </c>
      <c s="36" t="s">
        <v>65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104</v>
      </c>
      <c s="34" t="s">
        <v>201</v>
      </c>
      <c s="35" t="s">
        <v>51</v>
      </c>
      <c s="6" t="s">
        <v>202</v>
      </c>
      <c s="36" t="s">
        <v>65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108</v>
      </c>
      <c s="34" t="s">
        <v>698</v>
      </c>
      <c s="35" t="s">
        <v>51</v>
      </c>
      <c s="6" t="s">
        <v>699</v>
      </c>
      <c s="36" t="s">
        <v>53</v>
      </c>
      <c s="37">
        <v>650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COUNTIFS(L8:L346,"=0",A8:A346,"P")+COUNTIFS(L8:L346,"",A8:A346,"P")+SUM(Q8:Q346)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0+J9+J146+J231+J268+J337</f>
      </c>
      <c s="29">
        <f>0+K9+K146+K231+K268+K337</f>
      </c>
      <c s="29">
        <f>0+L9+L146+L231+L268+L337</f>
      </c>
      <c s="29">
        <f>0+M9+M146+M231+M268+M337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95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98</v>
      </c>
    </row>
    <row r="61" spans="1:5" ht="51">
      <c r="A61" t="s">
        <v>59</v>
      </c>
      <c r="E61" s="39" t="s">
        <v>99</v>
      </c>
    </row>
    <row r="62" spans="1:16" ht="12.75">
      <c r="A62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98</v>
      </c>
    </row>
    <row r="65" spans="1:5" ht="63.75">
      <c r="A65" t="s">
        <v>59</v>
      </c>
      <c r="E65" s="39" t="s">
        <v>103</v>
      </c>
    </row>
    <row r="66" spans="1:16" ht="12.75">
      <c r="A66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98</v>
      </c>
    </row>
    <row r="69" spans="1:5" ht="51">
      <c r="A69" t="s">
        <v>59</v>
      </c>
      <c r="E69" s="39" t="s">
        <v>107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98</v>
      </c>
    </row>
    <row r="73" spans="1:5" ht="38.25">
      <c r="A73" t="s">
        <v>59</v>
      </c>
      <c r="E73" s="39" t="s">
        <v>111</v>
      </c>
    </row>
    <row r="74" spans="1:16" ht="12.75">
      <c r="A74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25.5">
      <c r="A77" t="s">
        <v>59</v>
      </c>
      <c r="E77" s="39" t="s">
        <v>115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9</v>
      </c>
    </row>
    <row r="84" spans="1:5" ht="12.75">
      <c r="A84" s="35" t="s">
        <v>57</v>
      </c>
      <c r="E84" s="40" t="s">
        <v>98</v>
      </c>
    </row>
    <row r="85" spans="1:5" ht="25.5">
      <c r="A85" t="s">
        <v>59</v>
      </c>
      <c r="E85" s="39" t="s">
        <v>122</v>
      </c>
    </row>
    <row r="86" spans="1:16" ht="12.75">
      <c r="A86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129</v>
      </c>
      <c s="34" t="s">
        <v>132</v>
      </c>
      <c s="35" t="s">
        <v>51</v>
      </c>
      <c s="6" t="s">
        <v>133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98</v>
      </c>
    </row>
    <row r="101" spans="1:5" ht="51">
      <c r="A101" t="s">
        <v>59</v>
      </c>
      <c r="E101" s="39" t="s">
        <v>134</v>
      </c>
    </row>
    <row r="102" spans="1:16" ht="12.75">
      <c r="A102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98</v>
      </c>
    </row>
    <row r="105" spans="1:5" ht="51">
      <c r="A105" t="s">
        <v>59</v>
      </c>
      <c r="E105" s="39" t="s">
        <v>138</v>
      </c>
    </row>
    <row r="106" spans="1:16" ht="12.75">
      <c r="A106" t="s">
        <v>49</v>
      </c>
      <c s="34" t="s">
        <v>135</v>
      </c>
      <c s="34" t="s">
        <v>139</v>
      </c>
      <c s="35" t="s">
        <v>51</v>
      </c>
      <c s="6" t="s">
        <v>140</v>
      </c>
      <c s="36" t="s">
        <v>65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25.5">
      <c r="A109" t="s">
        <v>59</v>
      </c>
      <c r="E109" s="39" t="s">
        <v>141</v>
      </c>
    </row>
    <row r="110" spans="1:16" ht="12.75">
      <c r="A110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9</v>
      </c>
    </row>
    <row r="116" spans="1:5" ht="12.75">
      <c r="A116" s="35" t="s">
        <v>57</v>
      </c>
      <c r="E116" s="40" t="s">
        <v>98</v>
      </c>
    </row>
    <row r="117" spans="1:5" ht="51">
      <c r="A117" t="s">
        <v>59</v>
      </c>
      <c r="E117" s="39" t="s">
        <v>148</v>
      </c>
    </row>
    <row r="118" spans="1:16" ht="12.75">
      <c r="A118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65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</v>
      </c>
      <c>
        <f>(M118*21)/100</f>
      </c>
      <c t="s">
        <v>27</v>
      </c>
    </row>
    <row r="119" spans="1:5" ht="12.75">
      <c r="A119" s="35" t="s">
        <v>55</v>
      </c>
      <c r="E119" s="39" t="s">
        <v>9</v>
      </c>
    </row>
    <row r="120" spans="1:5" ht="12.75">
      <c r="A120" s="35" t="s">
        <v>57</v>
      </c>
      <c r="E120" s="40" t="s">
        <v>98</v>
      </c>
    </row>
    <row r="121" spans="1:5" ht="63.75">
      <c r="A121" t="s">
        <v>59</v>
      </c>
      <c r="E121" s="39" t="s">
        <v>152</v>
      </c>
    </row>
    <row r="122" spans="1:16" ht="12.75">
      <c r="A122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156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25.5">
      <c r="A126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65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156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156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12.75">
      <c r="A143" s="35" t="s">
        <v>55</v>
      </c>
      <c r="E143" s="39" t="s">
        <v>9</v>
      </c>
    </row>
    <row r="144" spans="1:5" ht="12.75">
      <c r="A144" s="35" t="s">
        <v>57</v>
      </c>
      <c r="E144" s="40" t="s">
        <v>98</v>
      </c>
    </row>
    <row r="145" spans="1:5" ht="51">
      <c r="A145" t="s">
        <v>59</v>
      </c>
      <c r="E145" s="39" t="s">
        <v>172</v>
      </c>
    </row>
    <row r="146" spans="1:13" ht="12.75">
      <c r="A146" t="s">
        <v>46</v>
      </c>
      <c r="C146" s="31" t="s">
        <v>27</v>
      </c>
      <c r="E146" s="33" t="s">
        <v>173</v>
      </c>
      <c r="J146" s="32">
        <f>0</f>
      </c>
      <c s="32">
        <f>0</f>
      </c>
      <c s="32">
        <f>0+L147+L151+L155+L159+L163+L167+L171+L175+L179+L183+L187+L191+L195+L199+L203+L207+L211+L215+L219+L223+L227</f>
      </c>
      <c s="32">
        <f>0+M147+M151+M155+M159+M163+M167+M171+M175+M179+M183+M187+M191+M195+M199+M203+M207+M211+M215+M219+M223+M227</f>
      </c>
    </row>
    <row r="147" spans="1:16" ht="12.75">
      <c r="A147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177</v>
      </c>
      <c s="37">
        <v>54.49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58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177</v>
      </c>
      <c s="37">
        <v>54.49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53</v>
      </c>
      <c s="37">
        <v>70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60</v>
      </c>
    </row>
    <row r="159" spans="1:16" ht="25.5">
      <c r="A159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65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190</v>
      </c>
      <c s="37">
        <v>0.09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190</v>
      </c>
      <c s="37">
        <v>58.5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25.5">
      <c r="A171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53</v>
      </c>
      <c s="37">
        <v>5880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65</v>
      </c>
      <c s="37">
        <v>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65</v>
      </c>
      <c s="37">
        <v>24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65</v>
      </c>
      <c s="37">
        <v>24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203</v>
      </c>
      <c s="34" t="s">
        <v>206</v>
      </c>
      <c s="35" t="s">
        <v>51</v>
      </c>
      <c s="6" t="s">
        <v>207</v>
      </c>
      <c s="36" t="s">
        <v>65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65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65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65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65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72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25.5">
      <c r="A206" t="s">
        <v>59</v>
      </c>
      <c r="E206" s="39" t="s">
        <v>220</v>
      </c>
    </row>
    <row r="207" spans="1:16" ht="12.75">
      <c r="A207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53</v>
      </c>
      <c s="37">
        <v>150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53</v>
      </c>
      <c s="37">
        <v>150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65</v>
      </c>
      <c s="37">
        <v>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65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25.5">
      <c r="A223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236</v>
      </c>
      <c s="37">
        <v>10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60</v>
      </c>
    </row>
    <row r="227" spans="1:16" ht="25.5">
      <c r="A227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236</v>
      </c>
      <c s="37">
        <v>30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3" ht="12.75">
      <c r="A231" t="s">
        <v>46</v>
      </c>
      <c r="C231" s="31" t="s">
        <v>26</v>
      </c>
      <c r="E231" s="33" t="s">
        <v>240</v>
      </c>
      <c r="J231" s="32">
        <f>0</f>
      </c>
      <c s="32">
        <f>0</f>
      </c>
      <c s="32">
        <f>0+L232+L236+L240+L244+L248+L252+L256+L260+L264</f>
      </c>
      <c s="32">
        <f>0+M232+M236+M240+M244+M248+M252+M256+M260+M264</f>
      </c>
    </row>
    <row r="232" spans="1:16" ht="12.75">
      <c r="A232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53</v>
      </c>
      <c s="37">
        <v>5850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53</v>
      </c>
      <c s="37">
        <v>5850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53</v>
      </c>
      <c s="37">
        <v>5850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253</v>
      </c>
      <c s="37">
        <v>3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65</v>
      </c>
      <c s="37">
        <v>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65</v>
      </c>
      <c s="37">
        <v>12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260</v>
      </c>
      <c s="34" t="s">
        <v>204</v>
      </c>
      <c s="35" t="s">
        <v>51</v>
      </c>
      <c s="6" t="s">
        <v>205</v>
      </c>
      <c s="36" t="s">
        <v>65</v>
      </c>
      <c s="37">
        <v>12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65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65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60</v>
      </c>
    </row>
    <row r="268" spans="1:13" ht="12.75">
      <c r="A268" t="s">
        <v>46</v>
      </c>
      <c r="C268" s="31" t="s">
        <v>66</v>
      </c>
      <c r="E268" s="33" t="s">
        <v>267</v>
      </c>
      <c r="J268" s="32">
        <f>0</f>
      </c>
      <c s="32">
        <f>0</f>
      </c>
      <c s="32">
        <f>0+L269+L273+L277+L281+L285+L289+L293+L297+L301+L305+L309+L313+L317+L321+L325+L329+L333</f>
      </c>
      <c s="32">
        <f>0+M269+M273+M277+M281+M285+M289+M293+M297+M301+M305+M309+M313+M317+M321+M325+M329+M333</f>
      </c>
    </row>
    <row r="269" spans="1:16" ht="12.75">
      <c r="A269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271</v>
      </c>
      <c s="37">
        <v>5.63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72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63.75">
      <c r="A272" t="s">
        <v>59</v>
      </c>
      <c r="E272" s="39" t="s">
        <v>272</v>
      </c>
    </row>
    <row r="273" spans="1:16" ht="25.5">
      <c r="A273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65</v>
      </c>
      <c s="37">
        <v>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12.75">
      <c r="A276" t="s">
        <v>59</v>
      </c>
      <c r="E276" s="39" t="s">
        <v>60</v>
      </c>
    </row>
    <row r="277" spans="1:16" ht="12.75">
      <c r="A277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279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72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280</v>
      </c>
    </row>
    <row r="281" spans="1:16" ht="12.75">
      <c r="A281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284</v>
      </c>
      <c s="37">
        <v>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60</v>
      </c>
    </row>
    <row r="285" spans="1:16" ht="12.75">
      <c r="A285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284</v>
      </c>
      <c s="37">
        <v>1773.45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284</v>
      </c>
      <c s="37">
        <v>1773.45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53</v>
      </c>
      <c s="37">
        <v>5630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53</v>
      </c>
      <c s="37">
        <v>40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53</v>
      </c>
      <c s="37">
        <v>400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72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38.25">
      <c r="A304" t="s">
        <v>59</v>
      </c>
      <c r="E304" s="39" t="s">
        <v>300</v>
      </c>
    </row>
    <row r="305" spans="1:16" ht="12.75">
      <c r="A305" t="s">
        <v>49</v>
      </c>
      <c s="34" t="s">
        <v>301</v>
      </c>
      <c s="34" t="s">
        <v>302</v>
      </c>
      <c s="35" t="s">
        <v>51</v>
      </c>
      <c s="6" t="s">
        <v>303</v>
      </c>
      <c s="36" t="s">
        <v>53</v>
      </c>
      <c s="37">
        <v>400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72</v>
      </c>
      <c>
        <f>(M305*21)/100</f>
      </c>
      <c t="s">
        <v>27</v>
      </c>
    </row>
    <row r="306" spans="1:5" ht="12.75">
      <c r="A306" s="35" t="s">
        <v>55</v>
      </c>
      <c r="E306" s="39" t="s">
        <v>9</v>
      </c>
    </row>
    <row r="307" spans="1:5" ht="12.75">
      <c r="A307" s="35" t="s">
        <v>57</v>
      </c>
      <c r="E307" s="40" t="s">
        <v>98</v>
      </c>
    </row>
    <row r="308" spans="1:5" ht="25.5">
      <c r="A308" t="s">
        <v>59</v>
      </c>
      <c r="E308" s="39" t="s">
        <v>304</v>
      </c>
    </row>
    <row r="309" spans="1:16" ht="12.75">
      <c r="A309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53</v>
      </c>
      <c s="37">
        <v>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72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</v>
      </c>
    </row>
    <row r="312" spans="1:5" ht="12.75">
      <c r="A312" t="s">
        <v>59</v>
      </c>
      <c r="E312" s="39" t="s">
        <v>308</v>
      </c>
    </row>
    <row r="313" spans="1:16" ht="12.75">
      <c r="A313" t="s">
        <v>49</v>
      </c>
      <c s="34" t="s">
        <v>309</v>
      </c>
      <c s="34" t="s">
        <v>310</v>
      </c>
      <c s="35" t="s">
        <v>51</v>
      </c>
      <c s="6" t="s">
        <v>311</v>
      </c>
      <c s="36" t="s">
        <v>65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312</v>
      </c>
      <c s="34" t="s">
        <v>313</v>
      </c>
      <c s="35" t="s">
        <v>51</v>
      </c>
      <c s="6" t="s">
        <v>314</v>
      </c>
      <c s="36" t="s">
        <v>65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58</v>
      </c>
    </row>
    <row r="320" spans="1:5" ht="12.75">
      <c r="A320" t="s">
        <v>59</v>
      </c>
      <c r="E320" s="39" t="s">
        <v>60</v>
      </c>
    </row>
    <row r="321" spans="1:16" ht="12.75">
      <c r="A321" t="s">
        <v>49</v>
      </c>
      <c s="34" t="s">
        <v>315</v>
      </c>
      <c s="34" t="s">
        <v>316</v>
      </c>
      <c s="35" t="s">
        <v>51</v>
      </c>
      <c s="6" t="s">
        <v>317</v>
      </c>
      <c s="36" t="s">
        <v>284</v>
      </c>
      <c s="37">
        <v>844.5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318</v>
      </c>
      <c s="34" t="s">
        <v>319</v>
      </c>
      <c s="35" t="s">
        <v>51</v>
      </c>
      <c s="6" t="s">
        <v>320</v>
      </c>
      <c s="36" t="s">
        <v>321</v>
      </c>
      <c s="37">
        <v>3500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60</v>
      </c>
    </row>
    <row r="329" spans="1:16" ht="12.75">
      <c r="A329" t="s">
        <v>49</v>
      </c>
      <c s="34" t="s">
        <v>322</v>
      </c>
      <c s="34" t="s">
        <v>323</v>
      </c>
      <c s="35" t="s">
        <v>51</v>
      </c>
      <c s="6" t="s">
        <v>324</v>
      </c>
      <c s="36" t="s">
        <v>321</v>
      </c>
      <c s="37">
        <v>37.5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12.75">
      <c r="A332" t="s">
        <v>59</v>
      </c>
      <c r="E332" s="39" t="s">
        <v>60</v>
      </c>
    </row>
    <row r="333" spans="1:16" ht="12.75">
      <c r="A333" t="s">
        <v>49</v>
      </c>
      <c s="34" t="s">
        <v>325</v>
      </c>
      <c s="34" t="s">
        <v>326</v>
      </c>
      <c s="35" t="s">
        <v>51</v>
      </c>
      <c s="6" t="s">
        <v>327</v>
      </c>
      <c s="36" t="s">
        <v>328</v>
      </c>
      <c s="37">
        <v>220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56</v>
      </c>
    </row>
    <row r="335" spans="1:5" ht="12.75">
      <c r="A335" s="35" t="s">
        <v>57</v>
      </c>
      <c r="E335" s="40" t="s">
        <v>58</v>
      </c>
    </row>
    <row r="336" spans="1:5" ht="12.75">
      <c r="A336" t="s">
        <v>59</v>
      </c>
      <c r="E336" s="39" t="s">
        <v>60</v>
      </c>
    </row>
    <row r="337" spans="1:13" ht="12.75">
      <c r="A337" t="s">
        <v>46</v>
      </c>
      <c r="C337" s="31" t="s">
        <v>69</v>
      </c>
      <c r="E337" s="33" t="s">
        <v>329</v>
      </c>
      <c r="J337" s="32">
        <f>0</f>
      </c>
      <c s="32">
        <f>0</f>
      </c>
      <c s="32">
        <f>0+L338+L342+L346</f>
      </c>
      <c s="32">
        <f>0+M338+M342+M346</f>
      </c>
    </row>
    <row r="338" spans="1:16" ht="12.75">
      <c r="A338" t="s">
        <v>49</v>
      </c>
      <c s="34" t="s">
        <v>330</v>
      </c>
      <c s="34" t="s">
        <v>331</v>
      </c>
      <c s="35" t="s">
        <v>51</v>
      </c>
      <c s="6" t="s">
        <v>332</v>
      </c>
      <c s="36" t="s">
        <v>65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27</v>
      </c>
    </row>
    <row r="339" spans="1:5" ht="12.75">
      <c r="A339" s="35" t="s">
        <v>55</v>
      </c>
      <c r="E339" s="39" t="s">
        <v>56</v>
      </c>
    </row>
    <row r="340" spans="1:5" ht="12.75">
      <c r="A340" s="35" t="s">
        <v>57</v>
      </c>
      <c r="E340" s="40" t="s">
        <v>58</v>
      </c>
    </row>
    <row r="341" spans="1:5" ht="12.75">
      <c r="A341" t="s">
        <v>59</v>
      </c>
      <c r="E341" s="39" t="s">
        <v>60</v>
      </c>
    </row>
    <row r="342" spans="1:16" ht="12.75">
      <c r="A342" t="s">
        <v>49</v>
      </c>
      <c s="34" t="s">
        <v>333</v>
      </c>
      <c s="34" t="s">
        <v>334</v>
      </c>
      <c s="35" t="s">
        <v>51</v>
      </c>
      <c s="6" t="s">
        <v>335</v>
      </c>
      <c s="36" t="s">
        <v>65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72</v>
      </c>
      <c>
        <f>(M342*21)/100</f>
      </c>
      <c t="s">
        <v>27</v>
      </c>
    </row>
    <row r="343" spans="1:5" ht="12.75">
      <c r="A343" s="35" t="s">
        <v>55</v>
      </c>
      <c r="E343" s="39" t="s">
        <v>56</v>
      </c>
    </row>
    <row r="344" spans="1:5" ht="12.75">
      <c r="A344" s="35" t="s">
        <v>57</v>
      </c>
      <c r="E344" s="40" t="s">
        <v>58</v>
      </c>
    </row>
    <row r="345" spans="1:5" ht="12.75">
      <c r="A345" t="s">
        <v>59</v>
      </c>
      <c r="E345" s="39" t="s">
        <v>336</v>
      </c>
    </row>
    <row r="346" spans="1:16" ht="12.75">
      <c r="A346" t="s">
        <v>49</v>
      </c>
      <c s="34" t="s">
        <v>337</v>
      </c>
      <c s="34" t="s">
        <v>338</v>
      </c>
      <c s="35" t="s">
        <v>51</v>
      </c>
      <c s="6" t="s">
        <v>339</v>
      </c>
      <c s="36" t="s">
        <v>65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72</v>
      </c>
      <c>
        <f>(M346*21)/100</f>
      </c>
      <c t="s">
        <v>27</v>
      </c>
    </row>
    <row r="347" spans="1:5" ht="12.75">
      <c r="A347" s="35" t="s">
        <v>55</v>
      </c>
      <c r="E347" s="39" t="s">
        <v>56</v>
      </c>
    </row>
    <row r="348" spans="1:5" ht="12.75">
      <c r="A348" s="35" t="s">
        <v>57</v>
      </c>
      <c r="E348" s="40" t="s">
        <v>58</v>
      </c>
    </row>
    <row r="349" spans="1:5" ht="51">
      <c r="A349" t="s">
        <v>59</v>
      </c>
      <c r="E349" s="39" t="s">
        <v>340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COUNTIFS(L8:L342,"=0",A8:A342,"P")+COUNTIFS(L8:L342,"",A8:A342,"P")+SUM(Q8:Q342)</f>
      </c>
    </row>
    <row r="8" spans="1:13" ht="12.75">
      <c r="A8" t="s">
        <v>44</v>
      </c>
      <c r="C8" s="28" t="s">
        <v>343</v>
      </c>
      <c r="E8" s="30" t="s">
        <v>342</v>
      </c>
      <c r="J8" s="29">
        <f>0+J9+J150+J227+J264+J333</f>
      </c>
      <c s="29">
        <f>0+K9+K150+K227+K264+K333</f>
      </c>
      <c s="29">
        <f>0+L9+L150+L227+L264+L333</f>
      </c>
      <c s="29">
        <f>0+M9+M150+M227+M264+M333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344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98</v>
      </c>
    </row>
    <row r="61" spans="1:5" ht="51">
      <c r="A61" t="s">
        <v>59</v>
      </c>
      <c r="E61" s="39" t="s">
        <v>99</v>
      </c>
    </row>
    <row r="62" spans="1:16" ht="12.75">
      <c r="A62" t="s">
        <v>49</v>
      </c>
      <c s="34" t="s">
        <v>104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98</v>
      </c>
    </row>
    <row r="65" spans="1:5" ht="63.75">
      <c r="A65" t="s">
        <v>59</v>
      </c>
      <c r="E65" s="39" t="s">
        <v>103</v>
      </c>
    </row>
    <row r="66" spans="1:16" ht="12.75">
      <c r="A66" t="s">
        <v>49</v>
      </c>
      <c s="34" t="s">
        <v>108</v>
      </c>
      <c s="34" t="s">
        <v>105</v>
      </c>
      <c s="35" t="s">
        <v>51</v>
      </c>
      <c s="6" t="s">
        <v>106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98</v>
      </c>
    </row>
    <row r="69" spans="1:5" ht="51">
      <c r="A69" t="s">
        <v>59</v>
      </c>
      <c r="E69" s="39" t="s">
        <v>107</v>
      </c>
    </row>
    <row r="70" spans="1:16" ht="12.75">
      <c r="A70" t="s">
        <v>49</v>
      </c>
      <c s="34" t="s">
        <v>112</v>
      </c>
      <c s="34" t="s">
        <v>109</v>
      </c>
      <c s="35" t="s">
        <v>51</v>
      </c>
      <c s="6" t="s">
        <v>110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98</v>
      </c>
    </row>
    <row r="73" spans="1:5" ht="38.25">
      <c r="A73" t="s">
        <v>59</v>
      </c>
      <c r="E73" s="39" t="s">
        <v>111</v>
      </c>
    </row>
    <row r="74" spans="1:16" ht="12.75">
      <c r="A74" t="s">
        <v>49</v>
      </c>
      <c s="34" t="s">
        <v>116</v>
      </c>
      <c s="34" t="s">
        <v>113</v>
      </c>
      <c s="35" t="s">
        <v>51</v>
      </c>
      <c s="6" t="s">
        <v>345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25.5">
      <c r="A77" t="s">
        <v>59</v>
      </c>
      <c r="E77" s="39" t="s">
        <v>346</v>
      </c>
    </row>
    <row r="78" spans="1:16" ht="12.75">
      <c r="A78" t="s">
        <v>49</v>
      </c>
      <c s="34" t="s">
        <v>119</v>
      </c>
      <c s="34" t="s">
        <v>347</v>
      </c>
      <c s="35" t="s">
        <v>51</v>
      </c>
      <c s="6" t="s">
        <v>348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123</v>
      </c>
      <c s="34" t="s">
        <v>120</v>
      </c>
      <c s="35" t="s">
        <v>51</v>
      </c>
      <c s="6" t="s">
        <v>349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9</v>
      </c>
    </row>
    <row r="84" spans="1:5" ht="12.75">
      <c r="A84" s="35" t="s">
        <v>57</v>
      </c>
      <c r="E84" s="40" t="s">
        <v>98</v>
      </c>
    </row>
    <row r="85" spans="1:5" ht="25.5">
      <c r="A85" t="s">
        <v>59</v>
      </c>
      <c r="E85" s="39" t="s">
        <v>346</v>
      </c>
    </row>
    <row r="86" spans="1:16" ht="12.75">
      <c r="A86" t="s">
        <v>49</v>
      </c>
      <c s="34" t="s">
        <v>126</v>
      </c>
      <c s="34" t="s">
        <v>350</v>
      </c>
      <c s="35" t="s">
        <v>51</v>
      </c>
      <c s="6" t="s">
        <v>351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129</v>
      </c>
      <c s="34" t="s">
        <v>139</v>
      </c>
      <c s="35" t="s">
        <v>51</v>
      </c>
      <c s="6" t="s">
        <v>140</v>
      </c>
      <c s="36" t="s">
        <v>65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25.5">
      <c r="A93" t="s">
        <v>59</v>
      </c>
      <c r="E93" s="39" t="s">
        <v>141</v>
      </c>
    </row>
    <row r="94" spans="1:16" ht="12.75">
      <c r="A94" t="s">
        <v>49</v>
      </c>
      <c s="34" t="s">
        <v>135</v>
      </c>
      <c s="34" t="s">
        <v>143</v>
      </c>
      <c s="35" t="s">
        <v>51</v>
      </c>
      <c s="6" t="s">
        <v>144</v>
      </c>
      <c s="36" t="s">
        <v>65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142</v>
      </c>
      <c s="34" t="s">
        <v>132</v>
      </c>
      <c s="35" t="s">
        <v>51</v>
      </c>
      <c s="6" t="s">
        <v>133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98</v>
      </c>
    </row>
    <row r="101" spans="1:5" ht="51">
      <c r="A101" t="s">
        <v>59</v>
      </c>
      <c r="E101" s="39" t="s">
        <v>134</v>
      </c>
    </row>
    <row r="102" spans="1:16" ht="12.75">
      <c r="A102" t="s">
        <v>49</v>
      </c>
      <c s="34" t="s">
        <v>145</v>
      </c>
      <c s="34" t="s">
        <v>136</v>
      </c>
      <c s="35" t="s">
        <v>51</v>
      </c>
      <c s="6" t="s">
        <v>137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98</v>
      </c>
    </row>
    <row r="105" spans="1:5" ht="51">
      <c r="A105" t="s">
        <v>59</v>
      </c>
      <c r="E105" s="39" t="s">
        <v>138</v>
      </c>
    </row>
    <row r="106" spans="1:16" ht="12.75">
      <c r="A106" t="s">
        <v>49</v>
      </c>
      <c s="34" t="s">
        <v>149</v>
      </c>
      <c s="34" t="s">
        <v>146</v>
      </c>
      <c s="35" t="s">
        <v>51</v>
      </c>
      <c s="6" t="s">
        <v>147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9</v>
      </c>
    </row>
    <row r="108" spans="1:5" ht="12.75">
      <c r="A108" s="35" t="s">
        <v>57</v>
      </c>
      <c r="E108" s="40" t="s">
        <v>98</v>
      </c>
    </row>
    <row r="109" spans="1:5" ht="51">
      <c r="A109" t="s">
        <v>59</v>
      </c>
      <c r="E109" s="39" t="s">
        <v>148</v>
      </c>
    </row>
    <row r="110" spans="1:16" ht="12.75">
      <c r="A110" t="s">
        <v>49</v>
      </c>
      <c s="34" t="s">
        <v>153</v>
      </c>
      <c s="34" t="s">
        <v>150</v>
      </c>
      <c s="35" t="s">
        <v>51</v>
      </c>
      <c s="6" t="s">
        <v>151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9</v>
      </c>
    </row>
    <row r="112" spans="1:5" ht="12.75">
      <c r="A112" s="35" t="s">
        <v>57</v>
      </c>
      <c r="E112" s="40" t="s">
        <v>98</v>
      </c>
    </row>
    <row r="113" spans="1:5" ht="63.75">
      <c r="A113" t="s">
        <v>59</v>
      </c>
      <c r="E113" s="39" t="s">
        <v>152</v>
      </c>
    </row>
    <row r="114" spans="1:16" ht="12.75">
      <c r="A114" t="s">
        <v>49</v>
      </c>
      <c s="34" t="s">
        <v>157</v>
      </c>
      <c s="34" t="s">
        <v>170</v>
      </c>
      <c s="35" t="s">
        <v>51</v>
      </c>
      <c s="6" t="s">
        <v>352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25.5">
      <c r="A117" t="s">
        <v>59</v>
      </c>
      <c r="E117" s="39" t="s">
        <v>353</v>
      </c>
    </row>
    <row r="118" spans="1:16" ht="12.75">
      <c r="A118" t="s">
        <v>49</v>
      </c>
      <c s="34" t="s">
        <v>160</v>
      </c>
      <c s="34" t="s">
        <v>354</v>
      </c>
      <c s="35" t="s">
        <v>51</v>
      </c>
      <c s="6" t="s">
        <v>355</v>
      </c>
      <c s="36" t="s">
        <v>65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163</v>
      </c>
      <c s="34" t="s">
        <v>218</v>
      </c>
      <c s="35" t="s">
        <v>51</v>
      </c>
      <c s="6" t="s">
        <v>356</v>
      </c>
      <c s="36" t="s">
        <v>65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72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98</v>
      </c>
    </row>
    <row r="125" spans="1:5" ht="25.5">
      <c r="A125" t="s">
        <v>59</v>
      </c>
      <c r="E125" s="39" t="s">
        <v>357</v>
      </c>
    </row>
    <row r="126" spans="1:16" ht="12.75">
      <c r="A126" t="s">
        <v>49</v>
      </c>
      <c s="34" t="s">
        <v>166</v>
      </c>
      <c s="34" t="s">
        <v>154</v>
      </c>
      <c s="35" t="s">
        <v>51</v>
      </c>
      <c s="6" t="s">
        <v>155</v>
      </c>
      <c s="36" t="s">
        <v>156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25.5">
      <c r="A130" t="s">
        <v>49</v>
      </c>
      <c s="34" t="s">
        <v>169</v>
      </c>
      <c s="34" t="s">
        <v>158</v>
      </c>
      <c s="35" t="s">
        <v>51</v>
      </c>
      <c s="6" t="s">
        <v>159</v>
      </c>
      <c s="36" t="s">
        <v>65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174</v>
      </c>
      <c s="34" t="s">
        <v>161</v>
      </c>
      <c s="35" t="s">
        <v>51</v>
      </c>
      <c s="6" t="s">
        <v>162</v>
      </c>
      <c s="36" t="s">
        <v>156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178</v>
      </c>
      <c s="34" t="s">
        <v>164</v>
      </c>
      <c s="35" t="s">
        <v>51</v>
      </c>
      <c s="6" t="s">
        <v>165</v>
      </c>
      <c s="36" t="s">
        <v>156</v>
      </c>
      <c s="37">
        <v>24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181</v>
      </c>
      <c s="34" t="s">
        <v>167</v>
      </c>
      <c s="35" t="s">
        <v>51</v>
      </c>
      <c s="6" t="s">
        <v>168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184</v>
      </c>
      <c s="34" t="s">
        <v>269</v>
      </c>
      <c s="35" t="s">
        <v>51</v>
      </c>
      <c s="6" t="s">
        <v>171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</v>
      </c>
      <c>
        <f>(M146*21)/100</f>
      </c>
      <c t="s">
        <v>27</v>
      </c>
    </row>
    <row r="147" spans="1:5" ht="12.75">
      <c r="A147" s="35" t="s">
        <v>55</v>
      </c>
      <c r="E147" s="39" t="s">
        <v>9</v>
      </c>
    </row>
    <row r="148" spans="1:5" ht="12.75">
      <c r="A148" s="35" t="s">
        <v>57</v>
      </c>
      <c r="E148" s="40" t="s">
        <v>98</v>
      </c>
    </row>
    <row r="149" spans="1:5" ht="51">
      <c r="A149" t="s">
        <v>59</v>
      </c>
      <c r="E149" s="39" t="s">
        <v>172</v>
      </c>
    </row>
    <row r="150" spans="1:13" ht="12.75">
      <c r="A150" t="s">
        <v>46</v>
      </c>
      <c r="C150" s="31" t="s">
        <v>27</v>
      </c>
      <c r="E150" s="33" t="s">
        <v>173</v>
      </c>
      <c r="J150" s="32">
        <f>0</f>
      </c>
      <c s="32">
        <f>0</f>
      </c>
      <c s="32">
        <f>0+L151+L155+L159+L163+L167+L171+L175+L179+L183+L187+L191+L195+L199+L203+L207+L211+L215+L219+L223</f>
      </c>
      <c s="32">
        <f>0+M151+M155+M159+M163+M167+M171+M175+M179+M183+M187+M191+M195+M199+M203+M207+M211+M215+M219+M223</f>
      </c>
    </row>
    <row r="151" spans="1:16" ht="12.75">
      <c r="A151" t="s">
        <v>49</v>
      </c>
      <c s="34" t="s">
        <v>187</v>
      </c>
      <c s="34" t="s">
        <v>175</v>
      </c>
      <c s="35" t="s">
        <v>51</v>
      </c>
      <c s="6" t="s">
        <v>176</v>
      </c>
      <c s="36" t="s">
        <v>177</v>
      </c>
      <c s="37">
        <v>20.67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191</v>
      </c>
      <c s="34" t="s">
        <v>179</v>
      </c>
      <c s="35" t="s">
        <v>51</v>
      </c>
      <c s="6" t="s">
        <v>180</v>
      </c>
      <c s="36" t="s">
        <v>177</v>
      </c>
      <c s="37">
        <v>20.67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194</v>
      </c>
      <c s="34" t="s">
        <v>188</v>
      </c>
      <c s="35" t="s">
        <v>51</v>
      </c>
      <c s="6" t="s">
        <v>189</v>
      </c>
      <c s="36" t="s">
        <v>190</v>
      </c>
      <c s="37">
        <v>0.09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197</v>
      </c>
      <c s="34" t="s">
        <v>192</v>
      </c>
      <c s="35" t="s">
        <v>51</v>
      </c>
      <c s="6" t="s">
        <v>193</v>
      </c>
      <c s="36" t="s">
        <v>190</v>
      </c>
      <c s="37">
        <v>22.5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25.5">
      <c r="A167" t="s">
        <v>49</v>
      </c>
      <c s="34" t="s">
        <v>200</v>
      </c>
      <c s="34" t="s">
        <v>195</v>
      </c>
      <c s="35" t="s">
        <v>51</v>
      </c>
      <c s="6" t="s">
        <v>196</v>
      </c>
      <c s="36" t="s">
        <v>53</v>
      </c>
      <c s="37">
        <v>2280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203</v>
      </c>
      <c s="34" t="s">
        <v>198</v>
      </c>
      <c s="35" t="s">
        <v>51</v>
      </c>
      <c s="6" t="s">
        <v>199</v>
      </c>
      <c s="36" t="s">
        <v>65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208</v>
      </c>
      <c s="34" t="s">
        <v>201</v>
      </c>
      <c s="35" t="s">
        <v>51</v>
      </c>
      <c s="6" t="s">
        <v>202</v>
      </c>
      <c s="36" t="s">
        <v>65</v>
      </c>
      <c s="37">
        <v>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211</v>
      </c>
      <c s="34" t="s">
        <v>204</v>
      </c>
      <c s="35" t="s">
        <v>51</v>
      </c>
      <c s="6" t="s">
        <v>205</v>
      </c>
      <c s="36" t="s">
        <v>65</v>
      </c>
      <c s="37">
        <v>10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211</v>
      </c>
      <c s="34" t="s">
        <v>206</v>
      </c>
      <c s="35" t="s">
        <v>51</v>
      </c>
      <c s="6" t="s">
        <v>207</v>
      </c>
      <c s="36" t="s">
        <v>65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214</v>
      </c>
      <c s="34" t="s">
        <v>209</v>
      </c>
      <c s="35" t="s">
        <v>51</v>
      </c>
      <c s="6" t="s">
        <v>210</v>
      </c>
      <c s="36" t="s">
        <v>65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217</v>
      </c>
      <c s="34" t="s">
        <v>212</v>
      </c>
      <c s="35" t="s">
        <v>51</v>
      </c>
      <c s="6" t="s">
        <v>213</v>
      </c>
      <c s="36" t="s">
        <v>65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221</v>
      </c>
      <c s="34" t="s">
        <v>215</v>
      </c>
      <c s="35" t="s">
        <v>51</v>
      </c>
      <c s="6" t="s">
        <v>216</v>
      </c>
      <c s="36" t="s">
        <v>65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224</v>
      </c>
      <c s="34" t="s">
        <v>277</v>
      </c>
      <c s="35" t="s">
        <v>51</v>
      </c>
      <c s="6" t="s">
        <v>219</v>
      </c>
      <c s="36" t="s">
        <v>65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72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25.5">
      <c r="A202" t="s">
        <v>59</v>
      </c>
      <c r="E202" s="39" t="s">
        <v>220</v>
      </c>
    </row>
    <row r="203" spans="1:16" ht="12.75">
      <c r="A203" t="s">
        <v>49</v>
      </c>
      <c s="34" t="s">
        <v>227</v>
      </c>
      <c s="34" t="s">
        <v>222</v>
      </c>
      <c s="35" t="s">
        <v>51</v>
      </c>
      <c s="6" t="s">
        <v>223</v>
      </c>
      <c s="36" t="s">
        <v>53</v>
      </c>
      <c s="37">
        <v>150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230</v>
      </c>
      <c s="34" t="s">
        <v>225</v>
      </c>
      <c s="35" t="s">
        <v>51</v>
      </c>
      <c s="6" t="s">
        <v>226</v>
      </c>
      <c s="36" t="s">
        <v>53</v>
      </c>
      <c s="37">
        <v>150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233</v>
      </c>
      <c s="34" t="s">
        <v>228</v>
      </c>
      <c s="35" t="s">
        <v>51</v>
      </c>
      <c s="6" t="s">
        <v>229</v>
      </c>
      <c s="36" t="s">
        <v>65</v>
      </c>
      <c s="37">
        <v>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237</v>
      </c>
      <c s="34" t="s">
        <v>231</v>
      </c>
      <c s="35" t="s">
        <v>51</v>
      </c>
      <c s="6" t="s">
        <v>232</v>
      </c>
      <c s="36" t="s">
        <v>65</v>
      </c>
      <c s="37">
        <v>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25.5">
      <c r="A219" t="s">
        <v>49</v>
      </c>
      <c s="34" t="s">
        <v>241</v>
      </c>
      <c s="34" t="s">
        <v>234</v>
      </c>
      <c s="35" t="s">
        <v>51</v>
      </c>
      <c s="6" t="s">
        <v>235</v>
      </c>
      <c s="36" t="s">
        <v>236</v>
      </c>
      <c s="37">
        <v>10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25.5">
      <c r="A223" t="s">
        <v>49</v>
      </c>
      <c s="34" t="s">
        <v>244</v>
      </c>
      <c s="34" t="s">
        <v>238</v>
      </c>
      <c s="35" t="s">
        <v>51</v>
      </c>
      <c s="6" t="s">
        <v>239</v>
      </c>
      <c s="36" t="s">
        <v>236</v>
      </c>
      <c s="37">
        <v>30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60</v>
      </c>
    </row>
    <row r="227" spans="1:13" ht="12.75">
      <c r="A227" t="s">
        <v>46</v>
      </c>
      <c r="C227" s="31" t="s">
        <v>26</v>
      </c>
      <c r="E227" s="33" t="s">
        <v>240</v>
      </c>
      <c r="J227" s="32">
        <f>0</f>
      </c>
      <c s="32">
        <f>0</f>
      </c>
      <c s="32">
        <f>0+L228+L232+L236+L240+L244+L248+L252+L256+L260</f>
      </c>
      <c s="32">
        <f>0+M228+M232+M236+M240+M244+M248+M252+M256+M260</f>
      </c>
    </row>
    <row r="228" spans="1:16" ht="12.75">
      <c r="A228" t="s">
        <v>49</v>
      </c>
      <c s="34" t="s">
        <v>247</v>
      </c>
      <c s="34" t="s">
        <v>242</v>
      </c>
      <c s="35" t="s">
        <v>51</v>
      </c>
      <c s="6" t="s">
        <v>243</v>
      </c>
      <c s="36" t="s">
        <v>53</v>
      </c>
      <c s="37">
        <v>2250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56</v>
      </c>
    </row>
    <row r="230" spans="1:5" ht="12.75">
      <c r="A230" s="35" t="s">
        <v>57</v>
      </c>
      <c r="E230" s="40" t="s">
        <v>58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250</v>
      </c>
      <c s="34" t="s">
        <v>245</v>
      </c>
      <c s="35" t="s">
        <v>51</v>
      </c>
      <c s="6" t="s">
        <v>246</v>
      </c>
      <c s="36" t="s">
        <v>53</v>
      </c>
      <c s="37">
        <v>2250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254</v>
      </c>
      <c s="34" t="s">
        <v>248</v>
      </c>
      <c s="35" t="s">
        <v>51</v>
      </c>
      <c s="6" t="s">
        <v>249</v>
      </c>
      <c s="36" t="s">
        <v>53</v>
      </c>
      <c s="37">
        <v>2250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257</v>
      </c>
      <c s="34" t="s">
        <v>251</v>
      </c>
      <c s="35" t="s">
        <v>51</v>
      </c>
      <c s="6" t="s">
        <v>252</v>
      </c>
      <c s="36" t="s">
        <v>253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260</v>
      </c>
      <c s="34" t="s">
        <v>255</v>
      </c>
      <c s="35" t="s">
        <v>51</v>
      </c>
      <c s="6" t="s">
        <v>256</v>
      </c>
      <c s="36" t="s">
        <v>65</v>
      </c>
      <c s="37">
        <v>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261</v>
      </c>
      <c s="34" t="s">
        <v>258</v>
      </c>
      <c s="35" t="s">
        <v>51</v>
      </c>
      <c s="6" t="s">
        <v>259</v>
      </c>
      <c s="36" t="s">
        <v>65</v>
      </c>
      <c s="37">
        <v>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264</v>
      </c>
      <c s="34" t="s">
        <v>204</v>
      </c>
      <c s="35" t="s">
        <v>51</v>
      </c>
      <c s="6" t="s">
        <v>205</v>
      </c>
      <c s="36" t="s">
        <v>65</v>
      </c>
      <c s="37">
        <v>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268</v>
      </c>
      <c s="34" t="s">
        <v>262</v>
      </c>
      <c s="35" t="s">
        <v>51</v>
      </c>
      <c s="6" t="s">
        <v>263</v>
      </c>
      <c s="36" t="s">
        <v>65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273</v>
      </c>
      <c s="34" t="s">
        <v>265</v>
      </c>
      <c s="35" t="s">
        <v>51</v>
      </c>
      <c s="6" t="s">
        <v>266</v>
      </c>
      <c s="36" t="s">
        <v>65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3" ht="12.75">
      <c r="A264" t="s">
        <v>46</v>
      </c>
      <c r="C264" s="31" t="s">
        <v>66</v>
      </c>
      <c r="E264" s="33" t="s">
        <v>267</v>
      </c>
      <c r="J264" s="32">
        <f>0</f>
      </c>
      <c s="32">
        <f>0</f>
      </c>
      <c s="32">
        <f>0+L265+L269+L273+L277+L281+L285+L289+L293+L297+L301+L305+L309+L313+L317+L321+L325+L329</f>
      </c>
      <c s="32">
        <f>0+M265+M269+M273+M277+M281+M285+M289+M293+M297+M301+M305+M309+M313+M317+M321+M325+M329</f>
      </c>
    </row>
    <row r="265" spans="1:16" ht="12.75">
      <c r="A265" t="s">
        <v>49</v>
      </c>
      <c s="34" t="s">
        <v>276</v>
      </c>
      <c s="34" t="s">
        <v>298</v>
      </c>
      <c s="35" t="s">
        <v>51</v>
      </c>
      <c s="6" t="s">
        <v>270</v>
      </c>
      <c s="36" t="s">
        <v>271</v>
      </c>
      <c s="37">
        <v>2.25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72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58</v>
      </c>
    </row>
    <row r="268" spans="1:5" ht="63.75">
      <c r="A268" t="s">
        <v>59</v>
      </c>
      <c r="E268" s="39" t="s">
        <v>272</v>
      </c>
    </row>
    <row r="269" spans="1:16" ht="25.5">
      <c r="A269" t="s">
        <v>49</v>
      </c>
      <c s="34" t="s">
        <v>281</v>
      </c>
      <c s="34" t="s">
        <v>274</v>
      </c>
      <c s="35" t="s">
        <v>51</v>
      </c>
      <c s="6" t="s">
        <v>275</v>
      </c>
      <c s="36" t="s">
        <v>65</v>
      </c>
      <c s="37">
        <v>10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12.75">
      <c r="A272" t="s">
        <v>59</v>
      </c>
      <c r="E272" s="39" t="s">
        <v>60</v>
      </c>
    </row>
    <row r="273" spans="1:16" ht="12.75">
      <c r="A273" t="s">
        <v>49</v>
      </c>
      <c s="34" t="s">
        <v>285</v>
      </c>
      <c s="34" t="s">
        <v>302</v>
      </c>
      <c s="35" t="s">
        <v>51</v>
      </c>
      <c s="6" t="s">
        <v>278</v>
      </c>
      <c s="36" t="s">
        <v>279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72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12.75">
      <c r="A276" t="s">
        <v>59</v>
      </c>
      <c r="E276" s="39" t="s">
        <v>280</v>
      </c>
    </row>
    <row r="277" spans="1:16" ht="12.75">
      <c r="A277" t="s">
        <v>49</v>
      </c>
      <c s="34" t="s">
        <v>288</v>
      </c>
      <c s="34" t="s">
        <v>282</v>
      </c>
      <c s="35" t="s">
        <v>51</v>
      </c>
      <c s="6" t="s">
        <v>283</v>
      </c>
      <c s="36" t="s">
        <v>284</v>
      </c>
      <c s="37">
        <v>8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291</v>
      </c>
      <c s="34" t="s">
        <v>286</v>
      </c>
      <c s="35" t="s">
        <v>51</v>
      </c>
      <c s="6" t="s">
        <v>287</v>
      </c>
      <c s="36" t="s">
        <v>284</v>
      </c>
      <c s="37">
        <v>708.75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60</v>
      </c>
    </row>
    <row r="285" spans="1:16" ht="12.75">
      <c r="A285" t="s">
        <v>49</v>
      </c>
      <c s="34" t="s">
        <v>294</v>
      </c>
      <c s="34" t="s">
        <v>289</v>
      </c>
      <c s="35" t="s">
        <v>51</v>
      </c>
      <c s="6" t="s">
        <v>290</v>
      </c>
      <c s="36" t="s">
        <v>284</v>
      </c>
      <c s="37">
        <v>708.75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297</v>
      </c>
      <c s="34" t="s">
        <v>292</v>
      </c>
      <c s="35" t="s">
        <v>51</v>
      </c>
      <c s="6" t="s">
        <v>293</v>
      </c>
      <c s="36" t="s">
        <v>53</v>
      </c>
      <c s="37">
        <v>2250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301</v>
      </c>
      <c s="34" t="s">
        <v>295</v>
      </c>
      <c s="35" t="s">
        <v>51</v>
      </c>
      <c s="6" t="s">
        <v>296</v>
      </c>
      <c s="36" t="s">
        <v>53</v>
      </c>
      <c s="37">
        <v>40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305</v>
      </c>
      <c s="34" t="s">
        <v>306</v>
      </c>
      <c s="35" t="s">
        <v>51</v>
      </c>
      <c s="6" t="s">
        <v>299</v>
      </c>
      <c s="36" t="s">
        <v>53</v>
      </c>
      <c s="37">
        <v>300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72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38.25">
      <c r="A300" t="s">
        <v>59</v>
      </c>
      <c r="E300" s="39" t="s">
        <v>300</v>
      </c>
    </row>
    <row r="301" spans="1:16" ht="12.75">
      <c r="A301" t="s">
        <v>49</v>
      </c>
      <c s="34" t="s">
        <v>309</v>
      </c>
      <c s="34" t="s">
        <v>334</v>
      </c>
      <c s="35" t="s">
        <v>51</v>
      </c>
      <c s="6" t="s">
        <v>303</v>
      </c>
      <c s="36" t="s">
        <v>53</v>
      </c>
      <c s="37">
        <v>300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72</v>
      </c>
      <c>
        <f>(M301*21)/100</f>
      </c>
      <c t="s">
        <v>27</v>
      </c>
    </row>
    <row r="302" spans="1:5" ht="12.75">
      <c r="A302" s="35" t="s">
        <v>55</v>
      </c>
      <c r="E302" s="39" t="s">
        <v>9</v>
      </c>
    </row>
    <row r="303" spans="1:5" ht="12.75">
      <c r="A303" s="35" t="s">
        <v>57</v>
      </c>
      <c r="E303" s="40" t="s">
        <v>98</v>
      </c>
    </row>
    <row r="304" spans="1:5" ht="25.5">
      <c r="A304" t="s">
        <v>59</v>
      </c>
      <c r="E304" s="39" t="s">
        <v>304</v>
      </c>
    </row>
    <row r="305" spans="1:16" ht="12.75">
      <c r="A305" t="s">
        <v>49</v>
      </c>
      <c s="34" t="s">
        <v>312</v>
      </c>
      <c s="34" t="s">
        <v>338</v>
      </c>
      <c s="35" t="s">
        <v>51</v>
      </c>
      <c s="6" t="s">
        <v>307</v>
      </c>
      <c s="36" t="s">
        <v>53</v>
      </c>
      <c s="37">
        <v>100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72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12.75">
      <c r="A308" t="s">
        <v>59</v>
      </c>
      <c r="E308" s="39" t="s">
        <v>308</v>
      </c>
    </row>
    <row r="309" spans="1:16" ht="12.75">
      <c r="A309" t="s">
        <v>49</v>
      </c>
      <c s="34" t="s">
        <v>315</v>
      </c>
      <c s="34" t="s">
        <v>310</v>
      </c>
      <c s="35" t="s">
        <v>51</v>
      </c>
      <c s="6" t="s">
        <v>311</v>
      </c>
      <c s="36" t="s">
        <v>65</v>
      </c>
      <c s="37">
        <v>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</v>
      </c>
    </row>
    <row r="312" spans="1:5" ht="12.75">
      <c r="A312" t="s">
        <v>59</v>
      </c>
      <c r="E312" s="39" t="s">
        <v>60</v>
      </c>
    </row>
    <row r="313" spans="1:16" ht="12.75">
      <c r="A313" t="s">
        <v>49</v>
      </c>
      <c s="34" t="s">
        <v>318</v>
      </c>
      <c s="34" t="s">
        <v>313</v>
      </c>
      <c s="35" t="s">
        <v>51</v>
      </c>
      <c s="6" t="s">
        <v>314</v>
      </c>
      <c s="36" t="s">
        <v>65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322</v>
      </c>
      <c s="34" t="s">
        <v>316</v>
      </c>
      <c s="35" t="s">
        <v>51</v>
      </c>
      <c s="6" t="s">
        <v>317</v>
      </c>
      <c s="36" t="s">
        <v>284</v>
      </c>
      <c s="37">
        <v>337.5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58</v>
      </c>
    </row>
    <row r="320" spans="1:5" ht="12.75">
      <c r="A320" t="s">
        <v>59</v>
      </c>
      <c r="E320" s="39" t="s">
        <v>60</v>
      </c>
    </row>
    <row r="321" spans="1:16" ht="12.75">
      <c r="A321" t="s">
        <v>49</v>
      </c>
      <c s="34" t="s">
        <v>325</v>
      </c>
      <c s="34" t="s">
        <v>319</v>
      </c>
      <c s="35" t="s">
        <v>51</v>
      </c>
      <c s="6" t="s">
        <v>320</v>
      </c>
      <c s="36" t="s">
        <v>321</v>
      </c>
      <c s="37">
        <v>700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330</v>
      </c>
      <c s="34" t="s">
        <v>323</v>
      </c>
      <c s="35" t="s">
        <v>51</v>
      </c>
      <c s="6" t="s">
        <v>324</v>
      </c>
      <c s="36" t="s">
        <v>321</v>
      </c>
      <c s="37">
        <v>37.5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60</v>
      </c>
    </row>
    <row r="329" spans="1:16" ht="12.75">
      <c r="A329" t="s">
        <v>49</v>
      </c>
      <c s="34" t="s">
        <v>333</v>
      </c>
      <c s="34" t="s">
        <v>326</v>
      </c>
      <c s="35" t="s">
        <v>51</v>
      </c>
      <c s="6" t="s">
        <v>327</v>
      </c>
      <c s="36" t="s">
        <v>328</v>
      </c>
      <c s="37">
        <v>90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12.75">
      <c r="A332" t="s">
        <v>59</v>
      </c>
      <c r="E332" s="39" t="s">
        <v>60</v>
      </c>
    </row>
    <row r="333" spans="1:13" ht="12.75">
      <c r="A333" t="s">
        <v>46</v>
      </c>
      <c r="C333" s="31" t="s">
        <v>69</v>
      </c>
      <c r="E333" s="33" t="s">
        <v>329</v>
      </c>
      <c r="J333" s="32">
        <f>0</f>
      </c>
      <c s="32">
        <f>0</f>
      </c>
      <c s="32">
        <f>0+L334+L338+L342</f>
      </c>
      <c s="32">
        <f>0+M334+M338+M342</f>
      </c>
    </row>
    <row r="334" spans="1:16" ht="12.75">
      <c r="A334" t="s">
        <v>49</v>
      </c>
      <c s="34" t="s">
        <v>337</v>
      </c>
      <c s="34" t="s">
        <v>331</v>
      </c>
      <c s="35" t="s">
        <v>51</v>
      </c>
      <c s="6" t="s">
        <v>332</v>
      </c>
      <c s="36" t="s">
        <v>65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56</v>
      </c>
    </row>
    <row r="336" spans="1:5" ht="12.75">
      <c r="A336" s="35" t="s">
        <v>57</v>
      </c>
      <c r="E336" s="40" t="s">
        <v>58</v>
      </c>
    </row>
    <row r="337" spans="1:5" ht="12.75">
      <c r="A337" t="s">
        <v>59</v>
      </c>
      <c r="E337" s="39" t="s">
        <v>60</v>
      </c>
    </row>
    <row r="338" spans="1:16" ht="12.75">
      <c r="A338" t="s">
        <v>49</v>
      </c>
      <c s="34" t="s">
        <v>358</v>
      </c>
      <c s="34" t="s">
        <v>359</v>
      </c>
      <c s="35" t="s">
        <v>51</v>
      </c>
      <c s="6" t="s">
        <v>335</v>
      </c>
      <c s="36" t="s">
        <v>65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72</v>
      </c>
      <c>
        <f>(M338*21)/100</f>
      </c>
      <c t="s">
        <v>27</v>
      </c>
    </row>
    <row r="339" spans="1:5" ht="12.75">
      <c r="A339" s="35" t="s">
        <v>55</v>
      </c>
      <c r="E339" s="39" t="s">
        <v>56</v>
      </c>
    </row>
    <row r="340" spans="1:5" ht="12.75">
      <c r="A340" s="35" t="s">
        <v>57</v>
      </c>
      <c r="E340" s="40" t="s">
        <v>58</v>
      </c>
    </row>
    <row r="341" spans="1:5" ht="12.75">
      <c r="A341" t="s">
        <v>59</v>
      </c>
      <c r="E341" s="39" t="s">
        <v>336</v>
      </c>
    </row>
    <row r="342" spans="1:16" ht="12.75">
      <c r="A342" t="s">
        <v>49</v>
      </c>
      <c s="34" t="s">
        <v>360</v>
      </c>
      <c s="34" t="s">
        <v>361</v>
      </c>
      <c s="35" t="s">
        <v>51</v>
      </c>
      <c s="6" t="s">
        <v>339</v>
      </c>
      <c s="36" t="s">
        <v>65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72</v>
      </c>
      <c>
        <f>(M342*21)/100</f>
      </c>
      <c t="s">
        <v>27</v>
      </c>
    </row>
    <row r="343" spans="1:5" ht="12.75">
      <c r="A343" s="35" t="s">
        <v>55</v>
      </c>
      <c r="E343" s="39" t="s">
        <v>56</v>
      </c>
    </row>
    <row r="344" spans="1:5" ht="12.75">
      <c r="A344" s="35" t="s">
        <v>57</v>
      </c>
      <c r="E344" s="40" t="s">
        <v>58</v>
      </c>
    </row>
    <row r="345" spans="1:5" ht="51">
      <c r="A345" t="s">
        <v>59</v>
      </c>
      <c r="E345" s="39" t="s">
        <v>340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362</v>
      </c>
      <c r="E4" s="26" t="s">
        <v>363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366</v>
      </c>
      <c r="E8" s="30" t="s">
        <v>365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367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368</v>
      </c>
      <c s="35" t="s">
        <v>51</v>
      </c>
      <c s="6" t="s">
        <v>369</v>
      </c>
      <c s="36" t="s">
        <v>279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370</v>
      </c>
      <c>
        <f>(M10*21)/100</f>
      </c>
      <c t="s">
        <v>27</v>
      </c>
    </row>
    <row r="11" spans="1:5" ht="12.75">
      <c r="A11" s="35" t="s">
        <v>55</v>
      </c>
      <c r="E11" s="39" t="s">
        <v>371</v>
      </c>
    </row>
    <row r="12" spans="1:5" ht="12.75">
      <c r="A12" s="35" t="s">
        <v>57</v>
      </c>
      <c r="E12" s="40" t="s">
        <v>372</v>
      </c>
    </row>
    <row r="13" spans="1:5" ht="89.25">
      <c r="A13" t="s">
        <v>59</v>
      </c>
      <c r="E13" s="39" t="s">
        <v>373</v>
      </c>
    </row>
    <row r="14" spans="1:16" ht="12.75">
      <c r="A14" t="s">
        <v>49</v>
      </c>
      <c s="34" t="s">
        <v>27</v>
      </c>
      <c s="34" t="s">
        <v>374</v>
      </c>
      <c s="35" t="s">
        <v>51</v>
      </c>
      <c s="6" t="s">
        <v>375</v>
      </c>
      <c s="36" t="s">
        <v>279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370</v>
      </c>
      <c>
        <f>(M14*21)/100</f>
      </c>
      <c t="s">
        <v>27</v>
      </c>
    </row>
    <row r="15" spans="1:5" ht="12.75">
      <c r="A15" s="35" t="s">
        <v>55</v>
      </c>
      <c r="E15" s="39" t="s">
        <v>376</v>
      </c>
    </row>
    <row r="16" spans="1:5" ht="12.75">
      <c r="A16" s="35" t="s">
        <v>57</v>
      </c>
      <c r="E16" s="40" t="s">
        <v>372</v>
      </c>
    </row>
    <row r="17" spans="1:5" ht="102">
      <c r="A17" t="s">
        <v>59</v>
      </c>
      <c r="E17" s="39" t="s">
        <v>377</v>
      </c>
    </row>
    <row r="18" spans="1:16" ht="12.75">
      <c r="A18" t="s">
        <v>49</v>
      </c>
      <c s="34" t="s">
        <v>26</v>
      </c>
      <c s="34" t="s">
        <v>378</v>
      </c>
      <c s="35" t="s">
        <v>51</v>
      </c>
      <c s="6" t="s">
        <v>379</v>
      </c>
      <c s="36" t="s">
        <v>279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370</v>
      </c>
      <c>
        <f>(M18*21)/100</f>
      </c>
      <c t="s">
        <v>27</v>
      </c>
    </row>
    <row r="19" spans="1:5" ht="12.75">
      <c r="A19" s="35" t="s">
        <v>55</v>
      </c>
      <c r="E19" s="39" t="s">
        <v>380</v>
      </c>
    </row>
    <row r="20" spans="1:5" ht="12.75">
      <c r="A20" s="35" t="s">
        <v>57</v>
      </c>
      <c r="E20" s="40" t="s">
        <v>372</v>
      </c>
    </row>
    <row r="21" spans="1:5" ht="38.25">
      <c r="A21" t="s">
        <v>59</v>
      </c>
      <c r="E21" s="39" t="s">
        <v>381</v>
      </c>
    </row>
    <row r="22" spans="1:16" ht="12.75">
      <c r="A22" t="s">
        <v>49</v>
      </c>
      <c s="34" t="s">
        <v>66</v>
      </c>
      <c s="34" t="s">
        <v>382</v>
      </c>
      <c s="35" t="s">
        <v>51</v>
      </c>
      <c s="6" t="s">
        <v>383</v>
      </c>
      <c s="36" t="s">
        <v>279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370</v>
      </c>
      <c>
        <f>(M22*21)/100</f>
      </c>
      <c t="s">
        <v>27</v>
      </c>
    </row>
    <row r="23" spans="1:5" ht="12.75">
      <c r="A23" s="35" t="s">
        <v>55</v>
      </c>
      <c r="E23" s="39" t="s">
        <v>384</v>
      </c>
    </row>
    <row r="24" spans="1:5" ht="12.75">
      <c r="A24" s="35" t="s">
        <v>57</v>
      </c>
      <c r="E24" s="40" t="s">
        <v>372</v>
      </c>
    </row>
    <row r="25" spans="1:5" ht="63.75">
      <c r="A25" t="s">
        <v>59</v>
      </c>
      <c r="E25" s="39" t="s">
        <v>385</v>
      </c>
    </row>
    <row r="26" spans="1:13" ht="12.75">
      <c r="A26" t="s">
        <v>46</v>
      </c>
      <c r="C26" s="31" t="s">
        <v>27</v>
      </c>
      <c r="E26" s="33" t="s">
        <v>386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69</v>
      </c>
      <c s="34" t="s">
        <v>387</v>
      </c>
      <c s="35" t="s">
        <v>51</v>
      </c>
      <c s="6" t="s">
        <v>388</v>
      </c>
      <c s="36" t="s">
        <v>279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370</v>
      </c>
      <c>
        <f>(M27*21)/100</f>
      </c>
      <c t="s">
        <v>27</v>
      </c>
    </row>
    <row r="28" spans="1:5" ht="12.75">
      <c r="A28" s="35" t="s">
        <v>55</v>
      </c>
      <c r="E28" s="39" t="s">
        <v>389</v>
      </c>
    </row>
    <row r="29" spans="1:5" ht="12.75">
      <c r="A29" s="35" t="s">
        <v>57</v>
      </c>
      <c r="E29" s="40" t="s">
        <v>372</v>
      </c>
    </row>
    <row r="30" spans="1:5" ht="89.25">
      <c r="A30" t="s">
        <v>59</v>
      </c>
      <c r="E30" s="39" t="s">
        <v>390</v>
      </c>
    </row>
    <row r="31" spans="1:16" ht="12.75">
      <c r="A31" t="s">
        <v>49</v>
      </c>
      <c s="34" t="s">
        <v>74</v>
      </c>
      <c s="34" t="s">
        <v>391</v>
      </c>
      <c s="35" t="s">
        <v>51</v>
      </c>
      <c s="6" t="s">
        <v>392</v>
      </c>
      <c s="36" t="s">
        <v>279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370</v>
      </c>
      <c>
        <f>(M31*21)/100</f>
      </c>
      <c t="s">
        <v>27</v>
      </c>
    </row>
    <row r="32" spans="1:5" ht="12.75">
      <c r="A32" s="35" t="s">
        <v>55</v>
      </c>
      <c r="E32" s="39" t="s">
        <v>393</v>
      </c>
    </row>
    <row r="33" spans="1:5" ht="12.75">
      <c r="A33" s="35" t="s">
        <v>57</v>
      </c>
      <c r="E33" s="40" t="s">
        <v>372</v>
      </c>
    </row>
    <row r="34" spans="1:5" ht="76.5">
      <c r="A34" t="s">
        <v>59</v>
      </c>
      <c r="E34" s="39" t="s">
        <v>394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395</v>
      </c>
      <c r="E4" s="26" t="s">
        <v>396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399</v>
      </c>
      <c r="E8" s="30" t="s">
        <v>398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46</v>
      </c>
      <c r="C9" s="31" t="s">
        <v>400</v>
      </c>
      <c r="E9" s="33" t="s">
        <v>401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402</v>
      </c>
      <c s="35" t="s">
        <v>47</v>
      </c>
      <c s="6" t="s">
        <v>403</v>
      </c>
      <c s="36" t="s">
        <v>404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406</v>
      </c>
    </row>
    <row r="13" spans="1:5" ht="12.75">
      <c r="A13" t="s">
        <v>59</v>
      </c>
      <c r="E13" s="39" t="s">
        <v>407</v>
      </c>
    </row>
    <row r="14" spans="1:16" ht="25.5">
      <c r="A14" t="s">
        <v>49</v>
      </c>
      <c s="34" t="s">
        <v>27</v>
      </c>
      <c s="34" t="s">
        <v>408</v>
      </c>
      <c s="35" t="s">
        <v>47</v>
      </c>
      <c s="6" t="s">
        <v>409</v>
      </c>
      <c s="36" t="s">
        <v>404</v>
      </c>
      <c s="37">
        <v>0.007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405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410</v>
      </c>
    </row>
    <row r="17" spans="1:5" ht="12.75">
      <c r="A17" t="s">
        <v>59</v>
      </c>
      <c r="E17" s="39" t="s">
        <v>407</v>
      </c>
    </row>
    <row r="18" spans="1:16" ht="25.5">
      <c r="A18" t="s">
        <v>49</v>
      </c>
      <c s="34" t="s">
        <v>26</v>
      </c>
      <c s="34" t="s">
        <v>411</v>
      </c>
      <c s="35" t="s">
        <v>47</v>
      </c>
      <c s="6" t="s">
        <v>412</v>
      </c>
      <c s="36" t="s">
        <v>404</v>
      </c>
      <c s="37">
        <v>0.014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405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413</v>
      </c>
    </row>
    <row r="21" spans="1:5" ht="12.75">
      <c r="A21" t="s">
        <v>59</v>
      </c>
      <c r="E21" s="39" t="s">
        <v>407</v>
      </c>
    </row>
    <row r="22" spans="1:16" ht="25.5">
      <c r="A22" t="s">
        <v>49</v>
      </c>
      <c s="34" t="s">
        <v>66</v>
      </c>
      <c s="34" t="s">
        <v>414</v>
      </c>
      <c s="35" t="s">
        <v>47</v>
      </c>
      <c s="6" t="s">
        <v>415</v>
      </c>
      <c s="36" t="s">
        <v>404</v>
      </c>
      <c s="37">
        <v>9.62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405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413</v>
      </c>
    </row>
    <row r="25" spans="1:5" ht="12.75">
      <c r="A25" t="s">
        <v>59</v>
      </c>
      <c r="E25" s="39" t="s">
        <v>407</v>
      </c>
    </row>
    <row r="26" spans="1:13" ht="12.75">
      <c r="A26" t="s">
        <v>46</v>
      </c>
      <c r="C26" s="31" t="s">
        <v>69</v>
      </c>
      <c r="E26" s="33" t="s">
        <v>416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49</v>
      </c>
      <c s="34" t="s">
        <v>69</v>
      </c>
      <c s="34" t="s">
        <v>417</v>
      </c>
      <c s="35" t="s">
        <v>47</v>
      </c>
      <c s="6" t="s">
        <v>418</v>
      </c>
      <c s="36" t="s">
        <v>284</v>
      </c>
      <c s="37">
        <v>52.5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405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419</v>
      </c>
    </row>
    <row r="30" spans="1:5" ht="12.75">
      <c r="A30" t="s">
        <v>59</v>
      </c>
      <c r="E30" s="39" t="s">
        <v>407</v>
      </c>
    </row>
    <row r="31" spans="1:16" ht="12.75">
      <c r="A31" t="s">
        <v>49</v>
      </c>
      <c s="34" t="s">
        <v>74</v>
      </c>
      <c s="34" t="s">
        <v>420</v>
      </c>
      <c s="35" t="s">
        <v>47</v>
      </c>
      <c s="6" t="s">
        <v>421</v>
      </c>
      <c s="36" t="s">
        <v>284</v>
      </c>
      <c s="37">
        <v>5.76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405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422</v>
      </c>
    </row>
    <row r="34" spans="1:5" ht="12.75">
      <c r="A34" t="s">
        <v>59</v>
      </c>
      <c r="E34" s="39" t="s">
        <v>407</v>
      </c>
    </row>
    <row r="35" spans="1:16" ht="25.5">
      <c r="A35" t="s">
        <v>49</v>
      </c>
      <c s="34" t="s">
        <v>77</v>
      </c>
      <c s="34" t="s">
        <v>423</v>
      </c>
      <c s="35" t="s">
        <v>47</v>
      </c>
      <c s="6" t="s">
        <v>424</v>
      </c>
      <c s="36" t="s">
        <v>53</v>
      </c>
      <c s="37">
        <v>18.3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405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425</v>
      </c>
    </row>
    <row r="38" spans="1:5" ht="12.75">
      <c r="A38" t="s">
        <v>59</v>
      </c>
      <c r="E38" s="39" t="s">
        <v>407</v>
      </c>
    </row>
    <row r="39" spans="1:16" ht="25.5">
      <c r="A39" t="s">
        <v>49</v>
      </c>
      <c s="34" t="s">
        <v>80</v>
      </c>
      <c s="34" t="s">
        <v>426</v>
      </c>
      <c s="35" t="s">
        <v>47</v>
      </c>
      <c s="6" t="s">
        <v>427</v>
      </c>
      <c s="36" t="s">
        <v>53</v>
      </c>
      <c s="37">
        <v>6.7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405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428</v>
      </c>
    </row>
    <row r="42" spans="1:5" ht="12.75">
      <c r="A42" t="s">
        <v>59</v>
      </c>
      <c r="E42" s="39" t="s">
        <v>407</v>
      </c>
    </row>
    <row r="43" spans="1:16" ht="12.75">
      <c r="A43" t="s">
        <v>49</v>
      </c>
      <c s="34" t="s">
        <v>83</v>
      </c>
      <c s="34" t="s">
        <v>429</v>
      </c>
      <c s="35" t="s">
        <v>47</v>
      </c>
      <c s="6" t="s">
        <v>430</v>
      </c>
      <c s="36" t="s">
        <v>431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405</v>
      </c>
      <c>
        <f>(M43*21)/100</f>
      </c>
      <c t="s">
        <v>27</v>
      </c>
    </row>
    <row r="44" spans="1:5" ht="12.75">
      <c r="A44" s="35" t="s">
        <v>55</v>
      </c>
      <c r="E44" s="39" t="s">
        <v>432</v>
      </c>
    </row>
    <row r="45" spans="1:5" ht="12.75">
      <c r="A45" s="35" t="s">
        <v>57</v>
      </c>
      <c r="E45" s="40" t="s">
        <v>433</v>
      </c>
    </row>
    <row r="46" spans="1:5" ht="12.75">
      <c r="A46" t="s">
        <v>59</v>
      </c>
      <c r="E46" s="39" t="s">
        <v>407</v>
      </c>
    </row>
    <row r="47" spans="1:16" ht="12.75">
      <c r="A47" t="s">
        <v>49</v>
      </c>
      <c s="34" t="s">
        <v>86</v>
      </c>
      <c s="34" t="s">
        <v>434</v>
      </c>
      <c s="35" t="s">
        <v>47</v>
      </c>
      <c s="6" t="s">
        <v>435</v>
      </c>
      <c s="36" t="s">
        <v>65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405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436</v>
      </c>
    </row>
    <row r="50" spans="1:5" ht="12.75">
      <c r="A50" t="s">
        <v>59</v>
      </c>
      <c r="E50" s="39" t="s">
        <v>407</v>
      </c>
    </row>
    <row r="51" spans="1:16" ht="25.5">
      <c r="A51" t="s">
        <v>49</v>
      </c>
      <c s="34" t="s">
        <v>89</v>
      </c>
      <c s="34" t="s">
        <v>437</v>
      </c>
      <c s="35" t="s">
        <v>47</v>
      </c>
      <c s="6" t="s">
        <v>438</v>
      </c>
      <c s="36" t="s">
        <v>53</v>
      </c>
      <c s="37">
        <v>72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405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439</v>
      </c>
    </row>
    <row r="54" spans="1:5" ht="12.75">
      <c r="A54" t="s">
        <v>59</v>
      </c>
      <c r="E54" s="39" t="s">
        <v>407</v>
      </c>
    </row>
    <row r="55" spans="1:16" ht="12.75">
      <c r="A55" t="s">
        <v>49</v>
      </c>
      <c s="34" t="s">
        <v>92</v>
      </c>
      <c s="34" t="s">
        <v>440</v>
      </c>
      <c s="35" t="s">
        <v>47</v>
      </c>
      <c s="6" t="s">
        <v>441</v>
      </c>
      <c s="36" t="s">
        <v>53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405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442</v>
      </c>
    </row>
    <row r="58" spans="1:5" ht="12.75">
      <c r="A58" t="s">
        <v>59</v>
      </c>
      <c r="E58" s="39" t="s">
        <v>407</v>
      </c>
    </row>
    <row r="59" spans="1:16" ht="12.75">
      <c r="A59" t="s">
        <v>49</v>
      </c>
      <c s="34" t="s">
        <v>95</v>
      </c>
      <c s="34" t="s">
        <v>443</v>
      </c>
      <c s="35" t="s">
        <v>47</v>
      </c>
      <c s="6" t="s">
        <v>444</v>
      </c>
      <c s="36" t="s">
        <v>65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405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436</v>
      </c>
    </row>
    <row r="62" spans="1:5" ht="12.75">
      <c r="A62" t="s">
        <v>59</v>
      </c>
      <c r="E62" s="39" t="s">
        <v>407</v>
      </c>
    </row>
    <row r="63" spans="1:13" ht="12.75">
      <c r="A63" t="s">
        <v>46</v>
      </c>
      <c r="C63" s="31" t="s">
        <v>83</v>
      </c>
      <c r="E63" s="33" t="s">
        <v>445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49</v>
      </c>
      <c s="34" t="s">
        <v>100</v>
      </c>
      <c s="34" t="s">
        <v>446</v>
      </c>
      <c s="35" t="s">
        <v>47</v>
      </c>
      <c s="6" t="s">
        <v>447</v>
      </c>
      <c s="36" t="s">
        <v>65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405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448</v>
      </c>
    </row>
    <row r="67" spans="1:5" ht="12.75">
      <c r="A67" t="s">
        <v>59</v>
      </c>
      <c r="E67" s="39" t="s">
        <v>407</v>
      </c>
    </row>
    <row r="68" spans="1:16" ht="12.75">
      <c r="A68" t="s">
        <v>49</v>
      </c>
      <c s="34" t="s">
        <v>104</v>
      </c>
      <c s="34" t="s">
        <v>446</v>
      </c>
      <c s="35" t="s">
        <v>27</v>
      </c>
      <c s="6" t="s">
        <v>449</v>
      </c>
      <c s="36" t="s">
        <v>65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405</v>
      </c>
      <c>
        <f>(M68*21)/100</f>
      </c>
      <c t="s">
        <v>27</v>
      </c>
    </row>
    <row r="69" spans="1:5" ht="12.75">
      <c r="A69" s="35" t="s">
        <v>55</v>
      </c>
      <c r="E69" s="39" t="s">
        <v>56</v>
      </c>
    </row>
    <row r="70" spans="1:5" ht="12.75">
      <c r="A70" s="35" t="s">
        <v>57</v>
      </c>
      <c r="E70" s="40" t="s">
        <v>450</v>
      </c>
    </row>
    <row r="71" spans="1:5" ht="12.75">
      <c r="A71" t="s">
        <v>59</v>
      </c>
      <c r="E71" s="39" t="s">
        <v>407</v>
      </c>
    </row>
    <row r="72" spans="1:16" ht="12.75">
      <c r="A72" t="s">
        <v>49</v>
      </c>
      <c s="34" t="s">
        <v>108</v>
      </c>
      <c s="34" t="s">
        <v>451</v>
      </c>
      <c s="35" t="s">
        <v>47</v>
      </c>
      <c s="6" t="s">
        <v>452</v>
      </c>
      <c s="36" t="s">
        <v>65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405</v>
      </c>
      <c>
        <f>(M72*21)/100</f>
      </c>
      <c t="s">
        <v>27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453</v>
      </c>
    </row>
    <row r="75" spans="1:5" ht="12.75">
      <c r="A75" t="s">
        <v>59</v>
      </c>
      <c r="E75" s="39" t="s">
        <v>407</v>
      </c>
    </row>
    <row r="76" spans="1:16" ht="12.75">
      <c r="A76" t="s">
        <v>49</v>
      </c>
      <c s="34" t="s">
        <v>112</v>
      </c>
      <c s="34" t="s">
        <v>454</v>
      </c>
      <c s="35" t="s">
        <v>47</v>
      </c>
      <c s="6" t="s">
        <v>455</v>
      </c>
      <c s="36" t="s">
        <v>65</v>
      </c>
      <c s="37">
        <v>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405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448</v>
      </c>
    </row>
    <row r="79" spans="1:5" ht="12.75">
      <c r="A79" t="s">
        <v>59</v>
      </c>
      <c r="E79" s="39" t="s">
        <v>407</v>
      </c>
    </row>
    <row r="80" spans="1:16" ht="12.75">
      <c r="A80" t="s">
        <v>49</v>
      </c>
      <c s="34" t="s">
        <v>116</v>
      </c>
      <c s="34" t="s">
        <v>456</v>
      </c>
      <c s="35" t="s">
        <v>47</v>
      </c>
      <c s="6" t="s">
        <v>457</v>
      </c>
      <c s="36" t="s">
        <v>321</v>
      </c>
      <c s="37">
        <v>110.4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405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12.75">
      <c r="A82" s="35" t="s">
        <v>57</v>
      </c>
      <c r="E82" s="40" t="s">
        <v>458</v>
      </c>
    </row>
    <row r="83" spans="1:5" ht="12.75">
      <c r="A83" t="s">
        <v>59</v>
      </c>
      <c r="E83" s="39" t="s">
        <v>407</v>
      </c>
    </row>
    <row r="84" spans="1:16" ht="12.75">
      <c r="A84" t="s">
        <v>49</v>
      </c>
      <c s="34" t="s">
        <v>119</v>
      </c>
      <c s="34" t="s">
        <v>459</v>
      </c>
      <c s="35" t="s">
        <v>47</v>
      </c>
      <c s="6" t="s">
        <v>460</v>
      </c>
      <c s="36" t="s">
        <v>284</v>
      </c>
      <c s="37">
        <v>12.8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405</v>
      </c>
      <c>
        <f>(M84*21)/100</f>
      </c>
      <c t="s">
        <v>27</v>
      </c>
    </row>
    <row r="85" spans="1:5" ht="12.75">
      <c r="A85" s="35" t="s">
        <v>55</v>
      </c>
      <c r="E85" s="39" t="s">
        <v>461</v>
      </c>
    </row>
    <row r="86" spans="1:5" ht="12.75">
      <c r="A86" s="35" t="s">
        <v>57</v>
      </c>
      <c r="E86" s="40" t="s">
        <v>462</v>
      </c>
    </row>
    <row r="87" spans="1:5" ht="12.75">
      <c r="A87" t="s">
        <v>59</v>
      </c>
      <c r="E87" s="39" t="s">
        <v>461</v>
      </c>
    </row>
    <row r="88" spans="1:16" ht="12.75">
      <c r="A88" t="s">
        <v>49</v>
      </c>
      <c s="34" t="s">
        <v>123</v>
      </c>
      <c s="34" t="s">
        <v>463</v>
      </c>
      <c s="35" t="s">
        <v>47</v>
      </c>
      <c s="6" t="s">
        <v>464</v>
      </c>
      <c s="36" t="s">
        <v>284</v>
      </c>
      <c s="37">
        <v>45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405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12.75">
      <c r="A90" s="35" t="s">
        <v>57</v>
      </c>
      <c r="E90" s="40" t="s">
        <v>465</v>
      </c>
    </row>
    <row r="91" spans="1:5" ht="12.75">
      <c r="A91" t="s">
        <v>59</v>
      </c>
      <c r="E91" s="39" t="s">
        <v>407</v>
      </c>
    </row>
    <row r="92" spans="1:16" ht="25.5">
      <c r="A92" t="s">
        <v>49</v>
      </c>
      <c s="34" t="s">
        <v>126</v>
      </c>
      <c s="34" t="s">
        <v>466</v>
      </c>
      <c s="35" t="s">
        <v>47</v>
      </c>
      <c s="6" t="s">
        <v>467</v>
      </c>
      <c s="36" t="s">
        <v>468</v>
      </c>
      <c s="37">
        <v>1710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405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12.75">
      <c r="A94" s="35" t="s">
        <v>57</v>
      </c>
      <c r="E94" s="40" t="s">
        <v>469</v>
      </c>
    </row>
    <row r="95" spans="1:5" ht="12.75">
      <c r="A95" t="s">
        <v>59</v>
      </c>
      <c r="E95" s="39" t="s">
        <v>407</v>
      </c>
    </row>
    <row r="96" spans="1:16" ht="12.75">
      <c r="A96" t="s">
        <v>49</v>
      </c>
      <c s="34" t="s">
        <v>129</v>
      </c>
      <c s="34" t="s">
        <v>470</v>
      </c>
      <c s="35" t="s">
        <v>47</v>
      </c>
      <c s="6" t="s">
        <v>471</v>
      </c>
      <c s="36" t="s">
        <v>53</v>
      </c>
      <c s="37">
        <v>25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405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12.75">
      <c r="A98" s="35" t="s">
        <v>57</v>
      </c>
      <c r="E98" s="40" t="s">
        <v>472</v>
      </c>
    </row>
    <row r="99" spans="1:5" ht="12.75">
      <c r="A99" t="s">
        <v>59</v>
      </c>
      <c r="E99" s="39" t="s">
        <v>407</v>
      </c>
    </row>
    <row r="100" spans="1:16" ht="38.25">
      <c r="A100" t="s">
        <v>49</v>
      </c>
      <c s="34" t="s">
        <v>135</v>
      </c>
      <c s="34" t="s">
        <v>473</v>
      </c>
      <c s="35" t="s">
        <v>47</v>
      </c>
      <c s="6" t="s">
        <v>474</v>
      </c>
      <c s="36" t="s">
        <v>475</v>
      </c>
      <c s="37">
        <v>555.75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405</v>
      </c>
      <c>
        <f>(M100*21)/100</f>
      </c>
      <c t="s">
        <v>27</v>
      </c>
    </row>
    <row r="101" spans="1:5" ht="12.75">
      <c r="A101" s="35" t="s">
        <v>55</v>
      </c>
      <c r="E101" s="39" t="s">
        <v>56</v>
      </c>
    </row>
    <row r="102" spans="1:5" ht="12.75">
      <c r="A102" s="35" t="s">
        <v>57</v>
      </c>
      <c r="E102" s="40" t="s">
        <v>476</v>
      </c>
    </row>
    <row r="103" spans="1:5" ht="12.75">
      <c r="A103" t="s">
        <v>59</v>
      </c>
      <c r="E103" s="39" t="s">
        <v>407</v>
      </c>
    </row>
    <row r="104" spans="1:16" ht="12.75">
      <c r="A104" t="s">
        <v>49</v>
      </c>
      <c s="34" t="s">
        <v>142</v>
      </c>
      <c s="34" t="s">
        <v>477</v>
      </c>
      <c s="35" t="s">
        <v>47</v>
      </c>
      <c s="6" t="s">
        <v>478</v>
      </c>
      <c s="36" t="s">
        <v>65</v>
      </c>
      <c s="37">
        <v>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405</v>
      </c>
      <c>
        <f>(M104*21)/100</f>
      </c>
      <c t="s">
        <v>27</v>
      </c>
    </row>
    <row r="105" spans="1:5" ht="12.75">
      <c r="A105" s="35" t="s">
        <v>55</v>
      </c>
      <c r="E105" s="39" t="s">
        <v>56</v>
      </c>
    </row>
    <row r="106" spans="1:5" ht="12.75">
      <c r="A106" s="35" t="s">
        <v>57</v>
      </c>
      <c r="E106" s="40" t="s">
        <v>448</v>
      </c>
    </row>
    <row r="107" spans="1:5" ht="12.75">
      <c r="A107" t="s">
        <v>59</v>
      </c>
      <c r="E107" s="39" t="s">
        <v>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395</v>
      </c>
      <c r="E4" s="26" t="s">
        <v>396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481</v>
      </c>
      <c r="E8" s="30" t="s">
        <v>480</v>
      </c>
      <c r="J8" s="29">
        <f>0+J9+J26+J67</f>
      </c>
      <c s="29">
        <f>0+K9+K26+K67</f>
      </c>
      <c s="29">
        <f>0+L9+L26+L67</f>
      </c>
      <c s="29">
        <f>0+M9+M26+M67</f>
      </c>
    </row>
    <row r="9" spans="1:13" ht="12.75">
      <c r="A9" t="s">
        <v>46</v>
      </c>
      <c r="C9" s="31" t="s">
        <v>400</v>
      </c>
      <c r="E9" s="33" t="s">
        <v>401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402</v>
      </c>
      <c s="35" t="s">
        <v>51</v>
      </c>
      <c s="6" t="s">
        <v>403</v>
      </c>
      <c s="36" t="s">
        <v>404</v>
      </c>
      <c s="37">
        <v>205.2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482</v>
      </c>
    </row>
    <row r="13" spans="1:5" ht="12.75">
      <c r="A13" t="s">
        <v>59</v>
      </c>
      <c r="E13" s="39" t="s">
        <v>407</v>
      </c>
    </row>
    <row r="14" spans="1:16" ht="25.5">
      <c r="A14" t="s">
        <v>49</v>
      </c>
      <c s="34" t="s">
        <v>27</v>
      </c>
      <c s="34" t="s">
        <v>408</v>
      </c>
      <c s="35" t="s">
        <v>51</v>
      </c>
      <c s="6" t="s">
        <v>409</v>
      </c>
      <c s="36" t="s">
        <v>404</v>
      </c>
      <c s="37">
        <v>0.04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405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483</v>
      </c>
    </row>
    <row r="17" spans="1:5" ht="12.75">
      <c r="A17" t="s">
        <v>59</v>
      </c>
      <c r="E17" s="39" t="s">
        <v>407</v>
      </c>
    </row>
    <row r="18" spans="1:16" ht="25.5">
      <c r="A18" t="s">
        <v>49</v>
      </c>
      <c s="34" t="s">
        <v>26</v>
      </c>
      <c s="34" t="s">
        <v>411</v>
      </c>
      <c s="35" t="s">
        <v>51</v>
      </c>
      <c s="6" t="s">
        <v>412</v>
      </c>
      <c s="36" t="s">
        <v>404</v>
      </c>
      <c s="37">
        <v>0.09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405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484</v>
      </c>
    </row>
    <row r="21" spans="1:5" ht="12.75">
      <c r="A21" t="s">
        <v>59</v>
      </c>
      <c r="E21" s="39" t="s">
        <v>407</v>
      </c>
    </row>
    <row r="22" spans="1:16" ht="25.5">
      <c r="A22" t="s">
        <v>49</v>
      </c>
      <c s="34" t="s">
        <v>66</v>
      </c>
      <c s="34" t="s">
        <v>414</v>
      </c>
      <c s="35" t="s">
        <v>51</v>
      </c>
      <c s="6" t="s">
        <v>415</v>
      </c>
      <c s="36" t="s">
        <v>404</v>
      </c>
      <c s="37">
        <v>58.209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405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485</v>
      </c>
    </row>
    <row r="25" spans="1:5" ht="12.75">
      <c r="A25" t="s">
        <v>59</v>
      </c>
      <c r="E25" s="39" t="s">
        <v>407</v>
      </c>
    </row>
    <row r="26" spans="1:13" ht="12.75">
      <c r="A26" t="s">
        <v>46</v>
      </c>
      <c r="C26" s="31" t="s">
        <v>69</v>
      </c>
      <c r="E26" s="33" t="s">
        <v>416</v>
      </c>
      <c r="J26" s="32">
        <f>0</f>
      </c>
      <c s="32">
        <f>0</f>
      </c>
      <c s="32">
        <f>0+L27+L31+L35+L39+L43+L47+L51+L55+L59+L63</f>
      </c>
      <c s="32">
        <f>0+M27+M31+M35+M39+M43+M47+M51+M55+M59+M63</f>
      </c>
    </row>
    <row r="27" spans="1:16" ht="12.75">
      <c r="A27" t="s">
        <v>49</v>
      </c>
      <c s="34" t="s">
        <v>69</v>
      </c>
      <c s="34" t="s">
        <v>417</v>
      </c>
      <c s="35" t="s">
        <v>51</v>
      </c>
      <c s="6" t="s">
        <v>418</v>
      </c>
      <c s="36" t="s">
        <v>284</v>
      </c>
      <c s="37">
        <v>144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405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486</v>
      </c>
    </row>
    <row r="30" spans="1:5" ht="12.75">
      <c r="A30" t="s">
        <v>59</v>
      </c>
      <c r="E30" s="39" t="s">
        <v>407</v>
      </c>
    </row>
    <row r="31" spans="1:16" ht="12.75">
      <c r="A31" t="s">
        <v>49</v>
      </c>
      <c s="34" t="s">
        <v>74</v>
      </c>
      <c s="34" t="s">
        <v>487</v>
      </c>
      <c s="35" t="s">
        <v>51</v>
      </c>
      <c s="6" t="s">
        <v>488</v>
      </c>
      <c s="36" t="s">
        <v>284</v>
      </c>
      <c s="37">
        <v>171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405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489</v>
      </c>
    </row>
    <row r="34" spans="1:5" ht="12.75">
      <c r="A34" t="s">
        <v>59</v>
      </c>
      <c r="E34" s="39" t="s">
        <v>407</v>
      </c>
    </row>
    <row r="35" spans="1:16" ht="12.75">
      <c r="A35" t="s">
        <v>49</v>
      </c>
      <c s="34" t="s">
        <v>77</v>
      </c>
      <c s="34" t="s">
        <v>420</v>
      </c>
      <c s="35" t="s">
        <v>51</v>
      </c>
      <c s="6" t="s">
        <v>421</v>
      </c>
      <c s="36" t="s">
        <v>284</v>
      </c>
      <c s="37">
        <v>31.9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405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490</v>
      </c>
    </row>
    <row r="38" spans="1:5" ht="12.75">
      <c r="A38" t="s">
        <v>59</v>
      </c>
      <c r="E38" s="39" t="s">
        <v>407</v>
      </c>
    </row>
    <row r="39" spans="1:16" ht="25.5">
      <c r="A39" t="s">
        <v>49</v>
      </c>
      <c s="34" t="s">
        <v>80</v>
      </c>
      <c s="34" t="s">
        <v>423</v>
      </c>
      <c s="35" t="s">
        <v>51</v>
      </c>
      <c s="6" t="s">
        <v>424</v>
      </c>
      <c s="36" t="s">
        <v>53</v>
      </c>
      <c s="37">
        <v>143.3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405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491</v>
      </c>
    </row>
    <row r="42" spans="1:5" ht="12.75">
      <c r="A42" t="s">
        <v>59</v>
      </c>
      <c r="E42" s="39" t="s">
        <v>407</v>
      </c>
    </row>
    <row r="43" spans="1:16" ht="25.5">
      <c r="A43" t="s">
        <v>49</v>
      </c>
      <c s="34" t="s">
        <v>83</v>
      </c>
      <c s="34" t="s">
        <v>426</v>
      </c>
      <c s="35" t="s">
        <v>51</v>
      </c>
      <c s="6" t="s">
        <v>427</v>
      </c>
      <c s="36" t="s">
        <v>53</v>
      </c>
      <c s="37">
        <v>6.7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405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428</v>
      </c>
    </row>
    <row r="46" spans="1:5" ht="12.75">
      <c r="A46" t="s">
        <v>59</v>
      </c>
      <c r="E46" s="39" t="s">
        <v>407</v>
      </c>
    </row>
    <row r="47" spans="1:16" ht="12.75">
      <c r="A47" t="s">
        <v>49</v>
      </c>
      <c s="34" t="s">
        <v>86</v>
      </c>
      <c s="34" t="s">
        <v>429</v>
      </c>
      <c s="35" t="s">
        <v>51</v>
      </c>
      <c s="6" t="s">
        <v>430</v>
      </c>
      <c s="36" t="s">
        <v>431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405</v>
      </c>
      <c>
        <f>(M47*21)/100</f>
      </c>
      <c t="s">
        <v>27</v>
      </c>
    </row>
    <row r="48" spans="1:5" ht="12.75">
      <c r="A48" s="35" t="s">
        <v>55</v>
      </c>
      <c r="E48" s="39" t="s">
        <v>432</v>
      </c>
    </row>
    <row r="49" spans="1:5" ht="12.75">
      <c r="A49" s="35" t="s">
        <v>57</v>
      </c>
      <c r="E49" s="40" t="s">
        <v>492</v>
      </c>
    </row>
    <row r="50" spans="1:5" ht="12.75">
      <c r="A50" t="s">
        <v>59</v>
      </c>
      <c r="E50" s="39" t="s">
        <v>407</v>
      </c>
    </row>
    <row r="51" spans="1:16" ht="12.75">
      <c r="A51" t="s">
        <v>49</v>
      </c>
      <c s="34" t="s">
        <v>89</v>
      </c>
      <c s="34" t="s">
        <v>434</v>
      </c>
      <c s="35" t="s">
        <v>51</v>
      </c>
      <c s="6" t="s">
        <v>435</v>
      </c>
      <c s="36" t="s">
        <v>65</v>
      </c>
      <c s="37">
        <v>14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405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493</v>
      </c>
    </row>
    <row r="54" spans="1:5" ht="12.75">
      <c r="A54" t="s">
        <v>59</v>
      </c>
      <c r="E54" s="39" t="s">
        <v>407</v>
      </c>
    </row>
    <row r="55" spans="1:16" ht="25.5">
      <c r="A55" t="s">
        <v>49</v>
      </c>
      <c s="34" t="s">
        <v>92</v>
      </c>
      <c s="34" t="s">
        <v>437</v>
      </c>
      <c s="35" t="s">
        <v>51</v>
      </c>
      <c s="6" t="s">
        <v>438</v>
      </c>
      <c s="36" t="s">
        <v>53</v>
      </c>
      <c s="37">
        <v>319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405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494</v>
      </c>
    </row>
    <row r="58" spans="1:5" ht="12.75">
      <c r="A58" t="s">
        <v>59</v>
      </c>
      <c r="E58" s="39" t="s">
        <v>407</v>
      </c>
    </row>
    <row r="59" spans="1:16" ht="12.75">
      <c r="A59" t="s">
        <v>49</v>
      </c>
      <c s="34" t="s">
        <v>95</v>
      </c>
      <c s="34" t="s">
        <v>440</v>
      </c>
      <c s="35" t="s">
        <v>51</v>
      </c>
      <c s="6" t="s">
        <v>441</v>
      </c>
      <c s="36" t="s">
        <v>53</v>
      </c>
      <c s="37">
        <v>469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405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495</v>
      </c>
    </row>
    <row r="62" spans="1:5" ht="12.75">
      <c r="A62" t="s">
        <v>59</v>
      </c>
      <c r="E62" s="39" t="s">
        <v>407</v>
      </c>
    </row>
    <row r="63" spans="1:16" ht="12.75">
      <c r="A63" t="s">
        <v>49</v>
      </c>
      <c s="34" t="s">
        <v>100</v>
      </c>
      <c s="34" t="s">
        <v>443</v>
      </c>
      <c s="35" t="s">
        <v>51</v>
      </c>
      <c s="6" t="s">
        <v>444</v>
      </c>
      <c s="36" t="s">
        <v>65</v>
      </c>
      <c s="37">
        <v>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405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496</v>
      </c>
    </row>
    <row r="66" spans="1:5" ht="12.75">
      <c r="A66" t="s">
        <v>59</v>
      </c>
      <c r="E66" s="39" t="s">
        <v>407</v>
      </c>
    </row>
    <row r="67" spans="1:13" ht="12.75">
      <c r="A67" t="s">
        <v>46</v>
      </c>
      <c r="C67" s="31" t="s">
        <v>83</v>
      </c>
      <c r="E67" s="33" t="s">
        <v>497</v>
      </c>
      <c r="J67" s="32">
        <f>0</f>
      </c>
      <c s="32">
        <f>0</f>
      </c>
      <c s="32">
        <f>0+L68+L72+L76+L80+L84+L88+L92+L96+L100+L104+L108+L112+L116</f>
      </c>
      <c s="32">
        <f>0+M68+M72+M76+M80+M84+M88+M92+M96+M100+M104+M108+M112+M116</f>
      </c>
    </row>
    <row r="68" spans="1:16" ht="12.75">
      <c r="A68" t="s">
        <v>49</v>
      </c>
      <c s="34" t="s">
        <v>104</v>
      </c>
      <c s="34" t="s">
        <v>498</v>
      </c>
      <c s="35" t="s">
        <v>51</v>
      </c>
      <c s="6" t="s">
        <v>499</v>
      </c>
      <c s="36" t="s">
        <v>65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405</v>
      </c>
      <c>
        <f>(M68*21)/100</f>
      </c>
      <c t="s">
        <v>27</v>
      </c>
    </row>
    <row r="69" spans="1:5" ht="12.75">
      <c r="A69" s="35" t="s">
        <v>55</v>
      </c>
      <c r="E69" s="39" t="s">
        <v>56</v>
      </c>
    </row>
    <row r="70" spans="1:5" ht="12.75">
      <c r="A70" s="35" t="s">
        <v>57</v>
      </c>
      <c r="E70" s="40" t="s">
        <v>436</v>
      </c>
    </row>
    <row r="71" spans="1:5" ht="12.75">
      <c r="A71" t="s">
        <v>59</v>
      </c>
      <c r="E71" s="39" t="s">
        <v>407</v>
      </c>
    </row>
    <row r="72" spans="1:16" ht="12.75">
      <c r="A72" t="s">
        <v>49</v>
      </c>
      <c s="34" t="s">
        <v>108</v>
      </c>
      <c s="34" t="s">
        <v>446</v>
      </c>
      <c s="35" t="s">
        <v>47</v>
      </c>
      <c s="6" t="s">
        <v>447</v>
      </c>
      <c s="36" t="s">
        <v>65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405</v>
      </c>
      <c>
        <f>(M72*21)/100</f>
      </c>
      <c t="s">
        <v>27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448</v>
      </c>
    </row>
    <row r="75" spans="1:5" ht="12.75">
      <c r="A75" t="s">
        <v>59</v>
      </c>
      <c r="E75" s="39" t="s">
        <v>407</v>
      </c>
    </row>
    <row r="76" spans="1:16" ht="12.75">
      <c r="A76" t="s">
        <v>49</v>
      </c>
      <c s="34" t="s">
        <v>112</v>
      </c>
      <c s="34" t="s">
        <v>446</v>
      </c>
      <c s="35" t="s">
        <v>27</v>
      </c>
      <c s="6" t="s">
        <v>449</v>
      </c>
      <c s="36" t="s">
        <v>65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405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450</v>
      </c>
    </row>
    <row r="79" spans="1:5" ht="12.75">
      <c r="A79" t="s">
        <v>59</v>
      </c>
      <c r="E79" s="39" t="s">
        <v>407</v>
      </c>
    </row>
    <row r="80" spans="1:16" ht="12.75">
      <c r="A80" t="s">
        <v>49</v>
      </c>
      <c s="34" t="s">
        <v>116</v>
      </c>
      <c s="34" t="s">
        <v>451</v>
      </c>
      <c s="35" t="s">
        <v>51</v>
      </c>
      <c s="6" t="s">
        <v>452</v>
      </c>
      <c s="36" t="s">
        <v>65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405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12.75">
      <c r="A82" s="35" t="s">
        <v>57</v>
      </c>
      <c r="E82" s="40" t="s">
        <v>453</v>
      </c>
    </row>
    <row r="83" spans="1:5" ht="12.75">
      <c r="A83" t="s">
        <v>59</v>
      </c>
      <c r="E83" s="39" t="s">
        <v>407</v>
      </c>
    </row>
    <row r="84" spans="1:16" ht="12.75">
      <c r="A84" t="s">
        <v>49</v>
      </c>
      <c s="34" t="s">
        <v>119</v>
      </c>
      <c s="34" t="s">
        <v>454</v>
      </c>
      <c s="35" t="s">
        <v>51</v>
      </c>
      <c s="6" t="s">
        <v>455</v>
      </c>
      <c s="36" t="s">
        <v>65</v>
      </c>
      <c s="37">
        <v>13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405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12.75">
      <c r="A86" s="35" t="s">
        <v>57</v>
      </c>
      <c r="E86" s="40" t="s">
        <v>500</v>
      </c>
    </row>
    <row r="87" spans="1:5" ht="12.75">
      <c r="A87" t="s">
        <v>59</v>
      </c>
      <c r="E87" s="39" t="s">
        <v>407</v>
      </c>
    </row>
    <row r="88" spans="1:16" ht="12.75">
      <c r="A88" t="s">
        <v>49</v>
      </c>
      <c s="34" t="s">
        <v>123</v>
      </c>
      <c s="34" t="s">
        <v>456</v>
      </c>
      <c s="35" t="s">
        <v>51</v>
      </c>
      <c s="6" t="s">
        <v>457</v>
      </c>
      <c s="36" t="s">
        <v>321</v>
      </c>
      <c s="37">
        <v>562.8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405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12.75">
      <c r="A90" s="35" t="s">
        <v>57</v>
      </c>
      <c r="E90" s="40" t="s">
        <v>501</v>
      </c>
    </row>
    <row r="91" spans="1:5" ht="12.75">
      <c r="A91" t="s">
        <v>59</v>
      </c>
      <c r="E91" s="39" t="s">
        <v>407</v>
      </c>
    </row>
    <row r="92" spans="1:16" ht="12.75">
      <c r="A92" t="s">
        <v>49</v>
      </c>
      <c s="34" t="s">
        <v>126</v>
      </c>
      <c s="34" t="s">
        <v>459</v>
      </c>
      <c s="35" t="s">
        <v>51</v>
      </c>
      <c s="6" t="s">
        <v>460</v>
      </c>
      <c s="36" t="s">
        <v>284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405</v>
      </c>
      <c>
        <f>(M92*21)/100</f>
      </c>
      <c t="s">
        <v>27</v>
      </c>
    </row>
    <row r="93" spans="1:5" ht="12.75">
      <c r="A93" s="35" t="s">
        <v>55</v>
      </c>
      <c r="E93" s="39" t="s">
        <v>461</v>
      </c>
    </row>
    <row r="94" spans="1:5" ht="12.75">
      <c r="A94" s="35" t="s">
        <v>57</v>
      </c>
      <c r="E94" s="40" t="s">
        <v>502</v>
      </c>
    </row>
    <row r="95" spans="1:5" ht="12.75">
      <c r="A95" t="s">
        <v>59</v>
      </c>
      <c r="E95" s="39" t="s">
        <v>407</v>
      </c>
    </row>
    <row r="96" spans="1:16" ht="12.75">
      <c r="A96" t="s">
        <v>49</v>
      </c>
      <c s="34" t="s">
        <v>129</v>
      </c>
      <c s="34" t="s">
        <v>463</v>
      </c>
      <c s="35" t="s">
        <v>51</v>
      </c>
      <c s="6" t="s">
        <v>464</v>
      </c>
      <c s="36" t="s">
        <v>284</v>
      </c>
      <c s="37">
        <v>285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405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12.75">
      <c r="A98" s="35" t="s">
        <v>57</v>
      </c>
      <c r="E98" s="40" t="s">
        <v>503</v>
      </c>
    </row>
    <row r="99" spans="1:5" ht="12.75">
      <c r="A99" t="s">
        <v>59</v>
      </c>
      <c r="E99" s="39" t="s">
        <v>407</v>
      </c>
    </row>
    <row r="100" spans="1:16" ht="25.5">
      <c r="A100" t="s">
        <v>49</v>
      </c>
      <c s="34" t="s">
        <v>135</v>
      </c>
      <c s="34" t="s">
        <v>504</v>
      </c>
      <c s="35" t="s">
        <v>51</v>
      </c>
      <c s="6" t="s">
        <v>505</v>
      </c>
      <c s="36" t="s">
        <v>468</v>
      </c>
      <c s="37">
        <v>2850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405</v>
      </c>
      <c>
        <f>(M100*21)/100</f>
      </c>
      <c t="s">
        <v>27</v>
      </c>
    </row>
    <row r="101" spans="1:5" ht="12.75">
      <c r="A101" s="35" t="s">
        <v>55</v>
      </c>
      <c r="E101" s="39" t="s">
        <v>56</v>
      </c>
    </row>
    <row r="102" spans="1:5" ht="12.75">
      <c r="A102" s="35" t="s">
        <v>57</v>
      </c>
      <c r="E102" s="40" t="s">
        <v>506</v>
      </c>
    </row>
    <row r="103" spans="1:5" ht="12.75">
      <c r="A103" t="s">
        <v>59</v>
      </c>
      <c r="E103" s="39" t="s">
        <v>407</v>
      </c>
    </row>
    <row r="104" spans="1:16" ht="25.5">
      <c r="A104" t="s">
        <v>49</v>
      </c>
      <c s="34" t="s">
        <v>142</v>
      </c>
      <c s="34" t="s">
        <v>466</v>
      </c>
      <c s="35" t="s">
        <v>51</v>
      </c>
      <c s="6" t="s">
        <v>467</v>
      </c>
      <c s="36" t="s">
        <v>468</v>
      </c>
      <c s="37">
        <v>1292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405</v>
      </c>
      <c>
        <f>(M104*21)/100</f>
      </c>
      <c t="s">
        <v>27</v>
      </c>
    </row>
    <row r="105" spans="1:5" ht="12.75">
      <c r="A105" s="35" t="s">
        <v>55</v>
      </c>
      <c r="E105" s="39" t="s">
        <v>507</v>
      </c>
    </row>
    <row r="106" spans="1:5" ht="12.75">
      <c r="A106" s="35" t="s">
        <v>57</v>
      </c>
      <c r="E106" s="40" t="s">
        <v>508</v>
      </c>
    </row>
    <row r="107" spans="1:5" ht="12.75">
      <c r="A107" t="s">
        <v>59</v>
      </c>
      <c r="E107" s="39" t="s">
        <v>407</v>
      </c>
    </row>
    <row r="108" spans="1:16" ht="25.5">
      <c r="A108" t="s">
        <v>49</v>
      </c>
      <c s="34" t="s">
        <v>145</v>
      </c>
      <c s="34" t="s">
        <v>509</v>
      </c>
      <c s="35" t="s">
        <v>51</v>
      </c>
      <c s="6" t="s">
        <v>510</v>
      </c>
      <c s="36" t="s">
        <v>53</v>
      </c>
      <c s="37">
        <v>150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405</v>
      </c>
      <c>
        <f>(M108*21)/100</f>
      </c>
      <c t="s">
        <v>27</v>
      </c>
    </row>
    <row r="109" spans="1:5" ht="12.75">
      <c r="A109" s="35" t="s">
        <v>55</v>
      </c>
      <c r="E109" s="39" t="s">
        <v>56</v>
      </c>
    </row>
    <row r="110" spans="1:5" ht="12.75">
      <c r="A110" s="35" t="s">
        <v>57</v>
      </c>
      <c r="E110" s="40" t="s">
        <v>511</v>
      </c>
    </row>
    <row r="111" spans="1:5" ht="12.75">
      <c r="A111" t="s">
        <v>59</v>
      </c>
      <c r="E111" s="39" t="s">
        <v>407</v>
      </c>
    </row>
    <row r="112" spans="1:16" ht="38.25">
      <c r="A112" t="s">
        <v>49</v>
      </c>
      <c s="34" t="s">
        <v>149</v>
      </c>
      <c s="34" t="s">
        <v>512</v>
      </c>
      <c s="35" t="s">
        <v>51</v>
      </c>
      <c s="6" t="s">
        <v>513</v>
      </c>
      <c s="36" t="s">
        <v>475</v>
      </c>
      <c s="37">
        <v>2211.94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405</v>
      </c>
      <c>
        <f>(M112*21)/100</f>
      </c>
      <c t="s">
        <v>27</v>
      </c>
    </row>
    <row r="113" spans="1:5" ht="12.75">
      <c r="A113" s="35" t="s">
        <v>55</v>
      </c>
      <c r="E113" s="39" t="s">
        <v>56</v>
      </c>
    </row>
    <row r="114" spans="1:5" ht="12.75">
      <c r="A114" s="35" t="s">
        <v>57</v>
      </c>
      <c r="E114" s="40" t="s">
        <v>514</v>
      </c>
    </row>
    <row r="115" spans="1:5" ht="12.75">
      <c r="A115" t="s">
        <v>59</v>
      </c>
      <c r="E115" s="39" t="s">
        <v>407</v>
      </c>
    </row>
    <row r="116" spans="1:16" ht="12.75">
      <c r="A116" t="s">
        <v>49</v>
      </c>
      <c s="34" t="s">
        <v>153</v>
      </c>
      <c s="34" t="s">
        <v>477</v>
      </c>
      <c s="35" t="s">
        <v>51</v>
      </c>
      <c s="6" t="s">
        <v>478</v>
      </c>
      <c s="36" t="s">
        <v>65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405</v>
      </c>
      <c>
        <f>(M116*21)/100</f>
      </c>
      <c t="s">
        <v>27</v>
      </c>
    </row>
    <row r="117" spans="1:5" ht="12.75">
      <c r="A117" s="35" t="s">
        <v>55</v>
      </c>
      <c r="E117" s="39" t="s">
        <v>56</v>
      </c>
    </row>
    <row r="118" spans="1:5" ht="12.75">
      <c r="A118" s="35" t="s">
        <v>57</v>
      </c>
      <c r="E118" s="40" t="s">
        <v>448</v>
      </c>
    </row>
    <row r="119" spans="1:5" ht="12.75">
      <c r="A119" t="s">
        <v>59</v>
      </c>
      <c r="E119" s="39" t="s">
        <v>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515</v>
      </c>
      <c r="E4" s="26" t="s">
        <v>516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519</v>
      </c>
      <c r="E8" s="30" t="s">
        <v>518</v>
      </c>
      <c r="J8" s="29">
        <f>0+J9+J14+J51+J60+J69</f>
      </c>
      <c s="29">
        <f>0+K9+K14+K51+K60+K69</f>
      </c>
      <c s="29">
        <f>0+L9+L14+L51+L60+L69</f>
      </c>
      <c s="29">
        <f>0+M9+M14+M51+M60+M69</f>
      </c>
    </row>
    <row r="9" spans="1:13" ht="12.75">
      <c r="A9" t="s">
        <v>46</v>
      </c>
      <c r="C9" s="31" t="s">
        <v>400</v>
      </c>
      <c r="E9" s="33" t="s">
        <v>401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520</v>
      </c>
      <c s="35" t="s">
        <v>47</v>
      </c>
      <c s="6" t="s">
        <v>521</v>
      </c>
      <c s="36" t="s">
        <v>404</v>
      </c>
      <c s="37">
        <v>93.696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522</v>
      </c>
    </row>
    <row r="13" spans="1:5" ht="12.75">
      <c r="A13" t="s">
        <v>59</v>
      </c>
      <c r="E13" s="39" t="s">
        <v>523</v>
      </c>
    </row>
    <row r="14" spans="1:13" ht="12.75">
      <c r="A14" t="s">
        <v>46</v>
      </c>
      <c r="C14" s="31" t="s">
        <v>47</v>
      </c>
      <c r="E14" s="33" t="s">
        <v>267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49</v>
      </c>
      <c s="34" t="s">
        <v>27</v>
      </c>
      <c s="34" t="s">
        <v>319</v>
      </c>
      <c s="35" t="s">
        <v>47</v>
      </c>
      <c s="6" t="s">
        <v>524</v>
      </c>
      <c s="36" t="s">
        <v>321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405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12.75">
      <c r="A17" s="35" t="s">
        <v>57</v>
      </c>
      <c r="E17" s="40" t="s">
        <v>525</v>
      </c>
    </row>
    <row r="18" spans="1:5" ht="12.75">
      <c r="A18" t="s">
        <v>59</v>
      </c>
      <c r="E18" s="39" t="s">
        <v>523</v>
      </c>
    </row>
    <row r="19" spans="1:16" ht="12.75">
      <c r="A19" t="s">
        <v>49</v>
      </c>
      <c s="34" t="s">
        <v>26</v>
      </c>
      <c s="34" t="s">
        <v>526</v>
      </c>
      <c s="35" t="s">
        <v>47</v>
      </c>
      <c s="6" t="s">
        <v>527</v>
      </c>
      <c s="36" t="s">
        <v>284</v>
      </c>
      <c s="37">
        <v>52.56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405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528</v>
      </c>
    </row>
    <row r="22" spans="1:5" ht="12.75">
      <c r="A22" t="s">
        <v>59</v>
      </c>
      <c r="E22" s="39" t="s">
        <v>523</v>
      </c>
    </row>
    <row r="23" spans="1:16" ht="12.75">
      <c r="A23" t="s">
        <v>49</v>
      </c>
      <c s="34" t="s">
        <v>66</v>
      </c>
      <c s="34" t="s">
        <v>529</v>
      </c>
      <c s="35" t="s">
        <v>47</v>
      </c>
      <c s="6" t="s">
        <v>530</v>
      </c>
      <c s="36" t="s">
        <v>284</v>
      </c>
      <c s="37">
        <v>946.08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405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531</v>
      </c>
    </row>
    <row r="26" spans="1:5" ht="12.75">
      <c r="A26" t="s">
        <v>59</v>
      </c>
      <c r="E26" s="39" t="s">
        <v>523</v>
      </c>
    </row>
    <row r="27" spans="1:16" ht="12.75">
      <c r="A27" t="s">
        <v>49</v>
      </c>
      <c s="34" t="s">
        <v>69</v>
      </c>
      <c s="34" t="s">
        <v>532</v>
      </c>
      <c s="35" t="s">
        <v>47</v>
      </c>
      <c s="6" t="s">
        <v>533</v>
      </c>
      <c s="36" t="s">
        <v>53</v>
      </c>
      <c s="37">
        <v>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405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534</v>
      </c>
    </row>
    <row r="30" spans="1:5" ht="12.75">
      <c r="A30" t="s">
        <v>59</v>
      </c>
      <c r="E30" s="39" t="s">
        <v>523</v>
      </c>
    </row>
    <row r="31" spans="1:16" ht="12.75">
      <c r="A31" t="s">
        <v>49</v>
      </c>
      <c s="34" t="s">
        <v>74</v>
      </c>
      <c s="34" t="s">
        <v>535</v>
      </c>
      <c s="35" t="s">
        <v>47</v>
      </c>
      <c s="6" t="s">
        <v>536</v>
      </c>
      <c s="36" t="s">
        <v>284</v>
      </c>
      <c s="37">
        <v>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405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537</v>
      </c>
    </row>
    <row r="34" spans="1:5" ht="12.75">
      <c r="A34" t="s">
        <v>59</v>
      </c>
      <c r="E34" s="39" t="s">
        <v>523</v>
      </c>
    </row>
    <row r="35" spans="1:16" ht="12.75">
      <c r="A35" t="s">
        <v>49</v>
      </c>
      <c s="34" t="s">
        <v>77</v>
      </c>
      <c s="34" t="s">
        <v>538</v>
      </c>
      <c s="35" t="s">
        <v>47</v>
      </c>
      <c s="6" t="s">
        <v>539</v>
      </c>
      <c s="36" t="s">
        <v>284</v>
      </c>
      <c s="37">
        <v>53.16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405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540</v>
      </c>
    </row>
    <row r="38" spans="1:5" ht="12.75">
      <c r="A38" t="s">
        <v>59</v>
      </c>
      <c r="E38" s="39" t="s">
        <v>523</v>
      </c>
    </row>
    <row r="39" spans="1:16" ht="12.75">
      <c r="A39" t="s">
        <v>49</v>
      </c>
      <c s="34" t="s">
        <v>80</v>
      </c>
      <c s="34" t="s">
        <v>541</v>
      </c>
      <c s="35" t="s">
        <v>47</v>
      </c>
      <c s="6" t="s">
        <v>542</v>
      </c>
      <c s="36" t="s">
        <v>284</v>
      </c>
      <c s="37">
        <v>17.4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405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543</v>
      </c>
    </row>
    <row r="42" spans="1:5" ht="12.75">
      <c r="A42" t="s">
        <v>59</v>
      </c>
      <c r="E42" s="39" t="s">
        <v>523</v>
      </c>
    </row>
    <row r="43" spans="1:16" ht="12.75">
      <c r="A43" t="s">
        <v>49</v>
      </c>
      <c s="34" t="s">
        <v>83</v>
      </c>
      <c s="34" t="s">
        <v>544</v>
      </c>
      <c s="35" t="s">
        <v>47</v>
      </c>
      <c s="6" t="s">
        <v>545</v>
      </c>
      <c s="36" t="s">
        <v>321</v>
      </c>
      <c s="37">
        <v>125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405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546</v>
      </c>
    </row>
    <row r="46" spans="1:5" ht="12.75">
      <c r="A46" t="s">
        <v>59</v>
      </c>
      <c r="E46" s="39" t="s">
        <v>523</v>
      </c>
    </row>
    <row r="47" spans="1:16" ht="12.75">
      <c r="A47" t="s">
        <v>49</v>
      </c>
      <c s="34" t="s">
        <v>86</v>
      </c>
      <c s="34" t="s">
        <v>547</v>
      </c>
      <c s="35" t="s">
        <v>47</v>
      </c>
      <c s="6" t="s">
        <v>548</v>
      </c>
      <c s="36" t="s">
        <v>321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405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525</v>
      </c>
    </row>
    <row r="50" spans="1:5" ht="12.75">
      <c r="A50" t="s">
        <v>59</v>
      </c>
      <c r="E50" s="39" t="s">
        <v>523</v>
      </c>
    </row>
    <row r="51" spans="1:13" ht="12.75">
      <c r="A51" t="s">
        <v>46</v>
      </c>
      <c r="C51" s="31" t="s">
        <v>27</v>
      </c>
      <c r="E51" s="33" t="s">
        <v>549</v>
      </c>
      <c r="J51" s="32">
        <f>0</f>
      </c>
      <c s="32">
        <f>0</f>
      </c>
      <c s="32">
        <f>0+L52+L56</f>
      </c>
      <c s="32">
        <f>0+M52+M56</f>
      </c>
    </row>
    <row r="52" spans="1:16" ht="12.75">
      <c r="A52" t="s">
        <v>49</v>
      </c>
      <c s="34" t="s">
        <v>89</v>
      </c>
      <c s="34" t="s">
        <v>550</v>
      </c>
      <c s="35" t="s">
        <v>47</v>
      </c>
      <c s="6" t="s">
        <v>551</v>
      </c>
      <c s="36" t="s">
        <v>53</v>
      </c>
      <c s="37">
        <v>15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405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534</v>
      </c>
    </row>
    <row r="55" spans="1:5" ht="12.75">
      <c r="A55" t="s">
        <v>59</v>
      </c>
      <c r="E55" s="39" t="s">
        <v>523</v>
      </c>
    </row>
    <row r="56" spans="1:16" ht="12.75">
      <c r="A56" t="s">
        <v>49</v>
      </c>
      <c s="34" t="s">
        <v>92</v>
      </c>
      <c s="34" t="s">
        <v>552</v>
      </c>
      <c s="35" t="s">
        <v>47</v>
      </c>
      <c s="6" t="s">
        <v>553</v>
      </c>
      <c s="36" t="s">
        <v>321</v>
      </c>
      <c s="37">
        <v>45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405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554</v>
      </c>
    </row>
    <row r="59" spans="1:5" ht="12.75">
      <c r="A59" t="s">
        <v>59</v>
      </c>
      <c r="E59" s="39" t="s">
        <v>523</v>
      </c>
    </row>
    <row r="60" spans="1:13" ht="12.75">
      <c r="A60" t="s">
        <v>46</v>
      </c>
      <c r="C60" s="31" t="s">
        <v>69</v>
      </c>
      <c r="E60" s="33" t="s">
        <v>416</v>
      </c>
      <c r="J60" s="32">
        <f>0</f>
      </c>
      <c s="32">
        <f>0</f>
      </c>
      <c s="32">
        <f>0+L61+L65</f>
      </c>
      <c s="32">
        <f>0+M61+M65</f>
      </c>
    </row>
    <row r="61" spans="1:16" ht="25.5">
      <c r="A61" t="s">
        <v>49</v>
      </c>
      <c s="34" t="s">
        <v>95</v>
      </c>
      <c s="34" t="s">
        <v>555</v>
      </c>
      <c s="35" t="s">
        <v>47</v>
      </c>
      <c s="6" t="s">
        <v>556</v>
      </c>
      <c s="36" t="s">
        <v>284</v>
      </c>
      <c s="37">
        <v>21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405</v>
      </c>
      <c>
        <f>(M61*21)/100</f>
      </c>
      <c t="s">
        <v>27</v>
      </c>
    </row>
    <row r="62" spans="1:5" ht="12.75">
      <c r="A62" s="35" t="s">
        <v>55</v>
      </c>
      <c r="E62" s="39" t="s">
        <v>56</v>
      </c>
    </row>
    <row r="63" spans="1:5" ht="12.75">
      <c r="A63" s="35" t="s">
        <v>57</v>
      </c>
      <c r="E63" s="40" t="s">
        <v>557</v>
      </c>
    </row>
    <row r="64" spans="1:5" ht="12.75">
      <c r="A64" t="s">
        <v>59</v>
      </c>
      <c r="E64" s="39" t="s">
        <v>523</v>
      </c>
    </row>
    <row r="65" spans="1:16" ht="38.25">
      <c r="A65" t="s">
        <v>49</v>
      </c>
      <c s="34" t="s">
        <v>100</v>
      </c>
      <c s="34" t="s">
        <v>558</v>
      </c>
      <c s="35" t="s">
        <v>47</v>
      </c>
      <c s="6" t="s">
        <v>559</v>
      </c>
      <c s="36" t="s">
        <v>284</v>
      </c>
      <c s="37">
        <v>19.8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405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560</v>
      </c>
    </row>
    <row r="68" spans="1:5" ht="12.75">
      <c r="A68" t="s">
        <v>59</v>
      </c>
      <c r="E68" s="39" t="s">
        <v>523</v>
      </c>
    </row>
    <row r="69" spans="1:13" ht="12.75">
      <c r="A69" t="s">
        <v>46</v>
      </c>
      <c r="C69" s="31" t="s">
        <v>80</v>
      </c>
      <c r="E69" s="33" t="s">
        <v>561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104</v>
      </c>
      <c s="34" t="s">
        <v>562</v>
      </c>
      <c s="35" t="s">
        <v>47</v>
      </c>
      <c s="6" t="s">
        <v>563</v>
      </c>
      <c s="36" t="s">
        <v>53</v>
      </c>
      <c s="37">
        <v>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405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564</v>
      </c>
    </row>
    <row r="73" spans="1:5" ht="12.75">
      <c r="A73" t="s">
        <v>59</v>
      </c>
      <c r="E73" s="39" t="s">
        <v>523</v>
      </c>
    </row>
    <row r="74" spans="1:16" ht="12.75">
      <c r="A74" t="s">
        <v>49</v>
      </c>
      <c s="34" t="s">
        <v>108</v>
      </c>
      <c s="34" t="s">
        <v>565</v>
      </c>
      <c s="35" t="s">
        <v>47</v>
      </c>
      <c s="6" t="s">
        <v>566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405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450</v>
      </c>
    </row>
    <row r="77" spans="1:5" ht="12.75">
      <c r="A77" t="s">
        <v>59</v>
      </c>
      <c r="E77" s="39" t="s">
        <v>523</v>
      </c>
    </row>
    <row r="78" spans="1:16" ht="12.75">
      <c r="A78" t="s">
        <v>49</v>
      </c>
      <c s="34" t="s">
        <v>112</v>
      </c>
      <c s="34" t="s">
        <v>567</v>
      </c>
      <c s="35" t="s">
        <v>47</v>
      </c>
      <c s="6" t="s">
        <v>568</v>
      </c>
      <c s="36" t="s">
        <v>569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405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453</v>
      </c>
    </row>
    <row r="81" spans="1:5" ht="12.75">
      <c r="A81" t="s">
        <v>59</v>
      </c>
      <c r="E81" s="39" t="s">
        <v>523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515</v>
      </c>
      <c r="E4" s="26" t="s">
        <v>516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572</v>
      </c>
      <c r="E8" s="30" t="s">
        <v>571</v>
      </c>
      <c r="J8" s="29">
        <f>0+J9+J14+J59+J68+J81+J90+J103</f>
      </c>
      <c s="29">
        <f>0+K9+K14+K59+K68+K81+K90+K103</f>
      </c>
      <c s="29">
        <f>0+L9+L14+L59+L68+L81+L90+L103</f>
      </c>
      <c s="29">
        <f>0+M9+M14+M59+M68+M81+M90+M103</f>
      </c>
    </row>
    <row r="9" spans="1:13" ht="12.75">
      <c r="A9" t="s">
        <v>46</v>
      </c>
      <c r="C9" s="31" t="s">
        <v>400</v>
      </c>
      <c r="E9" s="33" t="s">
        <v>401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520</v>
      </c>
      <c s="35" t="s">
        <v>47</v>
      </c>
      <c s="6" t="s">
        <v>521</v>
      </c>
      <c s="36" t="s">
        <v>404</v>
      </c>
      <c s="37">
        <v>369.84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573</v>
      </c>
    </row>
    <row r="13" spans="1:5" ht="12.75">
      <c r="A13" t="s">
        <v>59</v>
      </c>
      <c r="E13" s="39" t="s">
        <v>407</v>
      </c>
    </row>
    <row r="14" spans="1:13" ht="12.75">
      <c r="A14" t="s">
        <v>46</v>
      </c>
      <c r="C14" s="31" t="s">
        <v>47</v>
      </c>
      <c r="E14" s="33" t="s">
        <v>267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12.75">
      <c r="A15" t="s">
        <v>49</v>
      </c>
      <c s="34" t="s">
        <v>27</v>
      </c>
      <c s="34" t="s">
        <v>319</v>
      </c>
      <c s="35" t="s">
        <v>47</v>
      </c>
      <c s="6" t="s">
        <v>524</v>
      </c>
      <c s="36" t="s">
        <v>321</v>
      </c>
      <c s="37">
        <v>150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405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12.75">
      <c r="A17" s="35" t="s">
        <v>57</v>
      </c>
      <c r="E17" s="40" t="s">
        <v>574</v>
      </c>
    </row>
    <row r="18" spans="1:5" ht="12.75">
      <c r="A18" t="s">
        <v>59</v>
      </c>
      <c r="E18" s="39" t="s">
        <v>407</v>
      </c>
    </row>
    <row r="19" spans="1:16" ht="12.75">
      <c r="A19" t="s">
        <v>49</v>
      </c>
      <c s="34" t="s">
        <v>26</v>
      </c>
      <c s="34" t="s">
        <v>526</v>
      </c>
      <c s="35" t="s">
        <v>47</v>
      </c>
      <c s="6" t="s">
        <v>527</v>
      </c>
      <c s="36" t="s">
        <v>284</v>
      </c>
      <c s="37">
        <v>52.5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405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575</v>
      </c>
    </row>
    <row r="22" spans="1:5" ht="12.75">
      <c r="A22" t="s">
        <v>59</v>
      </c>
      <c r="E22" s="39" t="s">
        <v>407</v>
      </c>
    </row>
    <row r="23" spans="1:16" ht="12.75">
      <c r="A23" t="s">
        <v>49</v>
      </c>
      <c s="34" t="s">
        <v>66</v>
      </c>
      <c s="34" t="s">
        <v>529</v>
      </c>
      <c s="35" t="s">
        <v>47</v>
      </c>
      <c s="6" t="s">
        <v>530</v>
      </c>
      <c s="36" t="s">
        <v>284</v>
      </c>
      <c s="37">
        <v>945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405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576</v>
      </c>
    </row>
    <row r="26" spans="1:5" ht="12.75">
      <c r="A26" t="s">
        <v>59</v>
      </c>
      <c r="E26" s="39" t="s">
        <v>407</v>
      </c>
    </row>
    <row r="27" spans="1:16" ht="12.75">
      <c r="A27" t="s">
        <v>49</v>
      </c>
      <c s="34" t="s">
        <v>69</v>
      </c>
      <c s="34" t="s">
        <v>532</v>
      </c>
      <c s="35" t="s">
        <v>47</v>
      </c>
      <c s="6" t="s">
        <v>533</v>
      </c>
      <c s="36" t="s">
        <v>53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405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577</v>
      </c>
    </row>
    <row r="30" spans="1:5" ht="12.75">
      <c r="A30" t="s">
        <v>59</v>
      </c>
      <c r="E30" s="39" t="s">
        <v>407</v>
      </c>
    </row>
    <row r="31" spans="1:16" ht="12.75">
      <c r="A31" t="s">
        <v>49</v>
      </c>
      <c s="34" t="s">
        <v>74</v>
      </c>
      <c s="34" t="s">
        <v>578</v>
      </c>
      <c s="35" t="s">
        <v>47</v>
      </c>
      <c s="6" t="s">
        <v>579</v>
      </c>
      <c s="36" t="s">
        <v>284</v>
      </c>
      <c s="37">
        <v>181.35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405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580</v>
      </c>
    </row>
    <row r="34" spans="1:5" ht="12.75">
      <c r="A34" t="s">
        <v>59</v>
      </c>
      <c r="E34" s="39" t="s">
        <v>407</v>
      </c>
    </row>
    <row r="35" spans="1:16" ht="12.75">
      <c r="A35" t="s">
        <v>49</v>
      </c>
      <c s="34" t="s">
        <v>77</v>
      </c>
      <c s="34" t="s">
        <v>581</v>
      </c>
      <c s="35" t="s">
        <v>47</v>
      </c>
      <c s="6" t="s">
        <v>530</v>
      </c>
      <c s="36" t="s">
        <v>284</v>
      </c>
      <c s="37">
        <v>3215.7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405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582</v>
      </c>
    </row>
    <row r="38" spans="1:5" ht="12.75">
      <c r="A38" t="s">
        <v>59</v>
      </c>
      <c r="E38" s="39" t="s">
        <v>407</v>
      </c>
    </row>
    <row r="39" spans="1:16" ht="12.75">
      <c r="A39" t="s">
        <v>49</v>
      </c>
      <c s="34" t="s">
        <v>80</v>
      </c>
      <c s="34" t="s">
        <v>538</v>
      </c>
      <c s="35" t="s">
        <v>47</v>
      </c>
      <c s="6" t="s">
        <v>539</v>
      </c>
      <c s="36" t="s">
        <v>284</v>
      </c>
      <c s="37">
        <v>231.15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405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583</v>
      </c>
    </row>
    <row r="42" spans="1:5" ht="12.75">
      <c r="A42" t="s">
        <v>59</v>
      </c>
      <c r="E42" s="39" t="s">
        <v>407</v>
      </c>
    </row>
    <row r="43" spans="1:16" ht="12.75">
      <c r="A43" t="s">
        <v>49</v>
      </c>
      <c s="34" t="s">
        <v>83</v>
      </c>
      <c s="34" t="s">
        <v>541</v>
      </c>
      <c s="35" t="s">
        <v>47</v>
      </c>
      <c s="6" t="s">
        <v>542</v>
      </c>
      <c s="36" t="s">
        <v>284</v>
      </c>
      <c s="37">
        <v>2.7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405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584</v>
      </c>
    </row>
    <row r="46" spans="1:5" ht="12.75">
      <c r="A46" t="s">
        <v>59</v>
      </c>
      <c r="E46" s="39" t="s">
        <v>407</v>
      </c>
    </row>
    <row r="47" spans="1:16" ht="12.75">
      <c r="A47" t="s">
        <v>49</v>
      </c>
      <c s="34" t="s">
        <v>86</v>
      </c>
      <c s="34" t="s">
        <v>585</v>
      </c>
      <c s="35" t="s">
        <v>47</v>
      </c>
      <c s="6" t="s">
        <v>586</v>
      </c>
      <c s="36" t="s">
        <v>284</v>
      </c>
      <c s="37">
        <v>24.96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405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587</v>
      </c>
    </row>
    <row r="50" spans="1:5" ht="12.75">
      <c r="A50" t="s">
        <v>59</v>
      </c>
      <c r="E50" s="39" t="s">
        <v>407</v>
      </c>
    </row>
    <row r="51" spans="1:16" ht="12.75">
      <c r="A51" t="s">
        <v>49</v>
      </c>
      <c s="34" t="s">
        <v>89</v>
      </c>
      <c s="34" t="s">
        <v>544</v>
      </c>
      <c s="35" t="s">
        <v>47</v>
      </c>
      <c s="6" t="s">
        <v>545</v>
      </c>
      <c s="36" t="s">
        <v>321</v>
      </c>
      <c s="37">
        <v>900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405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588</v>
      </c>
    </row>
    <row r="54" spans="1:5" ht="12.75">
      <c r="A54" t="s">
        <v>59</v>
      </c>
      <c r="E54" s="39" t="s">
        <v>407</v>
      </c>
    </row>
    <row r="55" spans="1:16" ht="12.75">
      <c r="A55" t="s">
        <v>49</v>
      </c>
      <c s="34" t="s">
        <v>92</v>
      </c>
      <c s="34" t="s">
        <v>547</v>
      </c>
      <c s="35" t="s">
        <v>47</v>
      </c>
      <c s="6" t="s">
        <v>548</v>
      </c>
      <c s="36" t="s">
        <v>321</v>
      </c>
      <c s="37">
        <v>195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405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589</v>
      </c>
    </row>
    <row r="58" spans="1:5" ht="12.75">
      <c r="A58" t="s">
        <v>59</v>
      </c>
      <c r="E58" s="39" t="s">
        <v>407</v>
      </c>
    </row>
    <row r="59" spans="1:13" ht="12.75">
      <c r="A59" t="s">
        <v>46</v>
      </c>
      <c r="C59" s="31" t="s">
        <v>27</v>
      </c>
      <c r="E59" s="33" t="s">
        <v>549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95</v>
      </c>
      <c s="34" t="s">
        <v>550</v>
      </c>
      <c s="35" t="s">
        <v>47</v>
      </c>
      <c s="6" t="s">
        <v>551</v>
      </c>
      <c s="36" t="s">
        <v>53</v>
      </c>
      <c s="37">
        <v>15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405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534</v>
      </c>
    </row>
    <row r="63" spans="1:5" ht="12.75">
      <c r="A63" t="s">
        <v>59</v>
      </c>
      <c r="E63" s="39" t="s">
        <v>407</v>
      </c>
    </row>
    <row r="64" spans="1:16" ht="12.75">
      <c r="A64" t="s">
        <v>49</v>
      </c>
      <c s="34" t="s">
        <v>100</v>
      </c>
      <c s="34" t="s">
        <v>552</v>
      </c>
      <c s="35" t="s">
        <v>47</v>
      </c>
      <c s="6" t="s">
        <v>553</v>
      </c>
      <c s="36" t="s">
        <v>321</v>
      </c>
      <c s="37">
        <v>45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405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554</v>
      </c>
    </row>
    <row r="67" spans="1:5" ht="12.75">
      <c r="A67" t="s">
        <v>59</v>
      </c>
      <c r="E67" s="39" t="s">
        <v>407</v>
      </c>
    </row>
    <row r="68" spans="1:13" ht="12.75">
      <c r="A68" t="s">
        <v>46</v>
      </c>
      <c r="C68" s="31" t="s">
        <v>66</v>
      </c>
      <c r="E68" s="33" t="s">
        <v>590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104</v>
      </c>
      <c s="34" t="s">
        <v>591</v>
      </c>
      <c s="35" t="s">
        <v>47</v>
      </c>
      <c s="6" t="s">
        <v>592</v>
      </c>
      <c s="36" t="s">
        <v>284</v>
      </c>
      <c s="37">
        <v>0.72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405</v>
      </c>
      <c>
        <f>(M69*21)/100</f>
      </c>
      <c t="s">
        <v>27</v>
      </c>
    </row>
    <row r="70" spans="1:5" ht="12.75">
      <c r="A70" s="35" t="s">
        <v>55</v>
      </c>
      <c r="E70" s="39" t="s">
        <v>56</v>
      </c>
    </row>
    <row r="71" spans="1:5" ht="12.75">
      <c r="A71" s="35" t="s">
        <v>57</v>
      </c>
      <c r="E71" s="40" t="s">
        <v>593</v>
      </c>
    </row>
    <row r="72" spans="1:5" ht="12.75">
      <c r="A72" t="s">
        <v>59</v>
      </c>
      <c r="E72" s="39" t="s">
        <v>407</v>
      </c>
    </row>
    <row r="73" spans="1:16" ht="12.75">
      <c r="A73" t="s">
        <v>49</v>
      </c>
      <c s="34" t="s">
        <v>108</v>
      </c>
      <c s="34" t="s">
        <v>594</v>
      </c>
      <c s="35" t="s">
        <v>47</v>
      </c>
      <c s="6" t="s">
        <v>595</v>
      </c>
      <c s="36" t="s">
        <v>284</v>
      </c>
      <c s="37">
        <v>1.95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405</v>
      </c>
      <c>
        <f>(M73*21)/100</f>
      </c>
      <c t="s">
        <v>27</v>
      </c>
    </row>
    <row r="74" spans="1:5" ht="12.75">
      <c r="A74" s="35" t="s">
        <v>55</v>
      </c>
      <c r="E74" s="39" t="s">
        <v>56</v>
      </c>
    </row>
    <row r="75" spans="1:5" ht="12.75">
      <c r="A75" s="35" t="s">
        <v>57</v>
      </c>
      <c r="E75" s="40" t="s">
        <v>596</v>
      </c>
    </row>
    <row r="76" spans="1:5" ht="12.75">
      <c r="A76" t="s">
        <v>59</v>
      </c>
      <c r="E76" s="39" t="s">
        <v>407</v>
      </c>
    </row>
    <row r="77" spans="1:16" ht="12.75">
      <c r="A77" t="s">
        <v>49</v>
      </c>
      <c s="34" t="s">
        <v>112</v>
      </c>
      <c s="34" t="s">
        <v>597</v>
      </c>
      <c s="35" t="s">
        <v>47</v>
      </c>
      <c s="6" t="s">
        <v>598</v>
      </c>
      <c s="36" t="s">
        <v>284</v>
      </c>
      <c s="37">
        <v>1.44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405</v>
      </c>
      <c>
        <f>(M77*21)/100</f>
      </c>
      <c t="s">
        <v>27</v>
      </c>
    </row>
    <row r="78" spans="1:5" ht="12.75">
      <c r="A78" s="35" t="s">
        <v>55</v>
      </c>
      <c r="E78" s="39" t="s">
        <v>56</v>
      </c>
    </row>
    <row r="79" spans="1:5" ht="12.75">
      <c r="A79" s="35" t="s">
        <v>57</v>
      </c>
      <c r="E79" s="40" t="s">
        <v>599</v>
      </c>
    </row>
    <row r="80" spans="1:5" ht="12.75">
      <c r="A80" t="s">
        <v>59</v>
      </c>
      <c r="E80" s="39" t="s">
        <v>407</v>
      </c>
    </row>
    <row r="81" spans="1:13" ht="12.75">
      <c r="A81" t="s">
        <v>46</v>
      </c>
      <c r="C81" s="31" t="s">
        <v>69</v>
      </c>
      <c r="E81" s="33" t="s">
        <v>416</v>
      </c>
      <c r="J81" s="32">
        <f>0</f>
      </c>
      <c s="32">
        <f>0</f>
      </c>
      <c s="32">
        <f>0+L82+L86</f>
      </c>
      <c s="32">
        <f>0+M82+M86</f>
      </c>
    </row>
    <row r="82" spans="1:16" ht="25.5">
      <c r="A82" t="s">
        <v>49</v>
      </c>
      <c s="34" t="s">
        <v>116</v>
      </c>
      <c s="34" t="s">
        <v>555</v>
      </c>
      <c s="35" t="s">
        <v>47</v>
      </c>
      <c s="6" t="s">
        <v>556</v>
      </c>
      <c s="36" t="s">
        <v>284</v>
      </c>
      <c s="37">
        <v>21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405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557</v>
      </c>
    </row>
    <row r="85" spans="1:5" ht="12.75">
      <c r="A85" t="s">
        <v>59</v>
      </c>
      <c r="E85" s="39" t="s">
        <v>407</v>
      </c>
    </row>
    <row r="86" spans="1:16" ht="38.25">
      <c r="A86" t="s">
        <v>49</v>
      </c>
      <c s="34" t="s">
        <v>119</v>
      </c>
      <c s="34" t="s">
        <v>558</v>
      </c>
      <c s="35" t="s">
        <v>47</v>
      </c>
      <c s="6" t="s">
        <v>600</v>
      </c>
      <c s="36" t="s">
        <v>284</v>
      </c>
      <c s="37">
        <v>19.8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405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560</v>
      </c>
    </row>
    <row r="89" spans="1:5" ht="12.75">
      <c r="A89" t="s">
        <v>59</v>
      </c>
      <c r="E89" s="39" t="s">
        <v>407</v>
      </c>
    </row>
    <row r="90" spans="1:13" ht="12.75">
      <c r="A90" t="s">
        <v>46</v>
      </c>
      <c r="C90" s="31" t="s">
        <v>80</v>
      </c>
      <c r="E90" s="33" t="s">
        <v>561</v>
      </c>
      <c r="J90" s="32">
        <f>0</f>
      </c>
      <c s="32">
        <f>0</f>
      </c>
      <c s="32">
        <f>0+L91+L95+L99</f>
      </c>
      <c s="32">
        <f>0+M91+M95+M99</f>
      </c>
    </row>
    <row r="91" spans="1:16" ht="12.75">
      <c r="A91" t="s">
        <v>49</v>
      </c>
      <c s="34" t="s">
        <v>123</v>
      </c>
      <c s="34" t="s">
        <v>562</v>
      </c>
      <c s="35" t="s">
        <v>47</v>
      </c>
      <c s="6" t="s">
        <v>563</v>
      </c>
      <c s="36" t="s">
        <v>53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405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601</v>
      </c>
    </row>
    <row r="94" spans="1:5" ht="12.75">
      <c r="A94" t="s">
        <v>59</v>
      </c>
      <c r="E94" s="39" t="s">
        <v>407</v>
      </c>
    </row>
    <row r="95" spans="1:16" ht="12.75">
      <c r="A95" t="s">
        <v>49</v>
      </c>
      <c s="34" t="s">
        <v>126</v>
      </c>
      <c s="34" t="s">
        <v>602</v>
      </c>
      <c s="35" t="s">
        <v>47</v>
      </c>
      <c s="6" t="s">
        <v>603</v>
      </c>
      <c s="36" t="s">
        <v>53</v>
      </c>
      <c s="37">
        <v>19.5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405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604</v>
      </c>
    </row>
    <row r="98" spans="1:5" ht="12.75">
      <c r="A98" t="s">
        <v>59</v>
      </c>
      <c r="E98" s="39" t="s">
        <v>407</v>
      </c>
    </row>
    <row r="99" spans="1:16" ht="12.75">
      <c r="A99" t="s">
        <v>49</v>
      </c>
      <c s="34" t="s">
        <v>129</v>
      </c>
      <c s="34" t="s">
        <v>567</v>
      </c>
      <c s="35" t="s">
        <v>47</v>
      </c>
      <c s="6" t="s">
        <v>568</v>
      </c>
      <c s="36" t="s">
        <v>569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405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453</v>
      </c>
    </row>
    <row r="102" spans="1:5" ht="12.75">
      <c r="A102" t="s">
        <v>59</v>
      </c>
      <c r="E102" s="39" t="s">
        <v>407</v>
      </c>
    </row>
    <row r="103" spans="1:13" ht="12.75">
      <c r="A103" t="s">
        <v>46</v>
      </c>
      <c r="C103" s="31" t="s">
        <v>83</v>
      </c>
      <c r="E103" s="33" t="s">
        <v>445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135</v>
      </c>
      <c s="34" t="s">
        <v>605</v>
      </c>
      <c s="35" t="s">
        <v>47</v>
      </c>
      <c s="6" t="s">
        <v>606</v>
      </c>
      <c s="36" t="s">
        <v>53</v>
      </c>
      <c s="37">
        <v>130.5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405</v>
      </c>
      <c>
        <f>(M104*21)/100</f>
      </c>
      <c t="s">
        <v>27</v>
      </c>
    </row>
    <row r="105" spans="1:5" ht="12.75">
      <c r="A105" s="35" t="s">
        <v>55</v>
      </c>
      <c r="E105" s="39" t="s">
        <v>56</v>
      </c>
    </row>
    <row r="106" spans="1:5" ht="12.75">
      <c r="A106" s="35" t="s">
        <v>57</v>
      </c>
      <c r="E106" s="40" t="s">
        <v>607</v>
      </c>
    </row>
    <row r="107" spans="1:5" ht="12.75">
      <c r="A107" t="s">
        <v>59</v>
      </c>
      <c r="E107" s="39" t="s">
        <v>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608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608</v>
      </c>
      <c r="E4" s="26" t="s">
        <v>609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612</v>
      </c>
      <c r="E8" s="30" t="s">
        <v>611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46</v>
      </c>
      <c r="C9" s="31" t="s">
        <v>400</v>
      </c>
      <c r="E9" s="33" t="s">
        <v>401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520</v>
      </c>
      <c s="35" t="s">
        <v>47</v>
      </c>
      <c s="6" t="s">
        <v>613</v>
      </c>
      <c s="36" t="s">
        <v>404</v>
      </c>
      <c s="37">
        <v>10.4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614</v>
      </c>
    </row>
    <row r="13" spans="1:5" ht="12.75">
      <c r="A13" t="s">
        <v>59</v>
      </c>
      <c r="E13" s="39" t="s">
        <v>407</v>
      </c>
    </row>
    <row r="14" spans="1:16" ht="25.5">
      <c r="A14" t="s">
        <v>49</v>
      </c>
      <c s="34" t="s">
        <v>27</v>
      </c>
      <c s="34" t="s">
        <v>615</v>
      </c>
      <c s="35" t="s">
        <v>47</v>
      </c>
      <c s="6" t="s">
        <v>616</v>
      </c>
      <c s="36" t="s">
        <v>404</v>
      </c>
      <c s="37">
        <v>24.987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405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617</v>
      </c>
    </row>
    <row r="17" spans="1:5" ht="12.75">
      <c r="A17" t="s">
        <v>59</v>
      </c>
      <c r="E17" s="39" t="s">
        <v>407</v>
      </c>
    </row>
    <row r="18" spans="1:13" ht="12.75">
      <c r="A18" t="s">
        <v>46</v>
      </c>
      <c r="C18" s="31" t="s">
        <v>47</v>
      </c>
      <c r="E18" s="33" t="s">
        <v>267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618</v>
      </c>
      <c s="35" t="s">
        <v>47</v>
      </c>
      <c s="6" t="s">
        <v>619</v>
      </c>
      <c s="36" t="s">
        <v>284</v>
      </c>
      <c s="37">
        <v>9.874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405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620</v>
      </c>
    </row>
    <row r="22" spans="1:5" ht="12.75">
      <c r="A22" t="s">
        <v>59</v>
      </c>
      <c r="E22" s="39" t="s">
        <v>407</v>
      </c>
    </row>
    <row r="23" spans="1:16" ht="12.75">
      <c r="A23" t="s">
        <v>49</v>
      </c>
      <c s="34" t="s">
        <v>66</v>
      </c>
      <c s="34" t="s">
        <v>621</v>
      </c>
      <c s="35" t="s">
        <v>47</v>
      </c>
      <c s="6" t="s">
        <v>622</v>
      </c>
      <c s="36" t="s">
        <v>475</v>
      </c>
      <c s="37">
        <v>408.784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405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623</v>
      </c>
    </row>
    <row r="26" spans="1:5" ht="12.75">
      <c r="A26" t="s">
        <v>59</v>
      </c>
      <c r="E26" s="39" t="s">
        <v>407</v>
      </c>
    </row>
    <row r="27" spans="1:16" ht="12.75">
      <c r="A27" t="s">
        <v>49</v>
      </c>
      <c s="34" t="s">
        <v>69</v>
      </c>
      <c s="34" t="s">
        <v>526</v>
      </c>
      <c s="35" t="s">
        <v>47</v>
      </c>
      <c s="6" t="s">
        <v>527</v>
      </c>
      <c s="36" t="s">
        <v>284</v>
      </c>
      <c s="37">
        <v>6.5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405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624</v>
      </c>
    </row>
    <row r="30" spans="1:5" ht="12.75">
      <c r="A30" t="s">
        <v>59</v>
      </c>
      <c r="E30" s="39" t="s">
        <v>407</v>
      </c>
    </row>
    <row r="31" spans="1:16" ht="12.75">
      <c r="A31" t="s">
        <v>49</v>
      </c>
      <c s="34" t="s">
        <v>74</v>
      </c>
      <c s="34" t="s">
        <v>529</v>
      </c>
      <c s="35" t="s">
        <v>47</v>
      </c>
      <c s="6" t="s">
        <v>530</v>
      </c>
      <c s="36" t="s">
        <v>284</v>
      </c>
      <c s="37">
        <v>117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405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625</v>
      </c>
    </row>
    <row r="34" spans="1:5" ht="12.75">
      <c r="A34" t="s">
        <v>59</v>
      </c>
      <c r="E34" s="39" t="s">
        <v>407</v>
      </c>
    </row>
    <row r="35" spans="1:16" ht="12.75">
      <c r="A35" t="s">
        <v>49</v>
      </c>
      <c s="34" t="s">
        <v>77</v>
      </c>
      <c s="34" t="s">
        <v>538</v>
      </c>
      <c s="35" t="s">
        <v>47</v>
      </c>
      <c s="6" t="s">
        <v>626</v>
      </c>
      <c s="36" t="s">
        <v>284</v>
      </c>
      <c s="37">
        <v>6.5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405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627</v>
      </c>
    </row>
    <row r="38" spans="1:5" ht="12.75">
      <c r="A38" t="s">
        <v>59</v>
      </c>
      <c r="E38" s="39" t="s">
        <v>407</v>
      </c>
    </row>
    <row r="39" spans="1:13" ht="12.75">
      <c r="A39" t="s">
        <v>46</v>
      </c>
      <c r="C39" s="31" t="s">
        <v>69</v>
      </c>
      <c r="E39" s="33" t="s">
        <v>416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49</v>
      </c>
      <c s="34" t="s">
        <v>80</v>
      </c>
      <c s="34" t="s">
        <v>628</v>
      </c>
      <c s="35" t="s">
        <v>47</v>
      </c>
      <c s="6" t="s">
        <v>629</v>
      </c>
      <c s="36" t="s">
        <v>284</v>
      </c>
      <c s="37">
        <v>8.26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405</v>
      </c>
      <c>
        <f>(M40*21)/100</f>
      </c>
      <c t="s">
        <v>27</v>
      </c>
    </row>
    <row r="41" spans="1:5" ht="12.75">
      <c r="A41" s="35" t="s">
        <v>55</v>
      </c>
      <c r="E41" s="39" t="s">
        <v>56</v>
      </c>
    </row>
    <row r="42" spans="1:5" ht="12.75">
      <c r="A42" s="35" t="s">
        <v>57</v>
      </c>
      <c r="E42" s="40" t="s">
        <v>630</v>
      </c>
    </row>
    <row r="43" spans="1:5" ht="12.75">
      <c r="A43" t="s">
        <v>59</v>
      </c>
      <c r="E43" s="39" t="s">
        <v>407</v>
      </c>
    </row>
    <row r="44" spans="1:16" ht="12.75">
      <c r="A44" t="s">
        <v>49</v>
      </c>
      <c s="34" t="s">
        <v>83</v>
      </c>
      <c s="34" t="s">
        <v>631</v>
      </c>
      <c s="35" t="s">
        <v>47</v>
      </c>
      <c s="6" t="s">
        <v>632</v>
      </c>
      <c s="36" t="s">
        <v>321</v>
      </c>
      <c s="37">
        <v>105.336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405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633</v>
      </c>
    </row>
    <row r="47" spans="1:5" ht="12.75">
      <c r="A47" t="s">
        <v>59</v>
      </c>
      <c r="E47" s="39" t="s">
        <v>407</v>
      </c>
    </row>
    <row r="48" spans="1:16" ht="12.75">
      <c r="A48" t="s">
        <v>49</v>
      </c>
      <c s="34" t="s">
        <v>86</v>
      </c>
      <c s="34" t="s">
        <v>634</v>
      </c>
      <c s="35" t="s">
        <v>47</v>
      </c>
      <c s="6" t="s">
        <v>635</v>
      </c>
      <c s="36" t="s">
        <v>321</v>
      </c>
      <c s="37">
        <v>105.336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405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633</v>
      </c>
    </row>
    <row r="51" spans="1:5" ht="12.75">
      <c r="A51" t="s">
        <v>59</v>
      </c>
      <c r="E51" s="39" t="s">
        <v>407</v>
      </c>
    </row>
    <row r="52" spans="1:16" ht="12.75">
      <c r="A52" t="s">
        <v>49</v>
      </c>
      <c s="34" t="s">
        <v>89</v>
      </c>
      <c s="34" t="s">
        <v>636</v>
      </c>
      <c s="35" t="s">
        <v>47</v>
      </c>
      <c s="6" t="s">
        <v>637</v>
      </c>
      <c s="36" t="s">
        <v>321</v>
      </c>
      <c s="37">
        <v>38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405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638</v>
      </c>
    </row>
    <row r="55" spans="1:5" ht="12.75">
      <c r="A55" t="s">
        <v>59</v>
      </c>
      <c r="E55" s="39" t="s">
        <v>407</v>
      </c>
    </row>
    <row r="56" spans="1:13" ht="12.75">
      <c r="A56" t="s">
        <v>46</v>
      </c>
      <c r="C56" s="31" t="s">
        <v>83</v>
      </c>
      <c r="E56" s="33" t="s">
        <v>445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92</v>
      </c>
      <c s="34" t="s">
        <v>639</v>
      </c>
      <c s="35" t="s">
        <v>47</v>
      </c>
      <c s="6" t="s">
        <v>640</v>
      </c>
      <c s="36" t="s">
        <v>321</v>
      </c>
      <c s="37">
        <v>6.6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405</v>
      </c>
      <c>
        <f>(M57*21)/100</f>
      </c>
      <c t="s">
        <v>27</v>
      </c>
    </row>
    <row r="58" spans="1:5" ht="12.75">
      <c r="A58" s="35" t="s">
        <v>55</v>
      </c>
      <c r="E58" s="39" t="s">
        <v>56</v>
      </c>
    </row>
    <row r="59" spans="1:5" ht="12.75">
      <c r="A59" s="35" t="s">
        <v>57</v>
      </c>
      <c r="E59" s="40" t="s">
        <v>641</v>
      </c>
    </row>
    <row r="60" spans="1:5" ht="12.75">
      <c r="A60" t="s">
        <v>59</v>
      </c>
      <c r="E60" s="39" t="s">
        <v>407</v>
      </c>
    </row>
    <row r="61" spans="1:16" ht="25.5">
      <c r="A61" t="s">
        <v>49</v>
      </c>
      <c s="34" t="s">
        <v>95</v>
      </c>
      <c s="34" t="s">
        <v>642</v>
      </c>
      <c s="35" t="s">
        <v>47</v>
      </c>
      <c s="6" t="s">
        <v>643</v>
      </c>
      <c s="36" t="s">
        <v>53</v>
      </c>
      <c s="37">
        <v>20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405</v>
      </c>
      <c>
        <f>(M61*21)/100</f>
      </c>
      <c t="s">
        <v>27</v>
      </c>
    </row>
    <row r="62" spans="1:5" ht="12.75">
      <c r="A62" s="35" t="s">
        <v>55</v>
      </c>
      <c r="E62" s="39" t="s">
        <v>56</v>
      </c>
    </row>
    <row r="63" spans="1:5" ht="12.75">
      <c r="A63" s="35" t="s">
        <v>57</v>
      </c>
      <c r="E63" s="40" t="s">
        <v>644</v>
      </c>
    </row>
    <row r="64" spans="1:5" ht="12.75">
      <c r="A64" t="s">
        <v>59</v>
      </c>
      <c r="E64" s="39" t="s">
        <v>407</v>
      </c>
    </row>
    <row r="65" spans="1:16" ht="12.75">
      <c r="A65" t="s">
        <v>49</v>
      </c>
      <c s="34" t="s">
        <v>100</v>
      </c>
      <c s="34" t="s">
        <v>645</v>
      </c>
      <c s="35" t="s">
        <v>47</v>
      </c>
      <c s="6" t="s">
        <v>646</v>
      </c>
      <c s="36" t="s">
        <v>321</v>
      </c>
      <c s="37">
        <v>6.6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405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641</v>
      </c>
    </row>
    <row r="68" spans="1:5" ht="12.75">
      <c r="A68" t="s">
        <v>59</v>
      </c>
      <c r="E68" s="39" t="s">
        <v>407</v>
      </c>
    </row>
    <row r="69" spans="1:16" ht="25.5">
      <c r="A69" t="s">
        <v>49</v>
      </c>
      <c s="34" t="s">
        <v>104</v>
      </c>
      <c s="34" t="s">
        <v>647</v>
      </c>
      <c s="35" t="s">
        <v>47</v>
      </c>
      <c s="6" t="s">
        <v>648</v>
      </c>
      <c s="36" t="s">
        <v>475</v>
      </c>
      <c s="37">
        <v>90.288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405</v>
      </c>
      <c>
        <f>(M69*21)/100</f>
      </c>
      <c t="s">
        <v>27</v>
      </c>
    </row>
    <row r="70" spans="1:5" ht="12.75">
      <c r="A70" s="35" t="s">
        <v>55</v>
      </c>
      <c r="E70" s="39" t="s">
        <v>56</v>
      </c>
    </row>
    <row r="71" spans="1:5" ht="12.75">
      <c r="A71" s="35" t="s">
        <v>57</v>
      </c>
      <c r="E71" s="40" t="s">
        <v>649</v>
      </c>
    </row>
    <row r="72" spans="1:5" ht="12.75">
      <c r="A72" t="s">
        <v>59</v>
      </c>
      <c r="E72" s="39" t="s">
        <v>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