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A.1.1 - Práce na ŽSv a ŽS..." sheetId="2" r:id="rId2"/>
    <sheet name="A.1.2 - Materiál zajištěn..." sheetId="3" r:id="rId3"/>
    <sheet name="A.1.3 - Práce na přejezde..." sheetId="4" r:id="rId4"/>
    <sheet name="A.2.1 - Práce na ŽSv a ŽS..." sheetId="5" r:id="rId5"/>
    <sheet name="A.2.2 - Materiál zajištěn..." sheetId="6" r:id="rId6"/>
    <sheet name="A.2.3 - Práce na přejezdu..." sheetId="7" r:id="rId7"/>
    <sheet name="A.3.1 - Práce na ŽSv a ŽS..." sheetId="8" r:id="rId8"/>
    <sheet name="A.3.2 - Materiál zajištěn..." sheetId="9" r:id="rId9"/>
    <sheet name="A.4 - Přeprava A.1 - A.3 ..." sheetId="10" r:id="rId10"/>
    <sheet name="A.5 - VON (Sborník SŽDC 2..." sheetId="11" r:id="rId11"/>
  </sheets>
  <definedNames>
    <definedName name="_xlnm.Print_Area" localSheetId="0">'Rekapitulace stavby'!$D$4:$AO$36,'Rekapitulace stavby'!$C$42:$AQ$68</definedName>
    <definedName name="_xlnm.Print_Titles" localSheetId="0">'Rekapitulace stavby'!$52:$52</definedName>
    <definedName name="_xlnm._FilterDatabase" localSheetId="1" hidden="1">'A.1.1 - Práce na ŽSv a ŽS...'!$C$84:$K$205</definedName>
    <definedName name="_xlnm.Print_Area" localSheetId="1">'A.1.1 - Práce na ŽSv a ŽS...'!$C$70:$K$205</definedName>
    <definedName name="_xlnm.Print_Titles" localSheetId="1">'A.1.1 - Práce na ŽSv a ŽS...'!$84:$84</definedName>
    <definedName name="_xlnm._FilterDatabase" localSheetId="2" hidden="1">'A.1.2 - Materiál zajištěn...'!$C$84:$K$105</definedName>
    <definedName name="_xlnm.Print_Area" localSheetId="2">'A.1.2 - Materiál zajištěn...'!$C$70:$K$105</definedName>
    <definedName name="_xlnm.Print_Titles" localSheetId="2">'A.1.2 - Materiál zajištěn...'!$84:$84</definedName>
    <definedName name="_xlnm._FilterDatabase" localSheetId="3" hidden="1">'A.1.3 - Práce na přejezde...'!$C$84:$K$160</definedName>
    <definedName name="_xlnm.Print_Area" localSheetId="3">'A.1.3 - Práce na přejezde...'!$C$70:$K$160</definedName>
    <definedName name="_xlnm.Print_Titles" localSheetId="3">'A.1.3 - Práce na přejezde...'!$84:$84</definedName>
    <definedName name="_xlnm._FilterDatabase" localSheetId="4" hidden="1">'A.2.1 - Práce na ŽSv a ŽS...'!$C$84:$K$221</definedName>
    <definedName name="_xlnm.Print_Area" localSheetId="4">'A.2.1 - Práce na ŽSv a ŽS...'!$C$70:$K$221</definedName>
    <definedName name="_xlnm.Print_Titles" localSheetId="4">'A.2.1 - Práce na ŽSv a ŽS...'!$84:$84</definedName>
    <definedName name="_xlnm._FilterDatabase" localSheetId="5" hidden="1">'A.2.2 - Materiál zajištěn...'!$C$84:$K$121</definedName>
    <definedName name="_xlnm.Print_Area" localSheetId="5">'A.2.2 - Materiál zajištěn...'!$C$70:$K$121</definedName>
    <definedName name="_xlnm.Print_Titles" localSheetId="5">'A.2.2 - Materiál zajištěn...'!$84:$84</definedName>
    <definedName name="_xlnm._FilterDatabase" localSheetId="6" hidden="1">'A.2.3 - Práce na přejezdu...'!$C$84:$K$126</definedName>
    <definedName name="_xlnm.Print_Area" localSheetId="6">'A.2.3 - Práce na přejezdu...'!$C$70:$K$126</definedName>
    <definedName name="_xlnm.Print_Titles" localSheetId="6">'A.2.3 - Práce na přejezdu...'!$84:$84</definedName>
    <definedName name="_xlnm._FilterDatabase" localSheetId="7" hidden="1">'A.3.1 - Práce na ŽSv a ŽS...'!$C$84:$K$199</definedName>
    <definedName name="_xlnm.Print_Area" localSheetId="7">'A.3.1 - Práce na ŽSv a ŽS...'!$C$70:$K$199</definedName>
    <definedName name="_xlnm.Print_Titles" localSheetId="7">'A.3.1 - Práce na ŽSv a ŽS...'!$84:$84</definedName>
    <definedName name="_xlnm._FilterDatabase" localSheetId="8" hidden="1">'A.3.2 - Materiál zajištěn...'!$C$84:$K$103</definedName>
    <definedName name="_xlnm.Print_Area" localSheetId="8">'A.3.2 - Materiál zajištěn...'!$C$70:$K$103</definedName>
    <definedName name="_xlnm.Print_Titles" localSheetId="8">'A.3.2 - Materiál zajištěn...'!$84:$84</definedName>
    <definedName name="_xlnm._FilterDatabase" localSheetId="9" hidden="1">'A.4 - Přeprava A.1 - A.3 ...'!$C$78:$K$106</definedName>
    <definedName name="_xlnm.Print_Area" localSheetId="9">'A.4 - Přeprava A.1 - A.3 ...'!$C$66:$K$106</definedName>
    <definedName name="_xlnm.Print_Titles" localSheetId="9">'A.4 - Přeprava A.1 - A.3 ...'!$78:$78</definedName>
    <definedName name="_xlnm._FilterDatabase" localSheetId="10" hidden="1">'A.5 - VON (Sborník SŽDC 2...'!$C$78:$K$102</definedName>
    <definedName name="_xlnm.Print_Area" localSheetId="10">'A.5 - VON (Sborník SŽDC 2...'!$C$66:$K$102</definedName>
    <definedName name="_xlnm.Print_Titles" localSheetId="10">'A.5 - VON (Sborník SŽDC 2...'!$78:$78</definedName>
  </definedNames>
  <calcPr/>
</workbook>
</file>

<file path=xl/calcChain.xml><?xml version="1.0" encoding="utf-8"?>
<calcChain xmlns="http://schemas.openxmlformats.org/spreadsheetml/2006/main">
  <c i="11" l="1" r="J37"/>
  <c r="J36"/>
  <c i="1" r="AY67"/>
  <c i="11" r="J35"/>
  <c i="1" r="AX67"/>
  <c i="11" r="BI100"/>
  <c r="BH100"/>
  <c r="BG100"/>
  <c r="BF100"/>
  <c r="T100"/>
  <c r="R100"/>
  <c r="P100"/>
  <c r="BI98"/>
  <c r="BH98"/>
  <c r="BG98"/>
  <c r="BF98"/>
  <c r="T98"/>
  <c r="R98"/>
  <c r="P98"/>
  <c r="BI95"/>
  <c r="BH95"/>
  <c r="BG95"/>
  <c r="BF95"/>
  <c r="T95"/>
  <c r="R95"/>
  <c r="P95"/>
  <c r="BI92"/>
  <c r="BH92"/>
  <c r="BG92"/>
  <c r="BF92"/>
  <c r="T92"/>
  <c r="R92"/>
  <c r="P92"/>
  <c r="BI89"/>
  <c r="BH89"/>
  <c r="BG89"/>
  <c r="BF89"/>
  <c r="T89"/>
  <c r="R89"/>
  <c r="P89"/>
  <c r="BI86"/>
  <c r="BH86"/>
  <c r="BG86"/>
  <c r="BF86"/>
  <c r="T86"/>
  <c r="R86"/>
  <c r="P86"/>
  <c r="BI83"/>
  <c r="BH83"/>
  <c r="BG83"/>
  <c r="BF83"/>
  <c r="T83"/>
  <c r="R83"/>
  <c r="P83"/>
  <c r="BI80"/>
  <c r="BH80"/>
  <c r="BG80"/>
  <c r="BF80"/>
  <c r="T80"/>
  <c r="R80"/>
  <c r="P80"/>
  <c r="J76"/>
  <c r="J75"/>
  <c r="F75"/>
  <c r="F73"/>
  <c r="E71"/>
  <c r="J55"/>
  <c r="J54"/>
  <c r="F54"/>
  <c r="F52"/>
  <c r="E50"/>
  <c r="J18"/>
  <c r="E18"/>
  <c r="F76"/>
  <c r="J17"/>
  <c r="J12"/>
  <c r="J73"/>
  <c r="E7"/>
  <c r="E69"/>
  <c i="10" r="J37"/>
  <c r="J36"/>
  <c i="1" r="AY66"/>
  <c i="10" r="J35"/>
  <c i="1" r="AX66"/>
  <c i="10" r="BI104"/>
  <c r="BH104"/>
  <c r="BG104"/>
  <c r="BF104"/>
  <c r="T104"/>
  <c r="R104"/>
  <c r="P104"/>
  <c r="BI101"/>
  <c r="BH101"/>
  <c r="BG101"/>
  <c r="BF101"/>
  <c r="T101"/>
  <c r="R101"/>
  <c r="P101"/>
  <c r="BI98"/>
  <c r="BH98"/>
  <c r="BG98"/>
  <c r="BF98"/>
  <c r="T98"/>
  <c r="R98"/>
  <c r="P98"/>
  <c r="BI95"/>
  <c r="BH95"/>
  <c r="BG95"/>
  <c r="BF95"/>
  <c r="T95"/>
  <c r="R95"/>
  <c r="P95"/>
  <c r="BI92"/>
  <c r="BH92"/>
  <c r="BG92"/>
  <c r="BF92"/>
  <c r="T92"/>
  <c r="R92"/>
  <c r="P92"/>
  <c r="BI89"/>
  <c r="BH89"/>
  <c r="BG89"/>
  <c r="BF89"/>
  <c r="T89"/>
  <c r="R89"/>
  <c r="P89"/>
  <c r="BI86"/>
  <c r="BH86"/>
  <c r="BG86"/>
  <c r="BF86"/>
  <c r="T86"/>
  <c r="R86"/>
  <c r="P86"/>
  <c r="BI83"/>
  <c r="BH83"/>
  <c r="BG83"/>
  <c r="BF83"/>
  <c r="T83"/>
  <c r="R83"/>
  <c r="P83"/>
  <c r="BI80"/>
  <c r="BH80"/>
  <c r="BG80"/>
  <c r="BF80"/>
  <c r="T80"/>
  <c r="R80"/>
  <c r="P80"/>
  <c r="J76"/>
  <c r="J75"/>
  <c r="F75"/>
  <c r="F73"/>
  <c r="E71"/>
  <c r="J55"/>
  <c r="J54"/>
  <c r="F54"/>
  <c r="F52"/>
  <c r="E50"/>
  <c r="J18"/>
  <c r="E18"/>
  <c r="F76"/>
  <c r="J17"/>
  <c r="J12"/>
  <c r="J73"/>
  <c r="E7"/>
  <c r="E69"/>
  <c i="9" r="J39"/>
  <c r="J38"/>
  <c i="1" r="AY65"/>
  <c i="9" r="J37"/>
  <c i="1" r="AX65"/>
  <c i="9"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J82"/>
  <c r="J81"/>
  <c r="F81"/>
  <c r="F79"/>
  <c r="E77"/>
  <c r="J59"/>
  <c r="J58"/>
  <c r="F58"/>
  <c r="F56"/>
  <c r="E54"/>
  <c r="J20"/>
  <c r="E20"/>
  <c r="F82"/>
  <c r="J19"/>
  <c r="J14"/>
  <c r="J79"/>
  <c r="E7"/>
  <c r="E73"/>
  <c i="8" r="J39"/>
  <c r="J38"/>
  <c i="1" r="AY64"/>
  <c i="8" r="J37"/>
  <c i="1" r="AX64"/>
  <c i="8" r="BI198"/>
  <c r="BH198"/>
  <c r="BG198"/>
  <c r="BF198"/>
  <c r="T198"/>
  <c r="R198"/>
  <c r="P198"/>
  <c r="BI196"/>
  <c r="BH196"/>
  <c r="BG196"/>
  <c r="BF196"/>
  <c r="T196"/>
  <c r="R196"/>
  <c r="P196"/>
  <c r="BI194"/>
  <c r="BH194"/>
  <c r="BG194"/>
  <c r="BF194"/>
  <c r="T194"/>
  <c r="R194"/>
  <c r="P194"/>
  <c r="BI192"/>
  <c r="BH192"/>
  <c r="BG192"/>
  <c r="BF192"/>
  <c r="T192"/>
  <c r="R192"/>
  <c r="P192"/>
  <c r="BI189"/>
  <c r="BH189"/>
  <c r="BG189"/>
  <c r="BF189"/>
  <c r="T189"/>
  <c r="R189"/>
  <c r="P189"/>
  <c r="BI185"/>
  <c r="BH185"/>
  <c r="BG185"/>
  <c r="BF185"/>
  <c r="T185"/>
  <c r="R185"/>
  <c r="P185"/>
  <c r="BI182"/>
  <c r="BH182"/>
  <c r="BG182"/>
  <c r="BF182"/>
  <c r="T182"/>
  <c r="R182"/>
  <c r="P182"/>
  <c r="BI176"/>
  <c r="BH176"/>
  <c r="BG176"/>
  <c r="BF176"/>
  <c r="T176"/>
  <c r="R176"/>
  <c r="P176"/>
  <c r="BI171"/>
  <c r="BH171"/>
  <c r="BG171"/>
  <c r="BF171"/>
  <c r="T171"/>
  <c r="R171"/>
  <c r="P171"/>
  <c r="BI166"/>
  <c r="BH166"/>
  <c r="BG166"/>
  <c r="BF166"/>
  <c r="T166"/>
  <c r="R166"/>
  <c r="P166"/>
  <c r="BI161"/>
  <c r="BH161"/>
  <c r="BG161"/>
  <c r="BF161"/>
  <c r="T161"/>
  <c r="R161"/>
  <c r="P161"/>
  <c r="BI156"/>
  <c r="BH156"/>
  <c r="BG156"/>
  <c r="BF156"/>
  <c r="T156"/>
  <c r="R156"/>
  <c r="P156"/>
  <c r="BI150"/>
  <c r="BH150"/>
  <c r="BG150"/>
  <c r="BF150"/>
  <c r="T150"/>
  <c r="R150"/>
  <c r="P150"/>
  <c r="BI142"/>
  <c r="BH142"/>
  <c r="BG142"/>
  <c r="BF142"/>
  <c r="T142"/>
  <c r="R142"/>
  <c r="P142"/>
  <c r="BI137"/>
  <c r="BH137"/>
  <c r="BG137"/>
  <c r="BF137"/>
  <c r="T137"/>
  <c r="R137"/>
  <c r="P137"/>
  <c r="BI130"/>
  <c r="BH130"/>
  <c r="BG130"/>
  <c r="BF130"/>
  <c r="T130"/>
  <c r="R130"/>
  <c r="P130"/>
  <c r="BI128"/>
  <c r="BH128"/>
  <c r="BG128"/>
  <c r="BF128"/>
  <c r="T128"/>
  <c r="R128"/>
  <c r="P128"/>
  <c r="BI125"/>
  <c r="BH125"/>
  <c r="BG125"/>
  <c r="BF125"/>
  <c r="T125"/>
  <c r="R125"/>
  <c r="P125"/>
  <c r="BI122"/>
  <c r="BH122"/>
  <c r="BG122"/>
  <c r="BF122"/>
  <c r="T122"/>
  <c r="R122"/>
  <c r="P122"/>
  <c r="BI119"/>
  <c r="BH119"/>
  <c r="BG119"/>
  <c r="BF119"/>
  <c r="T119"/>
  <c r="R119"/>
  <c r="P119"/>
  <c r="BI116"/>
  <c r="BH116"/>
  <c r="BG116"/>
  <c r="BF116"/>
  <c r="T116"/>
  <c r="R116"/>
  <c r="P116"/>
  <c r="BI113"/>
  <c r="BH113"/>
  <c r="BG113"/>
  <c r="BF113"/>
  <c r="T113"/>
  <c r="R113"/>
  <c r="P113"/>
  <c r="BI110"/>
  <c r="BH110"/>
  <c r="BG110"/>
  <c r="BF110"/>
  <c r="T110"/>
  <c r="R110"/>
  <c r="P110"/>
  <c r="BI108"/>
  <c r="BH108"/>
  <c r="BG108"/>
  <c r="BF108"/>
  <c r="T108"/>
  <c r="R108"/>
  <c r="P108"/>
  <c r="BI105"/>
  <c r="BH105"/>
  <c r="BG105"/>
  <c r="BF105"/>
  <c r="T105"/>
  <c r="R105"/>
  <c r="P105"/>
  <c r="BI102"/>
  <c r="BH102"/>
  <c r="BG102"/>
  <c r="BF102"/>
  <c r="T102"/>
  <c r="R102"/>
  <c r="P102"/>
  <c r="BI98"/>
  <c r="BH98"/>
  <c r="BG98"/>
  <c r="BF98"/>
  <c r="T98"/>
  <c r="R98"/>
  <c r="P98"/>
  <c r="BI96"/>
  <c r="BH96"/>
  <c r="BG96"/>
  <c r="BF96"/>
  <c r="T96"/>
  <c r="R96"/>
  <c r="P96"/>
  <c r="BI94"/>
  <c r="BH94"/>
  <c r="BG94"/>
  <c r="BF94"/>
  <c r="T94"/>
  <c r="R94"/>
  <c r="P94"/>
  <c r="BI91"/>
  <c r="BH91"/>
  <c r="BG91"/>
  <c r="BF91"/>
  <c r="T91"/>
  <c r="R91"/>
  <c r="P91"/>
  <c r="BI88"/>
  <c r="BH88"/>
  <c r="BG88"/>
  <c r="BF88"/>
  <c r="T88"/>
  <c r="R88"/>
  <c r="P88"/>
  <c r="BI86"/>
  <c r="BH86"/>
  <c r="BG86"/>
  <c r="BF86"/>
  <c r="T86"/>
  <c r="R86"/>
  <c r="P86"/>
  <c r="J82"/>
  <c r="J81"/>
  <c r="F81"/>
  <c r="F79"/>
  <c r="E77"/>
  <c r="J59"/>
  <c r="J58"/>
  <c r="F58"/>
  <c r="F56"/>
  <c r="E54"/>
  <c r="J20"/>
  <c r="E20"/>
  <c r="F82"/>
  <c r="J19"/>
  <c r="J14"/>
  <c r="J79"/>
  <c r="E7"/>
  <c r="E73"/>
  <c i="7" r="J39"/>
  <c r="J38"/>
  <c i="1" r="AY62"/>
  <c i="7" r="J37"/>
  <c i="1" r="AX62"/>
  <c i="7" r="BI125"/>
  <c r="BH125"/>
  <c r="BG125"/>
  <c r="BF125"/>
  <c r="T125"/>
  <c r="R125"/>
  <c r="P125"/>
  <c r="BI123"/>
  <c r="BH123"/>
  <c r="BG123"/>
  <c r="BF123"/>
  <c r="T123"/>
  <c r="R123"/>
  <c r="P123"/>
  <c r="BI121"/>
  <c r="BH121"/>
  <c r="BG121"/>
  <c r="BF121"/>
  <c r="T121"/>
  <c r="R121"/>
  <c r="P121"/>
  <c r="BI119"/>
  <c r="BH119"/>
  <c r="BG119"/>
  <c r="BF119"/>
  <c r="T119"/>
  <c r="R119"/>
  <c r="P119"/>
  <c r="BI113"/>
  <c r="BH113"/>
  <c r="BG113"/>
  <c r="BF113"/>
  <c r="T113"/>
  <c r="R113"/>
  <c r="P113"/>
  <c r="BI110"/>
  <c r="BH110"/>
  <c r="BG110"/>
  <c r="BF110"/>
  <c r="T110"/>
  <c r="R110"/>
  <c r="P110"/>
  <c r="BI107"/>
  <c r="BH107"/>
  <c r="BG107"/>
  <c r="BF107"/>
  <c r="T107"/>
  <c r="R107"/>
  <c r="P107"/>
  <c r="BI104"/>
  <c r="BH104"/>
  <c r="BG104"/>
  <c r="BF104"/>
  <c r="T104"/>
  <c r="R104"/>
  <c r="P104"/>
  <c r="BI101"/>
  <c r="BH101"/>
  <c r="BG101"/>
  <c r="BF101"/>
  <c r="T101"/>
  <c r="R101"/>
  <c r="P101"/>
  <c r="BI95"/>
  <c r="BH95"/>
  <c r="BG95"/>
  <c r="BF95"/>
  <c r="T95"/>
  <c r="R95"/>
  <c r="P95"/>
  <c r="BI89"/>
  <c r="BH89"/>
  <c r="BG89"/>
  <c r="BF89"/>
  <c r="T89"/>
  <c r="R89"/>
  <c r="P89"/>
  <c r="BI86"/>
  <c r="BH86"/>
  <c r="BG86"/>
  <c r="BF86"/>
  <c r="T86"/>
  <c r="R86"/>
  <c r="P86"/>
  <c r="J82"/>
  <c r="J81"/>
  <c r="F81"/>
  <c r="F79"/>
  <c r="E77"/>
  <c r="J59"/>
  <c r="J58"/>
  <c r="F58"/>
  <c r="F56"/>
  <c r="E54"/>
  <c r="J20"/>
  <c r="E20"/>
  <c r="F82"/>
  <c r="J19"/>
  <c r="J14"/>
  <c r="J79"/>
  <c r="E7"/>
  <c r="E73"/>
  <c i="6" r="J39"/>
  <c r="J38"/>
  <c i="1" r="AY61"/>
  <c i="6" r="J37"/>
  <c i="1" r="AX61"/>
  <c i="6"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J82"/>
  <c r="J81"/>
  <c r="F81"/>
  <c r="F79"/>
  <c r="E77"/>
  <c r="J59"/>
  <c r="J58"/>
  <c r="F58"/>
  <c r="F56"/>
  <c r="E54"/>
  <c r="J20"/>
  <c r="E20"/>
  <c r="F82"/>
  <c r="J19"/>
  <c r="J14"/>
  <c r="J79"/>
  <c r="E7"/>
  <c r="E73"/>
  <c i="5" r="J39"/>
  <c r="J38"/>
  <c i="1" r="AY60"/>
  <c i="5" r="J37"/>
  <c i="1" r="AX60"/>
  <c i="5"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2"/>
  <c r="BH202"/>
  <c r="BG202"/>
  <c r="BF202"/>
  <c r="T202"/>
  <c r="R202"/>
  <c r="P202"/>
  <c r="BI200"/>
  <c r="BH200"/>
  <c r="BG200"/>
  <c r="BF200"/>
  <c r="T200"/>
  <c r="R200"/>
  <c r="P200"/>
  <c r="BI198"/>
  <c r="BH198"/>
  <c r="BG198"/>
  <c r="BF198"/>
  <c r="T198"/>
  <c r="R198"/>
  <c r="P198"/>
  <c r="BI195"/>
  <c r="BH195"/>
  <c r="BG195"/>
  <c r="BF195"/>
  <c r="T195"/>
  <c r="R195"/>
  <c r="P195"/>
  <c r="BI192"/>
  <c r="BH192"/>
  <c r="BG192"/>
  <c r="BF192"/>
  <c r="T192"/>
  <c r="R192"/>
  <c r="P192"/>
  <c r="BI190"/>
  <c r="BH190"/>
  <c r="BG190"/>
  <c r="BF190"/>
  <c r="T190"/>
  <c r="R190"/>
  <c r="P190"/>
  <c r="BI187"/>
  <c r="BH187"/>
  <c r="BG187"/>
  <c r="BF187"/>
  <c r="T187"/>
  <c r="R187"/>
  <c r="P187"/>
  <c r="BI185"/>
  <c r="BH185"/>
  <c r="BG185"/>
  <c r="BF185"/>
  <c r="T185"/>
  <c r="R185"/>
  <c r="P185"/>
  <c r="BI182"/>
  <c r="BH182"/>
  <c r="BG182"/>
  <c r="BF182"/>
  <c r="T182"/>
  <c r="R182"/>
  <c r="P182"/>
  <c r="BI179"/>
  <c r="BH179"/>
  <c r="BG179"/>
  <c r="BF179"/>
  <c r="T179"/>
  <c r="R179"/>
  <c r="P179"/>
  <c r="BI176"/>
  <c r="BH176"/>
  <c r="BG176"/>
  <c r="BF176"/>
  <c r="T176"/>
  <c r="R176"/>
  <c r="P176"/>
  <c r="BI173"/>
  <c r="BH173"/>
  <c r="BG173"/>
  <c r="BF173"/>
  <c r="T173"/>
  <c r="R173"/>
  <c r="P173"/>
  <c r="BI170"/>
  <c r="BH170"/>
  <c r="BG170"/>
  <c r="BF170"/>
  <c r="T170"/>
  <c r="R170"/>
  <c r="P170"/>
  <c r="BI160"/>
  <c r="BH160"/>
  <c r="BG160"/>
  <c r="BF160"/>
  <c r="T160"/>
  <c r="R160"/>
  <c r="P160"/>
  <c r="BI153"/>
  <c r="BH153"/>
  <c r="BG153"/>
  <c r="BF153"/>
  <c r="T153"/>
  <c r="R153"/>
  <c r="P153"/>
  <c r="BI148"/>
  <c r="BH148"/>
  <c r="BG148"/>
  <c r="BF148"/>
  <c r="T148"/>
  <c r="R148"/>
  <c r="P148"/>
  <c r="BI145"/>
  <c r="BH145"/>
  <c r="BG145"/>
  <c r="BF145"/>
  <c r="T145"/>
  <c r="R145"/>
  <c r="P145"/>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1"/>
  <c r="BH131"/>
  <c r="BG131"/>
  <c r="BF131"/>
  <c r="T131"/>
  <c r="R131"/>
  <c r="P131"/>
  <c r="BI128"/>
  <c r="BH128"/>
  <c r="BG128"/>
  <c r="BF128"/>
  <c r="T128"/>
  <c r="R128"/>
  <c r="P128"/>
  <c r="BI125"/>
  <c r="BH125"/>
  <c r="BG125"/>
  <c r="BF125"/>
  <c r="T125"/>
  <c r="R125"/>
  <c r="P125"/>
  <c r="BI122"/>
  <c r="BH122"/>
  <c r="BG122"/>
  <c r="BF122"/>
  <c r="T122"/>
  <c r="R122"/>
  <c r="P122"/>
  <c r="BI119"/>
  <c r="BH119"/>
  <c r="BG119"/>
  <c r="BF119"/>
  <c r="T119"/>
  <c r="R119"/>
  <c r="P119"/>
  <c r="BI116"/>
  <c r="BH116"/>
  <c r="BG116"/>
  <c r="BF116"/>
  <c r="T116"/>
  <c r="R116"/>
  <c r="P116"/>
  <c r="BI114"/>
  <c r="BH114"/>
  <c r="BG114"/>
  <c r="BF114"/>
  <c r="T114"/>
  <c r="R114"/>
  <c r="P114"/>
  <c r="BI111"/>
  <c r="BH111"/>
  <c r="BG111"/>
  <c r="BF111"/>
  <c r="T111"/>
  <c r="R111"/>
  <c r="P111"/>
  <c r="BI108"/>
  <c r="BH108"/>
  <c r="BG108"/>
  <c r="BF108"/>
  <c r="T108"/>
  <c r="R108"/>
  <c r="P108"/>
  <c r="BI105"/>
  <c r="BH105"/>
  <c r="BG105"/>
  <c r="BF105"/>
  <c r="T105"/>
  <c r="R105"/>
  <c r="P105"/>
  <c r="BI100"/>
  <c r="BH100"/>
  <c r="BG100"/>
  <c r="BF100"/>
  <c r="T100"/>
  <c r="R100"/>
  <c r="P100"/>
  <c r="BI97"/>
  <c r="BH97"/>
  <c r="BG97"/>
  <c r="BF97"/>
  <c r="T97"/>
  <c r="R97"/>
  <c r="P97"/>
  <c r="BI95"/>
  <c r="BH95"/>
  <c r="BG95"/>
  <c r="BF95"/>
  <c r="T95"/>
  <c r="R95"/>
  <c r="P95"/>
  <c r="BI93"/>
  <c r="BH93"/>
  <c r="BG93"/>
  <c r="BF93"/>
  <c r="T93"/>
  <c r="R93"/>
  <c r="P93"/>
  <c r="BI90"/>
  <c r="BH90"/>
  <c r="BG90"/>
  <c r="BF90"/>
  <c r="T90"/>
  <c r="R90"/>
  <c r="P90"/>
  <c r="BI88"/>
  <c r="BH88"/>
  <c r="BG88"/>
  <c r="BF88"/>
  <c r="T88"/>
  <c r="R88"/>
  <c r="P88"/>
  <c r="BI86"/>
  <c r="BH86"/>
  <c r="BG86"/>
  <c r="BF86"/>
  <c r="T86"/>
  <c r="R86"/>
  <c r="P86"/>
  <c r="J82"/>
  <c r="J81"/>
  <c r="F81"/>
  <c r="F79"/>
  <c r="E77"/>
  <c r="J59"/>
  <c r="J58"/>
  <c r="F58"/>
  <c r="F56"/>
  <c r="E54"/>
  <c r="J20"/>
  <c r="E20"/>
  <c r="F82"/>
  <c r="J19"/>
  <c r="J14"/>
  <c r="J79"/>
  <c r="E7"/>
  <c r="E73"/>
  <c i="4" r="J39"/>
  <c r="J38"/>
  <c i="1" r="AY58"/>
  <c i="4" r="J37"/>
  <c i="1" r="AX58"/>
  <c i="4" r="BI159"/>
  <c r="BH159"/>
  <c r="BG159"/>
  <c r="BF159"/>
  <c r="T159"/>
  <c r="R159"/>
  <c r="P159"/>
  <c r="BI157"/>
  <c r="BH157"/>
  <c r="BG157"/>
  <c r="BF157"/>
  <c r="T157"/>
  <c r="R157"/>
  <c r="P157"/>
  <c r="BI155"/>
  <c r="BH155"/>
  <c r="BG155"/>
  <c r="BF155"/>
  <c r="T155"/>
  <c r="R155"/>
  <c r="P155"/>
  <c r="BI146"/>
  <c r="BH146"/>
  <c r="BG146"/>
  <c r="BF146"/>
  <c r="T146"/>
  <c r="R146"/>
  <c r="P146"/>
  <c r="BI143"/>
  <c r="BH143"/>
  <c r="BG143"/>
  <c r="BF143"/>
  <c r="T143"/>
  <c r="R143"/>
  <c r="P143"/>
  <c r="BI140"/>
  <c r="BH140"/>
  <c r="BG140"/>
  <c r="BF140"/>
  <c r="T140"/>
  <c r="R140"/>
  <c r="P140"/>
  <c r="BI134"/>
  <c r="BH134"/>
  <c r="BG134"/>
  <c r="BF134"/>
  <c r="T134"/>
  <c r="R134"/>
  <c r="P134"/>
  <c r="BI124"/>
  <c r="BH124"/>
  <c r="BG124"/>
  <c r="BF124"/>
  <c r="T124"/>
  <c r="R124"/>
  <c r="P124"/>
  <c r="BI121"/>
  <c r="BH121"/>
  <c r="BG121"/>
  <c r="BF121"/>
  <c r="T121"/>
  <c r="R121"/>
  <c r="P121"/>
  <c r="BI112"/>
  <c r="BH112"/>
  <c r="BG112"/>
  <c r="BF112"/>
  <c r="T112"/>
  <c r="R112"/>
  <c r="P112"/>
  <c r="BI103"/>
  <c r="BH103"/>
  <c r="BG103"/>
  <c r="BF103"/>
  <c r="T103"/>
  <c r="R103"/>
  <c r="P103"/>
  <c r="BI100"/>
  <c r="BH100"/>
  <c r="BG100"/>
  <c r="BF100"/>
  <c r="T100"/>
  <c r="R100"/>
  <c r="P100"/>
  <c r="BI97"/>
  <c r="BH97"/>
  <c r="BG97"/>
  <c r="BF97"/>
  <c r="T97"/>
  <c r="R97"/>
  <c r="P97"/>
  <c r="BI94"/>
  <c r="BH94"/>
  <c r="BG94"/>
  <c r="BF94"/>
  <c r="T94"/>
  <c r="R94"/>
  <c r="P94"/>
  <c r="BI89"/>
  <c r="BH89"/>
  <c r="BG89"/>
  <c r="BF89"/>
  <c r="T89"/>
  <c r="R89"/>
  <c r="P89"/>
  <c r="BI86"/>
  <c r="BH86"/>
  <c r="BG86"/>
  <c r="BF86"/>
  <c r="T86"/>
  <c r="R86"/>
  <c r="P86"/>
  <c r="J82"/>
  <c r="J81"/>
  <c r="F81"/>
  <c r="F79"/>
  <c r="E77"/>
  <c r="J59"/>
  <c r="J58"/>
  <c r="F58"/>
  <c r="F56"/>
  <c r="E54"/>
  <c r="J20"/>
  <c r="E20"/>
  <c r="F82"/>
  <c r="J19"/>
  <c r="J14"/>
  <c r="J79"/>
  <c r="E7"/>
  <c r="E73"/>
  <c i="3" r="J39"/>
  <c r="J38"/>
  <c i="1" r="AY57"/>
  <c i="3" r="J37"/>
  <c i="1" r="AX57"/>
  <c i="3"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J82"/>
  <c r="J81"/>
  <c r="F81"/>
  <c r="F79"/>
  <c r="E77"/>
  <c r="J59"/>
  <c r="J58"/>
  <c r="F58"/>
  <c r="F56"/>
  <c r="E54"/>
  <c r="J20"/>
  <c r="E20"/>
  <c r="F82"/>
  <c r="J19"/>
  <c r="J14"/>
  <c r="J79"/>
  <c r="E7"/>
  <c r="E50"/>
  <c i="2" r="J39"/>
  <c r="J38"/>
  <c i="1" r="AY56"/>
  <c i="2" r="J37"/>
  <c i="1" r="AX56"/>
  <c i="2"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1"/>
  <c r="BH181"/>
  <c r="BG181"/>
  <c r="BF181"/>
  <c r="T181"/>
  <c r="R181"/>
  <c r="P181"/>
  <c r="BI165"/>
  <c r="BH165"/>
  <c r="BG165"/>
  <c r="BF165"/>
  <c r="T165"/>
  <c r="R165"/>
  <c r="P165"/>
  <c r="BI162"/>
  <c r="BH162"/>
  <c r="BG162"/>
  <c r="BF162"/>
  <c r="T162"/>
  <c r="R162"/>
  <c r="P162"/>
  <c r="BI159"/>
  <c r="BH159"/>
  <c r="BG159"/>
  <c r="BF159"/>
  <c r="T159"/>
  <c r="R159"/>
  <c r="P159"/>
  <c r="BI157"/>
  <c r="BH157"/>
  <c r="BG157"/>
  <c r="BF157"/>
  <c r="T157"/>
  <c r="R157"/>
  <c r="P157"/>
  <c r="BI154"/>
  <c r="BH154"/>
  <c r="BG154"/>
  <c r="BF154"/>
  <c r="T154"/>
  <c r="R154"/>
  <c r="P154"/>
  <c r="BI147"/>
  <c r="BH147"/>
  <c r="BG147"/>
  <c r="BF147"/>
  <c r="T147"/>
  <c r="R147"/>
  <c r="P147"/>
  <c r="BI143"/>
  <c r="BH143"/>
  <c r="BG143"/>
  <c r="BF143"/>
  <c r="T143"/>
  <c r="R143"/>
  <c r="P143"/>
  <c r="BI135"/>
  <c r="BH135"/>
  <c r="BG135"/>
  <c r="BF135"/>
  <c r="T135"/>
  <c r="R135"/>
  <c r="P135"/>
  <c r="BI130"/>
  <c r="BH130"/>
  <c r="BG130"/>
  <c r="BF130"/>
  <c r="T130"/>
  <c r="R130"/>
  <c r="P130"/>
  <c r="BI126"/>
  <c r="BH126"/>
  <c r="BG126"/>
  <c r="BF126"/>
  <c r="T126"/>
  <c r="R126"/>
  <c r="P126"/>
  <c r="BI123"/>
  <c r="BH123"/>
  <c r="BG123"/>
  <c r="BF123"/>
  <c r="T123"/>
  <c r="R123"/>
  <c r="P123"/>
  <c r="BI121"/>
  <c r="BH121"/>
  <c r="BG121"/>
  <c r="BF121"/>
  <c r="T121"/>
  <c r="R121"/>
  <c r="P121"/>
  <c r="BI119"/>
  <c r="BH119"/>
  <c r="BG119"/>
  <c r="BF119"/>
  <c r="T119"/>
  <c r="R119"/>
  <c r="P119"/>
  <c r="BI117"/>
  <c r="BH117"/>
  <c r="BG117"/>
  <c r="BF117"/>
  <c r="T117"/>
  <c r="R117"/>
  <c r="P117"/>
  <c r="BI114"/>
  <c r="BH114"/>
  <c r="BG114"/>
  <c r="BF114"/>
  <c r="T114"/>
  <c r="R114"/>
  <c r="P114"/>
  <c r="BI111"/>
  <c r="BH111"/>
  <c r="BG111"/>
  <c r="BF111"/>
  <c r="T111"/>
  <c r="R111"/>
  <c r="P111"/>
  <c r="BI108"/>
  <c r="BH108"/>
  <c r="BG108"/>
  <c r="BF108"/>
  <c r="T108"/>
  <c r="R108"/>
  <c r="P108"/>
  <c r="BI105"/>
  <c r="BH105"/>
  <c r="BG105"/>
  <c r="BF105"/>
  <c r="T105"/>
  <c r="R105"/>
  <c r="P105"/>
  <c r="BI102"/>
  <c r="BH102"/>
  <c r="BG102"/>
  <c r="BF102"/>
  <c r="T102"/>
  <c r="R102"/>
  <c r="P102"/>
  <c r="BI99"/>
  <c r="BH99"/>
  <c r="BG99"/>
  <c r="BF99"/>
  <c r="T99"/>
  <c r="R99"/>
  <c r="P99"/>
  <c r="BI97"/>
  <c r="BH97"/>
  <c r="BG97"/>
  <c r="BF97"/>
  <c r="T97"/>
  <c r="R97"/>
  <c r="P97"/>
  <c r="BI95"/>
  <c r="BH95"/>
  <c r="BG95"/>
  <c r="BF95"/>
  <c r="T95"/>
  <c r="R95"/>
  <c r="P95"/>
  <c r="BI92"/>
  <c r="BH92"/>
  <c r="BG92"/>
  <c r="BF92"/>
  <c r="T92"/>
  <c r="R92"/>
  <c r="P92"/>
  <c r="BI89"/>
  <c r="BH89"/>
  <c r="BG89"/>
  <c r="BF89"/>
  <c r="T89"/>
  <c r="R89"/>
  <c r="P89"/>
  <c r="BI86"/>
  <c r="BH86"/>
  <c r="BG86"/>
  <c r="BF86"/>
  <c r="T86"/>
  <c r="R86"/>
  <c r="P86"/>
  <c r="J82"/>
  <c r="J81"/>
  <c r="F81"/>
  <c r="F79"/>
  <c r="E77"/>
  <c r="J59"/>
  <c r="J58"/>
  <c r="F58"/>
  <c r="F56"/>
  <c r="E54"/>
  <c r="J20"/>
  <c r="E20"/>
  <c r="F82"/>
  <c r="J19"/>
  <c r="J14"/>
  <c r="J56"/>
  <c r="E7"/>
  <c r="E73"/>
  <c i="1" r="L50"/>
  <c r="AM50"/>
  <c r="AM49"/>
  <c r="L49"/>
  <c r="AM47"/>
  <c r="L47"/>
  <c r="L45"/>
  <c r="L44"/>
  <c i="11" r="BK86"/>
  <c r="J86"/>
  <c i="8" r="BK196"/>
  <c r="J194"/>
  <c r="BK192"/>
  <c r="J192"/>
  <c r="BK189"/>
  <c r="J189"/>
  <c r="BK185"/>
  <c r="J185"/>
  <c r="BK182"/>
  <c r="J182"/>
  <c r="BK176"/>
  <c r="J176"/>
  <c r="BK171"/>
  <c r="J171"/>
  <c r="BK166"/>
  <c r="J166"/>
  <c r="BK161"/>
  <c r="J161"/>
  <c r="BK156"/>
  <c r="J156"/>
  <c r="BK150"/>
  <c r="J150"/>
  <c r="BK142"/>
  <c r="J142"/>
  <c r="BK137"/>
  <c r="J137"/>
  <c r="BK130"/>
  <c r="J130"/>
  <c r="BK128"/>
  <c r="J128"/>
  <c r="BK125"/>
  <c r="J125"/>
  <c r="BK122"/>
  <c r="J122"/>
  <c r="BK119"/>
  <c r="J119"/>
  <c r="BK116"/>
  <c r="J116"/>
  <c r="BK113"/>
  <c r="J113"/>
  <c r="BK110"/>
  <c r="J110"/>
  <c r="BK108"/>
  <c r="J108"/>
  <c r="BK105"/>
  <c r="J105"/>
  <c r="BK102"/>
  <c r="J102"/>
  <c r="BK98"/>
  <c r="J98"/>
  <c r="BK96"/>
  <c r="J96"/>
  <c r="BK94"/>
  <c r="J94"/>
  <c r="BK91"/>
  <c r="J91"/>
  <c r="BK88"/>
  <c r="J88"/>
  <c r="BK86"/>
  <c r="J86"/>
  <c i="7" r="BK125"/>
  <c r="J125"/>
  <c r="BK123"/>
  <c r="J123"/>
  <c r="BK121"/>
  <c r="J121"/>
  <c r="BK119"/>
  <c r="J119"/>
  <c r="BK113"/>
  <c r="J113"/>
  <c r="BK110"/>
  <c r="J110"/>
  <c r="BK107"/>
  <c r="J107"/>
  <c r="BK104"/>
  <c r="J104"/>
  <c r="BK101"/>
  <c r="J101"/>
  <c r="BK95"/>
  <c r="J95"/>
  <c r="BK89"/>
  <c r="J89"/>
  <c r="BK86"/>
  <c r="J86"/>
  <c i="6" r="BK120"/>
  <c r="J120"/>
  <c r="BK118"/>
  <c r="J118"/>
  <c r="BK116"/>
  <c r="J116"/>
  <c r="BK114"/>
  <c r="J114"/>
  <c r="BK112"/>
  <c r="J112"/>
  <c r="BK110"/>
  <c r="J110"/>
  <c r="BK108"/>
  <c r="J108"/>
  <c r="BK106"/>
  <c r="J106"/>
  <c r="BK104"/>
  <c r="J104"/>
  <c r="BK102"/>
  <c r="J102"/>
  <c r="BK100"/>
  <c r="J100"/>
  <c r="BK98"/>
  <c r="J98"/>
  <c r="BK96"/>
  <c r="J96"/>
  <c r="BK94"/>
  <c r="J94"/>
  <c r="BK92"/>
  <c r="J92"/>
  <c r="BK90"/>
  <c r="J90"/>
  <c r="BK88"/>
  <c r="J88"/>
  <c r="BK86"/>
  <c r="J86"/>
  <c i="5" r="BK219"/>
  <c r="J219"/>
  <c r="BK217"/>
  <c r="J217"/>
  <c r="BK215"/>
  <c r="J215"/>
  <c r="BK213"/>
  <c r="J213"/>
  <c r="BK211"/>
  <c r="J211"/>
  <c r="BK209"/>
  <c r="J209"/>
  <c r="BK207"/>
  <c r="J207"/>
  <c r="BK205"/>
  <c r="J205"/>
  <c r="BK202"/>
  <c r="J202"/>
  <c r="BK200"/>
  <c r="J200"/>
  <c r="BK198"/>
  <c r="J198"/>
  <c r="BK195"/>
  <c r="J195"/>
  <c r="BK192"/>
  <c r="J192"/>
  <c r="BK190"/>
  <c r="J190"/>
  <c r="BK187"/>
  <c r="J187"/>
  <c r="BK185"/>
  <c r="J185"/>
  <c r="BK182"/>
  <c r="J182"/>
  <c r="BK179"/>
  <c r="J179"/>
  <c r="BK176"/>
  <c r="J176"/>
  <c r="BK173"/>
  <c r="J173"/>
  <c r="BK170"/>
  <c r="J170"/>
  <c r="BK160"/>
  <c r="J160"/>
  <c r="BK153"/>
  <c r="J153"/>
  <c r="BK148"/>
  <c r="J148"/>
  <c r="BK145"/>
  <c r="J145"/>
  <c r="BK142"/>
  <c r="J142"/>
  <c r="BK140"/>
  <c r="J140"/>
  <c r="BK138"/>
  <c r="J138"/>
  <c r="BK136"/>
  <c r="J136"/>
  <c r="BK134"/>
  <c r="J134"/>
  <c r="BK131"/>
  <c r="J131"/>
  <c r="BK128"/>
  <c r="J128"/>
  <c r="BK125"/>
  <c r="J125"/>
  <c r="BK122"/>
  <c r="J122"/>
  <c r="BK119"/>
  <c r="J119"/>
  <c r="BK116"/>
  <c r="J116"/>
  <c r="BK114"/>
  <c r="J114"/>
  <c r="BK111"/>
  <c r="J111"/>
  <c r="BK108"/>
  <c r="J108"/>
  <c r="BK105"/>
  <c r="J105"/>
  <c r="BK100"/>
  <c r="J100"/>
  <c r="BK97"/>
  <c r="J97"/>
  <c r="BK95"/>
  <c r="J95"/>
  <c r="BK93"/>
  <c r="J93"/>
  <c r="BK90"/>
  <c r="J90"/>
  <c r="BK88"/>
  <c r="J88"/>
  <c r="BK86"/>
  <c r="J86"/>
  <c i="4" r="BK159"/>
  <c r="J159"/>
  <c r="BK157"/>
  <c r="J157"/>
  <c r="BK155"/>
  <c r="J155"/>
  <c r="BK146"/>
  <c r="J146"/>
  <c r="BK143"/>
  <c r="J143"/>
  <c r="BK140"/>
  <c r="J140"/>
  <c r="BK134"/>
  <c r="J134"/>
  <c r="BK124"/>
  <c r="J124"/>
  <c r="BK121"/>
  <c r="J121"/>
  <c r="BK112"/>
  <c r="J112"/>
  <c r="BK103"/>
  <c r="J103"/>
  <c r="BK100"/>
  <c r="J100"/>
  <c r="BK97"/>
  <c r="J97"/>
  <c r="BK94"/>
  <c r="J94"/>
  <c r="BK89"/>
  <c r="J89"/>
  <c r="BK86"/>
  <c r="J86"/>
  <c i="3" r="BK104"/>
  <c r="J104"/>
  <c r="BK102"/>
  <c r="J102"/>
  <c r="BK100"/>
  <c r="J100"/>
  <c r="BK98"/>
  <c r="J98"/>
  <c r="BK96"/>
  <c r="J96"/>
  <c r="BK94"/>
  <c r="J94"/>
  <c r="BK92"/>
  <c r="J92"/>
  <c r="BK90"/>
  <c r="J90"/>
  <c r="BK88"/>
  <c r="BK86"/>
  <c i="2" r="BK202"/>
  <c r="J200"/>
  <c r="J196"/>
  <c r="J194"/>
  <c r="J192"/>
  <c r="J190"/>
  <c r="J188"/>
  <c r="J184"/>
  <c r="BK181"/>
  <c r="BK162"/>
  <c r="J159"/>
  <c r="J157"/>
  <c r="BK154"/>
  <c r="BK147"/>
  <c r="BK143"/>
  <c r="J135"/>
  <c r="BK130"/>
  <c r="J123"/>
  <c r="J121"/>
  <c r="BK117"/>
  <c r="J114"/>
  <c r="BK111"/>
  <c r="BK105"/>
  <c r="BK102"/>
  <c r="BK97"/>
  <c r="J95"/>
  <c r="BK89"/>
  <c r="BK86"/>
  <c i="1" r="AS59"/>
  <c i="11" r="BK83"/>
  <c i="10" r="BK104"/>
  <c r="J104"/>
  <c r="BK101"/>
  <c r="J98"/>
  <c r="BK95"/>
  <c r="BK92"/>
  <c r="BK89"/>
  <c r="J89"/>
  <c r="BK86"/>
  <c r="J86"/>
  <c r="BK83"/>
  <c r="J83"/>
  <c r="BK80"/>
  <c r="J80"/>
  <c i="9" r="BK102"/>
  <c r="J102"/>
  <c r="BK100"/>
  <c r="J100"/>
  <c r="BK98"/>
  <c r="J98"/>
  <c r="BK96"/>
  <c r="J96"/>
  <c r="BK94"/>
  <c r="J94"/>
  <c r="BK92"/>
  <c r="J92"/>
  <c r="BK90"/>
  <c r="J90"/>
  <c r="BK88"/>
  <c r="J88"/>
  <c r="BK86"/>
  <c r="J86"/>
  <c i="8" r="BK198"/>
  <c r="J198"/>
  <c r="J196"/>
  <c r="BK194"/>
  <c i="11" r="J100"/>
  <c r="BK98"/>
  <c r="J98"/>
  <c r="BK95"/>
  <c r="J95"/>
  <c r="BK92"/>
  <c r="J92"/>
  <c r="BK89"/>
  <c r="J89"/>
  <c r="J83"/>
  <c r="BK80"/>
  <c r="J80"/>
  <c i="2" r="J198"/>
  <c r="BK190"/>
  <c r="BK186"/>
  <c r="J181"/>
  <c r="J165"/>
  <c r="BK157"/>
  <c r="J147"/>
  <c r="J130"/>
  <c r="BK126"/>
  <c r="BK119"/>
  <c r="BK114"/>
  <c r="J111"/>
  <c r="J108"/>
  <c r="J105"/>
  <c r="BK99"/>
  <c r="BK92"/>
  <c i="1" r="AS63"/>
  <c i="11" r="BK100"/>
  <c i="10" r="J101"/>
  <c r="BK98"/>
  <c r="J95"/>
  <c r="J92"/>
  <c i="3" r="J88"/>
  <c r="J86"/>
  <c i="2" r="BK204"/>
  <c r="J204"/>
  <c r="J202"/>
  <c r="BK200"/>
  <c r="BK198"/>
  <c r="BK196"/>
  <c r="BK194"/>
  <c r="BK192"/>
  <c r="BK188"/>
  <c r="J186"/>
  <c r="BK184"/>
  <c r="BK165"/>
  <c r="J162"/>
  <c r="BK159"/>
  <c r="J154"/>
  <c r="J143"/>
  <c r="BK135"/>
  <c r="J126"/>
  <c r="BK123"/>
  <c r="BK121"/>
  <c r="J119"/>
  <c r="J117"/>
  <c r="BK108"/>
  <c r="J102"/>
  <c r="J99"/>
  <c r="J97"/>
  <c r="BK95"/>
  <c r="J92"/>
  <c r="J89"/>
  <c r="J86"/>
  <c i="1" r="AS55"/>
  <c i="2" l="1" r="BK85"/>
  <c r="J85"/>
  <c r="J63"/>
  <c r="T85"/>
  <c i="11" r="R79"/>
  <c i="10" r="BK79"/>
  <c r="J79"/>
  <c r="J59"/>
  <c r="R79"/>
  <c i="11" r="BK79"/>
  <c r="J79"/>
  <c r="J59"/>
  <c i="8" r="BK85"/>
  <c r="J85"/>
  <c r="J63"/>
  <c r="P85"/>
  <c i="1" r="AU64"/>
  <c i="8" r="R85"/>
  <c r="T85"/>
  <c i="9" r="BK85"/>
  <c r="J85"/>
  <c r="J63"/>
  <c r="P85"/>
  <c i="1" r="AU65"/>
  <c i="9" r="R85"/>
  <c r="T85"/>
  <c i="10" r="P79"/>
  <c i="1" r="AU66"/>
  <c i="10" r="T79"/>
  <c i="11" r="P79"/>
  <c i="1" r="AU67"/>
  <c i="2" r="P85"/>
  <c i="1" r="AU56"/>
  <c i="2" r="R85"/>
  <c i="3" r="BK85"/>
  <c r="J85"/>
  <c r="J63"/>
  <c r="P85"/>
  <c i="1" r="AU57"/>
  <c i="3" r="R85"/>
  <c r="T85"/>
  <c i="4" r="BK85"/>
  <c r="J85"/>
  <c r="J63"/>
  <c r="P85"/>
  <c i="1" r="AU58"/>
  <c i="4" r="R85"/>
  <c r="T85"/>
  <c i="5" r="BK85"/>
  <c r="J85"/>
  <c r="J63"/>
  <c r="P85"/>
  <c i="1" r="AU60"/>
  <c i="5" r="R85"/>
  <c r="T85"/>
  <c i="6" r="BK85"/>
  <c r="J85"/>
  <c r="J63"/>
  <c r="P85"/>
  <c i="1" r="AU61"/>
  <c i="6" r="R85"/>
  <c r="T85"/>
  <c i="7" r="BK85"/>
  <c r="J85"/>
  <c r="J63"/>
  <c r="P85"/>
  <c i="1" r="AU62"/>
  <c i="7" r="R85"/>
  <c r="T85"/>
  <c i="11" r="T79"/>
  <c i="2" r="F59"/>
  <c r="BE89"/>
  <c r="BE92"/>
  <c r="BE97"/>
  <c r="BE99"/>
  <c r="BE105"/>
  <c r="BE114"/>
  <c r="BE119"/>
  <c r="BE121"/>
  <c r="BE130"/>
  <c r="BE157"/>
  <c r="BE162"/>
  <c r="BE181"/>
  <c r="BE186"/>
  <c r="BE196"/>
  <c r="BE198"/>
  <c r="BE204"/>
  <c i="3" r="J56"/>
  <c r="F59"/>
  <c r="E73"/>
  <c r="BE88"/>
  <c i="10" r="BE92"/>
  <c i="2" r="J79"/>
  <c r="BE86"/>
  <c r="BE102"/>
  <c r="BE117"/>
  <c r="BE123"/>
  <c r="BE154"/>
  <c r="BE184"/>
  <c i="3" r="BE104"/>
  <c i="11" r="E48"/>
  <c r="J52"/>
  <c r="F55"/>
  <c r="BE80"/>
  <c r="BE89"/>
  <c r="BE92"/>
  <c r="BE95"/>
  <c r="BE98"/>
  <c r="BE100"/>
  <c i="8" r="BE196"/>
  <c r="BE198"/>
  <c i="9" r="E50"/>
  <c r="J56"/>
  <c r="F59"/>
  <c r="BE86"/>
  <c r="BE88"/>
  <c r="BE90"/>
  <c r="BE92"/>
  <c r="BE94"/>
  <c r="BE96"/>
  <c r="BE98"/>
  <c r="BE100"/>
  <c r="BE102"/>
  <c i="10" r="E48"/>
  <c r="J52"/>
  <c r="F55"/>
  <c r="BE80"/>
  <c r="BE83"/>
  <c r="BE86"/>
  <c r="BE89"/>
  <c r="BE95"/>
  <c r="BE98"/>
  <c r="BE101"/>
  <c r="BE104"/>
  <c i="11" r="BE83"/>
  <c i="2" r="E50"/>
  <c r="BE95"/>
  <c r="BE108"/>
  <c r="BE111"/>
  <c r="BE126"/>
  <c r="BE135"/>
  <c r="BE143"/>
  <c r="BE147"/>
  <c r="BE159"/>
  <c r="BE165"/>
  <c r="BE188"/>
  <c r="BE190"/>
  <c r="BE192"/>
  <c r="BE194"/>
  <c r="BE200"/>
  <c r="BE202"/>
  <c i="3" r="BE86"/>
  <c r="BE90"/>
  <c r="BE92"/>
  <c r="BE94"/>
  <c r="BE96"/>
  <c r="BE98"/>
  <c r="BE100"/>
  <c r="BE102"/>
  <c i="4" r="E50"/>
  <c r="J56"/>
  <c r="F59"/>
  <c r="BE86"/>
  <c r="BE89"/>
  <c r="BE94"/>
  <c r="BE97"/>
  <c r="BE100"/>
  <c r="BE103"/>
  <c r="BE112"/>
  <c r="BE121"/>
  <c r="BE124"/>
  <c r="BE134"/>
  <c r="BE140"/>
  <c r="BE143"/>
  <c r="BE146"/>
  <c r="BE155"/>
  <c r="BE157"/>
  <c r="BE159"/>
  <c i="5" r="E50"/>
  <c r="J56"/>
  <c r="F59"/>
  <c r="BE86"/>
  <c r="BE88"/>
  <c r="BE90"/>
  <c r="BE93"/>
  <c r="BE95"/>
  <c r="BE97"/>
  <c r="BE100"/>
  <c r="BE105"/>
  <c r="BE108"/>
  <c r="BE111"/>
  <c r="BE114"/>
  <c r="BE116"/>
  <c r="BE119"/>
  <c r="BE122"/>
  <c r="BE125"/>
  <c r="BE128"/>
  <c r="BE131"/>
  <c r="BE134"/>
  <c r="BE136"/>
  <c r="BE138"/>
  <c r="BE140"/>
  <c r="BE142"/>
  <c r="BE145"/>
  <c r="BE148"/>
  <c r="BE153"/>
  <c r="BE160"/>
  <c r="BE170"/>
  <c r="BE173"/>
  <c r="BE176"/>
  <c r="BE179"/>
  <c r="BE182"/>
  <c r="BE185"/>
  <c r="BE187"/>
  <c r="BE190"/>
  <c r="BE192"/>
  <c r="BE195"/>
  <c r="BE198"/>
  <c r="BE200"/>
  <c r="BE202"/>
  <c r="BE205"/>
  <c r="BE207"/>
  <c r="BE209"/>
  <c r="BE211"/>
  <c r="BE213"/>
  <c r="BE215"/>
  <c r="BE217"/>
  <c r="BE219"/>
  <c i="6" r="E50"/>
  <c r="J56"/>
  <c r="F59"/>
  <c r="BE86"/>
  <c r="BE88"/>
  <c r="BE90"/>
  <c r="BE92"/>
  <c r="BE94"/>
  <c r="BE96"/>
  <c r="BE98"/>
  <c r="BE100"/>
  <c r="BE102"/>
  <c r="BE104"/>
  <c r="BE106"/>
  <c r="BE108"/>
  <c r="BE110"/>
  <c r="BE112"/>
  <c r="BE114"/>
  <c r="BE116"/>
  <c r="BE118"/>
  <c r="BE120"/>
  <c i="7" r="E50"/>
  <c r="J56"/>
  <c r="F59"/>
  <c r="BE86"/>
  <c r="BE89"/>
  <c r="BE95"/>
  <c r="BE101"/>
  <c r="BE104"/>
  <c r="BE107"/>
  <c r="BE110"/>
  <c r="BE113"/>
  <c r="BE119"/>
  <c r="BE121"/>
  <c r="BE123"/>
  <c r="BE125"/>
  <c i="8" r="E50"/>
  <c r="J56"/>
  <c r="F59"/>
  <c r="BE86"/>
  <c r="BE88"/>
  <c r="BE91"/>
  <c r="BE94"/>
  <c r="BE96"/>
  <c r="BE98"/>
  <c r="BE102"/>
  <c r="BE105"/>
  <c r="BE108"/>
  <c r="BE110"/>
  <c r="BE113"/>
  <c r="BE116"/>
  <c r="BE119"/>
  <c r="BE122"/>
  <c r="BE125"/>
  <c r="BE128"/>
  <c r="BE130"/>
  <c r="BE137"/>
  <c r="BE142"/>
  <c r="BE150"/>
  <c r="BE156"/>
  <c r="BE161"/>
  <c r="BE166"/>
  <c r="BE171"/>
  <c r="BE176"/>
  <c r="BE182"/>
  <c r="BE185"/>
  <c r="BE189"/>
  <c r="BE192"/>
  <c r="BE194"/>
  <c i="11" r="BE86"/>
  <c i="2" r="F36"/>
  <c i="1" r="BA56"/>
  <c i="11" r="F37"/>
  <c i="1" r="BD67"/>
  <c i="3" r="J36"/>
  <c i="1" r="AW57"/>
  <c i="3" r="F38"/>
  <c i="1" r="BC57"/>
  <c i="11" r="F34"/>
  <c i="1" r="BA67"/>
  <c i="11" r="F35"/>
  <c i="1" r="BB67"/>
  <c i="8" r="F36"/>
  <c i="1" r="BA64"/>
  <c i="8" r="J36"/>
  <c i="1" r="AW64"/>
  <c i="8" r="F37"/>
  <c i="1" r="BB64"/>
  <c i="8" r="F38"/>
  <c i="1" r="BC64"/>
  <c i="8" r="F39"/>
  <c i="1" r="BD64"/>
  <c i="9" r="F36"/>
  <c i="1" r="BA65"/>
  <c i="9" r="J36"/>
  <c i="1" r="AW65"/>
  <c i="9" r="F37"/>
  <c i="1" r="BB65"/>
  <c i="9" r="F38"/>
  <c i="1" r="BC65"/>
  <c i="9" r="F39"/>
  <c i="1" r="BD65"/>
  <c i="10" r="F34"/>
  <c i="1" r="BA66"/>
  <c i="10" r="J34"/>
  <c i="1" r="AW66"/>
  <c i="10" r="F35"/>
  <c i="1" r="BB66"/>
  <c i="10" r="F36"/>
  <c i="1" r="BC66"/>
  <c i="10" r="F37"/>
  <c i="1" r="BD66"/>
  <c i="2" r="F39"/>
  <c i="1" r="BD56"/>
  <c i="3" r="F36"/>
  <c i="1" r="BA57"/>
  <c i="3" r="F37"/>
  <c i="1" r="BB57"/>
  <c i="4" r="F37"/>
  <c i="1" r="BB58"/>
  <c i="4" r="F39"/>
  <c i="1" r="BD58"/>
  <c i="5" r="F37"/>
  <c i="1" r="BB60"/>
  <c i="5" r="F39"/>
  <c i="1" r="BD60"/>
  <c i="6" r="F36"/>
  <c i="1" r="BA61"/>
  <c i="6" r="F38"/>
  <c i="1" r="BC61"/>
  <c i="7" r="F37"/>
  <c i="1" r="BB62"/>
  <c i="11" r="F36"/>
  <c i="1" r="BC67"/>
  <c r="AS54"/>
  <c i="2" r="F37"/>
  <c i="1" r="BB56"/>
  <c i="2" r="J36"/>
  <c i="1" r="AW56"/>
  <c i="4" r="F36"/>
  <c i="1" r="BA58"/>
  <c i="4" r="F38"/>
  <c i="1" r="BC58"/>
  <c i="5" r="F36"/>
  <c i="1" r="BA60"/>
  <c i="5" r="F38"/>
  <c i="1" r="BC60"/>
  <c i="6" r="F37"/>
  <c i="1" r="BB61"/>
  <c i="7" r="J36"/>
  <c i="1" r="AW62"/>
  <c i="7" r="F39"/>
  <c i="1" r="BD62"/>
  <c i="11" r="J34"/>
  <c i="1" r="AW67"/>
  <c i="2" r="F38"/>
  <c i="1" r="BC56"/>
  <c i="3" r="F39"/>
  <c i="1" r="BD57"/>
  <c i="4" r="J36"/>
  <c i="1" r="AW58"/>
  <c i="5" r="J36"/>
  <c i="1" r="AW60"/>
  <c i="6" r="J36"/>
  <c i="1" r="AW61"/>
  <c i="6" r="F39"/>
  <c i="1" r="BD61"/>
  <c i="7" r="F36"/>
  <c i="1" r="BA62"/>
  <c i="7" r="F38"/>
  <c i="1" r="BC62"/>
  <c i="11" l="1" r="J30"/>
  <c i="1" r="AG67"/>
  <c i="3" r="J32"/>
  <c i="1" r="AG57"/>
  <c i="8" r="J32"/>
  <c i="1" r="AG64"/>
  <c i="9" r="J32"/>
  <c i="1" r="AG65"/>
  <c i="10" r="J30"/>
  <c i="1" r="AG66"/>
  <c i="2" r="J32"/>
  <c i="1" r="AG56"/>
  <c i="4" r="J32"/>
  <c i="1" r="AG58"/>
  <c i="5" r="J32"/>
  <c i="1" r="AG60"/>
  <c i="6" r="J32"/>
  <c i="1" r="AG61"/>
  <c i="7" r="J32"/>
  <c i="1" r="AG62"/>
  <c r="AU55"/>
  <c r="BA55"/>
  <c r="BB55"/>
  <c r="BD55"/>
  <c r="AU63"/>
  <c r="BC63"/>
  <c r="AY63"/>
  <c i="3" r="F35"/>
  <c i="1" r="AZ57"/>
  <c i="8" r="J35"/>
  <c i="1" r="AV64"/>
  <c r="AT64"/>
  <c i="4" r="F35"/>
  <c i="1" r="AZ58"/>
  <c i="5" r="F35"/>
  <c i="1" r="AZ60"/>
  <c i="7" r="J35"/>
  <c i="1" r="AV62"/>
  <c r="AT62"/>
  <c r="BC55"/>
  <c r="BD59"/>
  <c r="BA63"/>
  <c r="AW63"/>
  <c r="BB63"/>
  <c r="AX63"/>
  <c i="3" r="J35"/>
  <c i="1" r="AV57"/>
  <c r="AT57"/>
  <c i="9" r="F35"/>
  <c i="1" r="AZ65"/>
  <c i="10" r="J33"/>
  <c i="1" r="AV66"/>
  <c r="AT66"/>
  <c r="AU59"/>
  <c r="BC59"/>
  <c r="AY59"/>
  <c i="2" r="F35"/>
  <c i="1" r="AZ56"/>
  <c i="4" r="J35"/>
  <c i="1" r="AV58"/>
  <c r="AT58"/>
  <c i="5" r="J35"/>
  <c i="1" r="AV60"/>
  <c r="AT60"/>
  <c i="8" r="F35"/>
  <c i="1" r="AZ64"/>
  <c r="BB59"/>
  <c r="AX59"/>
  <c i="11" r="J33"/>
  <c i="1" r="AV67"/>
  <c r="AT67"/>
  <c i="9" r="J35"/>
  <c i="1" r="AV65"/>
  <c r="AT65"/>
  <c i="10" r="F33"/>
  <c i="1" r="AZ66"/>
  <c r="BA59"/>
  <c r="AW59"/>
  <c r="BD63"/>
  <c i="2" r="J35"/>
  <c i="1" r="AV56"/>
  <c r="AT56"/>
  <c i="6" r="F35"/>
  <c i="1" r="AZ61"/>
  <c i="6" r="J35"/>
  <c i="1" r="AV61"/>
  <c r="AT61"/>
  <c i="7" r="F35"/>
  <c i="1" r="AZ62"/>
  <c i="11" r="F33"/>
  <c i="1" r="AZ67"/>
  <c i="3" l="1" r="J41"/>
  <c i="2" r="J41"/>
  <c i="9" r="J41"/>
  <c i="10" r="J39"/>
  <c i="11" r="J39"/>
  <c i="4" r="J41"/>
  <c i="5" r="J41"/>
  <c i="6" r="J41"/>
  <c i="7" r="J41"/>
  <c i="8" r="J41"/>
  <c i="1" r="AN67"/>
  <c r="AN57"/>
  <c r="AN64"/>
  <c r="AN65"/>
  <c r="AN66"/>
  <c r="AN56"/>
  <c r="AN58"/>
  <c r="AN60"/>
  <c r="AN61"/>
  <c r="AN62"/>
  <c r="AU54"/>
  <c r="BA54"/>
  <c r="W30"/>
  <c r="BB54"/>
  <c r="W31"/>
  <c r="BD54"/>
  <c r="W33"/>
  <c r="BC54"/>
  <c r="W32"/>
  <c r="AZ55"/>
  <c r="AG59"/>
  <c r="AZ63"/>
  <c r="AV63"/>
  <c r="AT63"/>
  <c r="AZ59"/>
  <c r="AV59"/>
  <c r="AT59"/>
  <c r="AG55"/>
  <c r="AG63"/>
  <c r="AN63"/>
  <c r="AW55"/>
  <c r="AY55"/>
  <c r="AX55"/>
  <c l="1" r="AZ54"/>
  <c r="AV54"/>
  <c r="AK29"/>
  <c r="AN59"/>
  <c r="AV55"/>
  <c r="AT55"/>
  <c r="AG54"/>
  <c r="AK26"/>
  <c r="AW54"/>
  <c r="AK30"/>
  <c r="AX54"/>
  <c r="AY54"/>
  <c l="1" r="AK35"/>
  <c r="AN55"/>
  <c r="W29"/>
  <c r="AT54"/>
  <c l="1" r="AN54"/>
</calcChain>
</file>

<file path=xl/sharedStrings.xml><?xml version="1.0" encoding="utf-8"?>
<sst xmlns="http://schemas.openxmlformats.org/spreadsheetml/2006/main">
  <si>
    <t>Export Komplet</t>
  </si>
  <si>
    <t>VZ</t>
  </si>
  <si>
    <t>2.0</t>
  </si>
  <si>
    <t>ZAMOK</t>
  </si>
  <si>
    <t>False</t>
  </si>
  <si>
    <t>{9a766ddc-8b98-4918-a696-4757ef44ce36}</t>
  </si>
  <si>
    <t>0,01</t>
  </si>
  <si>
    <t>21</t>
  </si>
  <si>
    <t>15</t>
  </si>
  <si>
    <t>REKAPITULACE STAVBY</t>
  </si>
  <si>
    <t xml:space="preserve">v ---  níže se nacházejí doplnkové a pomocné údaje k sestavám  --- v</t>
  </si>
  <si>
    <t>Návod na vyplnění</t>
  </si>
  <si>
    <t>0,001</t>
  </si>
  <si>
    <t>Kód:</t>
  </si>
  <si>
    <t>65020131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</si>
  <si>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</si>
  <si>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</si>
  <si>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trati v úseku Štědrá - Toužim, Otročín - Bečov</t>
  </si>
  <si>
    <t>KSO:</t>
  </si>
  <si>
    <t/>
  </si>
  <si>
    <t>CC-CZ:</t>
  </si>
  <si>
    <t>Místo:</t>
  </si>
  <si>
    <t>Štědrá - Toužim, Otročín - Bečov n. T.</t>
  </si>
  <si>
    <t>Datum:</t>
  </si>
  <si>
    <t>12. 3. 2020</t>
  </si>
  <si>
    <t>Zadavatel:</t>
  </si>
  <si>
    <t>IČ:</t>
  </si>
  <si>
    <t>70994234</t>
  </si>
  <si>
    <t>Správa železnic, s.o.; OŘ ÚNL - ST K. Vary</t>
  </si>
  <si>
    <t>DIČ:</t>
  </si>
  <si>
    <t>CZ70994234</t>
  </si>
  <si>
    <t>Uchazeč:</t>
  </si>
  <si>
    <t>Vyplň údaj</t>
  </si>
  <si>
    <t>Projektant:</t>
  </si>
  <si>
    <t xml:space="preserve"> </t>
  </si>
  <si>
    <t>True</t>
  </si>
  <si>
    <t>Zpracovatel:</t>
  </si>
  <si>
    <t>Monika Roztočilová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</si>
  <si>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</si>
  <si>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</si>
  <si>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</si>
  <si>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</si>
  <si>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</si>
  <si>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</si>
  <si>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</si>
  <si>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</si>
  <si>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</si>
  <si>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</si>
  <si>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</si>
  <si>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</si>
  <si>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</si>
  <si>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</si>
  <si>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</si>
  <si>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</si>
  <si>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</si>
  <si>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</si>
  <si>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</si>
  <si>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</si>
  <si>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</si>
  <si>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</si>
  <si>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</si>
  <si>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</si>
  <si>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</si>
  <si>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</si>
  <si>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</si>
  <si>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</si>
  <si>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</si>
  <si>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</si>
  <si>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</si>
  <si>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</si>
  <si>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</si>
  <si>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</si>
  <si>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</si>
  <si>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</si>
  <si>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</si>
  <si>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</si>
  <si>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</si>
  <si>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</si>
  <si>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A.1</t>
  </si>
  <si>
    <t xml:space="preserve">Oprava v km 61,305 - 62,873 úseku Štědrá - Toužim </t>
  </si>
  <si>
    <t>STA</t>
  </si>
  <si>
    <t>1</t>
  </si>
  <si>
    <t>{23d6cd5c-5b15-40ae-aa20-aa9c5733609a}</t>
  </si>
  <si>
    <t>2</t>
  </si>
  <si>
    <t>/</t>
  </si>
  <si>
    <t>A.1.1</t>
  </si>
  <si>
    <t>Práce na ŽSv a ŽSp (Sborník SŽDC 2019)</t>
  </si>
  <si>
    <t>Soupis</t>
  </si>
  <si>
    <t>{dc151f0f-b00d-42c3-9a89-51890680ce9c}</t>
  </si>
  <si>
    <t>A.1.2</t>
  </si>
  <si>
    <t>Materiál zajištěný objednatelem - NEOCEŇOVAT</t>
  </si>
  <si>
    <t>{7baae4b3-ec27-4bf4-ab29-6806fafcea15}</t>
  </si>
  <si>
    <t>A.1.3</t>
  </si>
  <si>
    <t>Práce na přejezdech - P1820, P1821, P1822 (Sborník SŽDC 2019)</t>
  </si>
  <si>
    <t>{8dbe6ea8-8f3a-4a5a-9062-2f810354e447}</t>
  </si>
  <si>
    <t>A.2</t>
  </si>
  <si>
    <t xml:space="preserve">Oprava v km 63,945 - 64,478 úseku Štědrá - Toužim </t>
  </si>
  <si>
    <t>{65bb94a7-be68-4c8f-a3f2-42d2c3412104}</t>
  </si>
  <si>
    <t>A.2.1</t>
  </si>
  <si>
    <t>{d600ebd2-bba3-4dc3-9f86-38281737c058}</t>
  </si>
  <si>
    <t>A.2.2</t>
  </si>
  <si>
    <t>{660fd765-a298-44dc-aa74-3d2647e1c5b0}</t>
  </si>
  <si>
    <t>A.2.3</t>
  </si>
  <si>
    <t>Práce na přejezdu P1823 (Sborník SŽDC 2019)</t>
  </si>
  <si>
    <t>{59d08289-5c3a-4c37-85b7-cc999c63b97d}</t>
  </si>
  <si>
    <t>A.3</t>
  </si>
  <si>
    <t xml:space="preserve">Oprava v km 82,116 - 83,067 úseku Otročín - Bečov n. T. </t>
  </si>
  <si>
    <t>{5d38dc74-16fd-4039-b22c-3be0c2ff3f32}</t>
  </si>
  <si>
    <t>A.3.1</t>
  </si>
  <si>
    <t>{25758117-d049-4b84-afc0-9a67561ab77f}</t>
  </si>
  <si>
    <t>A.3.2</t>
  </si>
  <si>
    <t>{584ca5d8-cbdc-4217-9fc8-720003a98b0e}</t>
  </si>
  <si>
    <t>A.4</t>
  </si>
  <si>
    <t>Přeprava A.1 - A.3 (Sborník SZDC 2019)</t>
  </si>
  <si>
    <t>{44c955ed-1569-465c-891b-caf08a1d74fe}</t>
  </si>
  <si>
    <t>A.5</t>
  </si>
  <si>
    <t>VON (Sborník SŽDC 2019)</t>
  </si>
  <si>
    <t>{8b2a4dde-732d-4fe1-be6c-0c69055a2fe0}</t>
  </si>
  <si>
    <t>KRYCÍ LIST SOUPISU PRACÍ</t>
  </si>
  <si>
    <t>Objekt:</t>
  </si>
  <si>
    <t xml:space="preserve">A.1 - Oprava v km 61,305 - 62,873 úseku Štědrá - Toužim </t>
  </si>
  <si>
    <t>Soupis:</t>
  </si>
  <si>
    <t>A.1.1 - Práce na ŽSv a ŽSp (Sborník SŽDC 2019)</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</si>
  <si>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</si>
  <si>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</si>
  <si>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</si>
  <si>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</si>
  <si>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</si>
  <si>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</si>
  <si>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</si>
  <si>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</si>
  <si>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</si>
  <si>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</si>
  <si>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</si>
  <si>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</si>
  <si>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</si>
  <si>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</si>
  <si>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</si>
  <si>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</si>
  <si>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</si>
  <si>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</si>
  <si>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5906035120</t>
  </si>
  <si>
    <t>Souvislá výměna pražců současně s výměnou nebo čištěním KL pražce betonové příčné vystrojené</t>
  </si>
  <si>
    <t>kus</t>
  </si>
  <si>
    <t>Sborník UOŽI 01 2019</t>
  </si>
  <si>
    <t>4</t>
  </si>
  <si>
    <t>ROZPOCET</t>
  </si>
  <si>
    <t>1109129095</t>
  </si>
  <si>
    <t>PP</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</si>
  <si>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</si>
  <si>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t>
  </si>
  <si>
    <t>Poznámka k položce:_x000d_
betonové pražce SB8 (užité)_x000d_
km 61,305 - 61,717 = 412,0 m + 61,724 - 61,916 = 192,0 m + 61,923 - 62,476 = 553,0 m + 62,483 - 62,873 = 390,0 m → 1547,0 m = 2351 pr.</t>
  </si>
  <si>
    <t>5906035020</t>
  </si>
  <si>
    <t>Souvislá výměna pražců současně s výměnou nebo čištěním KL pražce dřevěné příčné vystrojené</t>
  </si>
  <si>
    <t>-1846694760</t>
  </si>
  <si>
    <t>Souvislá výměna pražců současně s výměnou nebo čištěním KL pražce dřevěné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</si>
  <si>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položce:_x000d_
přejezdy_x000d_
km 61,717 - 61,724 = dl. 7,0 m + 61,916 - 61,923 = dl. 7,0 m + 62,476 - 62,483 = dl. 7,0 m → 21,0 m = 33 pr.</t>
  </si>
  <si>
    <t>3</t>
  </si>
  <si>
    <t>5906080015</t>
  </si>
  <si>
    <t>Vystrojení pražce dřevěného s podkladnicovým upevněním čtyři vrtule</t>
  </si>
  <si>
    <t>úl.pl.</t>
  </si>
  <si>
    <t>-1253274079</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</si>
  <si>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</si>
  <si>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 xml:space="preserve">Poznámka k položce:_x000d_
přejezdy - 33 pr. _x000d_
vystrojení - podkladnice S4 kl_x000d_
                 - vrtule R1, krouž. dvoj pruž (antikoro)_x000d_
                 - PVC</t>
  </si>
  <si>
    <t>9909000400</t>
  </si>
  <si>
    <t>Poplatek za likvidaci plastových součástí</t>
  </si>
  <si>
    <t>t</t>
  </si>
  <si>
    <t>512</t>
  </si>
  <si>
    <t>1588586833</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</si>
  <si>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</si>
  <si>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5</t>
  </si>
  <si>
    <t>5906105010</t>
  </si>
  <si>
    <t>Demontáž pražce dřevěný</t>
  </si>
  <si>
    <t>119636319</t>
  </si>
  <si>
    <t>Demontáž pražce dřevěný. Poznámka: 1. V cenách jsou započteny náklady na manipulaci, demontáž, odstrojení do součástí a uložení pražců.</t>
  </si>
  <si>
    <t>6</t>
  </si>
  <si>
    <t>5905085040</t>
  </si>
  <si>
    <t>Souvislé čištění KL strojně koleje pražce betonové rozdělení "c"</t>
  </si>
  <si>
    <t>km</t>
  </si>
  <si>
    <t>-1143458083</t>
  </si>
  <si>
    <t>Souvislé čištění KL strojně koleje pražce betonové rozdělení "c".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</si>
  <si>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Poznámka k položce:_x000d_
km 61,305 - 62,873 = dl. 1,568 km</t>
  </si>
  <si>
    <t>7</t>
  </si>
  <si>
    <t>5905105030</t>
  </si>
  <si>
    <t>Doplnění KL kamenivem souvisle strojně v koleji</t>
  </si>
  <si>
    <t>m3</t>
  </si>
  <si>
    <t>1536804095</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</si>
  <si>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</si>
  <si>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VV</t>
  </si>
  <si>
    <t>(((4,65+3,4)/2*0,5*1568,0 - 237,9 "pražce")*0,45)*1,1</t>
  </si>
  <si>
    <t>8</t>
  </si>
  <si>
    <t>5909032020</t>
  </si>
  <si>
    <t>Přesná úprava GPK koleje směrové a výškové uspořádání pražce betonové</t>
  </si>
  <si>
    <t>1428738030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</si>
  <si>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</si>
  <si>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Poznámka k položce:_x000d_
1. podbotí</t>
  </si>
  <si>
    <t>9</t>
  </si>
  <si>
    <t>5907050020</t>
  </si>
  <si>
    <t>Dělení kolejnic řezáním nebo rozbroušením tv. S49</t>
  </si>
  <si>
    <t>-1309594217</t>
  </si>
  <si>
    <t>Dělení kolejnic řezáním nebo rozbroušením tv. S49. Poznámka: 1. V cenách jsou započteny náklady na manipulaci podložení, označení a provedení řezu kolejnice.</t>
  </si>
  <si>
    <t>Poznámka k položce:_x000d_
zřízení BK_x000d_
km 61,308 - 61,608 dl. 300,0 m + km 61,932 - 62,882 = dl. 950,0 m</t>
  </si>
  <si>
    <t>10</t>
  </si>
  <si>
    <t>5907040030</t>
  </si>
  <si>
    <t>Posun kolejnic před svařováním tv. S49</t>
  </si>
  <si>
    <t>m</t>
  </si>
  <si>
    <t>-1817508599</t>
  </si>
  <si>
    <t>Posun kolejnic před svařováním tv. S49.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</si>
  <si>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11</t>
  </si>
  <si>
    <t>5907015110</t>
  </si>
  <si>
    <t>Ojedinělá výměna kolejnic současně s výměnou pražců tv. S49 rozdělení "c"</t>
  </si>
  <si>
    <t>1605940996</t>
  </si>
  <si>
    <t>Ojedinělá výměna kolejnic současně s výměnou pražců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</si>
  <si>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zřízení BK_x000d_
km 61,308 - 61,608 dl. 300,0 m + km 61,932 - 62,882 = dl. 950,0 m_x000d_
posuny kolejnic → vložky 112,0 m</t>
  </si>
  <si>
    <t>12</t>
  </si>
  <si>
    <t>5910015230</t>
  </si>
  <si>
    <t>Odtavovací stykové svařování mobilní svářečkou kolejnic užitých délky do 150 m tv. S49</t>
  </si>
  <si>
    <t>svar</t>
  </si>
  <si>
    <t>1420927828</t>
  </si>
  <si>
    <t>Odtavovací stykové svařování mobilní svářečkou kolejnic užitých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</si>
  <si>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13</t>
  </si>
  <si>
    <t>5910021020</t>
  </si>
  <si>
    <t>Svařování kolejnic termitem zkrácený předehřev standardní spára svar sériový tv. S49</t>
  </si>
  <si>
    <t>2056548895</t>
  </si>
  <si>
    <t>Svařování kolejnic termitem zkrácený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</si>
  <si>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14</t>
  </si>
  <si>
    <t>5910040210</t>
  </si>
  <si>
    <t>Umožnění volné dilatace kolejnice bez demontáže nebo montáže upevňovadel s osazením a odstraněním kluzných podložek rozdělení pražců "c"</t>
  </si>
  <si>
    <t>519590528</t>
  </si>
  <si>
    <t>Umožnění volné dilatace kolejnice bez demontáže nebo montáže upevňovadel s osazením a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</si>
  <si>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5915010020</t>
  </si>
  <si>
    <t>Těžení zeminy nebo horniny železničního spodku II. třídy</t>
  </si>
  <si>
    <t>1590629524</t>
  </si>
  <si>
    <t>Těžení zeminy nebo horniny železničního spodku II. třídy. Poznámka: 1. V cenách jsou započteny náklady na těžení a uložení výzisku na terén nebo naložení na dopravní prostředek a uložení na úložišti.</t>
  </si>
  <si>
    <t>200,0*2,0*0,3 "km 61,5-61,7 - vpravo"</t>
  </si>
  <si>
    <t>16</t>
  </si>
  <si>
    <t>5915020010</t>
  </si>
  <si>
    <t>Povrchová úprava plochy železničního spodku</t>
  </si>
  <si>
    <t>m2</t>
  </si>
  <si>
    <t>1890074600</t>
  </si>
  <si>
    <t>Povrchová úprava plochy železničního spodku. Poznámka: 1. V cenách jsou započteny náklady na urovnání a úpravu ploch nebo skládek výzisku kameniva a zeminy s jejich případnou rekultivací.</t>
  </si>
  <si>
    <t>200,0*2,0 "km 61,5-61,7 - vpravo"</t>
  </si>
  <si>
    <t>Součet</t>
  </si>
  <si>
    <t>17</t>
  </si>
  <si>
    <t>5915015010</t>
  </si>
  <si>
    <t>Svahování zemního tělesa železničního spodku v náspu</t>
  </si>
  <si>
    <t>1540503752</t>
  </si>
  <si>
    <t>Svahování zemního tělesa železničního spodku v náspu. Poznámka: 1. V cenách jsou započteny náklady na svahování železničního tělesa a uložení výzisku na terén nebo naložení na dopravní prostředek.</t>
  </si>
  <si>
    <t>200,0*1,5 "km 61,5-61,7 - vlevo › výzisk SČ"</t>
  </si>
  <si>
    <t>1568,0*1,2 "úprava povrchu terénu - oboustranně"</t>
  </si>
  <si>
    <t>18</t>
  </si>
  <si>
    <t>5914020020</t>
  </si>
  <si>
    <t>Čištění otevřených odvodňovacích zařízení strojně příkop nezpevněný</t>
  </si>
  <si>
    <t>2095291991</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</si>
  <si>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</si>
  <si>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180,0*0,80*0,3 "km 61,730 - 61,910 - vpravo"</t>
  </si>
  <si>
    <t>155,0*0,8*0,3 "km 62,485 - 62,640 - vpravo"</t>
  </si>
  <si>
    <t>309,0*0,8*0,5 "km 62,642 - 62,951 - vpravo"</t>
  </si>
  <si>
    <t>309,0*0,8*0,5 "km 62,642 - 62,951 - vlevo"</t>
  </si>
  <si>
    <t>20,0*0,8*0,3 "km 62,230 - 62,250 - vlevo napojení trativodu"</t>
  </si>
  <si>
    <t>19</t>
  </si>
  <si>
    <t>5914040030</t>
  </si>
  <si>
    <t>Čištění krytých odvodňovacích zařízení ručně svodného potrubí</t>
  </si>
  <si>
    <t>-834168807</t>
  </si>
  <si>
    <t>Čištění krytých odvodňovacích zařízení ručně svodného potrubí. Poznámka: 1. V cenách jsou započteny náklady na pročištění nebo propláchnutí, odstranění usazenin a naložení výzisku na dopravní prostředek. 2. V cenách nejsou obsaženy náklady na dopravu výzisku a skládkovné.</t>
  </si>
  <si>
    <t>Poznámka k položce:_x000d_
přejezd km 61,919 (P1821)</t>
  </si>
  <si>
    <t>8,0*2,0 "přejezd km 61,919 (P1821)"</t>
  </si>
  <si>
    <t>20</t>
  </si>
  <si>
    <t>5915005020</t>
  </si>
  <si>
    <t>Hloubení rýh nebo jam na železničním spodku II. třídy</t>
  </si>
  <si>
    <t>-540934010</t>
  </si>
  <si>
    <t>Hloubení rýh nebo jam na železničním spodku II. třídy. Poznámka: 1. V cenách jsou započteny náklady na hloubení a uložení výzisku na terén nebo naložení na dopravní prostředek a uložení na úložišti.</t>
  </si>
  <si>
    <t>285,0*0,6*0,4 "trativod - km 61,925 - 62,210 - vpravo"</t>
  </si>
  <si>
    <t>158,0*0,6*0,4 "trativod - km 62,212 - 62,370 - vpravo"</t>
  </si>
  <si>
    <t>285,0*0,6*0,4 "trativod - km 61,925 - 62,210 - vlevo"</t>
  </si>
  <si>
    <t>18,0*0,6*0,4 "trativod - km 62,212 - 62,230 - vlevo"</t>
  </si>
  <si>
    <t>5914055010</t>
  </si>
  <si>
    <t>Zřízení krytých odvodňovacích zařízení potrubí trativodu</t>
  </si>
  <si>
    <t>-7688228</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</si>
  <si>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</si>
  <si>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Poznámka k položce:_x000d_
km 61,925 - 62,370 = dl. 445,0 m (vpravo)_x000d_
km 61,925 - 62,230 = dl. 305,0 m (vlevo)</t>
  </si>
  <si>
    <t>22</t>
  </si>
  <si>
    <t>5914055020</t>
  </si>
  <si>
    <t>Zřízení krytých odvodňovacích zařízení šachty trativodu</t>
  </si>
  <si>
    <t>1175914309</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</si>
  <si>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</si>
  <si>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23</t>
  </si>
  <si>
    <t>5914035470</t>
  </si>
  <si>
    <t>Zřízení otevřených odvodňovacích zařízení trativodní výusť z lomového kamene</t>
  </si>
  <si>
    <t>-1010271924</t>
  </si>
  <si>
    <t>Zřízení otevřených odvodňovacích zařízení trativodní výusť z lomového kamene.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</si>
  <si>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Poznámka k položce:_x000d_
km 62,210 - vlevo, vpravo_x000d_
km 62,212 - vlevo, vpravo_x000d_
km 62,230 - vlevo_x000d_
km 62,370 - vpravo</t>
  </si>
  <si>
    <t>24</t>
  </si>
  <si>
    <t>5915015020</t>
  </si>
  <si>
    <t>Svahování zemního tělesa železničního spodku v zářezu</t>
  </si>
  <si>
    <t>-141722244</t>
  </si>
  <si>
    <t>Svahování zemního tělesa železničního spodku v zářezu. Poznámka: 1. V cenách jsou započteny náklady na svahování železničního tělesa a uložení výzisku na terén nebo naložení na dopravní prostředek.</t>
  </si>
  <si>
    <t>285,0*0,6 "km 61,925 - 62,210 - vpravo › příkopový svah"</t>
  </si>
  <si>
    <t>25</t>
  </si>
  <si>
    <t>9909000100</t>
  </si>
  <si>
    <t>Poplatek za uložení suti nebo hmot na oficiální skládku</t>
  </si>
  <si>
    <t>1555992717</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</si>
  <si>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</si>
  <si>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(((4,4+3,2)/2*0,5*1568,0 - 237,9 "pražce")*0,45 - 90,0 "SČ-stezka")*1,8</t>
  </si>
  <si>
    <t>120,0*1,8 "těžení - km 61,5-61,7 - vpravo"</t>
  </si>
  <si>
    <t>43,200*1,8 "čištění příkopy - km 61,730 - 61,910 - vpravo"</t>
  </si>
  <si>
    <t>37,200*1,8 "čištění příkopy - km 62,485 - 62,640 - vpravo"</t>
  </si>
  <si>
    <t>123,600*1,8 "čištění příkopy - km 62,642 - 62,951 - vpravo"</t>
  </si>
  <si>
    <t>123,600*1,8 "čištění příkopy - km 62,642 - 62,951 - vlevo"</t>
  </si>
  <si>
    <t>285,0*0,6*0,1 "svahování - km 61,925 - 62,210 - vpravo › příkopový svah"</t>
  </si>
  <si>
    <t>68,400*1,8 "trativod - km 61,925 - 62,210 - vpravo"</t>
  </si>
  <si>
    <t>37,920*1,8 "trativod - km 62,212 - 62,370 - vpravo"</t>
  </si>
  <si>
    <t>68,400*1,8 "trativod - km 61,925 - 62,210 - vlevo"</t>
  </si>
  <si>
    <t>4,320*1,8 "trativod - km 62,212 - 62,230 - vlevo"</t>
  </si>
  <si>
    <t>((8,0*0,3*0,3)*2,0)*1,8 "přejezd km 61,919 (P1821)"</t>
  </si>
  <si>
    <t>4,800*1,8 "km 62,230 - 62,250 - vlevo napojení trativodu"</t>
  </si>
  <si>
    <t>26</t>
  </si>
  <si>
    <t>5912065210</t>
  </si>
  <si>
    <t>Montáž zajišťovací značky včetně sloupku a základu konzolové</t>
  </si>
  <si>
    <t>-49268399</t>
  </si>
  <si>
    <t>Montáž zajišťovací značky včetně sloupku a základu konzolové. Poznámka: 1. V cenách jsou započteny náklady na montáž součástí značky včetně zemních prací a úpravy terénu. 2. V cenách nejsou obsaženy náklady na dodávku materiálu.</t>
  </si>
  <si>
    <t>Poznámka k položce:_x000d_
km 61,305 - 62,873_x000d_
ZZ zajistí TO Žlutice_x000d_
Značka=kus</t>
  </si>
  <si>
    <t>27</t>
  </si>
  <si>
    <t>5909030020</t>
  </si>
  <si>
    <t>Následná úprava GPK koleje směrové a výškové uspořádání pražce betonové</t>
  </si>
  <si>
    <t>-926021068</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</si>
  <si>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</si>
  <si>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28</t>
  </si>
  <si>
    <t>M</t>
  </si>
  <si>
    <t>5955101000</t>
  </si>
  <si>
    <t>Kamenivo drcené štěrk frakce 31,5/63 třídy BI</t>
  </si>
  <si>
    <t>-1456785953</t>
  </si>
  <si>
    <t>29</t>
  </si>
  <si>
    <t>5955101020</t>
  </si>
  <si>
    <t>Kamenivo drcené štěrkodrť frakce 0/32</t>
  </si>
  <si>
    <t>-981856147</t>
  </si>
  <si>
    <t>30</t>
  </si>
  <si>
    <t>5955101045</t>
  </si>
  <si>
    <t>Lomový kámen tříděný pro rovnaniny</t>
  </si>
  <si>
    <t>-262275984</t>
  </si>
  <si>
    <t>31</t>
  </si>
  <si>
    <t>5964161010</t>
  </si>
  <si>
    <t>Beton lehce zhutnitelný C 20/25;X0 F5 2 285 2 765</t>
  </si>
  <si>
    <t>-771744610</t>
  </si>
  <si>
    <t>32</t>
  </si>
  <si>
    <t>5964103015</t>
  </si>
  <si>
    <t>Drenážní plastové díly trubka celoperforovaná DN 250 mm</t>
  </si>
  <si>
    <t>-243997083</t>
  </si>
  <si>
    <t>33</t>
  </si>
  <si>
    <t>5964103120</t>
  </si>
  <si>
    <t xml:space="preserve">Drenážní plastové díly šachta průchozí DN 400/250  1 vtok/1 odtok DN 250 mm</t>
  </si>
  <si>
    <t>2017778203</t>
  </si>
  <si>
    <t>34</t>
  </si>
  <si>
    <t>5964103130</t>
  </si>
  <si>
    <t>Drenážní plastové díly prodlužovací nástavec šachty D 400, délka 3 m</t>
  </si>
  <si>
    <t>89960025</t>
  </si>
  <si>
    <t>35</t>
  </si>
  <si>
    <t>5964103135</t>
  </si>
  <si>
    <t>Drenážní plastové díly krytka šachty plastová D 400</t>
  </si>
  <si>
    <t>-771751921</t>
  </si>
  <si>
    <t>36</t>
  </si>
  <si>
    <t>5964133005</t>
  </si>
  <si>
    <t>Geotextilie separační</t>
  </si>
  <si>
    <t>-1180417274</t>
  </si>
  <si>
    <t>37</t>
  </si>
  <si>
    <t>5962119020</t>
  </si>
  <si>
    <t>Zajištění PPK štítek konzolové a hřebové značky</t>
  </si>
  <si>
    <t>1675154524</t>
  </si>
  <si>
    <t>A.1.2 - Materiál zajištěný objednatelem - NEOCEŇOVAT</t>
  </si>
  <si>
    <t>5956101005</t>
  </si>
  <si>
    <t>Pražec dřevěný příčný nevystrojený dub 2600x260x150 mm</t>
  </si>
  <si>
    <t>640654509</t>
  </si>
  <si>
    <t>5956213065</t>
  </si>
  <si>
    <t xml:space="preserve">Pražec betonový příčný vystrojený  užitý tv. SB 8 P</t>
  </si>
  <si>
    <t>2145322704</t>
  </si>
  <si>
    <t>5957201010</t>
  </si>
  <si>
    <t>Kolejnice užité tv. S49</t>
  </si>
  <si>
    <t>-1225999413</t>
  </si>
  <si>
    <t>5958264000</t>
  </si>
  <si>
    <t>Podkladnice žebrová užitá tv. S4</t>
  </si>
  <si>
    <t>1718169005</t>
  </si>
  <si>
    <t>5958131050</t>
  </si>
  <si>
    <t>Součásti upevňovací s antikorozní úpravou vrtule R1(145)</t>
  </si>
  <si>
    <t>1449695</t>
  </si>
  <si>
    <t>5958131070</t>
  </si>
  <si>
    <t>Součásti upevňovací s antikorozní úpravou kroužek pružný dvojitý Fe 6</t>
  </si>
  <si>
    <t>-2144108105</t>
  </si>
  <si>
    <t>5958125010</t>
  </si>
  <si>
    <t>Komplety s antikorozní úpravou ŽS 4 (svěrka ŽS4, šroub RS 1, matice M24, podložka Fe6)</t>
  </si>
  <si>
    <t>373395144</t>
  </si>
  <si>
    <t>5958158005</t>
  </si>
  <si>
    <t xml:space="preserve">Podložka pryžová pod patu kolejnice S49  183/126/6</t>
  </si>
  <si>
    <t>-1361413984</t>
  </si>
  <si>
    <t>5958158070</t>
  </si>
  <si>
    <t>Podložka polyetylenová pod podkladnici 380/160/2 (S4, R4)</t>
  </si>
  <si>
    <t>368816228</t>
  </si>
  <si>
    <t>5958128010</t>
  </si>
  <si>
    <t>Komplety ŽS 4 (šroub RS 1, matice M 24, podložka Fe6, svěrka ŽS4)</t>
  </si>
  <si>
    <t>812251343</t>
  </si>
  <si>
    <t>A.1.3 - Práce na přejezdech - P1820, P1821, P1822 (Sborník SŽDC 2019)</t>
  </si>
  <si>
    <t>5913140020</t>
  </si>
  <si>
    <t>Demontáž přejezdové konstrukce se silničními panely vnitřní část</t>
  </si>
  <si>
    <t>-191901287</t>
  </si>
  <si>
    <t>Demontáž přejezdové konstrukce se silničními panely vnitřní část. Poznámka: 1. V cenách jsou započteny náklady na demontáž a naložení na dopravní prostředek.</t>
  </si>
  <si>
    <t>Poznámka k položce:_x000d_
P1820 (km 61,720) → 4,0 m</t>
  </si>
  <si>
    <t>5913200010</t>
  </si>
  <si>
    <t>Demontáž dřevěné konstrukce přejezdu část vnější a vnitřní</t>
  </si>
  <si>
    <t>-925834342</t>
  </si>
  <si>
    <t>Demontáž dřevěné konstrukce přejezdu část vnější a vnitřní. Poznámka: 1. V cenách jsou započteny náklady na demontáž a naložení na dopravní prostředek.</t>
  </si>
  <si>
    <t>(4,0*0,26)*2,0 "P 1820 (km 61,720 › vnější části)</t>
  </si>
  <si>
    <t>5,0*2,50 "P 1822 (km 62,479)</t>
  </si>
  <si>
    <t>5913140010</t>
  </si>
  <si>
    <t>Demontáž přejezdové konstrukce se silničními panely vnější i vnitřní část</t>
  </si>
  <si>
    <t>-666357932</t>
  </si>
  <si>
    <t>Demontáž přejezdové konstrukce se silničními panely vnější i vnitřní část. Poznámka: 1. V cenách jsou započteny náklady na demontáž a naložení na dopravní prostředek.</t>
  </si>
  <si>
    <t>Poznámka k položce:_x000d_
P 1821 (km 61,919) → 6,0 m_x000d_
Následné podbití_x000d_
P 1820 (km 61,720) → 6,0 m_x000d_
P 1821 (km 61,919) → 6,0 m_x000d_
P 1822 (km 62,479) → 6,0 m</t>
  </si>
  <si>
    <t>5913130040</t>
  </si>
  <si>
    <t>Demontáž dílů přejezdové konstrukce se silničními panely náběhový klín</t>
  </si>
  <si>
    <t>-70659901</t>
  </si>
  <si>
    <t>Demontáž dílů přejezdové konstrukce se silničními panely náběhový klín. Poznámka: 1. V cenách jsou započteny náklady na demontáž a naložení na dopravní prostředek.</t>
  </si>
  <si>
    <t>Poznámka k položce:_x000d_
P1820 - 2 ks_x000d_
P1821 - 2 ks_x000d_
Následné podbití_x000d_
P 1820 - 2 ks_x000d_
P 1821 - 2 ks_x000d_
P 1822 - 2 ks</t>
  </si>
  <si>
    <t>5913190040</t>
  </si>
  <si>
    <t>Demontáž dřevěných dílů přejezdu náběhový klín</t>
  </si>
  <si>
    <t>1762436001</t>
  </si>
  <si>
    <t>Demontáž dřevěných dílů přejezdu náběhový klín. Poznámka: 1. V cenách jsou započteny náklady na demontáž a naložení na dopravní prostředek.</t>
  </si>
  <si>
    <t>Poznámka k položce:_x000d_
P 1822 - 2 ks</t>
  </si>
  <si>
    <t>5915010040</t>
  </si>
  <si>
    <t>Těžení zeminy nebo horniny železničního spodku IV. třídy</t>
  </si>
  <si>
    <t>542441339</t>
  </si>
  <si>
    <t>Těžení zeminy nebo horniny železničního spodku IV. třídy. Poznámka: 1. V cenách jsou započteny náklady na těžení a uložení výzisku na terén nebo naložení na dopravní prostředek a uložení na úložišti.</t>
  </si>
  <si>
    <t>4,0*2,0*0,2 "P 1820 › zpevněná komunikace - vpravo"</t>
  </si>
  <si>
    <t>4,0*2,0*0,2 "P 1820 › zpevněná komunikace - vlevo"</t>
  </si>
  <si>
    <t>6,0*2,0*0,2 "P 1821 › zpevněná komunikace - vpravo"</t>
  </si>
  <si>
    <t>6,0*2,0*0,2 "P 1821 › zpevněná komunikace - vlevo"</t>
  </si>
  <si>
    <t>5,0*2,0*0,2 "P 1822 › zpevněná komunikace - vpravo"</t>
  </si>
  <si>
    <t>5,0*2,0*0,2 "P 1822 › zpevněná komunikace - vlevo"</t>
  </si>
  <si>
    <t>-177060628</t>
  </si>
  <si>
    <t>4,0*2,0 "P 1820 › zpevněná komunikace - vpravo"</t>
  </si>
  <si>
    <t>4,0*2,0 "P 1820 › zpevněná komunikace - vlevo"</t>
  </si>
  <si>
    <t>6,0*2,0 "P 1821 › zpevněná komunikace - vpravo"</t>
  </si>
  <si>
    <t>6,0*2,0 "P 1821 › zpevněná komunikace - vlevo"</t>
  </si>
  <si>
    <t>5,0*2,0 "P 1822 › zpevněná komunikace - vpravo"</t>
  </si>
  <si>
    <t>5,0*2,0 "P 1822 › zpevněná komunikace - vlevo"</t>
  </si>
  <si>
    <t>5914040010</t>
  </si>
  <si>
    <t>Čištění krytých odvodňovacích zařízení ručně potrubí trativodu</t>
  </si>
  <si>
    <t>-1422450648</t>
  </si>
  <si>
    <t>Čištění krytých odvodňovacích zařízení ručně potrubí trativodu. Poznámka: 1. V cenách jsou započteny náklady na pročištění nebo propláchnutí, odstranění usazenin a naložení výzisku na dopravní prostředek. 2. V cenách nejsou obsaženy náklady na dopravu výzisku a skládkovné.</t>
  </si>
  <si>
    <t>7,0*2,0 "P1821 - vlevo, vpravo"</t>
  </si>
  <si>
    <t>-1813890885</t>
  </si>
  <si>
    <t>1,600*1,8 "P 1820 › zpevněná komunikace - vpravo"</t>
  </si>
  <si>
    <t>1,600*1,8 "P 1820 › zpevněná komunikace - vlevo"</t>
  </si>
  <si>
    <t>2,400*1,8 "P 1821 › zpevněná komunikace - vpravo"</t>
  </si>
  <si>
    <t>2,400*1,8 "P 1821 › zpevněná komunikace - vlevo"</t>
  </si>
  <si>
    <t>2,000*1,8 "P 1822 › zpevněná komunikace - vpravo"</t>
  </si>
  <si>
    <t>2,000*1,8 "P 1822 › zpevněná komunikace - vlevo"</t>
  </si>
  <si>
    <t>((7,0*0,3*0,3)*2,0)*1,8 "P1821 - vlevo, vpravo"</t>
  </si>
  <si>
    <t>9909000500</t>
  </si>
  <si>
    <t>Poplatek uložení odpadu betonových prefabrikátů</t>
  </si>
  <si>
    <t>-385320950</t>
  </si>
  <si>
    <t>Poplatek uložení odpadu betonových prefabrikátů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</si>
  <si>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0,774*4,0 "P1820 - vnitřní část"</t>
  </si>
  <si>
    <t>1,555*2,0 "P1821 - vnitřní část"</t>
  </si>
  <si>
    <t>0,715*4,0 "P1821 - vnější část"</t>
  </si>
  <si>
    <t>5913145010</t>
  </si>
  <si>
    <t>Montáž přejezdové konstrukce se silničními panely vnější i vnitřní část</t>
  </si>
  <si>
    <t>1679605656</t>
  </si>
  <si>
    <t>Montáž přejezdové konstrukce se silničními panely vnější i vnitřní část. Poznámka: 1. V cenách jsou započteny náklady na montáž konstrukce. 2. V cenách nejsou obsaženy náklady na dodávku materiálu.</t>
  </si>
  <si>
    <t>Poznámka k položce:_x000d_
Stavba_x000d_
P 1820 (km 61,720) → 6,0 m_x000d_
P 1821 (km 61,919) → 6,0 m_x000d_
P 1822 (km 62,479) → 6,0 m _x000d_
Následné podbití_x000d_
P 1820 (km 61,720) → 6,0 m_x000d_
P 1821 (km 61,919) → 6,0 m_x000d_
P 1822 (km 62,479) → 6,0 m</t>
  </si>
  <si>
    <t>5913135040</t>
  </si>
  <si>
    <t>Montáž dílů přejezdové konstrukce se silničními panely náběhový klín</t>
  </si>
  <si>
    <t>-461306117</t>
  </si>
  <si>
    <t>Montáž dílů přejezdové konstrukce se silničními panely náběhový klín. Poznámka: 1. V cenách jsou započteny náklady na montáž dílů. 2. V cenách nejsou obsaženy náklady na dodávku materiálu.</t>
  </si>
  <si>
    <t>Poznámka k položce:_x000d_
Stavba_x000d_
P 1820 - 2 ks_x000d_
P 1821 - 2 ks_x000d_
P 1822 - 2 ks_x000d_
Následné podbití_x000d_
P 1820 - 2ks_x000d_
P 1821 - 2 ks_x000d_
P 1822 - 2 ks</t>
  </si>
  <si>
    <t>5914075010</t>
  </si>
  <si>
    <t>Zřízení konstrukční vrstvy pražcového podloží bez geomateriálu tl. 0,15 m</t>
  </si>
  <si>
    <t>1442449655</t>
  </si>
  <si>
    <t>Zřízení konstrukční vrstvy pražcového podloží bez geomateriálu tl. 0,15 m. Poznámka: 1. V cenách jsou započteny náklady na naložení výzisku na dopravní prostředek. 2. V cenách nejsou obsaženy náklady na dodávku materiálu a odtěžení zeminy.</t>
  </si>
  <si>
    <t>1589843612</t>
  </si>
  <si>
    <t>5963110010</t>
  </si>
  <si>
    <t>Přejezd Intermont panel 1285x3000x170 ŽPP 1</t>
  </si>
  <si>
    <t>-460814464</t>
  </si>
  <si>
    <t>5963110015</t>
  </si>
  <si>
    <t>Přejezd Intermont panel 600x3000x170 ŽPP 2</t>
  </si>
  <si>
    <t>-336998179</t>
  </si>
  <si>
    <t xml:space="preserve">A.2 - Oprava v km 63,945 - 64,478 úseku Štědrá - Toužim </t>
  </si>
  <si>
    <t>A.2.1 - Práce na ŽSv a ŽSp (Sborník SŽDC 2019)</t>
  </si>
  <si>
    <t>5908005430</t>
  </si>
  <si>
    <t>Oprava kolejnicového styku demontáž spojek tv. S49</t>
  </si>
  <si>
    <t>styk</t>
  </si>
  <si>
    <t>1383088008</t>
  </si>
  <si>
    <t>Oprava kolejnicového styku demontáž spojek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</si>
  <si>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1564199491</t>
  </si>
  <si>
    <t>5906140070</t>
  </si>
  <si>
    <t>Demontáž kolejového roštu koleje v ose koleje pražce dřevěné tv. S49 rozdělení "c"</t>
  </si>
  <si>
    <t>-1350958590</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</si>
  <si>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</si>
  <si>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položce:_x000d_
km 63,945 - 64,478 = dl. 533,0 m</t>
  </si>
  <si>
    <t>-1535526222</t>
  </si>
  <si>
    <t>-1236635094</t>
  </si>
  <si>
    <t>5905055010</t>
  </si>
  <si>
    <t>Odstranění stávajícího kolejového lože odtěžením v koleji</t>
  </si>
  <si>
    <t>-701341222</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</si>
  <si>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</si>
  <si>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(0,35+0,45)/2,0*3,9*533,0 - 81,810 "pražce"</t>
  </si>
  <si>
    <t>907754552</t>
  </si>
  <si>
    <t>3,9*533,0 "úprava sklonu ŠL "</t>
  </si>
  <si>
    <t>200,0*1,5 "úprava výzisků ŠL"</t>
  </si>
  <si>
    <t>5905060010</t>
  </si>
  <si>
    <t>Zřízení nového kolejového lože v koleji</t>
  </si>
  <si>
    <t>-1140199521</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</si>
  <si>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</si>
  <si>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((0,35+0,45)/2,0*3,9*533,0 - 83,430 "pražce")*0,6</t>
  </si>
  <si>
    <t>5906130380</t>
  </si>
  <si>
    <t>Montáž kolejového roštu v ose koleje pražce betonové vystrojené tv. S49 rozdělení "c"</t>
  </si>
  <si>
    <t>1766546450</t>
  </si>
  <si>
    <t>Montáž kolejového roštu v ose koleje pražce betonové vystrojené tv. S49 rozdělení "c". Poznámka: 1. V cenách jsou započteny náklady na vrtání pražců dřevěných nevystrojených, manipulaci a montáž KR. 2. V cenách nejsou obsaženy náklady na dodávku materiálu.</t>
  </si>
  <si>
    <t>Poznámka k položce:_x000d_
pražce betonové SB5:_x000d_
 - km 63,945 - 64,101 = dl. 156,0 m → 237 pr. (rozš. = 10,0 mm)_x000d_
 - km 64,280 - 64,414 = dl. 134,0 m → 204 pr. (rozš. = 10,0 mm) *)_x000d_
*) vystr → podkl T5, vrtule S1, dvoj pruž. kroužek, PVC + komplet T5/T6, pryž. podl._x000d_
_x000d_
pražce betonové SB6:_x000d_
 - km 64,101 - 64,280 = dl. 179,0 m → 272 pr._x000d_
 - km 64,414 - 64,459 = dl. 45,0 m → 69 pr._x000d_
 - km 64,466 - 64,478 = dl. 12,0 m → 18 pr.*)_x000d_
vystr → podkl S4, vrtule S1, dvoj pruž kroužek, PVC + komplet ŽS4, pryž. podl.</t>
  </si>
  <si>
    <t>5906130170</t>
  </si>
  <si>
    <t>Montáž kolejového roštu v ose koleje pražce dřevěné vystrojené tv. S49 rozdělení "c"</t>
  </si>
  <si>
    <t>-1158953356</t>
  </si>
  <si>
    <t>Montáž kolejového roštu v ose koleje pražce dřevěné vystrojené tv. S49 rozdělení "c". Poznámka: 1. V cenách jsou započteny náklady na vrtání pražců dřevěných nevystrojených, manipulaci a montáž KR. 2. V cenách nejsou obsaženy náklady na dodávku materiálu.</t>
  </si>
  <si>
    <t xml:space="preserve">Poznámka k položce:_x000d_
pražce dřevěné - přejezd km 64,462 (P1823) _x000d_
- km 64,459 - 64,466 = dl. 7,0 m → 10 pr.*)_x000d_
vystr → podkl dvojitá (stávající)_x000d_
         → vrtule R1, dvoj. pruž. kroužek, PVC (antikoro) + komplet ŽS4, pryž. podl. (antikoro)</t>
  </si>
  <si>
    <t>5907045120</t>
  </si>
  <si>
    <t>Příplatek za obtížnost při výměně kolejnic na rozponových podkladnicích tv. S49</t>
  </si>
  <si>
    <t>1751172513</t>
  </si>
  <si>
    <t>Příplatek za obtížnost při výměně kolejnic na rozponových podkladnicích tv. S49. Poznámka: 1. V cenách jsou započteny náklady za obtížné podmínky výměny kolejnic. 2. V cenách nejsou obsaženy náklady na povolení a dotažení upevňovadel.</t>
  </si>
  <si>
    <t>5910136010</t>
  </si>
  <si>
    <t>Montáž pražcové kotvy v koleji</t>
  </si>
  <si>
    <t>1034881561</t>
  </si>
  <si>
    <t>Montáž pražcové kotvy v koleji. Poznámka: 1. V cenách jsou započteny náklady na odstranění kameniva, montáž, ošetření součásti mazivem a úpravu kameniva. 2. V cenách nejsou obsaženy náklady na dodávku materiálu.</t>
  </si>
  <si>
    <t>Poznámka k položce:_x000d_
pražce betonové SB5:_x000d_
 - km 63,945 - 64,062 = 117,0 m → 178 pr. (každý)_x000d_
 - km 64,062 - 64,067 = 5,0 m → 8 pr. (každý)_x000d_
 - km 64,067 - 64,071 = 4,0 m → 3 pr. (každý 2.)_x000d_
 - km 64,071 - 64,075 = 4,0 m → 2 pr. (každý 3.)_x000d_
_x000d_
 - km 64,315 - 64,383 = 68,0 m → 104 pr. (každý)_x000d_
 - km 64,310 - 64,315 = 5,0 m → 8 pr. + km 64,383 - 64,388 = 5,0 m → 8 pr. (každý)_x000d_
 - km 64,306 - 64,310 = 4,0 m → 3 pr. + km 64,388 - 64,392 = 4,0 m → 3 pr. (každý 2.)_x000d_
 - km 64,302 - 64,306 = 4,0 m → 2 pr. + km 64,392 - 64,396 = 4,0 m → 2 pr. (každý 3.)</t>
  </si>
  <si>
    <t>-440784809</t>
  </si>
  <si>
    <t>((0,35+0,45)/2,0*3,9*533,0 - 81,810 "pražce")*0,4</t>
  </si>
  <si>
    <t>-1190524903</t>
  </si>
  <si>
    <t>Poznámka k položce:_x000d_
km 63,945 - 64,478 = dl. 533,0 m_x000d_
 → 0. a 1. pdobití</t>
  </si>
  <si>
    <t>5907020110</t>
  </si>
  <si>
    <t>Souvislá výměna kolejnic současně s výměnou pražců tv. S49 rozdělení "c"</t>
  </si>
  <si>
    <t>-1295040716</t>
  </si>
  <si>
    <t>Souvislá výměna kolejnic současně s výměnou pražců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</si>
  <si>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 xml:space="preserve">Poznámka k položce:_x000d_
km 64,224 - 64,296 = dl. 72,0  m x 2</t>
  </si>
  <si>
    <t>623380903</t>
  </si>
  <si>
    <t>Poznámka k položce:_x000d_
km 63,949 - 64,224 = dl. 275,0 m x 2_x000d_
km 64,296 - 64,446 = dl. 150,0 m x 2</t>
  </si>
  <si>
    <t>-1392219969</t>
  </si>
  <si>
    <t>Poznámka k položce:_x000d_
vložky při posunech</t>
  </si>
  <si>
    <t>-1576210031</t>
  </si>
  <si>
    <t>5910021120</t>
  </si>
  <si>
    <t>Svařování kolejnic termitem zkrácený předehřev standardní spára svar jednotlivý tv. S49</t>
  </si>
  <si>
    <t>-1372179931</t>
  </si>
  <si>
    <t>Svařování kolejnic termitem zkrácený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</si>
  <si>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-511493129</t>
  </si>
  <si>
    <t>5910030310</t>
  </si>
  <si>
    <t>Příplatek za směrové vyrovnání kolejnic v obloucích o poloměru 300 m a menším</t>
  </si>
  <si>
    <t>-870239778</t>
  </si>
  <si>
    <t>Příplatek za směrové vyrovnání kolejnic v obloucích o poloměru 300 m a menším. Poznámka: 1. V cenách jsou započteny náklady na použití přípravku pro směrové vyrovnání kolejnic.</t>
  </si>
  <si>
    <t>5914050010</t>
  </si>
  <si>
    <t>Demontáž krytých odvodňovacích zařízení potrubí trativodu</t>
  </si>
  <si>
    <t>-721850118</t>
  </si>
  <si>
    <t>Demontáž krytých odvodňovacích zařízení potrubí trativodu. Poznámka: 1. V cenách jsou započteny náklady na demontáž dílů, zához, urovnání a úpravu terénu nebo naložení výzisku na dopravní prostředek. 2. V cenách nejsou obsaženy náklady na dopravu a skládkovné.</t>
  </si>
  <si>
    <t>Poznámka k položce:_x000d_
km 63,945 - 64,400 = dl. 455,0 m (vpravo)</t>
  </si>
  <si>
    <t>-1633104608</t>
  </si>
  <si>
    <t>455,0*0,052 "betonová trubka"</t>
  </si>
  <si>
    <t>-433607449</t>
  </si>
  <si>
    <t>455,0*0,8*0,7 "km 63,945 - 64,400 (trativod - vpravo)"</t>
  </si>
  <si>
    <t>455,0*0,8*0,6 "km 63,945 - 64,400 (drenáž - vlevo)"</t>
  </si>
  <si>
    <t>-1886724095</t>
  </si>
  <si>
    <t>55,0*0,80*0,6 "km 64,400 - 64,459 (vpravo)"</t>
  </si>
  <si>
    <t>55,0*0,80*0,6 "km 64,400 - 64,459 (vlevo)"</t>
  </si>
  <si>
    <t>10,0*0,8*0,6 "km 63,935 - 63,945 (vpravo)"</t>
  </si>
  <si>
    <t>10,0*0,8*0,6 "km 63,935 - 63,945 (vlevo)"</t>
  </si>
  <si>
    <t>-726070003</t>
  </si>
  <si>
    <t>749,670*1,8 "ŠL"</t>
  </si>
  <si>
    <t>254,800*1,8 "hloubení rýhy trativod- km 63,945 - 64,400 (vpravo)"</t>
  </si>
  <si>
    <t>218,400*1,8 "hloubení rýhy drenáž - km 63,945 - 64,400 (vlevo)"</t>
  </si>
  <si>
    <t>26,400*1,8 "čištění příkopu - km 64,400 - 64,459 (vpravo)"</t>
  </si>
  <si>
    <t>26,400*1,8 "čištění příkopu - km 64,400 - 64,459 (vlevo)"</t>
  </si>
  <si>
    <t>4,800*1,8 "čištění příkopu - km 63,935 - 63,945 (vpravo)"</t>
  </si>
  <si>
    <t>4,800*1,8 "čištění příkopu - km 63,935 - 63,945 (vlevo)"</t>
  </si>
  <si>
    <t>1748853002</t>
  </si>
  <si>
    <t>Poznámka k položce:_x000d_
km 63,945 - 64,400 = dl. 455,0 m → vpravo</t>
  </si>
  <si>
    <t>1473890441</t>
  </si>
  <si>
    <t>5914055030</t>
  </si>
  <si>
    <t>Zřízení krytých odvodňovacích zařízení svodného potrubí</t>
  </si>
  <si>
    <t>149357870</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</si>
  <si>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</si>
  <si>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Poznámka k položce:_x000d_
drenáž_x000d_
km 63,945 - 64,400 = dl. 455,0 m → vlevo (celoperforované ohebné trubky "husí krk")</t>
  </si>
  <si>
    <t>5914030130</t>
  </si>
  <si>
    <t>Demontáž dílů otevřeného odvodnění příkopové zídky z lomového kamene</t>
  </si>
  <si>
    <t>-641509934</t>
  </si>
  <si>
    <t>Demontáž dílů otevřeného odvodnění příkopové zídky z lomového kamene. Poznámka: 1. V cenách jsou započteny náklady na demontáž dílů, zához, urovnání a úpravu terénu nebo naložení výzisku na dopravní prostředek. 2. V cenách nejsou obsaženy náklady na dopravu a skládkovné.</t>
  </si>
  <si>
    <t>Poznámka k položce:_x000d_
km 64,400 → demontáž stávající kontrolní otevřené jímky</t>
  </si>
  <si>
    <t>5914035430</t>
  </si>
  <si>
    <t>Zřízení otevřených odvodňovacích zařízení lapač splavenin z lomového kamene</t>
  </si>
  <si>
    <t>268825245</t>
  </si>
  <si>
    <t>Zřízení otevřených odvodňovacích zařízení lapač splavenin z lomového kamene.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</si>
  <si>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Poznámka k položce:_x000d_
km 64,400 - zřízení nové otevřené jímky → napojeno na trativod (vpravo)</t>
  </si>
  <si>
    <t>-66595076</t>
  </si>
  <si>
    <t>-1709200578</t>
  </si>
  <si>
    <t>Poznámka k položce:_x000d_
km 63,945 - 64,478 _x000d_
ZZ zajistí TO Žltuice_x000d_
Značka=kus</t>
  </si>
  <si>
    <t>2028290364</t>
  </si>
  <si>
    <t>-1652507799</t>
  </si>
  <si>
    <t>Poznámka k položce:_x000d_
ŠL + zásyp odvodnění</t>
  </si>
  <si>
    <t>358753076</t>
  </si>
  <si>
    <t>Poznámka k položce:_x000d_
podkladní vrstva</t>
  </si>
  <si>
    <t>-774027858</t>
  </si>
  <si>
    <t>38</t>
  </si>
  <si>
    <t>1316440644</t>
  </si>
  <si>
    <t>39</t>
  </si>
  <si>
    <t>5964103000</t>
  </si>
  <si>
    <t>Drenážní plastové díly trubka celoperforovaná DN 100 mm</t>
  </si>
  <si>
    <t>-1912039661</t>
  </si>
  <si>
    <t>Poznámka k položce:_x000d_
ohebné trubky "husí krk"</t>
  </si>
  <si>
    <t>40</t>
  </si>
  <si>
    <t>5964103035</t>
  </si>
  <si>
    <t>Drenážní plastové díly trubka s částečnou perforací DN 250 mm</t>
  </si>
  <si>
    <t>788390304</t>
  </si>
  <si>
    <t>41</t>
  </si>
  <si>
    <t>1070323268</t>
  </si>
  <si>
    <t>42</t>
  </si>
  <si>
    <t>370325126</t>
  </si>
  <si>
    <t>43</t>
  </si>
  <si>
    <t>-526603261</t>
  </si>
  <si>
    <t>44</t>
  </si>
  <si>
    <t>1347888868</t>
  </si>
  <si>
    <t>45</t>
  </si>
  <si>
    <t>239280742</t>
  </si>
  <si>
    <t>46</t>
  </si>
  <si>
    <t>5958131025</t>
  </si>
  <si>
    <t>Součásti upevňovací s antikorozní úpravou svěrka ŽS 4 úprava pro žlábek z kolejnic</t>
  </si>
  <si>
    <t>1455792652</t>
  </si>
  <si>
    <t>47</t>
  </si>
  <si>
    <t>5958158065</t>
  </si>
  <si>
    <t>Podložka polyetylenová pod podkladnici 430/130/2 (ŽT)</t>
  </si>
  <si>
    <t>1959601598</t>
  </si>
  <si>
    <t>Poznámka k položce:_x000d_
pod dvojitou podkladnici</t>
  </si>
  <si>
    <t>A.2.2 - Materiál zajištěný objednatelem - NEOCEŇOVAT</t>
  </si>
  <si>
    <t>1822999239</t>
  </si>
  <si>
    <t>5956213040</t>
  </si>
  <si>
    <t xml:space="preserve">Pražec betonový příčný vystrojený  užitý SB6</t>
  </si>
  <si>
    <t>1475484690</t>
  </si>
  <si>
    <t>5956213035</t>
  </si>
  <si>
    <t xml:space="preserve">Pražec betonový příčný vystrojený  užitý SB5</t>
  </si>
  <si>
    <t>348613275</t>
  </si>
  <si>
    <t>910113780</t>
  </si>
  <si>
    <t>1965922481</t>
  </si>
  <si>
    <t>-1032754315</t>
  </si>
  <si>
    <t>1807878712</t>
  </si>
  <si>
    <t>5958131040</t>
  </si>
  <si>
    <t>Součásti upevňovací s antikorozní úpravou šroub svěrkový RS 1 (M22x80)</t>
  </si>
  <si>
    <t>-957582901</t>
  </si>
  <si>
    <t>5958131065</t>
  </si>
  <si>
    <t>Součásti upevňovací s antikorozní úpravou matice M24</t>
  </si>
  <si>
    <t>1611687439</t>
  </si>
  <si>
    <t>-2146420173</t>
  </si>
  <si>
    <t>-1785650289</t>
  </si>
  <si>
    <t>5958231045</t>
  </si>
  <si>
    <t>Svěrka užitá T5</t>
  </si>
  <si>
    <t>-508185223</t>
  </si>
  <si>
    <t>5958231050</t>
  </si>
  <si>
    <t>Svěrka užitá T6</t>
  </si>
  <si>
    <t>984211027</t>
  </si>
  <si>
    <t>5958252005</t>
  </si>
  <si>
    <t>Matice užitá M24</t>
  </si>
  <si>
    <t>-1659443658</t>
  </si>
  <si>
    <t>5958134041</t>
  </si>
  <si>
    <t>Součásti upevňovací šroub svěrkový T5</t>
  </si>
  <si>
    <t>1438069873</t>
  </si>
  <si>
    <t>5958134040</t>
  </si>
  <si>
    <t>Součásti upevňovací kroužek pružný dvojitý Fe 6</t>
  </si>
  <si>
    <t>-1947359960</t>
  </si>
  <si>
    <t>5958134140</t>
  </si>
  <si>
    <t>Součásti upevňovací vložka M</t>
  </si>
  <si>
    <t>999993513</t>
  </si>
  <si>
    <t>5960101015</t>
  </si>
  <si>
    <t>Pražcové kotvy TDHB pro pražec betonový SB 5</t>
  </si>
  <si>
    <t>1895329635</t>
  </si>
  <si>
    <t>A.2.3 - Práce na přejezdu P1823 (Sborník SŽDC 2019)</t>
  </si>
  <si>
    <t>5913235020</t>
  </si>
  <si>
    <t>Dělení AB komunikace řezáním hloubky do 20 cm</t>
  </si>
  <si>
    <t>-435709642</t>
  </si>
  <si>
    <t>Dělení AB komunikace řezáním hloubky do 20 cm. Poznámka: 1. V cenách jsou započteny náklady na provedení úkolu.</t>
  </si>
  <si>
    <t>4,9 "vpravo" + 4,9 "vlevo"</t>
  </si>
  <si>
    <t>5913240020</t>
  </si>
  <si>
    <t>Odstranění AB komunikace odtěžením nebo frézováním hloubky do 20 cm</t>
  </si>
  <si>
    <t>-1468513468</t>
  </si>
  <si>
    <t>Odstranění AB komunikace odtěžením nebo frézováním hloubky do 20 cm. Poznámka: 1. V cenách jsou započteny náklady na odtěžení nebo frézování a naložení výzisku na dopravní prostředek.</t>
  </si>
  <si>
    <t>4,9*2,0 "vlevo"</t>
  </si>
  <si>
    <t>4,9*2,5 "vpravo"</t>
  </si>
  <si>
    <t>4,9*1,3 "střed"</t>
  </si>
  <si>
    <t>9909000200</t>
  </si>
  <si>
    <t>Poplatek za uložení nebezpečného odpadu na oficiální skládku</t>
  </si>
  <si>
    <t>-483958561</t>
  </si>
  <si>
    <t>Poplatek za uložení nebezpečného odpadu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</si>
  <si>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(4,9*2,0*0,2)*2,4 "vlevo"</t>
  </si>
  <si>
    <t>(4,9*2,5*0,2)*2,4 "vpravo"</t>
  </si>
  <si>
    <t>(4,9*1,3*0,2)*2,4 "střed"</t>
  </si>
  <si>
    <t>5913215020</t>
  </si>
  <si>
    <t>Demontáž kolejnicových dílů přejezdu ochranná kolejnice</t>
  </si>
  <si>
    <t>-1867719677</t>
  </si>
  <si>
    <t>Demontáž kolejnicových dílů přejezdu ochranná kolejnice. Poznámka: 1. V cenách jsou započteny náklady na demontáž a naložení na dopravní prostředek.</t>
  </si>
  <si>
    <t>4,9*2,0</t>
  </si>
  <si>
    <t>5913215040</t>
  </si>
  <si>
    <t>Demontáž kolejnicových dílů přejezdu náběhový klín</t>
  </si>
  <si>
    <t>-1446748354</t>
  </si>
  <si>
    <t>Demontáž kolejnicových dílů přejezdu náběhový klín. Poznámka: 1. V cenách jsou započteny náklady na demontáž a naložení na dopravní prostředek.</t>
  </si>
  <si>
    <t>Poznámka k položce:_x000d_
asfaltové</t>
  </si>
  <si>
    <t>5913220020</t>
  </si>
  <si>
    <t>Montáž kolejnicových dílů přejezdu ochranná kolejnice</t>
  </si>
  <si>
    <t>2109278062</t>
  </si>
  <si>
    <t>Montáž kolejnicových dílů přejezdu ochranná kolejnice. Poznámka: 1. V cenách jsou započteny náklady na montáž a manipulaci. 2. V cenách nejsou obsaženy náklady na dodávku materiálu.</t>
  </si>
  <si>
    <t>5,0*2,0</t>
  </si>
  <si>
    <t>5913030030</t>
  </si>
  <si>
    <t>Montáž dílů přejezdu celopryžového v koleji náběhový klín</t>
  </si>
  <si>
    <t>-724140242</t>
  </si>
  <si>
    <t>Montáž dílů přejezdu celopryžového v koleji náběhový klín. Poznámka: 1. V cenách jsou započteny náklady na montáž dílů. 2. V cenách nejsou obsaženy náklady na dodávku materiálu.</t>
  </si>
  <si>
    <t>5913250020</t>
  </si>
  <si>
    <t>Zřízení konstrukce vozovky asfaltobetonové dle vzorového listu Ž těžké - podkladní, ložní a obrusná vrstva tloušťky do 25 cm</t>
  </si>
  <si>
    <t>92806871</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</si>
  <si>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</si>
  <si>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5,0*2,0 "vlevo"</t>
  </si>
  <si>
    <t>5,0*2,5 "vpravo"</t>
  </si>
  <si>
    <t>5,0*1,3 "střed"</t>
  </si>
  <si>
    <t>5963146020</t>
  </si>
  <si>
    <t>Asfaltový beton ACP 16S 50/70 středněznný-podkladní vrstva</t>
  </si>
  <si>
    <t>2015088363</t>
  </si>
  <si>
    <t>5963146010</t>
  </si>
  <si>
    <t>Asfaltový beton ACL 16S 50/70 hrubozrnný-ložní vrstva</t>
  </si>
  <si>
    <t>2039039923</t>
  </si>
  <si>
    <t>5963146005</t>
  </si>
  <si>
    <t>Asfaltový beton ACO 8 50/70 jemnozrnný-obrusná vrstva</t>
  </si>
  <si>
    <t>-694139444</t>
  </si>
  <si>
    <t>5963155005</t>
  </si>
  <si>
    <t>Asfaltová páska těsnící</t>
  </si>
  <si>
    <t>-1738307732</t>
  </si>
  <si>
    <t xml:space="preserve">A.3 - Oprava v km 82,116 - 83,067 úseku Otročín - Bečov n. T. </t>
  </si>
  <si>
    <t>A.3.1 - Práce na ŽSv a ŽSp (Sborník SŽDC 2019)</t>
  </si>
  <si>
    <t>2105370578</t>
  </si>
  <si>
    <t>993903176</t>
  </si>
  <si>
    <t>Poznámka k položce:_x000d_
km 82,134 - 83,067 = dl. 933,0 m</t>
  </si>
  <si>
    <t>5906030120</t>
  </si>
  <si>
    <t>Ojedinělá výměna pražce současně s výměnou nebo čištěním KL pražec betonový příčný vystrojený</t>
  </si>
  <si>
    <t>-929423727</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</si>
  <si>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</si>
  <si>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Poznámka k položce:_x000d_
betonové SB5_x000d_
km 82,116 - 82,134 = dl. 18,0 m → 28 pr.*)_x000d_
vystr. → podkl. T5, vrtule S1, dvoj. pruž. kroužek, PVC + komplet T5/T6, pryž. podl.</t>
  </si>
  <si>
    <t>-1532169770</t>
  </si>
  <si>
    <t>1839420663</t>
  </si>
  <si>
    <t>5905065010</t>
  </si>
  <si>
    <t>Samostatná úprava vrstvy kolejového lože pod ložnou plochou pražců v koleji</t>
  </si>
  <si>
    <t>-818122514</t>
  </si>
  <si>
    <t>Samostatná úprava vrstvy kolejového lože pod ložnou plochou pražců v koleji. Poznámka: 1. V cenách jsou započteny náklady na urovnání a homogenizaci vrstvy kameniva. 2. V cenách nejsou obsaženy náklady na dodávku a doplnění kameniva.</t>
  </si>
  <si>
    <t>rozhrnutí/přihrnutí ŠL při SČ</t>
  </si>
  <si>
    <t>951,0*3,8 "km 82,116 - 83,067"</t>
  </si>
  <si>
    <t>-502288284</t>
  </si>
  <si>
    <t>Poznámka k položce:_x000d_
SB5/S49/RT_x000d_
km 82,134 - 83,067 = dl. 933,0 m → 1418 pr.</t>
  </si>
  <si>
    <t>5906055020</t>
  </si>
  <si>
    <t>Příplatek za současnou výměnu pražce s podkladnicovým upevněním a kompletů a pryžových podložek</t>
  </si>
  <si>
    <t>-96487491</t>
  </si>
  <si>
    <t>Příplatek za současnou výměnu pražce s podkladnicovým upevněním a kompletů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</si>
  <si>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5908005530</t>
  </si>
  <si>
    <t>Oprava kolejnicového styku montáž spojek tv. S49</t>
  </si>
  <si>
    <t>-884266899</t>
  </si>
  <si>
    <t>Oprava kolejnicového styku montáž spojek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</si>
  <si>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5907015035</t>
  </si>
  <si>
    <t>Ojedinělá výměna kolejnic stávající upevnění tv. S49 rozdělení "c"</t>
  </si>
  <si>
    <t>-504969337</t>
  </si>
  <si>
    <t>Ojedinělá výměna kolejnic stávající upevnění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</si>
  <si>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km 83,067 - 83,084 = dl. 17,0 m x2_x000d_
posuny - km 82,634 - 82,759 = dl. 5,0 m x 2</t>
  </si>
  <si>
    <t>-1135518414</t>
  </si>
  <si>
    <t>Poznámka k položce:_x000d_
km 82,116 - 83,067 = dl. 951,0 m</t>
  </si>
  <si>
    <t>-977226392</t>
  </si>
  <si>
    <t>(((4,65+3,4)/2*0,5*951,0 - 148,835 "pražce")*0,45)*1,1</t>
  </si>
  <si>
    <t>1838121981</t>
  </si>
  <si>
    <t>-469676257</t>
  </si>
  <si>
    <t>Poznámka k položce:_x000d_
km 82,634 - 82,759 = dl. 125,0 m x 2</t>
  </si>
  <si>
    <t>1263778299</t>
  </si>
  <si>
    <t>-2009807471</t>
  </si>
  <si>
    <t>-1668342448</t>
  </si>
  <si>
    <t>(0,75*0,6)/2*15,0 "km 82,100 - 82,115 - pražc. rovnanina (vpravo)"</t>
  </si>
  <si>
    <t>(0,75*0,6)/2*33,0 "km 82,100 - 82,133 - pražc. rovnanina (vlevo)"</t>
  </si>
  <si>
    <t>(1,0*0,6)/2*180,0 "km 82,220 - 82,400 - rozšíření stezky (vlevo) - přípravné práce"</t>
  </si>
  <si>
    <t>(1,0*0,6)/2*220,0 "km 82,600 - 82,820 - rozšíření stezky (vlevo) - přípravné práce"</t>
  </si>
  <si>
    <t>-846405844</t>
  </si>
  <si>
    <t>80,0*0,8*0,6 "km 82,860 - 82,940 (vlevo)"</t>
  </si>
  <si>
    <t>245,0*0,8*0,6 "km 82,860 - 83,105 (vpravo)"</t>
  </si>
  <si>
    <t>-1675119210</t>
  </si>
  <si>
    <t>(((4,40+3,2)/2*0,5*951,0 - 148,835 "pražce")*0,45 - 120,0 "rozšíření stezky")*1,8</t>
  </si>
  <si>
    <t>3,375*1,8 "km 82,100 - 82,115 - pražc. rovnanina (vpravo)"</t>
  </si>
  <si>
    <t>7,425*1,8 "km 82,100 - 82,133 - pražc. rovnanina (vlevo)"</t>
  </si>
  <si>
    <t>38,400*1,8 "čištění příkopů - km 82,860 - 82,940 (vlevo)"</t>
  </si>
  <si>
    <t>117,600*1,8 "čištění příkopů - km 82,860 - 83,105 (vpravo)"</t>
  </si>
  <si>
    <t>5914005040</t>
  </si>
  <si>
    <t>Rozšíření stezky zemního tělesa dle VL Ž2 použitými železobetonovými pražci</t>
  </si>
  <si>
    <t>665958262</t>
  </si>
  <si>
    <t>Rozšíření stezky zemního tělesa dle VL Ž2 použitými železobetonovými pražci. Poznámka: 1. V cenách jsou započteny i náklady na uložení výzisku na terén nebo naložení na dopravní prostředek. 2. V cenách nejsou obsaženy náklady na dodávku materiálu, odtěžení zemního tělesa, dopravu a skládkovné.</t>
  </si>
  <si>
    <t>Poznámka k položce:_x000d_
betonové pražce zajistí TO Žlutice</t>
  </si>
  <si>
    <t>0,75*15,0 "km 82,100 - 82,115 (vpravo)"</t>
  </si>
  <si>
    <t>0,75*33,0 "km 82,100 - 82,133 (vlevo)"</t>
  </si>
  <si>
    <t>-346410281</t>
  </si>
  <si>
    <t>0,6*15,0 "km 82,100 - 82,115 (vpravo) - PR › podkladní vrstva"</t>
  </si>
  <si>
    <t>0,6*33,0 "km 82,100 - 82,133 (vlevo) - PR › podkladní vrstva"</t>
  </si>
  <si>
    <t>-1074808468</t>
  </si>
  <si>
    <t>1,0*180,0 "km 82,220 - 82,400 - rozšíření stezky (vlevo)"</t>
  </si>
  <si>
    <t>1,0*220,0 "km 82,600 - 82,820 - rozšíření stezky (vlevo)"</t>
  </si>
  <si>
    <t>5905025110</t>
  </si>
  <si>
    <t>Doplnění stezky štěrkodrtí souvislé</t>
  </si>
  <si>
    <t>429418441</t>
  </si>
  <si>
    <t>Doplnění stezky štěrkodrtí souvislé. Poznámka: 1. V cenách jsou započteny náklady na doplnění kameniva stezky ojediněle ručně z vozíku nebo souvisle mechanizací z vozíků nebo železničních vozů. 2. V cenách nejsou obsaženy náklady na dodávku kameniva.</t>
  </si>
  <si>
    <t>5905023030</t>
  </si>
  <si>
    <t>Úprava povrchu stezky rozprostřením štěrkodrtě přes 5 do 10 cm</t>
  </si>
  <si>
    <t>1489241395</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</si>
  <si>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 její doplnění a rozprostření.</t>
  </si>
  <si>
    <t>5999005060</t>
  </si>
  <si>
    <t>Třídění ostatního materiálu</t>
  </si>
  <si>
    <t>304220976</t>
  </si>
  <si>
    <t>Třídění ostatního materiálu. Poznámka: 1. V cenách jsou započteny náklady na manipulaci, vytřídění a uložení materiálu na úložiště nebo do skladu.</t>
  </si>
  <si>
    <t>rozšíření stezky - výzisk ŠL (manipulace, převoz)</t>
  </si>
  <si>
    <t>((1,0*0,6)/2*180,0)*1,8 "km 82,220 - 82,400 - rozšíření stezky (vlevo) - přípravné práce"</t>
  </si>
  <si>
    <t>((1,0*0,6)/2*220,0)*1,8 "km 82,600 - 82,820 - rozšíření stezky (vlevo) - přípravné práce"</t>
  </si>
  <si>
    <t>-2100943968</t>
  </si>
  <si>
    <t>Poznámka k položce:_x000d_
km 82,116 - 83,067_x000d_
ZZ zajistí TO Žlutice_x000d_
Značka=kus</t>
  </si>
  <si>
    <t>5914095010</t>
  </si>
  <si>
    <t>Čištění skalních svahů v ochranném pásmu dráhy od vegetace a porostů</t>
  </si>
  <si>
    <t>1609688640</t>
  </si>
  <si>
    <t>Čištění skalních svahů v ochranném pásmu dráhy od vegetace a porostů. Poznámka: 1. V cenách jsou započteny náklady na vyčištění skalních bloků od vegetace, likvidaci porostů spálením, štěpkováním nebo jeho naložení na dopravní prostředek. 2. V cenách nejsou obsaženy náklady na přepravu a uložení na skládce.</t>
  </si>
  <si>
    <t>Poznámka k položce:_x000d_
likvidaci odpadu zajistí TO Žlutice</t>
  </si>
  <si>
    <t>80,0*11,0 "km 83,010 - 83,090 (vpravo) - skála"</t>
  </si>
  <si>
    <t>5914095020</t>
  </si>
  <si>
    <t>Čištění skalních svahů v ochranném pásmu dráhy od zvětralé horniny</t>
  </si>
  <si>
    <t>1946215849</t>
  </si>
  <si>
    <t>Čištění skalních svahů v ochranném pásmu dráhy od zvětralé horniny. Poznámka: 1. V cenách jsou započteny náklady na vyčištění skalních bloků od vegetace, likvidaci porostů spálením, štěpkováním nebo jeho naložení na dopravní prostředek. 2. V cenách nejsou obsaženy náklady na přepravu a uložení na skládce.</t>
  </si>
  <si>
    <t>(80,0*11,0*0,3)/3,0 "km 83,010 - 83,090 (vpravo) - skála"</t>
  </si>
  <si>
    <t>1866069053</t>
  </si>
  <si>
    <t>1534799221</t>
  </si>
  <si>
    <t>-2081788219</t>
  </si>
  <si>
    <t>1326155677</t>
  </si>
  <si>
    <t>A.3.2 - Materiál zajištěný objednatelem - NEOCEŇOVAT</t>
  </si>
  <si>
    <t>-12887675</t>
  </si>
  <si>
    <t>-1347588587</t>
  </si>
  <si>
    <t>-58576860</t>
  </si>
  <si>
    <t>-778279183</t>
  </si>
  <si>
    <t>66199854</t>
  </si>
  <si>
    <t>-1312448465</t>
  </si>
  <si>
    <t>-1384957297</t>
  </si>
  <si>
    <t>85296528</t>
  </si>
  <si>
    <t>-2125128534</t>
  </si>
  <si>
    <t>A.4 - Přeprava A.1 - A.3 (Sborník SZDC 2019)</t>
  </si>
  <si>
    <t>9902100300</t>
  </si>
  <si>
    <t xml:space="preserve">Doprava dodávek zhotovitele, dodávek objednatele nebo výzisku mechanizací přes 3,5 t sypanin  do 30 km</t>
  </si>
  <si>
    <t>666594051</t>
  </si>
  <si>
    <t>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</si>
  <si>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Skládka:_x000d_
A.1.1 - zem. výzisk - 3214,737 t_x000d_
A.1.3 - zem. výzisk - 23,868 t_x000d_
A.3.1 - zem. výzisk - 1428,273 t_x000d_
Dodávka:_x000d_
A.2.1 - kamenivo - 2170,047 t_x000d_
A.3.1 - kamenivo - 1488,172 t</t>
  </si>
  <si>
    <t>9902200300</t>
  </si>
  <si>
    <t>Doprava dodávek zhotovitele, dodávek objednatele nebo výzisku mechanizací přes 3,5 t objemnějšího kusového materiálu do 30 km</t>
  </si>
  <si>
    <t>-696828796</t>
  </si>
  <si>
    <t>Doprava dodávek zhotovitele, dodávek objednatele nebo výzisku mechanizací přes 3,5 t objemnějšího kusového materiálu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</si>
  <si>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Skládka:_x000d_
A.1.3 - beton (ŽB panel) - 9,066 t</t>
  </si>
  <si>
    <t>9902100200</t>
  </si>
  <si>
    <t xml:space="preserve">Doprava dodávek zhotovitele, dodávek objednatele nebo výzisku mechanizací přes 3,5 t sypanin  do 20 km</t>
  </si>
  <si>
    <t>1708510347</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</si>
  <si>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</si>
  <si>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Dodávka:_x000d_
A.1.1 - kamenivo - 3543,745 t</t>
  </si>
  <si>
    <t>9902200400</t>
  </si>
  <si>
    <t>Doprava dodávek zhotovitele, dodávek objednatele nebo výzisku mechanizací přes 3,5 t objemnějšího kusového materiálu do 40 km</t>
  </si>
  <si>
    <t>-2025285140</t>
  </si>
  <si>
    <t>Doprava dodávek zhotovitele, dodávek objednatele nebo výzisku mechanizací přes 3,5 t objemnějšího kusového materiálu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</si>
  <si>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Dodávka:_x000d_
A.1.3 - ŽB panely - 17,910 t_x000d_
Skládka:_x000d_
A.2.1 - trubky - 23,660 t</t>
  </si>
  <si>
    <t>9902100400</t>
  </si>
  <si>
    <t xml:space="preserve">Doprava dodávek zhotovitele, dodávek objednatele nebo výzisku mechanizací přes 3,5 t sypanin  do 40 km</t>
  </si>
  <si>
    <t>346100785</t>
  </si>
  <si>
    <t>Doprava dodávek zhotovitele, dodávek objednatele nebo výzisku mechanizací přes 3,5 t sypanin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</si>
  <si>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Skládka:_x000d_
A.2.1 - zem. výzisk - 2313,986 t_x000d_
A.2.3 - asfalt - 13,642 t_x000d_
Dodávka:_x000d_
A.2.1 - beton - 0,911 t_x000d_
A.2.3 - asfalt - 14,616 t</t>
  </si>
  <si>
    <t>9902200500</t>
  </si>
  <si>
    <t>Doprava dodávek zhotovitele, dodávek objednatele nebo výzisku mechanizací přes 3,5 t objemnějšího kusového materiálu do 60 km</t>
  </si>
  <si>
    <t>-565548731</t>
  </si>
  <si>
    <t>Doprava dodávek zhotovitele, dodávek objednatele nebo výzisku mechanizací přes 3,5 t objemnějšího kusového materiálu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</si>
  <si>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Převoz pražců SB8 od ST UNL a ST Plzeň:_x000d_
A.1.1 - 3000,0 ks x 0,290 t = 870,0 t_x000d_
A.2.1 - 500,0 ks x 0,290 = 145,0 t</t>
  </si>
  <si>
    <t>5999005020</t>
  </si>
  <si>
    <t>Třídění pražců a kolejnicových podpor</t>
  </si>
  <si>
    <t>1564732148</t>
  </si>
  <si>
    <t>Třídění pražců a kolejnicových podpor. Poznámka: 1. V cenách jsou započteny náklady na manipulaci, vytřídění a uložení materiálu na úložiště nebo do skladu.</t>
  </si>
  <si>
    <t>Poznámka k položce:_x000d_
dopravna Štědrá - manipulace s pražci SB8</t>
  </si>
  <si>
    <t>9901000700</t>
  </si>
  <si>
    <t>Doprava dodávek zhotovitele, dodávek objednatele nebo výzisku mechanizací o nosnosti do 3,5 t do 100 km</t>
  </si>
  <si>
    <t>-1735131066</t>
  </si>
  <si>
    <t>Doprava dodávek zhotovitele, dodávek objednatele nebo výzisku mechanizací o nosnosti do 3,5 t do 100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</si>
  <si>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Dodávka:_x000d_
A.1.1 - trativod x 4_x000d_
A.2.1 - trativod x 4</t>
  </si>
  <si>
    <t>9903200200</t>
  </si>
  <si>
    <t>Přeprava mechanizace na místo prováděných prací o hmotnosti přes 12 t do 200 km</t>
  </si>
  <si>
    <t>1174413089</t>
  </si>
  <si>
    <t>Přeprava mechanizace na místo prováděných prací o hmotnosti přes 12 t do 200 km Poznámka: Ceny jsou určeny pro dopravu mechanizmů na místo prováděných prací po silnici i po kolejích.V ceně jsou započteny i náklady na zpáteční cestu dopravního prostředku. Měrnou jednotkou je kus přepravovaného stroje.</t>
  </si>
  <si>
    <t>Poznámka k položce:_x000d_
A.1. - A.3 → MHSx2, ASP, PUŠL, SČ, mobilní svářečka, ASP, PUŠL</t>
  </si>
  <si>
    <t>A.5 - VON (Sborník SŽDC 2019)</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</si>
  <si>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</si>
  <si>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</si>
  <si>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t>
  </si>
  <si>
    <t>-610478948</t>
  </si>
  <si>
    <t>Poznámka k položce:_x000d_
Základna pro výpočet - ZRN_x000d_
- matematicky podělena 100 → součin základna x sazba = vypočtená hodnota v %</t>
  </si>
  <si>
    <t>022111001</t>
  </si>
  <si>
    <t>Geodetické práce Kontrola PPK při směrové a výškové úpravě koleje zaměřením APK trať jednokolejná</t>
  </si>
  <si>
    <t>-798017611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</si>
  <si>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</si>
  <si>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 xml:space="preserve">Poznámka k položce:_x000d_
A.1.1 - km 61,305 - 62,873 =  dl. 1,568 km_x000d_
A.2.1 - km 63,945 - 64,478 = dl. 0,533 km _x000d_
A.3.1 - km 80,499 - 84,339 = dl. 3,890 km → žádost SŽG jeden geodet = OP 2019, OP2020, OP GPK_x000d_
- zaměření před ASP_x000d_
- zaměření po ASP před zřízením BK_x000d_
_x000d_
Následné podbití_x000d_
A.1.1 - km 61,305 - 62,873 =  dl. 1,568 km_x000d_
A.2.1 - km 63,945 - 64,478 = dl. 0,533 km _x000d_
A.3.1 - km 82,116 - 83,067 = dl. 0,951 km</t>
  </si>
  <si>
    <t>022101001</t>
  </si>
  <si>
    <t>Geodetické práce Geodetické práce před opravou</t>
  </si>
  <si>
    <t>-1605124004</t>
  </si>
  <si>
    <t xml:space="preserve">Poznámka k položce:_x000d_
geodetické práce - převod mapových podkadů do formy pro ASP_x000d_
A.1.1 - km 61,305 - 62,873 =  dl. 1,568 km_x000d_
A.2.1 - km 63,945 - 64,478 = dl. 0,533 km _x000d_
A.3.1 - km 80,499 - 84,339 = dl. 3,890 km → žádost SŽG jeden geodet = OP 2019, OP2020, OP GPK_x000d_
_x000d_
Základna pro výpočet - ZRN_x000d_
- matematicky podělena 100 → součin základna x sazba = vypočtená hodnota v %</t>
  </si>
  <si>
    <t>022121001</t>
  </si>
  <si>
    <t>Geodetické práce Diagnostika technické infrastruktury Vytýčení trasy inženýrských sítí</t>
  </si>
  <si>
    <t>865394229</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</si>
  <si>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</si>
  <si>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Základna pro výpočet - dotyčné práce_x000d_
- matematicky podělena 100 → součin základna x sazba = vypočtená hodnota v %</t>
  </si>
  <si>
    <t>023131001</t>
  </si>
  <si>
    <t>Projektové práce Dokumentace skutečného provedení železničního svršku a spodku</t>
  </si>
  <si>
    <t>366530141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</si>
  <si>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</si>
  <si>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 xml:space="preserve">Poznámka k položce:_x000d_
geodetické práce - GDSPS_x000d_
A.1.1 - km 61,305 - 62,873 =  dl. 1,568 km_x000d_
A.2.1 - km 63,945 - 64,478 = dl. 0,533 km _x000d_
A.3.1 - km 80,499 - 84,339 = dl. 3,890 km → žádost SŽG jeden geodet = OP 2019, OP2020, OP GPK</t>
  </si>
  <si>
    <t>023111001</t>
  </si>
  <si>
    <t>Projektové práce Technický projekt zajištění PPK bez optimalizace nivelety/osy koleje trať jednokolejná zaměření ZZ</t>
  </si>
  <si>
    <t>-1840749600</t>
  </si>
  <si>
    <t>Projektové práce Technický projekt zajištění PPK bez optimalizace nivelety/osy koleje trať jednokolejná zaměření ZZ - V cenách jsou obsaženy náklady na polohové zaměření, nivelaci, ověření párových zajišťovacích značek, zpracování projektu zajištění PPK, zpracování projektu zajištění dle předpisu SŽDC S3, díl III a štítky. PPK=prostorová poloha koleje</t>
  </si>
  <si>
    <t xml:space="preserve">Poznámka k položce:_x000d_
A.1.1 - km 61,305 - 62,873 =  dl. 1,568 km_x000d_
A.2.1 - km 63,945 - 64,478 = dl. 0,533 km _x000d_
A.3.1 - km 80,499 - 84,339 = dl. 3,890 km → žádost SŽG jeden geodet = OP 2019, OP2020, OP GPK</t>
  </si>
  <si>
    <t>021211001</t>
  </si>
  <si>
    <t>Průzkumné práce pro opravy Doplňující laboratorní rozbor kontaminace zeminy nebo kol. lože</t>
  </si>
  <si>
    <t>-2100961260</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</si>
  <si>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</si>
  <si>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033131001</t>
  </si>
  <si>
    <t>Provozní vlivy Organizační zajištění prací při zřizování a udržování BK kolejí a výhybek</t>
  </si>
  <si>
    <t>-1362024676</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</si>
  <si>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</si>
  <si>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položce:_x000d_
A.1.1 - 1300,0 m_x000d_
A.2.1 - 997,0 m</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</si>
</sst>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5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4" fontId="14"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3" xfId="0" applyFont="1" applyBorder="1" applyAlignment="1">
      <alignment vertical="center"/>
    </xf>
    <xf numFmtId="0" fontId="15"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7" fillId="0" borderId="14"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0" fontId="18" fillId="4" borderId="8" xfId="0" applyFont="1" applyFill="1" applyBorder="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6" fillId="0" borderId="14"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5" fillId="0" borderId="3" xfId="0" applyFont="1" applyBorder="1" applyAlignment="1" applyProtection="1">
      <alignment vertical="center"/>
    </xf>
    <xf numFmtId="0" fontId="22" fillId="0" borderId="0" xfId="0" applyFont="1" applyAlignment="1" applyProtection="1">
      <alignment vertical="center"/>
    </xf>
    <xf numFmtId="0" fontId="22" fillId="0" borderId="0" xfId="0" applyFont="1" applyAlignment="1" applyProtection="1">
      <alignment horizontal="left" vertical="center" wrapText="1"/>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4" fillId="0" borderId="14"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5" xfId="0" applyNumberFormat="1" applyFont="1" applyBorder="1" applyAlignment="1" applyProtection="1">
      <alignment vertical="center"/>
    </xf>
    <xf numFmtId="0" fontId="5" fillId="0" borderId="0" xfId="0" applyFont="1" applyAlignment="1">
      <alignment horizontal="left" vertical="center"/>
    </xf>
    <xf numFmtId="0" fontId="25" fillId="0" borderId="0" xfId="1" applyFont="1" applyAlignment="1">
      <alignment horizontal="center" vertical="center"/>
    </xf>
    <xf numFmtId="0" fontId="26" fillId="0" borderId="0" xfId="0" applyFont="1" applyAlignment="1" applyProtection="1">
      <alignment vertical="center"/>
    </xf>
    <xf numFmtId="0" fontId="27" fillId="0" borderId="0" xfId="0" applyFont="1" applyAlignment="1" applyProtection="1">
      <alignment horizontal="left" vertical="center" wrapText="1"/>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4" fillId="0" borderId="19" xfId="0" applyNumberFormat="1" applyFont="1" applyBorder="1" applyAlignment="1" applyProtection="1">
      <alignment vertical="center"/>
    </xf>
    <xf numFmtId="4" fontId="24" fillId="0" borderId="20" xfId="0" applyNumberFormat="1" applyFont="1" applyBorder="1" applyAlignment="1" applyProtection="1">
      <alignment vertical="center"/>
    </xf>
    <xf numFmtId="166" fontId="24" fillId="0" borderId="20" xfId="0" applyNumberFormat="1" applyFont="1" applyBorder="1" applyAlignment="1" applyProtection="1">
      <alignment vertical="center"/>
    </xf>
    <xf numFmtId="4" fontId="24"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0"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3"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4"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8" fillId="4" borderId="0" xfId="0" applyFont="1" applyFill="1" applyAlignment="1" applyProtection="1">
      <alignment horizontal="right" vertical="center"/>
    </xf>
    <xf numFmtId="0" fontId="29"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protection locked="0"/>
    </xf>
    <xf numFmtId="0" fontId="18"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0"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18" fillId="0" borderId="22" xfId="0" applyFont="1" applyBorder="1" applyAlignment="1" applyProtection="1">
      <alignment horizontal="center" vertical="center"/>
    </xf>
    <xf numFmtId="49" fontId="18" fillId="0" borderId="22" xfId="0" applyNumberFormat="1" applyFont="1" applyBorder="1" applyAlignment="1" applyProtection="1">
      <alignment horizontal="left" vertical="center" wrapText="1"/>
    </xf>
    <xf numFmtId="0" fontId="18" fillId="0" borderId="22" xfId="0" applyFont="1" applyBorder="1" applyAlignment="1" applyProtection="1">
      <alignment horizontal="left" vertical="center" wrapText="1"/>
    </xf>
    <xf numFmtId="0" fontId="18" fillId="0" borderId="22" xfId="0" applyFont="1" applyBorder="1" applyAlignment="1" applyProtection="1">
      <alignment horizontal="center" vertical="center" wrapText="1"/>
    </xf>
    <xf numFmtId="167" fontId="18" fillId="0" borderId="22" xfId="0" applyNumberFormat="1" applyFont="1" applyBorder="1" applyAlignment="1" applyProtection="1">
      <alignment vertical="center"/>
    </xf>
    <xf numFmtId="4" fontId="18" fillId="2" borderId="22" xfId="0" applyNumberFormat="1" applyFont="1" applyFill="1" applyBorder="1" applyAlignment="1" applyProtection="1">
      <alignment vertical="center"/>
      <protection locked="0"/>
    </xf>
    <xf numFmtId="4" fontId="18" fillId="0" borderId="22" xfId="0" applyNumberFormat="1" applyFont="1" applyBorder="1" applyAlignment="1" applyProtection="1">
      <alignment vertical="center"/>
    </xf>
    <xf numFmtId="0" fontId="19" fillId="2" borderId="14"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5"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4" fillId="0" borderId="0" xfId="0" applyFont="1" applyAlignment="1" applyProtection="1">
      <alignment vertical="center" wrapText="1"/>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3" xfId="0" applyFont="1" applyBorder="1" applyAlignment="1">
      <alignment vertical="center"/>
    </xf>
    <xf numFmtId="0" fontId="6" fillId="0" borderId="14" xfId="0" applyFont="1" applyBorder="1" applyAlignment="1" applyProtection="1">
      <alignment vertical="center"/>
    </xf>
    <xf numFmtId="0" fontId="6" fillId="0" borderId="0" xfId="0" applyFont="1" applyBorder="1" applyAlignment="1" applyProtection="1">
      <alignment vertical="center"/>
    </xf>
    <xf numFmtId="0" fontId="6" fillId="0" borderId="15" xfId="0" applyFont="1" applyBorder="1" applyAlignment="1" applyProtection="1">
      <alignment vertical="center"/>
    </xf>
    <xf numFmtId="0" fontId="6" fillId="0" borderId="0" xfId="0" applyFont="1" applyAlignment="1">
      <alignment horizontal="lef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3" xfId="0" applyFont="1" applyBorder="1" applyAlignment="1">
      <alignment vertical="center"/>
    </xf>
    <xf numFmtId="0" fontId="7" fillId="0" borderId="14" xfId="0" applyFont="1" applyBorder="1" applyAlignment="1" applyProtection="1">
      <alignment vertical="center"/>
    </xf>
    <xf numFmtId="0" fontId="7" fillId="0" borderId="0" xfId="0" applyFont="1" applyBorder="1" applyAlignment="1" applyProtection="1">
      <alignment vertical="center"/>
    </xf>
    <xf numFmtId="0" fontId="7" fillId="0" borderId="15" xfId="0" applyFont="1" applyBorder="1" applyAlignment="1" applyProtection="1">
      <alignment vertical="center"/>
    </xf>
    <xf numFmtId="0" fontId="7"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167" fontId="18"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3</v>
      </c>
      <c r="BT1" s="13" t="s">
        <v>4</v>
      </c>
      <c r="BU1" s="13" t="s">
        <v>4</v>
      </c>
      <c r="BV1" s="13" t="s">
        <v>5</v>
      </c>
    </row>
    <row r="2" s="1" customFormat="1" ht="36.96" customHeight="1">
      <c r="AR2" s="1"/>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1" customFormat="1"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s="1" customFormat="1"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s="1" customFormat="1" ht="12" customHeight="1">
      <c r="B7" s="18"/>
      <c r="C7" s="19"/>
      <c r="D7" s="29" t="s">
        <v>18</v>
      </c>
      <c r="E7" s="19"/>
      <c r="F7" s="19"/>
      <c r="G7" s="19"/>
      <c r="H7" s="19"/>
      <c r="I7" s="19"/>
      <c r="J7" s="19"/>
      <c r="K7" s="24" t="s">
        <v>19</v>
      </c>
      <c r="L7" s="19"/>
      <c r="M7" s="19"/>
      <c r="N7" s="19"/>
      <c r="O7" s="19"/>
      <c r="P7" s="19"/>
      <c r="Q7" s="19"/>
      <c r="R7" s="19"/>
      <c r="S7" s="19"/>
      <c r="T7" s="19"/>
      <c r="U7" s="19"/>
      <c r="V7" s="19"/>
      <c r="W7" s="19"/>
      <c r="X7" s="19"/>
      <c r="Y7" s="19"/>
      <c r="Z7" s="19"/>
      <c r="AA7" s="19"/>
      <c r="AB7" s="19"/>
      <c r="AC7" s="19"/>
      <c r="AD7" s="19"/>
      <c r="AE7" s="19"/>
      <c r="AF7" s="19"/>
      <c r="AG7" s="19"/>
      <c r="AH7" s="19"/>
      <c r="AI7" s="19"/>
      <c r="AJ7" s="19"/>
      <c r="AK7" s="29" t="s">
        <v>20</v>
      </c>
      <c r="AL7" s="19"/>
      <c r="AM7" s="19"/>
      <c r="AN7" s="24" t="s">
        <v>19</v>
      </c>
      <c r="AO7" s="19"/>
      <c r="AP7" s="19"/>
      <c r="AQ7" s="19"/>
      <c r="AR7" s="17"/>
      <c r="BE7" s="28"/>
      <c r="BS7" s="14" t="s">
        <v>6</v>
      </c>
    </row>
    <row r="8" s="1" customFormat="1" ht="12" customHeight="1">
      <c r="B8" s="18"/>
      <c r="C8" s="19"/>
      <c r="D8" s="29" t="s">
        <v>21</v>
      </c>
      <c r="E8" s="19"/>
      <c r="F8" s="19"/>
      <c r="G8" s="19"/>
      <c r="H8" s="19"/>
      <c r="I8" s="19"/>
      <c r="J8" s="19"/>
      <c r="K8" s="24" t="s">
        <v>22</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23</v>
      </c>
      <c r="AL8" s="19"/>
      <c r="AM8" s="19"/>
      <c r="AN8" s="30" t="s">
        <v>24</v>
      </c>
      <c r="AO8" s="19"/>
      <c r="AP8" s="19"/>
      <c r="AQ8" s="19"/>
      <c r="AR8" s="17"/>
      <c r="BE8" s="28"/>
      <c r="BS8" s="14" t="s">
        <v>6</v>
      </c>
    </row>
    <row r="9"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s="1" customFormat="1" ht="12" customHeight="1">
      <c r="B10" s="18"/>
      <c r="C10" s="19"/>
      <c r="D10" s="29" t="s">
        <v>25</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26</v>
      </c>
      <c r="AL10" s="19"/>
      <c r="AM10" s="19"/>
      <c r="AN10" s="24" t="s">
        <v>27</v>
      </c>
      <c r="AO10" s="19"/>
      <c r="AP10" s="19"/>
      <c r="AQ10" s="19"/>
      <c r="AR10" s="17"/>
      <c r="BE10" s="28"/>
      <c r="BS10" s="14" t="s">
        <v>6</v>
      </c>
    </row>
    <row r="11" s="1" customFormat="1" ht="18.48" customHeight="1">
      <c r="B11" s="18"/>
      <c r="C11" s="19"/>
      <c r="D11" s="19"/>
      <c r="E11" s="24" t="s">
        <v>28</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29</v>
      </c>
      <c r="AL11" s="19"/>
      <c r="AM11" s="19"/>
      <c r="AN11" s="24" t="s">
        <v>30</v>
      </c>
      <c r="AO11" s="19"/>
      <c r="AP11" s="19"/>
      <c r="AQ11" s="19"/>
      <c r="AR11" s="17"/>
      <c r="BE11" s="28"/>
      <c r="BS11" s="14" t="s">
        <v>6</v>
      </c>
    </row>
    <row r="12" s="1" customFormat="1"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s="1" customFormat="1" ht="12" customHeight="1">
      <c r="B13" s="18"/>
      <c r="C13" s="19"/>
      <c r="D13" s="29" t="s">
        <v>31</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26</v>
      </c>
      <c r="AL13" s="19"/>
      <c r="AM13" s="19"/>
      <c r="AN13" s="31" t="s">
        <v>32</v>
      </c>
      <c r="AO13" s="19"/>
      <c r="AP13" s="19"/>
      <c r="AQ13" s="19"/>
      <c r="AR13" s="17"/>
      <c r="BE13" s="28"/>
      <c r="BS13" s="14" t="s">
        <v>6</v>
      </c>
    </row>
    <row r="14">
      <c r="B14" s="18"/>
      <c r="C14" s="19"/>
      <c r="D14" s="19"/>
      <c r="E14" s="31" t="s">
        <v>32</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29</v>
      </c>
      <c r="AL14" s="19"/>
      <c r="AM14" s="19"/>
      <c r="AN14" s="31" t="s">
        <v>32</v>
      </c>
      <c r="AO14" s="19"/>
      <c r="AP14" s="19"/>
      <c r="AQ14" s="19"/>
      <c r="AR14" s="17"/>
      <c r="BE14" s="28"/>
      <c r="BS14" s="14" t="s">
        <v>6</v>
      </c>
    </row>
    <row r="15" s="1" customFormat="1"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s="1" customFormat="1" ht="12" customHeight="1">
      <c r="B16" s="18"/>
      <c r="C16" s="19"/>
      <c r="D16" s="29" t="s">
        <v>33</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26</v>
      </c>
      <c r="AL16" s="19"/>
      <c r="AM16" s="19"/>
      <c r="AN16" s="24" t="s">
        <v>19</v>
      </c>
      <c r="AO16" s="19"/>
      <c r="AP16" s="19"/>
      <c r="AQ16" s="19"/>
      <c r="AR16" s="17"/>
      <c r="BE16" s="28"/>
      <c r="BS16" s="14" t="s">
        <v>4</v>
      </c>
    </row>
    <row r="17" s="1" customFormat="1" ht="18.48" customHeight="1">
      <c r="B17" s="18"/>
      <c r="C17" s="19"/>
      <c r="D17" s="19"/>
      <c r="E17" s="24" t="s">
        <v>34</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29</v>
      </c>
      <c r="AL17" s="19"/>
      <c r="AM17" s="19"/>
      <c r="AN17" s="24" t="s">
        <v>19</v>
      </c>
      <c r="AO17" s="19"/>
      <c r="AP17" s="19"/>
      <c r="AQ17" s="19"/>
      <c r="AR17" s="17"/>
      <c r="BE17" s="28"/>
      <c r="BS17" s="14" t="s">
        <v>35</v>
      </c>
    </row>
    <row r="18" s="1" customFormat="1"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s="1" customFormat="1" ht="12" customHeight="1">
      <c r="B19" s="18"/>
      <c r="C19" s="19"/>
      <c r="D19" s="29" t="s">
        <v>36</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26</v>
      </c>
      <c r="AL19" s="19"/>
      <c r="AM19" s="19"/>
      <c r="AN19" s="24" t="s">
        <v>19</v>
      </c>
      <c r="AO19" s="19"/>
      <c r="AP19" s="19"/>
      <c r="AQ19" s="19"/>
      <c r="AR19" s="17"/>
      <c r="BE19" s="28"/>
      <c r="BS19" s="14" t="s">
        <v>6</v>
      </c>
    </row>
    <row r="20" s="1" customFormat="1" ht="18.48" customHeight="1">
      <c r="B20" s="18"/>
      <c r="C20" s="19"/>
      <c r="D20" s="19"/>
      <c r="E20" s="24" t="s">
        <v>37</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29</v>
      </c>
      <c r="AL20" s="19"/>
      <c r="AM20" s="19"/>
      <c r="AN20" s="24" t="s">
        <v>19</v>
      </c>
      <c r="AO20" s="19"/>
      <c r="AP20" s="19"/>
      <c r="AQ20" s="19"/>
      <c r="AR20" s="17"/>
      <c r="BE20" s="28"/>
      <c r="BS20" s="14" t="s">
        <v>35</v>
      </c>
    </row>
    <row r="21" s="1" customFormat="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s="1" customFormat="1" ht="12" customHeight="1">
      <c r="B22" s="18"/>
      <c r="C22" s="19"/>
      <c r="D22" s="29" t="s">
        <v>38</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s="1" customFormat="1" ht="47.25" customHeight="1">
      <c r="B23" s="18"/>
      <c r="C23" s="19"/>
      <c r="D23" s="19"/>
      <c r="E23" s="33" t="s">
        <v>39</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s="1" customFormat="1"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s="1" customFormat="1"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2" customFormat="1" ht="25.92" customHeight="1">
      <c r="A26" s="35"/>
      <c r="B26" s="36"/>
      <c r="C26" s="37"/>
      <c r="D26" s="38" t="s">
        <v>40</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ROUND(AG54,2)</f>
        <v>0</v>
      </c>
      <c r="AL26" s="39"/>
      <c r="AM26" s="39"/>
      <c r="AN26" s="39"/>
      <c r="AO26" s="39"/>
      <c r="AP26" s="37"/>
      <c r="AQ26" s="37"/>
      <c r="AR26" s="41"/>
      <c r="BE26" s="28"/>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8"/>
    </row>
    <row r="28" s="2" customFormat="1">
      <c r="A28" s="35"/>
      <c r="B28" s="36"/>
      <c r="C28" s="37"/>
      <c r="D28" s="37"/>
      <c r="E28" s="37"/>
      <c r="F28" s="37"/>
      <c r="G28" s="37"/>
      <c r="H28" s="37"/>
      <c r="I28" s="37"/>
      <c r="J28" s="37"/>
      <c r="K28" s="37"/>
      <c r="L28" s="42" t="s">
        <v>41</v>
      </c>
      <c r="M28" s="42"/>
      <c r="N28" s="42"/>
      <c r="O28" s="42"/>
      <c r="P28" s="42"/>
      <c r="Q28" s="37"/>
      <c r="R28" s="37"/>
      <c r="S28" s="37"/>
      <c r="T28" s="37"/>
      <c r="U28" s="37"/>
      <c r="V28" s="37"/>
      <c r="W28" s="42" t="s">
        <v>42</v>
      </c>
      <c r="X28" s="42"/>
      <c r="Y28" s="42"/>
      <c r="Z28" s="42"/>
      <c r="AA28" s="42"/>
      <c r="AB28" s="42"/>
      <c r="AC28" s="42"/>
      <c r="AD28" s="42"/>
      <c r="AE28" s="42"/>
      <c r="AF28" s="37"/>
      <c r="AG28" s="37"/>
      <c r="AH28" s="37"/>
      <c r="AI28" s="37"/>
      <c r="AJ28" s="37"/>
      <c r="AK28" s="42" t="s">
        <v>43</v>
      </c>
      <c r="AL28" s="42"/>
      <c r="AM28" s="42"/>
      <c r="AN28" s="42"/>
      <c r="AO28" s="42"/>
      <c r="AP28" s="37"/>
      <c r="AQ28" s="37"/>
      <c r="AR28" s="41"/>
      <c r="BE28" s="28"/>
    </row>
    <row r="29" s="3" customFormat="1" ht="14.4" customHeight="1">
      <c r="A29" s="3"/>
      <c r="B29" s="43"/>
      <c r="C29" s="44"/>
      <c r="D29" s="29" t="s">
        <v>44</v>
      </c>
      <c r="E29" s="44"/>
      <c r="F29" s="29" t="s">
        <v>45</v>
      </c>
      <c r="G29" s="44"/>
      <c r="H29" s="44"/>
      <c r="I29" s="44"/>
      <c r="J29" s="44"/>
      <c r="K29" s="44"/>
      <c r="L29" s="45">
        <v>0.20999999999999999</v>
      </c>
      <c r="M29" s="44"/>
      <c r="N29" s="44"/>
      <c r="O29" s="44"/>
      <c r="P29" s="44"/>
      <c r="Q29" s="44"/>
      <c r="R29" s="44"/>
      <c r="S29" s="44"/>
      <c r="T29" s="44"/>
      <c r="U29" s="44"/>
      <c r="V29" s="44"/>
      <c r="W29" s="46">
        <f>ROUND(AZ54, 2)</f>
        <v>0</v>
      </c>
      <c r="X29" s="44"/>
      <c r="Y29" s="44"/>
      <c r="Z29" s="44"/>
      <c r="AA29" s="44"/>
      <c r="AB29" s="44"/>
      <c r="AC29" s="44"/>
      <c r="AD29" s="44"/>
      <c r="AE29" s="44"/>
      <c r="AF29" s="44"/>
      <c r="AG29" s="44"/>
      <c r="AH29" s="44"/>
      <c r="AI29" s="44"/>
      <c r="AJ29" s="44"/>
      <c r="AK29" s="46">
        <f>ROUND(AV54, 2)</f>
        <v>0</v>
      </c>
      <c r="AL29" s="44"/>
      <c r="AM29" s="44"/>
      <c r="AN29" s="44"/>
      <c r="AO29" s="44"/>
      <c r="AP29" s="44"/>
      <c r="AQ29" s="44"/>
      <c r="AR29" s="47"/>
      <c r="BE29" s="48"/>
    </row>
    <row r="30" s="3" customFormat="1" ht="14.4" customHeight="1">
      <c r="A30" s="3"/>
      <c r="B30" s="43"/>
      <c r="C30" s="44"/>
      <c r="D30" s="44"/>
      <c r="E30" s="44"/>
      <c r="F30" s="29" t="s">
        <v>46</v>
      </c>
      <c r="G30" s="44"/>
      <c r="H30" s="44"/>
      <c r="I30" s="44"/>
      <c r="J30" s="44"/>
      <c r="K30" s="44"/>
      <c r="L30" s="45">
        <v>0.14999999999999999</v>
      </c>
      <c r="M30" s="44"/>
      <c r="N30" s="44"/>
      <c r="O30" s="44"/>
      <c r="P30" s="44"/>
      <c r="Q30" s="44"/>
      <c r="R30" s="44"/>
      <c r="S30" s="44"/>
      <c r="T30" s="44"/>
      <c r="U30" s="44"/>
      <c r="V30" s="44"/>
      <c r="W30" s="46">
        <f>ROUND(BA54, 2)</f>
        <v>0</v>
      </c>
      <c r="X30" s="44"/>
      <c r="Y30" s="44"/>
      <c r="Z30" s="44"/>
      <c r="AA30" s="44"/>
      <c r="AB30" s="44"/>
      <c r="AC30" s="44"/>
      <c r="AD30" s="44"/>
      <c r="AE30" s="44"/>
      <c r="AF30" s="44"/>
      <c r="AG30" s="44"/>
      <c r="AH30" s="44"/>
      <c r="AI30" s="44"/>
      <c r="AJ30" s="44"/>
      <c r="AK30" s="46">
        <f>ROUND(AW54, 2)</f>
        <v>0</v>
      </c>
      <c r="AL30" s="44"/>
      <c r="AM30" s="44"/>
      <c r="AN30" s="44"/>
      <c r="AO30" s="44"/>
      <c r="AP30" s="44"/>
      <c r="AQ30" s="44"/>
      <c r="AR30" s="47"/>
      <c r="BE30" s="48"/>
    </row>
    <row r="31" hidden="1" s="3" customFormat="1" ht="14.4" customHeight="1">
      <c r="A31" s="3"/>
      <c r="B31" s="43"/>
      <c r="C31" s="44"/>
      <c r="D31" s="44"/>
      <c r="E31" s="44"/>
      <c r="F31" s="29" t="s">
        <v>47</v>
      </c>
      <c r="G31" s="44"/>
      <c r="H31" s="44"/>
      <c r="I31" s="44"/>
      <c r="J31" s="44"/>
      <c r="K31" s="44"/>
      <c r="L31" s="45">
        <v>0.20999999999999999</v>
      </c>
      <c r="M31" s="44"/>
      <c r="N31" s="44"/>
      <c r="O31" s="44"/>
      <c r="P31" s="44"/>
      <c r="Q31" s="44"/>
      <c r="R31" s="44"/>
      <c r="S31" s="44"/>
      <c r="T31" s="44"/>
      <c r="U31" s="44"/>
      <c r="V31" s="44"/>
      <c r="W31" s="46">
        <f>ROUND(BB54,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hidden="1" s="3" customFormat="1" ht="14.4" customHeight="1">
      <c r="A32" s="3"/>
      <c r="B32" s="43"/>
      <c r="C32" s="44"/>
      <c r="D32" s="44"/>
      <c r="E32" s="44"/>
      <c r="F32" s="29" t="s">
        <v>48</v>
      </c>
      <c r="G32" s="44"/>
      <c r="H32" s="44"/>
      <c r="I32" s="44"/>
      <c r="J32" s="44"/>
      <c r="K32" s="44"/>
      <c r="L32" s="45">
        <v>0.14999999999999999</v>
      </c>
      <c r="M32" s="44"/>
      <c r="N32" s="44"/>
      <c r="O32" s="44"/>
      <c r="P32" s="44"/>
      <c r="Q32" s="44"/>
      <c r="R32" s="44"/>
      <c r="S32" s="44"/>
      <c r="T32" s="44"/>
      <c r="U32" s="44"/>
      <c r="V32" s="44"/>
      <c r="W32" s="46">
        <f>ROUND(BC54,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9" t="s">
        <v>49</v>
      </c>
      <c r="G33" s="44"/>
      <c r="H33" s="44"/>
      <c r="I33" s="44"/>
      <c r="J33" s="44"/>
      <c r="K33" s="44"/>
      <c r="L33" s="45">
        <v>0</v>
      </c>
      <c r="M33" s="44"/>
      <c r="N33" s="44"/>
      <c r="O33" s="44"/>
      <c r="P33" s="44"/>
      <c r="Q33" s="44"/>
      <c r="R33" s="44"/>
      <c r="S33" s="44"/>
      <c r="T33" s="44"/>
      <c r="U33" s="44"/>
      <c r="V33" s="44"/>
      <c r="W33" s="46">
        <f>ROUND(BD54, 2)</f>
        <v>0</v>
      </c>
      <c r="X33" s="44"/>
      <c r="Y33" s="44"/>
      <c r="Z33" s="44"/>
      <c r="AA33" s="44"/>
      <c r="AB33" s="44"/>
      <c r="AC33" s="44"/>
      <c r="AD33" s="44"/>
      <c r="AE33" s="44"/>
      <c r="AF33" s="44"/>
      <c r="AG33" s="44"/>
      <c r="AH33" s="44"/>
      <c r="AI33" s="44"/>
      <c r="AJ33" s="44"/>
      <c r="AK33" s="46">
        <v>0</v>
      </c>
      <c r="AL33" s="44"/>
      <c r="AM33" s="44"/>
      <c r="AN33" s="44"/>
      <c r="AO33" s="44"/>
      <c r="AP33" s="44"/>
      <c r="AQ33" s="44"/>
      <c r="AR33" s="47"/>
      <c r="BE33" s="3"/>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35"/>
    </row>
    <row r="35" s="2" customFormat="1" ht="25.92" customHeight="1">
      <c r="A35" s="35"/>
      <c r="B35" s="36"/>
      <c r="C35" s="49"/>
      <c r="D35" s="50" t="s">
        <v>50</v>
      </c>
      <c r="E35" s="51"/>
      <c r="F35" s="51"/>
      <c r="G35" s="51"/>
      <c r="H35" s="51"/>
      <c r="I35" s="51"/>
      <c r="J35" s="51"/>
      <c r="K35" s="51"/>
      <c r="L35" s="51"/>
      <c r="M35" s="51"/>
      <c r="N35" s="51"/>
      <c r="O35" s="51"/>
      <c r="P35" s="51"/>
      <c r="Q35" s="51"/>
      <c r="R35" s="51"/>
      <c r="S35" s="51"/>
      <c r="T35" s="52" t="s">
        <v>51</v>
      </c>
      <c r="U35" s="51"/>
      <c r="V35" s="51"/>
      <c r="W35" s="51"/>
      <c r="X35" s="53" t="s">
        <v>52</v>
      </c>
      <c r="Y35" s="51"/>
      <c r="Z35" s="51"/>
      <c r="AA35" s="51"/>
      <c r="AB35" s="51"/>
      <c r="AC35" s="51"/>
      <c r="AD35" s="51"/>
      <c r="AE35" s="51"/>
      <c r="AF35" s="51"/>
      <c r="AG35" s="51"/>
      <c r="AH35" s="51"/>
      <c r="AI35" s="51"/>
      <c r="AJ35" s="51"/>
      <c r="AK35" s="54">
        <f>SUM(AK26:AK33)</f>
        <v>0</v>
      </c>
      <c r="AL35" s="51"/>
      <c r="AM35" s="51"/>
      <c r="AN35" s="51"/>
      <c r="AO35" s="55"/>
      <c r="AP35" s="49"/>
      <c r="AQ35" s="49"/>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6.96" customHeight="1">
      <c r="A37" s="35"/>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1"/>
      <c r="BE37" s="35"/>
    </row>
    <row r="41" s="2" customFormat="1" ht="6.96" customHeight="1">
      <c r="A41" s="35"/>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1"/>
      <c r="BE41" s="35"/>
    </row>
    <row r="42" s="2" customFormat="1" ht="24.96" customHeight="1">
      <c r="A42" s="35"/>
      <c r="B42" s="36"/>
      <c r="C42" s="20" t="s">
        <v>53</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1"/>
      <c r="BE42" s="35"/>
    </row>
    <row r="43" s="2" customFormat="1" ht="6.96"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1"/>
      <c r="BE43" s="35"/>
    </row>
    <row r="44" s="4" customFormat="1" ht="12" customHeight="1">
      <c r="A44" s="4"/>
      <c r="B44" s="60"/>
      <c r="C44" s="29" t="s">
        <v>13</v>
      </c>
      <c r="D44" s="61"/>
      <c r="E44" s="61"/>
      <c r="F44" s="61"/>
      <c r="G44" s="61"/>
      <c r="H44" s="61"/>
      <c r="I44" s="61"/>
      <c r="J44" s="61"/>
      <c r="K44" s="61"/>
      <c r="L44" s="61" t="str">
        <f>K5</f>
        <v>65020131</v>
      </c>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2"/>
      <c r="BE44" s="4"/>
    </row>
    <row r="45" s="5" customFormat="1" ht="36.96" customHeight="1">
      <c r="A45" s="5"/>
      <c r="B45" s="63"/>
      <c r="C45" s="64" t="s">
        <v>16</v>
      </c>
      <c r="D45" s="65"/>
      <c r="E45" s="65"/>
      <c r="F45" s="65"/>
      <c r="G45" s="65"/>
      <c r="H45" s="65"/>
      <c r="I45" s="65"/>
      <c r="J45" s="65"/>
      <c r="K45" s="65"/>
      <c r="L45" s="66" t="str">
        <f>K6</f>
        <v>Oprava trati v úseku Štědrá - Toužim, Otročín - Bečov</v>
      </c>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7"/>
      <c r="BE45" s="5"/>
    </row>
    <row r="46" s="2" customFormat="1" ht="6.96"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1"/>
      <c r="BE46" s="35"/>
    </row>
    <row r="47" s="2" customFormat="1" ht="12" customHeight="1">
      <c r="A47" s="35"/>
      <c r="B47" s="36"/>
      <c r="C47" s="29" t="s">
        <v>21</v>
      </c>
      <c r="D47" s="37"/>
      <c r="E47" s="37"/>
      <c r="F47" s="37"/>
      <c r="G47" s="37"/>
      <c r="H47" s="37"/>
      <c r="I47" s="37"/>
      <c r="J47" s="37"/>
      <c r="K47" s="37"/>
      <c r="L47" s="68" t="str">
        <f>IF(K8="","",K8)</f>
        <v>Štědrá - Toužim, Otročín - Bečov n. T.</v>
      </c>
      <c r="M47" s="37"/>
      <c r="N47" s="37"/>
      <c r="O47" s="37"/>
      <c r="P47" s="37"/>
      <c r="Q47" s="37"/>
      <c r="R47" s="37"/>
      <c r="S47" s="37"/>
      <c r="T47" s="37"/>
      <c r="U47" s="37"/>
      <c r="V47" s="37"/>
      <c r="W47" s="37"/>
      <c r="X47" s="37"/>
      <c r="Y47" s="37"/>
      <c r="Z47" s="37"/>
      <c r="AA47" s="37"/>
      <c r="AB47" s="37"/>
      <c r="AC47" s="37"/>
      <c r="AD47" s="37"/>
      <c r="AE47" s="37"/>
      <c r="AF47" s="37"/>
      <c r="AG47" s="37"/>
      <c r="AH47" s="37"/>
      <c r="AI47" s="29" t="s">
        <v>23</v>
      </c>
      <c r="AJ47" s="37"/>
      <c r="AK47" s="37"/>
      <c r="AL47" s="37"/>
      <c r="AM47" s="69" t="str">
        <f>IF(AN8= "","",AN8)</f>
        <v>12. 3. 2020</v>
      </c>
      <c r="AN47" s="69"/>
      <c r="AO47" s="37"/>
      <c r="AP47" s="37"/>
      <c r="AQ47" s="37"/>
      <c r="AR47" s="41"/>
      <c r="BE47" s="35"/>
    </row>
    <row r="48" s="2" customFormat="1" ht="6.96"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1"/>
      <c r="BE48" s="35"/>
    </row>
    <row r="49" s="2" customFormat="1" ht="15.15" customHeight="1">
      <c r="A49" s="35"/>
      <c r="B49" s="36"/>
      <c r="C49" s="29" t="s">
        <v>25</v>
      </c>
      <c r="D49" s="37"/>
      <c r="E49" s="37"/>
      <c r="F49" s="37"/>
      <c r="G49" s="37"/>
      <c r="H49" s="37"/>
      <c r="I49" s="37"/>
      <c r="J49" s="37"/>
      <c r="K49" s="37"/>
      <c r="L49" s="61" t="str">
        <f>IF(E11= "","",E11)</f>
        <v>Správa železnic, s.o.; OŘ ÚNL - ST K. Vary</v>
      </c>
      <c r="M49" s="37"/>
      <c r="N49" s="37"/>
      <c r="O49" s="37"/>
      <c r="P49" s="37"/>
      <c r="Q49" s="37"/>
      <c r="R49" s="37"/>
      <c r="S49" s="37"/>
      <c r="T49" s="37"/>
      <c r="U49" s="37"/>
      <c r="V49" s="37"/>
      <c r="W49" s="37"/>
      <c r="X49" s="37"/>
      <c r="Y49" s="37"/>
      <c r="Z49" s="37"/>
      <c r="AA49" s="37"/>
      <c r="AB49" s="37"/>
      <c r="AC49" s="37"/>
      <c r="AD49" s="37"/>
      <c r="AE49" s="37"/>
      <c r="AF49" s="37"/>
      <c r="AG49" s="37"/>
      <c r="AH49" s="37"/>
      <c r="AI49" s="29" t="s">
        <v>33</v>
      </c>
      <c r="AJ49" s="37"/>
      <c r="AK49" s="37"/>
      <c r="AL49" s="37"/>
      <c r="AM49" s="70" t="str">
        <f>IF(E17="","",E17)</f>
        <v xml:space="preserve"> </v>
      </c>
      <c r="AN49" s="61"/>
      <c r="AO49" s="61"/>
      <c r="AP49" s="61"/>
      <c r="AQ49" s="37"/>
      <c r="AR49" s="41"/>
      <c r="AS49" s="71" t="s">
        <v>54</v>
      </c>
      <c r="AT49" s="72"/>
      <c r="AU49" s="73"/>
      <c r="AV49" s="73"/>
      <c r="AW49" s="73"/>
      <c r="AX49" s="73"/>
      <c r="AY49" s="73"/>
      <c r="AZ49" s="73"/>
      <c r="BA49" s="73"/>
      <c r="BB49" s="73"/>
      <c r="BC49" s="73"/>
      <c r="BD49" s="74"/>
      <c r="BE49" s="35"/>
    </row>
    <row r="50" s="2" customFormat="1" ht="15.15" customHeight="1">
      <c r="A50" s="35"/>
      <c r="B50" s="36"/>
      <c r="C50" s="29" t="s">
        <v>31</v>
      </c>
      <c r="D50" s="37"/>
      <c r="E50" s="37"/>
      <c r="F50" s="37"/>
      <c r="G50" s="37"/>
      <c r="H50" s="37"/>
      <c r="I50" s="37"/>
      <c r="J50" s="37"/>
      <c r="K50" s="37"/>
      <c r="L50" s="61"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29" t="s">
        <v>36</v>
      </c>
      <c r="AJ50" s="37"/>
      <c r="AK50" s="37"/>
      <c r="AL50" s="37"/>
      <c r="AM50" s="70" t="str">
        <f>IF(E20="","",E20)</f>
        <v>Monika Roztočilová</v>
      </c>
      <c r="AN50" s="61"/>
      <c r="AO50" s="61"/>
      <c r="AP50" s="61"/>
      <c r="AQ50" s="37"/>
      <c r="AR50" s="41"/>
      <c r="AS50" s="75"/>
      <c r="AT50" s="76"/>
      <c r="AU50" s="77"/>
      <c r="AV50" s="77"/>
      <c r="AW50" s="77"/>
      <c r="AX50" s="77"/>
      <c r="AY50" s="77"/>
      <c r="AZ50" s="77"/>
      <c r="BA50" s="77"/>
      <c r="BB50" s="77"/>
      <c r="BC50" s="77"/>
      <c r="BD50" s="78"/>
      <c r="BE50" s="35"/>
    </row>
    <row r="51" s="2" customFormat="1" ht="10.8"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1"/>
      <c r="AS51" s="79"/>
      <c r="AT51" s="80"/>
      <c r="AU51" s="81"/>
      <c r="AV51" s="81"/>
      <c r="AW51" s="81"/>
      <c r="AX51" s="81"/>
      <c r="AY51" s="81"/>
      <c r="AZ51" s="81"/>
      <c r="BA51" s="81"/>
      <c r="BB51" s="81"/>
      <c r="BC51" s="81"/>
      <c r="BD51" s="82"/>
      <c r="BE51" s="35"/>
    </row>
    <row r="52" s="2" customFormat="1" ht="29.28" customHeight="1">
      <c r="A52" s="35"/>
      <c r="B52" s="36"/>
      <c r="C52" s="83" t="s">
        <v>55</v>
      </c>
      <c r="D52" s="84"/>
      <c r="E52" s="84"/>
      <c r="F52" s="84"/>
      <c r="G52" s="84"/>
      <c r="H52" s="85"/>
      <c r="I52" s="86" t="s">
        <v>56</v>
      </c>
      <c r="J52" s="84"/>
      <c r="K52" s="84"/>
      <c r="L52" s="84"/>
      <c r="M52" s="84"/>
      <c r="N52" s="84"/>
      <c r="O52" s="84"/>
      <c r="P52" s="84"/>
      <c r="Q52" s="84"/>
      <c r="R52" s="84"/>
      <c r="S52" s="84"/>
      <c r="T52" s="84"/>
      <c r="U52" s="84"/>
      <c r="V52" s="84"/>
      <c r="W52" s="84"/>
      <c r="X52" s="84"/>
      <c r="Y52" s="84"/>
      <c r="Z52" s="84"/>
      <c r="AA52" s="84"/>
      <c r="AB52" s="84"/>
      <c r="AC52" s="84"/>
      <c r="AD52" s="84"/>
      <c r="AE52" s="84"/>
      <c r="AF52" s="84"/>
      <c r="AG52" s="87" t="s">
        <v>57</v>
      </c>
      <c r="AH52" s="84"/>
      <c r="AI52" s="84"/>
      <c r="AJ52" s="84"/>
      <c r="AK52" s="84"/>
      <c r="AL52" s="84"/>
      <c r="AM52" s="84"/>
      <c r="AN52" s="86" t="s">
        <v>58</v>
      </c>
      <c r="AO52" s="84"/>
      <c r="AP52" s="84"/>
      <c r="AQ52" s="88" t="s">
        <v>59</v>
      </c>
      <c r="AR52" s="41"/>
      <c r="AS52" s="89" t="s">
        <v>60</v>
      </c>
      <c r="AT52" s="90" t="s">
        <v>61</v>
      </c>
      <c r="AU52" s="90" t="s">
        <v>62</v>
      </c>
      <c r="AV52" s="90" t="s">
        <v>63</v>
      </c>
      <c r="AW52" s="90" t="s">
        <v>64</v>
      </c>
      <c r="AX52" s="90" t="s">
        <v>65</v>
      </c>
      <c r="AY52" s="90" t="s">
        <v>66</v>
      </c>
      <c r="AZ52" s="90" t="s">
        <v>67</v>
      </c>
      <c r="BA52" s="90" t="s">
        <v>68</v>
      </c>
      <c r="BB52" s="90" t="s">
        <v>69</v>
      </c>
      <c r="BC52" s="90" t="s">
        <v>70</v>
      </c>
      <c r="BD52" s="91" t="s">
        <v>71</v>
      </c>
      <c r="BE52" s="35"/>
    </row>
    <row r="53" s="2" customFormat="1" ht="10.8"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1"/>
      <c r="AS53" s="92"/>
      <c r="AT53" s="93"/>
      <c r="AU53" s="93"/>
      <c r="AV53" s="93"/>
      <c r="AW53" s="93"/>
      <c r="AX53" s="93"/>
      <c r="AY53" s="93"/>
      <c r="AZ53" s="93"/>
      <c r="BA53" s="93"/>
      <c r="BB53" s="93"/>
      <c r="BC53" s="93"/>
      <c r="BD53" s="94"/>
      <c r="BE53" s="35"/>
    </row>
    <row r="54" s="6" customFormat="1" ht="32.4" customHeight="1">
      <c r="A54" s="6"/>
      <c r="B54" s="95"/>
      <c r="C54" s="96" t="s">
        <v>72</v>
      </c>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8">
        <f>ROUND(AG55+AG59+AG63+AG66+AG67,2)</f>
        <v>0</v>
      </c>
      <c r="AH54" s="98"/>
      <c r="AI54" s="98"/>
      <c r="AJ54" s="98"/>
      <c r="AK54" s="98"/>
      <c r="AL54" s="98"/>
      <c r="AM54" s="98"/>
      <c r="AN54" s="99">
        <f>SUM(AG54,AT54)</f>
        <v>0</v>
      </c>
      <c r="AO54" s="99"/>
      <c r="AP54" s="99"/>
      <c r="AQ54" s="100" t="s">
        <v>19</v>
      </c>
      <c r="AR54" s="101"/>
      <c r="AS54" s="102">
        <f>ROUND(AS55+AS59+AS63+AS66+AS67,2)</f>
        <v>0</v>
      </c>
      <c r="AT54" s="103">
        <f>ROUND(SUM(AV54:AW54),2)</f>
        <v>0</v>
      </c>
      <c r="AU54" s="104">
        <f>ROUND(AU55+AU59+AU63+AU66+AU67,5)</f>
        <v>0</v>
      </c>
      <c r="AV54" s="103">
        <f>ROUND(AZ54*L29,2)</f>
        <v>0</v>
      </c>
      <c r="AW54" s="103">
        <f>ROUND(BA54*L30,2)</f>
        <v>0</v>
      </c>
      <c r="AX54" s="103">
        <f>ROUND(BB54*L29,2)</f>
        <v>0</v>
      </c>
      <c r="AY54" s="103">
        <f>ROUND(BC54*L30,2)</f>
        <v>0</v>
      </c>
      <c r="AZ54" s="103">
        <f>ROUND(AZ55+AZ59+AZ63+AZ66+AZ67,2)</f>
        <v>0</v>
      </c>
      <c r="BA54" s="103">
        <f>ROUND(BA55+BA59+BA63+BA66+BA67,2)</f>
        <v>0</v>
      </c>
      <c r="BB54" s="103">
        <f>ROUND(BB55+BB59+BB63+BB66+BB67,2)</f>
        <v>0</v>
      </c>
      <c r="BC54" s="103">
        <f>ROUND(BC55+BC59+BC63+BC66+BC67,2)</f>
        <v>0</v>
      </c>
      <c r="BD54" s="105">
        <f>ROUND(BD55+BD59+BD63+BD66+BD67,2)</f>
        <v>0</v>
      </c>
      <c r="BE54" s="6"/>
      <c r="BS54" s="106" t="s">
        <v>73</v>
      </c>
      <c r="BT54" s="106" t="s">
        <v>74</v>
      </c>
      <c r="BU54" s="107" t="s">
        <v>75</v>
      </c>
      <c r="BV54" s="106" t="s">
        <v>76</v>
      </c>
      <c r="BW54" s="106" t="s">
        <v>5</v>
      </c>
      <c r="BX54" s="106" t="s">
        <v>77</v>
      </c>
      <c r="CL54" s="106" t="s">
        <v>19</v>
      </c>
    </row>
    <row r="55" s="7" customFormat="1" ht="24.75" customHeight="1">
      <c r="A55" s="7"/>
      <c r="B55" s="108"/>
      <c r="C55" s="109"/>
      <c r="D55" s="110" t="s">
        <v>78</v>
      </c>
      <c r="E55" s="110"/>
      <c r="F55" s="110"/>
      <c r="G55" s="110"/>
      <c r="H55" s="110"/>
      <c r="I55" s="111"/>
      <c r="J55" s="110" t="s">
        <v>79</v>
      </c>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2">
        <f>ROUND(SUM(AG56:AG58),2)</f>
        <v>0</v>
      </c>
      <c r="AH55" s="111"/>
      <c r="AI55" s="111"/>
      <c r="AJ55" s="111"/>
      <c r="AK55" s="111"/>
      <c r="AL55" s="111"/>
      <c r="AM55" s="111"/>
      <c r="AN55" s="113">
        <f>SUM(AG55,AT55)</f>
        <v>0</v>
      </c>
      <c r="AO55" s="111"/>
      <c r="AP55" s="111"/>
      <c r="AQ55" s="114" t="s">
        <v>80</v>
      </c>
      <c r="AR55" s="115"/>
      <c r="AS55" s="116">
        <f>ROUND(SUM(AS56:AS58),2)</f>
        <v>0</v>
      </c>
      <c r="AT55" s="117">
        <f>ROUND(SUM(AV55:AW55),2)</f>
        <v>0</v>
      </c>
      <c r="AU55" s="118">
        <f>ROUND(SUM(AU56:AU58),5)</f>
        <v>0</v>
      </c>
      <c r="AV55" s="117">
        <f>ROUND(AZ55*L29,2)</f>
        <v>0</v>
      </c>
      <c r="AW55" s="117">
        <f>ROUND(BA55*L30,2)</f>
        <v>0</v>
      </c>
      <c r="AX55" s="117">
        <f>ROUND(BB55*L29,2)</f>
        <v>0</v>
      </c>
      <c r="AY55" s="117">
        <f>ROUND(BC55*L30,2)</f>
        <v>0</v>
      </c>
      <c r="AZ55" s="117">
        <f>ROUND(SUM(AZ56:AZ58),2)</f>
        <v>0</v>
      </c>
      <c r="BA55" s="117">
        <f>ROUND(SUM(BA56:BA58),2)</f>
        <v>0</v>
      </c>
      <c r="BB55" s="117">
        <f>ROUND(SUM(BB56:BB58),2)</f>
        <v>0</v>
      </c>
      <c r="BC55" s="117">
        <f>ROUND(SUM(BC56:BC58),2)</f>
        <v>0</v>
      </c>
      <c r="BD55" s="119">
        <f>ROUND(SUM(BD56:BD58),2)</f>
        <v>0</v>
      </c>
      <c r="BE55" s="7"/>
      <c r="BS55" s="120" t="s">
        <v>73</v>
      </c>
      <c r="BT55" s="120" t="s">
        <v>81</v>
      </c>
      <c r="BU55" s="120" t="s">
        <v>75</v>
      </c>
      <c r="BV55" s="120" t="s">
        <v>76</v>
      </c>
      <c r="BW55" s="120" t="s">
        <v>82</v>
      </c>
      <c r="BX55" s="120" t="s">
        <v>5</v>
      </c>
      <c r="CL55" s="120" t="s">
        <v>19</v>
      </c>
      <c r="CM55" s="120" t="s">
        <v>83</v>
      </c>
    </row>
    <row r="56" s="4" customFormat="1" ht="23.25" customHeight="1">
      <c r="A56" s="121" t="s">
        <v>84</v>
      </c>
      <c r="B56" s="60"/>
      <c r="C56" s="122"/>
      <c r="D56" s="122"/>
      <c r="E56" s="123" t="s">
        <v>85</v>
      </c>
      <c r="F56" s="123"/>
      <c r="G56" s="123"/>
      <c r="H56" s="123"/>
      <c r="I56" s="123"/>
      <c r="J56" s="122"/>
      <c r="K56" s="123" t="s">
        <v>86</v>
      </c>
      <c r="L56" s="123"/>
      <c r="M56" s="123"/>
      <c r="N56" s="123"/>
      <c r="O56" s="123"/>
      <c r="P56" s="123"/>
      <c r="Q56" s="123"/>
      <c r="R56" s="123"/>
      <c r="S56" s="123"/>
      <c r="T56" s="123"/>
      <c r="U56" s="123"/>
      <c r="V56" s="123"/>
      <c r="W56" s="123"/>
      <c r="X56" s="123"/>
      <c r="Y56" s="123"/>
      <c r="Z56" s="123"/>
      <c r="AA56" s="123"/>
      <c r="AB56" s="123"/>
      <c r="AC56" s="123"/>
      <c r="AD56" s="123"/>
      <c r="AE56" s="123"/>
      <c r="AF56" s="123"/>
      <c r="AG56" s="124">
        <f>'A.1.1 - Práce na ŽSv a ŽS...'!J32</f>
        <v>0</v>
      </c>
      <c r="AH56" s="122"/>
      <c r="AI56" s="122"/>
      <c r="AJ56" s="122"/>
      <c r="AK56" s="122"/>
      <c r="AL56" s="122"/>
      <c r="AM56" s="122"/>
      <c r="AN56" s="124">
        <f>SUM(AG56,AT56)</f>
        <v>0</v>
      </c>
      <c r="AO56" s="122"/>
      <c r="AP56" s="122"/>
      <c r="AQ56" s="125" t="s">
        <v>87</v>
      </c>
      <c r="AR56" s="62"/>
      <c r="AS56" s="126">
        <v>0</v>
      </c>
      <c r="AT56" s="127">
        <f>ROUND(SUM(AV56:AW56),2)</f>
        <v>0</v>
      </c>
      <c r="AU56" s="128">
        <f>'A.1.1 - Práce na ŽSv a ŽS...'!P85</f>
        <v>0</v>
      </c>
      <c r="AV56" s="127">
        <f>'A.1.1 - Práce na ŽSv a ŽS...'!J35</f>
        <v>0</v>
      </c>
      <c r="AW56" s="127">
        <f>'A.1.1 - Práce na ŽSv a ŽS...'!J36</f>
        <v>0</v>
      </c>
      <c r="AX56" s="127">
        <f>'A.1.1 - Práce na ŽSv a ŽS...'!J37</f>
        <v>0</v>
      </c>
      <c r="AY56" s="127">
        <f>'A.1.1 - Práce na ŽSv a ŽS...'!J38</f>
        <v>0</v>
      </c>
      <c r="AZ56" s="127">
        <f>'A.1.1 - Práce na ŽSv a ŽS...'!F35</f>
        <v>0</v>
      </c>
      <c r="BA56" s="127">
        <f>'A.1.1 - Práce na ŽSv a ŽS...'!F36</f>
        <v>0</v>
      </c>
      <c r="BB56" s="127">
        <f>'A.1.1 - Práce na ŽSv a ŽS...'!F37</f>
        <v>0</v>
      </c>
      <c r="BC56" s="127">
        <f>'A.1.1 - Práce na ŽSv a ŽS...'!F38</f>
        <v>0</v>
      </c>
      <c r="BD56" s="129">
        <f>'A.1.1 - Práce na ŽSv a ŽS...'!F39</f>
        <v>0</v>
      </c>
      <c r="BE56" s="4"/>
      <c r="BT56" s="130" t="s">
        <v>83</v>
      </c>
      <c r="BV56" s="130" t="s">
        <v>76</v>
      </c>
      <c r="BW56" s="130" t="s">
        <v>88</v>
      </c>
      <c r="BX56" s="130" t="s">
        <v>82</v>
      </c>
      <c r="CL56" s="130" t="s">
        <v>19</v>
      </c>
    </row>
    <row r="57" s="4" customFormat="1" ht="23.25" customHeight="1">
      <c r="A57" s="121" t="s">
        <v>84</v>
      </c>
      <c r="B57" s="60"/>
      <c r="C57" s="122"/>
      <c r="D57" s="122"/>
      <c r="E57" s="123" t="s">
        <v>89</v>
      </c>
      <c r="F57" s="123"/>
      <c r="G57" s="123"/>
      <c r="H57" s="123"/>
      <c r="I57" s="123"/>
      <c r="J57" s="122"/>
      <c r="K57" s="123" t="s">
        <v>90</v>
      </c>
      <c r="L57" s="123"/>
      <c r="M57" s="123"/>
      <c r="N57" s="123"/>
      <c r="O57" s="123"/>
      <c r="P57" s="123"/>
      <c r="Q57" s="123"/>
      <c r="R57" s="123"/>
      <c r="S57" s="123"/>
      <c r="T57" s="123"/>
      <c r="U57" s="123"/>
      <c r="V57" s="123"/>
      <c r="W57" s="123"/>
      <c r="X57" s="123"/>
      <c r="Y57" s="123"/>
      <c r="Z57" s="123"/>
      <c r="AA57" s="123"/>
      <c r="AB57" s="123"/>
      <c r="AC57" s="123"/>
      <c r="AD57" s="123"/>
      <c r="AE57" s="123"/>
      <c r="AF57" s="123"/>
      <c r="AG57" s="124">
        <f>'A.1.2 - Materiál zajištěn...'!J32</f>
        <v>0</v>
      </c>
      <c r="AH57" s="122"/>
      <c r="AI57" s="122"/>
      <c r="AJ57" s="122"/>
      <c r="AK57" s="122"/>
      <c r="AL57" s="122"/>
      <c r="AM57" s="122"/>
      <c r="AN57" s="124">
        <f>SUM(AG57,AT57)</f>
        <v>0</v>
      </c>
      <c r="AO57" s="122"/>
      <c r="AP57" s="122"/>
      <c r="AQ57" s="125" t="s">
        <v>87</v>
      </c>
      <c r="AR57" s="62"/>
      <c r="AS57" s="126">
        <v>0</v>
      </c>
      <c r="AT57" s="127">
        <f>ROUND(SUM(AV57:AW57),2)</f>
        <v>0</v>
      </c>
      <c r="AU57" s="128">
        <f>'A.1.2 - Materiál zajištěn...'!P85</f>
        <v>0</v>
      </c>
      <c r="AV57" s="127">
        <f>'A.1.2 - Materiál zajištěn...'!J35</f>
        <v>0</v>
      </c>
      <c r="AW57" s="127">
        <f>'A.1.2 - Materiál zajištěn...'!J36</f>
        <v>0</v>
      </c>
      <c r="AX57" s="127">
        <f>'A.1.2 - Materiál zajištěn...'!J37</f>
        <v>0</v>
      </c>
      <c r="AY57" s="127">
        <f>'A.1.2 - Materiál zajištěn...'!J38</f>
        <v>0</v>
      </c>
      <c r="AZ57" s="127">
        <f>'A.1.2 - Materiál zajištěn...'!F35</f>
        <v>0</v>
      </c>
      <c r="BA57" s="127">
        <f>'A.1.2 - Materiál zajištěn...'!F36</f>
        <v>0</v>
      </c>
      <c r="BB57" s="127">
        <f>'A.1.2 - Materiál zajištěn...'!F37</f>
        <v>0</v>
      </c>
      <c r="BC57" s="127">
        <f>'A.1.2 - Materiál zajištěn...'!F38</f>
        <v>0</v>
      </c>
      <c r="BD57" s="129">
        <f>'A.1.2 - Materiál zajištěn...'!F39</f>
        <v>0</v>
      </c>
      <c r="BE57" s="4"/>
      <c r="BT57" s="130" t="s">
        <v>83</v>
      </c>
      <c r="BV57" s="130" t="s">
        <v>76</v>
      </c>
      <c r="BW57" s="130" t="s">
        <v>91</v>
      </c>
      <c r="BX57" s="130" t="s">
        <v>82</v>
      </c>
      <c r="CL57" s="130" t="s">
        <v>19</v>
      </c>
    </row>
    <row r="58" s="4" customFormat="1" ht="23.25" customHeight="1">
      <c r="A58" s="121" t="s">
        <v>84</v>
      </c>
      <c r="B58" s="60"/>
      <c r="C58" s="122"/>
      <c r="D58" s="122"/>
      <c r="E58" s="123" t="s">
        <v>92</v>
      </c>
      <c r="F58" s="123"/>
      <c r="G58" s="123"/>
      <c r="H58" s="123"/>
      <c r="I58" s="123"/>
      <c r="J58" s="122"/>
      <c r="K58" s="123" t="s">
        <v>93</v>
      </c>
      <c r="L58" s="123"/>
      <c r="M58" s="123"/>
      <c r="N58" s="123"/>
      <c r="O58" s="123"/>
      <c r="P58" s="123"/>
      <c r="Q58" s="123"/>
      <c r="R58" s="123"/>
      <c r="S58" s="123"/>
      <c r="T58" s="123"/>
      <c r="U58" s="123"/>
      <c r="V58" s="123"/>
      <c r="W58" s="123"/>
      <c r="X58" s="123"/>
      <c r="Y58" s="123"/>
      <c r="Z58" s="123"/>
      <c r="AA58" s="123"/>
      <c r="AB58" s="123"/>
      <c r="AC58" s="123"/>
      <c r="AD58" s="123"/>
      <c r="AE58" s="123"/>
      <c r="AF58" s="123"/>
      <c r="AG58" s="124">
        <f>'A.1.3 - Práce na přejezde...'!J32</f>
        <v>0</v>
      </c>
      <c r="AH58" s="122"/>
      <c r="AI58" s="122"/>
      <c r="AJ58" s="122"/>
      <c r="AK58" s="122"/>
      <c r="AL58" s="122"/>
      <c r="AM58" s="122"/>
      <c r="AN58" s="124">
        <f>SUM(AG58,AT58)</f>
        <v>0</v>
      </c>
      <c r="AO58" s="122"/>
      <c r="AP58" s="122"/>
      <c r="AQ58" s="125" t="s">
        <v>87</v>
      </c>
      <c r="AR58" s="62"/>
      <c r="AS58" s="126">
        <v>0</v>
      </c>
      <c r="AT58" s="127">
        <f>ROUND(SUM(AV58:AW58),2)</f>
        <v>0</v>
      </c>
      <c r="AU58" s="128">
        <f>'A.1.3 - Práce na přejezde...'!P85</f>
        <v>0</v>
      </c>
      <c r="AV58" s="127">
        <f>'A.1.3 - Práce na přejezde...'!J35</f>
        <v>0</v>
      </c>
      <c r="AW58" s="127">
        <f>'A.1.3 - Práce na přejezde...'!J36</f>
        <v>0</v>
      </c>
      <c r="AX58" s="127">
        <f>'A.1.3 - Práce na přejezde...'!J37</f>
        <v>0</v>
      </c>
      <c r="AY58" s="127">
        <f>'A.1.3 - Práce na přejezde...'!J38</f>
        <v>0</v>
      </c>
      <c r="AZ58" s="127">
        <f>'A.1.3 - Práce na přejezde...'!F35</f>
        <v>0</v>
      </c>
      <c r="BA58" s="127">
        <f>'A.1.3 - Práce na přejezde...'!F36</f>
        <v>0</v>
      </c>
      <c r="BB58" s="127">
        <f>'A.1.3 - Práce na přejezde...'!F37</f>
        <v>0</v>
      </c>
      <c r="BC58" s="127">
        <f>'A.1.3 - Práce na přejezde...'!F38</f>
        <v>0</v>
      </c>
      <c r="BD58" s="129">
        <f>'A.1.3 - Práce na přejezde...'!F39</f>
        <v>0</v>
      </c>
      <c r="BE58" s="4"/>
      <c r="BT58" s="130" t="s">
        <v>83</v>
      </c>
      <c r="BV58" s="130" t="s">
        <v>76</v>
      </c>
      <c r="BW58" s="130" t="s">
        <v>94</v>
      </c>
      <c r="BX58" s="130" t="s">
        <v>82</v>
      </c>
      <c r="CL58" s="130" t="s">
        <v>19</v>
      </c>
    </row>
    <row r="59" s="7" customFormat="1" ht="24.75" customHeight="1">
      <c r="A59" s="7"/>
      <c r="B59" s="108"/>
      <c r="C59" s="109"/>
      <c r="D59" s="110" t="s">
        <v>95</v>
      </c>
      <c r="E59" s="110"/>
      <c r="F59" s="110"/>
      <c r="G59" s="110"/>
      <c r="H59" s="110"/>
      <c r="I59" s="111"/>
      <c r="J59" s="110" t="s">
        <v>96</v>
      </c>
      <c r="K59" s="110"/>
      <c r="L59" s="110"/>
      <c r="M59" s="110"/>
      <c r="N59" s="110"/>
      <c r="O59" s="110"/>
      <c r="P59" s="110"/>
      <c r="Q59" s="110"/>
      <c r="R59" s="110"/>
      <c r="S59" s="110"/>
      <c r="T59" s="110"/>
      <c r="U59" s="110"/>
      <c r="V59" s="110"/>
      <c r="W59" s="110"/>
      <c r="X59" s="110"/>
      <c r="Y59" s="110"/>
      <c r="Z59" s="110"/>
      <c r="AA59" s="110"/>
      <c r="AB59" s="110"/>
      <c r="AC59" s="110"/>
      <c r="AD59" s="110"/>
      <c r="AE59" s="110"/>
      <c r="AF59" s="110"/>
      <c r="AG59" s="112">
        <f>ROUND(SUM(AG60:AG62),2)</f>
        <v>0</v>
      </c>
      <c r="AH59" s="111"/>
      <c r="AI59" s="111"/>
      <c r="AJ59" s="111"/>
      <c r="AK59" s="111"/>
      <c r="AL59" s="111"/>
      <c r="AM59" s="111"/>
      <c r="AN59" s="113">
        <f>SUM(AG59,AT59)</f>
        <v>0</v>
      </c>
      <c r="AO59" s="111"/>
      <c r="AP59" s="111"/>
      <c r="AQ59" s="114" t="s">
        <v>80</v>
      </c>
      <c r="AR59" s="115"/>
      <c r="AS59" s="116">
        <f>ROUND(SUM(AS60:AS62),2)</f>
        <v>0</v>
      </c>
      <c r="AT59" s="117">
        <f>ROUND(SUM(AV59:AW59),2)</f>
        <v>0</v>
      </c>
      <c r="AU59" s="118">
        <f>ROUND(SUM(AU60:AU62),5)</f>
        <v>0</v>
      </c>
      <c r="AV59" s="117">
        <f>ROUND(AZ59*L29,2)</f>
        <v>0</v>
      </c>
      <c r="AW59" s="117">
        <f>ROUND(BA59*L30,2)</f>
        <v>0</v>
      </c>
      <c r="AX59" s="117">
        <f>ROUND(BB59*L29,2)</f>
        <v>0</v>
      </c>
      <c r="AY59" s="117">
        <f>ROUND(BC59*L30,2)</f>
        <v>0</v>
      </c>
      <c r="AZ59" s="117">
        <f>ROUND(SUM(AZ60:AZ62),2)</f>
        <v>0</v>
      </c>
      <c r="BA59" s="117">
        <f>ROUND(SUM(BA60:BA62),2)</f>
        <v>0</v>
      </c>
      <c r="BB59" s="117">
        <f>ROUND(SUM(BB60:BB62),2)</f>
        <v>0</v>
      </c>
      <c r="BC59" s="117">
        <f>ROUND(SUM(BC60:BC62),2)</f>
        <v>0</v>
      </c>
      <c r="BD59" s="119">
        <f>ROUND(SUM(BD60:BD62),2)</f>
        <v>0</v>
      </c>
      <c r="BE59" s="7"/>
      <c r="BS59" s="120" t="s">
        <v>73</v>
      </c>
      <c r="BT59" s="120" t="s">
        <v>81</v>
      </c>
      <c r="BU59" s="120" t="s">
        <v>75</v>
      </c>
      <c r="BV59" s="120" t="s">
        <v>76</v>
      </c>
      <c r="BW59" s="120" t="s">
        <v>97</v>
      </c>
      <c r="BX59" s="120" t="s">
        <v>5</v>
      </c>
      <c r="CL59" s="120" t="s">
        <v>19</v>
      </c>
      <c r="CM59" s="120" t="s">
        <v>83</v>
      </c>
    </row>
    <row r="60" s="4" customFormat="1" ht="23.25" customHeight="1">
      <c r="A60" s="121" t="s">
        <v>84</v>
      </c>
      <c r="B60" s="60"/>
      <c r="C60" s="122"/>
      <c r="D60" s="122"/>
      <c r="E60" s="123" t="s">
        <v>98</v>
      </c>
      <c r="F60" s="123"/>
      <c r="G60" s="123"/>
      <c r="H60" s="123"/>
      <c r="I60" s="123"/>
      <c r="J60" s="122"/>
      <c r="K60" s="123" t="s">
        <v>86</v>
      </c>
      <c r="L60" s="123"/>
      <c r="M60" s="123"/>
      <c r="N60" s="123"/>
      <c r="O60" s="123"/>
      <c r="P60" s="123"/>
      <c r="Q60" s="123"/>
      <c r="R60" s="123"/>
      <c r="S60" s="123"/>
      <c r="T60" s="123"/>
      <c r="U60" s="123"/>
      <c r="V60" s="123"/>
      <c r="W60" s="123"/>
      <c r="X60" s="123"/>
      <c r="Y60" s="123"/>
      <c r="Z60" s="123"/>
      <c r="AA60" s="123"/>
      <c r="AB60" s="123"/>
      <c r="AC60" s="123"/>
      <c r="AD60" s="123"/>
      <c r="AE60" s="123"/>
      <c r="AF60" s="123"/>
      <c r="AG60" s="124">
        <f>'A.2.1 - Práce na ŽSv a ŽS...'!J32</f>
        <v>0</v>
      </c>
      <c r="AH60" s="122"/>
      <c r="AI60" s="122"/>
      <c r="AJ60" s="122"/>
      <c r="AK60" s="122"/>
      <c r="AL60" s="122"/>
      <c r="AM60" s="122"/>
      <c r="AN60" s="124">
        <f>SUM(AG60,AT60)</f>
        <v>0</v>
      </c>
      <c r="AO60" s="122"/>
      <c r="AP60" s="122"/>
      <c r="AQ60" s="125" t="s">
        <v>87</v>
      </c>
      <c r="AR60" s="62"/>
      <c r="AS60" s="126">
        <v>0</v>
      </c>
      <c r="AT60" s="127">
        <f>ROUND(SUM(AV60:AW60),2)</f>
        <v>0</v>
      </c>
      <c r="AU60" s="128">
        <f>'A.2.1 - Práce na ŽSv a ŽS...'!P85</f>
        <v>0</v>
      </c>
      <c r="AV60" s="127">
        <f>'A.2.1 - Práce na ŽSv a ŽS...'!J35</f>
        <v>0</v>
      </c>
      <c r="AW60" s="127">
        <f>'A.2.1 - Práce na ŽSv a ŽS...'!J36</f>
        <v>0</v>
      </c>
      <c r="AX60" s="127">
        <f>'A.2.1 - Práce na ŽSv a ŽS...'!J37</f>
        <v>0</v>
      </c>
      <c r="AY60" s="127">
        <f>'A.2.1 - Práce na ŽSv a ŽS...'!J38</f>
        <v>0</v>
      </c>
      <c r="AZ60" s="127">
        <f>'A.2.1 - Práce na ŽSv a ŽS...'!F35</f>
        <v>0</v>
      </c>
      <c r="BA60" s="127">
        <f>'A.2.1 - Práce na ŽSv a ŽS...'!F36</f>
        <v>0</v>
      </c>
      <c r="BB60" s="127">
        <f>'A.2.1 - Práce na ŽSv a ŽS...'!F37</f>
        <v>0</v>
      </c>
      <c r="BC60" s="127">
        <f>'A.2.1 - Práce na ŽSv a ŽS...'!F38</f>
        <v>0</v>
      </c>
      <c r="BD60" s="129">
        <f>'A.2.1 - Práce na ŽSv a ŽS...'!F39</f>
        <v>0</v>
      </c>
      <c r="BE60" s="4"/>
      <c r="BT60" s="130" t="s">
        <v>83</v>
      </c>
      <c r="BV60" s="130" t="s">
        <v>76</v>
      </c>
      <c r="BW60" s="130" t="s">
        <v>99</v>
      </c>
      <c r="BX60" s="130" t="s">
        <v>97</v>
      </c>
      <c r="CL60" s="130" t="s">
        <v>19</v>
      </c>
    </row>
    <row r="61" s="4" customFormat="1" ht="23.25" customHeight="1">
      <c r="A61" s="121" t="s">
        <v>84</v>
      </c>
      <c r="B61" s="60"/>
      <c r="C61" s="122"/>
      <c r="D61" s="122"/>
      <c r="E61" s="123" t="s">
        <v>100</v>
      </c>
      <c r="F61" s="123"/>
      <c r="G61" s="123"/>
      <c r="H61" s="123"/>
      <c r="I61" s="123"/>
      <c r="J61" s="122"/>
      <c r="K61" s="123" t="s">
        <v>90</v>
      </c>
      <c r="L61" s="123"/>
      <c r="M61" s="123"/>
      <c r="N61" s="123"/>
      <c r="O61" s="123"/>
      <c r="P61" s="123"/>
      <c r="Q61" s="123"/>
      <c r="R61" s="123"/>
      <c r="S61" s="123"/>
      <c r="T61" s="123"/>
      <c r="U61" s="123"/>
      <c r="V61" s="123"/>
      <c r="W61" s="123"/>
      <c r="X61" s="123"/>
      <c r="Y61" s="123"/>
      <c r="Z61" s="123"/>
      <c r="AA61" s="123"/>
      <c r="AB61" s="123"/>
      <c r="AC61" s="123"/>
      <c r="AD61" s="123"/>
      <c r="AE61" s="123"/>
      <c r="AF61" s="123"/>
      <c r="AG61" s="124">
        <f>'A.2.2 - Materiál zajištěn...'!J32</f>
        <v>0</v>
      </c>
      <c r="AH61" s="122"/>
      <c r="AI61" s="122"/>
      <c r="AJ61" s="122"/>
      <c r="AK61" s="122"/>
      <c r="AL61" s="122"/>
      <c r="AM61" s="122"/>
      <c r="AN61" s="124">
        <f>SUM(AG61,AT61)</f>
        <v>0</v>
      </c>
      <c r="AO61" s="122"/>
      <c r="AP61" s="122"/>
      <c r="AQ61" s="125" t="s">
        <v>87</v>
      </c>
      <c r="AR61" s="62"/>
      <c r="AS61" s="126">
        <v>0</v>
      </c>
      <c r="AT61" s="127">
        <f>ROUND(SUM(AV61:AW61),2)</f>
        <v>0</v>
      </c>
      <c r="AU61" s="128">
        <f>'A.2.2 - Materiál zajištěn...'!P85</f>
        <v>0</v>
      </c>
      <c r="AV61" s="127">
        <f>'A.2.2 - Materiál zajištěn...'!J35</f>
        <v>0</v>
      </c>
      <c r="AW61" s="127">
        <f>'A.2.2 - Materiál zajištěn...'!J36</f>
        <v>0</v>
      </c>
      <c r="AX61" s="127">
        <f>'A.2.2 - Materiál zajištěn...'!J37</f>
        <v>0</v>
      </c>
      <c r="AY61" s="127">
        <f>'A.2.2 - Materiál zajištěn...'!J38</f>
        <v>0</v>
      </c>
      <c r="AZ61" s="127">
        <f>'A.2.2 - Materiál zajištěn...'!F35</f>
        <v>0</v>
      </c>
      <c r="BA61" s="127">
        <f>'A.2.2 - Materiál zajištěn...'!F36</f>
        <v>0</v>
      </c>
      <c r="BB61" s="127">
        <f>'A.2.2 - Materiál zajištěn...'!F37</f>
        <v>0</v>
      </c>
      <c r="BC61" s="127">
        <f>'A.2.2 - Materiál zajištěn...'!F38</f>
        <v>0</v>
      </c>
      <c r="BD61" s="129">
        <f>'A.2.2 - Materiál zajištěn...'!F39</f>
        <v>0</v>
      </c>
      <c r="BE61" s="4"/>
      <c r="BT61" s="130" t="s">
        <v>83</v>
      </c>
      <c r="BV61" s="130" t="s">
        <v>76</v>
      </c>
      <c r="BW61" s="130" t="s">
        <v>101</v>
      </c>
      <c r="BX61" s="130" t="s">
        <v>97</v>
      </c>
      <c r="CL61" s="130" t="s">
        <v>19</v>
      </c>
    </row>
    <row r="62" s="4" customFormat="1" ht="23.25" customHeight="1">
      <c r="A62" s="121" t="s">
        <v>84</v>
      </c>
      <c r="B62" s="60"/>
      <c r="C62" s="122"/>
      <c r="D62" s="122"/>
      <c r="E62" s="123" t="s">
        <v>102</v>
      </c>
      <c r="F62" s="123"/>
      <c r="G62" s="123"/>
      <c r="H62" s="123"/>
      <c r="I62" s="123"/>
      <c r="J62" s="122"/>
      <c r="K62" s="123" t="s">
        <v>103</v>
      </c>
      <c r="L62" s="123"/>
      <c r="M62" s="123"/>
      <c r="N62" s="123"/>
      <c r="O62" s="123"/>
      <c r="P62" s="123"/>
      <c r="Q62" s="123"/>
      <c r="R62" s="123"/>
      <c r="S62" s="123"/>
      <c r="T62" s="123"/>
      <c r="U62" s="123"/>
      <c r="V62" s="123"/>
      <c r="W62" s="123"/>
      <c r="X62" s="123"/>
      <c r="Y62" s="123"/>
      <c r="Z62" s="123"/>
      <c r="AA62" s="123"/>
      <c r="AB62" s="123"/>
      <c r="AC62" s="123"/>
      <c r="AD62" s="123"/>
      <c r="AE62" s="123"/>
      <c r="AF62" s="123"/>
      <c r="AG62" s="124">
        <f>'A.2.3 - Práce na přejezdu...'!J32</f>
        <v>0</v>
      </c>
      <c r="AH62" s="122"/>
      <c r="AI62" s="122"/>
      <c r="AJ62" s="122"/>
      <c r="AK62" s="122"/>
      <c r="AL62" s="122"/>
      <c r="AM62" s="122"/>
      <c r="AN62" s="124">
        <f>SUM(AG62,AT62)</f>
        <v>0</v>
      </c>
      <c r="AO62" s="122"/>
      <c r="AP62" s="122"/>
      <c r="AQ62" s="125" t="s">
        <v>87</v>
      </c>
      <c r="AR62" s="62"/>
      <c r="AS62" s="126">
        <v>0</v>
      </c>
      <c r="AT62" s="127">
        <f>ROUND(SUM(AV62:AW62),2)</f>
        <v>0</v>
      </c>
      <c r="AU62" s="128">
        <f>'A.2.3 - Práce na přejezdu...'!P85</f>
        <v>0</v>
      </c>
      <c r="AV62" s="127">
        <f>'A.2.3 - Práce na přejezdu...'!J35</f>
        <v>0</v>
      </c>
      <c r="AW62" s="127">
        <f>'A.2.3 - Práce na přejezdu...'!J36</f>
        <v>0</v>
      </c>
      <c r="AX62" s="127">
        <f>'A.2.3 - Práce na přejezdu...'!J37</f>
        <v>0</v>
      </c>
      <c r="AY62" s="127">
        <f>'A.2.3 - Práce na přejezdu...'!J38</f>
        <v>0</v>
      </c>
      <c r="AZ62" s="127">
        <f>'A.2.3 - Práce na přejezdu...'!F35</f>
        <v>0</v>
      </c>
      <c r="BA62" s="127">
        <f>'A.2.3 - Práce na přejezdu...'!F36</f>
        <v>0</v>
      </c>
      <c r="BB62" s="127">
        <f>'A.2.3 - Práce na přejezdu...'!F37</f>
        <v>0</v>
      </c>
      <c r="BC62" s="127">
        <f>'A.2.3 - Práce na přejezdu...'!F38</f>
        <v>0</v>
      </c>
      <c r="BD62" s="129">
        <f>'A.2.3 - Práce na přejezdu...'!F39</f>
        <v>0</v>
      </c>
      <c r="BE62" s="4"/>
      <c r="BT62" s="130" t="s">
        <v>83</v>
      </c>
      <c r="BV62" s="130" t="s">
        <v>76</v>
      </c>
      <c r="BW62" s="130" t="s">
        <v>104</v>
      </c>
      <c r="BX62" s="130" t="s">
        <v>97</v>
      </c>
      <c r="CL62" s="130" t="s">
        <v>19</v>
      </c>
    </row>
    <row r="63" s="7" customFormat="1" ht="24.75" customHeight="1">
      <c r="A63" s="7"/>
      <c r="B63" s="108"/>
      <c r="C63" s="109"/>
      <c r="D63" s="110" t="s">
        <v>105</v>
      </c>
      <c r="E63" s="110"/>
      <c r="F63" s="110"/>
      <c r="G63" s="110"/>
      <c r="H63" s="110"/>
      <c r="I63" s="111"/>
      <c r="J63" s="110" t="s">
        <v>106</v>
      </c>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2">
        <f>ROUND(SUM(AG64:AG65),2)</f>
        <v>0</v>
      </c>
      <c r="AH63" s="111"/>
      <c r="AI63" s="111"/>
      <c r="AJ63" s="111"/>
      <c r="AK63" s="111"/>
      <c r="AL63" s="111"/>
      <c r="AM63" s="111"/>
      <c r="AN63" s="113">
        <f>SUM(AG63,AT63)</f>
        <v>0</v>
      </c>
      <c r="AO63" s="111"/>
      <c r="AP63" s="111"/>
      <c r="AQ63" s="114" t="s">
        <v>80</v>
      </c>
      <c r="AR63" s="115"/>
      <c r="AS63" s="116">
        <f>ROUND(SUM(AS64:AS65),2)</f>
        <v>0</v>
      </c>
      <c r="AT63" s="117">
        <f>ROUND(SUM(AV63:AW63),2)</f>
        <v>0</v>
      </c>
      <c r="AU63" s="118">
        <f>ROUND(SUM(AU64:AU65),5)</f>
        <v>0</v>
      </c>
      <c r="AV63" s="117">
        <f>ROUND(AZ63*L29,2)</f>
        <v>0</v>
      </c>
      <c r="AW63" s="117">
        <f>ROUND(BA63*L30,2)</f>
        <v>0</v>
      </c>
      <c r="AX63" s="117">
        <f>ROUND(BB63*L29,2)</f>
        <v>0</v>
      </c>
      <c r="AY63" s="117">
        <f>ROUND(BC63*L30,2)</f>
        <v>0</v>
      </c>
      <c r="AZ63" s="117">
        <f>ROUND(SUM(AZ64:AZ65),2)</f>
        <v>0</v>
      </c>
      <c r="BA63" s="117">
        <f>ROUND(SUM(BA64:BA65),2)</f>
        <v>0</v>
      </c>
      <c r="BB63" s="117">
        <f>ROUND(SUM(BB64:BB65),2)</f>
        <v>0</v>
      </c>
      <c r="BC63" s="117">
        <f>ROUND(SUM(BC64:BC65),2)</f>
        <v>0</v>
      </c>
      <c r="BD63" s="119">
        <f>ROUND(SUM(BD64:BD65),2)</f>
        <v>0</v>
      </c>
      <c r="BE63" s="7"/>
      <c r="BS63" s="120" t="s">
        <v>73</v>
      </c>
      <c r="BT63" s="120" t="s">
        <v>81</v>
      </c>
      <c r="BU63" s="120" t="s">
        <v>75</v>
      </c>
      <c r="BV63" s="120" t="s">
        <v>76</v>
      </c>
      <c r="BW63" s="120" t="s">
        <v>107</v>
      </c>
      <c r="BX63" s="120" t="s">
        <v>5</v>
      </c>
      <c r="CL63" s="120" t="s">
        <v>19</v>
      </c>
      <c r="CM63" s="120" t="s">
        <v>83</v>
      </c>
    </row>
    <row r="64" s="4" customFormat="1" ht="23.25" customHeight="1">
      <c r="A64" s="121" t="s">
        <v>84</v>
      </c>
      <c r="B64" s="60"/>
      <c r="C64" s="122"/>
      <c r="D64" s="122"/>
      <c r="E64" s="123" t="s">
        <v>108</v>
      </c>
      <c r="F64" s="123"/>
      <c r="G64" s="123"/>
      <c r="H64" s="123"/>
      <c r="I64" s="123"/>
      <c r="J64" s="122"/>
      <c r="K64" s="123" t="s">
        <v>86</v>
      </c>
      <c r="L64" s="123"/>
      <c r="M64" s="123"/>
      <c r="N64" s="123"/>
      <c r="O64" s="123"/>
      <c r="P64" s="123"/>
      <c r="Q64" s="123"/>
      <c r="R64" s="123"/>
      <c r="S64" s="123"/>
      <c r="T64" s="123"/>
      <c r="U64" s="123"/>
      <c r="V64" s="123"/>
      <c r="W64" s="123"/>
      <c r="X64" s="123"/>
      <c r="Y64" s="123"/>
      <c r="Z64" s="123"/>
      <c r="AA64" s="123"/>
      <c r="AB64" s="123"/>
      <c r="AC64" s="123"/>
      <c r="AD64" s="123"/>
      <c r="AE64" s="123"/>
      <c r="AF64" s="123"/>
      <c r="AG64" s="124">
        <f>'A.3.1 - Práce na ŽSv a ŽS...'!J32</f>
        <v>0</v>
      </c>
      <c r="AH64" s="122"/>
      <c r="AI64" s="122"/>
      <c r="AJ64" s="122"/>
      <c r="AK64" s="122"/>
      <c r="AL64" s="122"/>
      <c r="AM64" s="122"/>
      <c r="AN64" s="124">
        <f>SUM(AG64,AT64)</f>
        <v>0</v>
      </c>
      <c r="AO64" s="122"/>
      <c r="AP64" s="122"/>
      <c r="AQ64" s="125" t="s">
        <v>87</v>
      </c>
      <c r="AR64" s="62"/>
      <c r="AS64" s="126">
        <v>0</v>
      </c>
      <c r="AT64" s="127">
        <f>ROUND(SUM(AV64:AW64),2)</f>
        <v>0</v>
      </c>
      <c r="AU64" s="128">
        <f>'A.3.1 - Práce na ŽSv a ŽS...'!P85</f>
        <v>0</v>
      </c>
      <c r="AV64" s="127">
        <f>'A.3.1 - Práce na ŽSv a ŽS...'!J35</f>
        <v>0</v>
      </c>
      <c r="AW64" s="127">
        <f>'A.3.1 - Práce na ŽSv a ŽS...'!J36</f>
        <v>0</v>
      </c>
      <c r="AX64" s="127">
        <f>'A.3.1 - Práce na ŽSv a ŽS...'!J37</f>
        <v>0</v>
      </c>
      <c r="AY64" s="127">
        <f>'A.3.1 - Práce na ŽSv a ŽS...'!J38</f>
        <v>0</v>
      </c>
      <c r="AZ64" s="127">
        <f>'A.3.1 - Práce na ŽSv a ŽS...'!F35</f>
        <v>0</v>
      </c>
      <c r="BA64" s="127">
        <f>'A.3.1 - Práce na ŽSv a ŽS...'!F36</f>
        <v>0</v>
      </c>
      <c r="BB64" s="127">
        <f>'A.3.1 - Práce na ŽSv a ŽS...'!F37</f>
        <v>0</v>
      </c>
      <c r="BC64" s="127">
        <f>'A.3.1 - Práce na ŽSv a ŽS...'!F38</f>
        <v>0</v>
      </c>
      <c r="BD64" s="129">
        <f>'A.3.1 - Práce na ŽSv a ŽS...'!F39</f>
        <v>0</v>
      </c>
      <c r="BE64" s="4"/>
      <c r="BT64" s="130" t="s">
        <v>83</v>
      </c>
      <c r="BV64" s="130" t="s">
        <v>76</v>
      </c>
      <c r="BW64" s="130" t="s">
        <v>109</v>
      </c>
      <c r="BX64" s="130" t="s">
        <v>107</v>
      </c>
      <c r="CL64" s="130" t="s">
        <v>19</v>
      </c>
    </row>
    <row r="65" s="4" customFormat="1" ht="23.25" customHeight="1">
      <c r="A65" s="121" t="s">
        <v>84</v>
      </c>
      <c r="B65" s="60"/>
      <c r="C65" s="122"/>
      <c r="D65" s="122"/>
      <c r="E65" s="123" t="s">
        <v>110</v>
      </c>
      <c r="F65" s="123"/>
      <c r="G65" s="123"/>
      <c r="H65" s="123"/>
      <c r="I65" s="123"/>
      <c r="J65" s="122"/>
      <c r="K65" s="123" t="s">
        <v>90</v>
      </c>
      <c r="L65" s="123"/>
      <c r="M65" s="123"/>
      <c r="N65" s="123"/>
      <c r="O65" s="123"/>
      <c r="P65" s="123"/>
      <c r="Q65" s="123"/>
      <c r="R65" s="123"/>
      <c r="S65" s="123"/>
      <c r="T65" s="123"/>
      <c r="U65" s="123"/>
      <c r="V65" s="123"/>
      <c r="W65" s="123"/>
      <c r="X65" s="123"/>
      <c r="Y65" s="123"/>
      <c r="Z65" s="123"/>
      <c r="AA65" s="123"/>
      <c r="AB65" s="123"/>
      <c r="AC65" s="123"/>
      <c r="AD65" s="123"/>
      <c r="AE65" s="123"/>
      <c r="AF65" s="123"/>
      <c r="AG65" s="124">
        <f>'A.3.2 - Materiál zajištěn...'!J32</f>
        <v>0</v>
      </c>
      <c r="AH65" s="122"/>
      <c r="AI65" s="122"/>
      <c r="AJ65" s="122"/>
      <c r="AK65" s="122"/>
      <c r="AL65" s="122"/>
      <c r="AM65" s="122"/>
      <c r="AN65" s="124">
        <f>SUM(AG65,AT65)</f>
        <v>0</v>
      </c>
      <c r="AO65" s="122"/>
      <c r="AP65" s="122"/>
      <c r="AQ65" s="125" t="s">
        <v>87</v>
      </c>
      <c r="AR65" s="62"/>
      <c r="AS65" s="126">
        <v>0</v>
      </c>
      <c r="AT65" s="127">
        <f>ROUND(SUM(AV65:AW65),2)</f>
        <v>0</v>
      </c>
      <c r="AU65" s="128">
        <f>'A.3.2 - Materiál zajištěn...'!P85</f>
        <v>0</v>
      </c>
      <c r="AV65" s="127">
        <f>'A.3.2 - Materiál zajištěn...'!J35</f>
        <v>0</v>
      </c>
      <c r="AW65" s="127">
        <f>'A.3.2 - Materiál zajištěn...'!J36</f>
        <v>0</v>
      </c>
      <c r="AX65" s="127">
        <f>'A.3.2 - Materiál zajištěn...'!J37</f>
        <v>0</v>
      </c>
      <c r="AY65" s="127">
        <f>'A.3.2 - Materiál zajištěn...'!J38</f>
        <v>0</v>
      </c>
      <c r="AZ65" s="127">
        <f>'A.3.2 - Materiál zajištěn...'!F35</f>
        <v>0</v>
      </c>
      <c r="BA65" s="127">
        <f>'A.3.2 - Materiál zajištěn...'!F36</f>
        <v>0</v>
      </c>
      <c r="BB65" s="127">
        <f>'A.3.2 - Materiál zajištěn...'!F37</f>
        <v>0</v>
      </c>
      <c r="BC65" s="127">
        <f>'A.3.2 - Materiál zajištěn...'!F38</f>
        <v>0</v>
      </c>
      <c r="BD65" s="129">
        <f>'A.3.2 - Materiál zajištěn...'!F39</f>
        <v>0</v>
      </c>
      <c r="BE65" s="4"/>
      <c r="BT65" s="130" t="s">
        <v>83</v>
      </c>
      <c r="BV65" s="130" t="s">
        <v>76</v>
      </c>
      <c r="BW65" s="130" t="s">
        <v>111</v>
      </c>
      <c r="BX65" s="130" t="s">
        <v>107</v>
      </c>
      <c r="CL65" s="130" t="s">
        <v>19</v>
      </c>
    </row>
    <row r="66" s="7" customFormat="1" ht="24.75" customHeight="1">
      <c r="A66" s="121" t="s">
        <v>84</v>
      </c>
      <c r="B66" s="108"/>
      <c r="C66" s="109"/>
      <c r="D66" s="110" t="s">
        <v>112</v>
      </c>
      <c r="E66" s="110"/>
      <c r="F66" s="110"/>
      <c r="G66" s="110"/>
      <c r="H66" s="110"/>
      <c r="I66" s="111"/>
      <c r="J66" s="110" t="s">
        <v>113</v>
      </c>
      <c r="K66" s="110"/>
      <c r="L66" s="110"/>
      <c r="M66" s="110"/>
      <c r="N66" s="110"/>
      <c r="O66" s="110"/>
      <c r="P66" s="110"/>
      <c r="Q66" s="110"/>
      <c r="R66" s="110"/>
      <c r="S66" s="110"/>
      <c r="T66" s="110"/>
      <c r="U66" s="110"/>
      <c r="V66" s="110"/>
      <c r="W66" s="110"/>
      <c r="X66" s="110"/>
      <c r="Y66" s="110"/>
      <c r="Z66" s="110"/>
      <c r="AA66" s="110"/>
      <c r="AB66" s="110"/>
      <c r="AC66" s="110"/>
      <c r="AD66" s="110"/>
      <c r="AE66" s="110"/>
      <c r="AF66" s="110"/>
      <c r="AG66" s="113">
        <f>'A.4 - Přeprava A.1 - A.3 ...'!J30</f>
        <v>0</v>
      </c>
      <c r="AH66" s="111"/>
      <c r="AI66" s="111"/>
      <c r="AJ66" s="111"/>
      <c r="AK66" s="111"/>
      <c r="AL66" s="111"/>
      <c r="AM66" s="111"/>
      <c r="AN66" s="113">
        <f>SUM(AG66,AT66)</f>
        <v>0</v>
      </c>
      <c r="AO66" s="111"/>
      <c r="AP66" s="111"/>
      <c r="AQ66" s="114" t="s">
        <v>80</v>
      </c>
      <c r="AR66" s="115"/>
      <c r="AS66" s="116">
        <v>0</v>
      </c>
      <c r="AT66" s="117">
        <f>ROUND(SUM(AV66:AW66),2)</f>
        <v>0</v>
      </c>
      <c r="AU66" s="118">
        <f>'A.4 - Přeprava A.1 - A.3 ...'!P79</f>
        <v>0</v>
      </c>
      <c r="AV66" s="117">
        <f>'A.4 - Přeprava A.1 - A.3 ...'!J33</f>
        <v>0</v>
      </c>
      <c r="AW66" s="117">
        <f>'A.4 - Přeprava A.1 - A.3 ...'!J34</f>
        <v>0</v>
      </c>
      <c r="AX66" s="117">
        <f>'A.4 - Přeprava A.1 - A.3 ...'!J35</f>
        <v>0</v>
      </c>
      <c r="AY66" s="117">
        <f>'A.4 - Přeprava A.1 - A.3 ...'!J36</f>
        <v>0</v>
      </c>
      <c r="AZ66" s="117">
        <f>'A.4 - Přeprava A.1 - A.3 ...'!F33</f>
        <v>0</v>
      </c>
      <c r="BA66" s="117">
        <f>'A.4 - Přeprava A.1 - A.3 ...'!F34</f>
        <v>0</v>
      </c>
      <c r="BB66" s="117">
        <f>'A.4 - Přeprava A.1 - A.3 ...'!F35</f>
        <v>0</v>
      </c>
      <c r="BC66" s="117">
        <f>'A.4 - Přeprava A.1 - A.3 ...'!F36</f>
        <v>0</v>
      </c>
      <c r="BD66" s="119">
        <f>'A.4 - Přeprava A.1 - A.3 ...'!F37</f>
        <v>0</v>
      </c>
      <c r="BE66" s="7"/>
      <c r="BT66" s="120" t="s">
        <v>81</v>
      </c>
      <c r="BV66" s="120" t="s">
        <v>76</v>
      </c>
      <c r="BW66" s="120" t="s">
        <v>114</v>
      </c>
      <c r="BX66" s="120" t="s">
        <v>5</v>
      </c>
      <c r="CL66" s="120" t="s">
        <v>19</v>
      </c>
      <c r="CM66" s="120" t="s">
        <v>83</v>
      </c>
    </row>
    <row r="67" s="7" customFormat="1" ht="16.5" customHeight="1">
      <c r="A67" s="121" t="s">
        <v>84</v>
      </c>
      <c r="B67" s="108"/>
      <c r="C67" s="109"/>
      <c r="D67" s="110" t="s">
        <v>115</v>
      </c>
      <c r="E67" s="110"/>
      <c r="F67" s="110"/>
      <c r="G67" s="110"/>
      <c r="H67" s="110"/>
      <c r="I67" s="111"/>
      <c r="J67" s="110" t="s">
        <v>116</v>
      </c>
      <c r="K67" s="110"/>
      <c r="L67" s="110"/>
      <c r="M67" s="110"/>
      <c r="N67" s="110"/>
      <c r="O67" s="110"/>
      <c r="P67" s="110"/>
      <c r="Q67" s="110"/>
      <c r="R67" s="110"/>
      <c r="S67" s="110"/>
      <c r="T67" s="110"/>
      <c r="U67" s="110"/>
      <c r="V67" s="110"/>
      <c r="W67" s="110"/>
      <c r="X67" s="110"/>
      <c r="Y67" s="110"/>
      <c r="Z67" s="110"/>
      <c r="AA67" s="110"/>
      <c r="AB67" s="110"/>
      <c r="AC67" s="110"/>
      <c r="AD67" s="110"/>
      <c r="AE67" s="110"/>
      <c r="AF67" s="110"/>
      <c r="AG67" s="113">
        <f>'A.5 - VON (Sborník SŽDC 2...'!J30</f>
        <v>0</v>
      </c>
      <c r="AH67" s="111"/>
      <c r="AI67" s="111"/>
      <c r="AJ67" s="111"/>
      <c r="AK67" s="111"/>
      <c r="AL67" s="111"/>
      <c r="AM67" s="111"/>
      <c r="AN67" s="113">
        <f>SUM(AG67,AT67)</f>
        <v>0</v>
      </c>
      <c r="AO67" s="111"/>
      <c r="AP67" s="111"/>
      <c r="AQ67" s="114" t="s">
        <v>80</v>
      </c>
      <c r="AR67" s="115"/>
      <c r="AS67" s="131">
        <v>0</v>
      </c>
      <c r="AT67" s="132">
        <f>ROUND(SUM(AV67:AW67),2)</f>
        <v>0</v>
      </c>
      <c r="AU67" s="133">
        <f>'A.5 - VON (Sborník SŽDC 2...'!P79</f>
        <v>0</v>
      </c>
      <c r="AV67" s="132">
        <f>'A.5 - VON (Sborník SŽDC 2...'!J33</f>
        <v>0</v>
      </c>
      <c r="AW67" s="132">
        <f>'A.5 - VON (Sborník SŽDC 2...'!J34</f>
        <v>0</v>
      </c>
      <c r="AX67" s="132">
        <f>'A.5 - VON (Sborník SŽDC 2...'!J35</f>
        <v>0</v>
      </c>
      <c r="AY67" s="132">
        <f>'A.5 - VON (Sborník SŽDC 2...'!J36</f>
        <v>0</v>
      </c>
      <c r="AZ67" s="132">
        <f>'A.5 - VON (Sborník SŽDC 2...'!F33</f>
        <v>0</v>
      </c>
      <c r="BA67" s="132">
        <f>'A.5 - VON (Sborník SŽDC 2...'!F34</f>
        <v>0</v>
      </c>
      <c r="BB67" s="132">
        <f>'A.5 - VON (Sborník SŽDC 2...'!F35</f>
        <v>0</v>
      </c>
      <c r="BC67" s="132">
        <f>'A.5 - VON (Sborník SŽDC 2...'!F36</f>
        <v>0</v>
      </c>
      <c r="BD67" s="134">
        <f>'A.5 - VON (Sborník SŽDC 2...'!F37</f>
        <v>0</v>
      </c>
      <c r="BE67" s="7"/>
      <c r="BT67" s="120" t="s">
        <v>81</v>
      </c>
      <c r="BV67" s="120" t="s">
        <v>76</v>
      </c>
      <c r="BW67" s="120" t="s">
        <v>117</v>
      </c>
      <c r="BX67" s="120" t="s">
        <v>5</v>
      </c>
      <c r="CL67" s="120" t="s">
        <v>19</v>
      </c>
      <c r="CM67" s="120" t="s">
        <v>83</v>
      </c>
    </row>
    <row r="68" s="2" customFormat="1" ht="30" customHeight="1">
      <c r="A68" s="35"/>
      <c r="B68" s="36"/>
      <c r="C68" s="37"/>
      <c r="D68" s="37"/>
      <c r="E68" s="37"/>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c r="AE68" s="37"/>
      <c r="AF68" s="37"/>
      <c r="AG68" s="37"/>
      <c r="AH68" s="37"/>
      <c r="AI68" s="37"/>
      <c r="AJ68" s="37"/>
      <c r="AK68" s="37"/>
      <c r="AL68" s="37"/>
      <c r="AM68" s="37"/>
      <c r="AN68" s="37"/>
      <c r="AO68" s="37"/>
      <c r="AP68" s="37"/>
      <c r="AQ68" s="37"/>
      <c r="AR68" s="41"/>
      <c r="AS68" s="35"/>
      <c r="AT68" s="35"/>
      <c r="AU68" s="35"/>
      <c r="AV68" s="35"/>
      <c r="AW68" s="35"/>
      <c r="AX68" s="35"/>
      <c r="AY68" s="35"/>
      <c r="AZ68" s="35"/>
      <c r="BA68" s="35"/>
      <c r="BB68" s="35"/>
      <c r="BC68" s="35"/>
      <c r="BD68" s="35"/>
      <c r="BE68" s="35"/>
    </row>
    <row r="69" s="2" customFormat="1" ht="6.96" customHeight="1">
      <c r="A69" s="35"/>
      <c r="B69" s="56"/>
      <c r="C69" s="57"/>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41"/>
      <c r="AS69" s="35"/>
      <c r="AT69" s="35"/>
      <c r="AU69" s="35"/>
      <c r="AV69" s="35"/>
      <c r="AW69" s="35"/>
      <c r="AX69" s="35"/>
      <c r="AY69" s="35"/>
      <c r="AZ69" s="35"/>
      <c r="BA69" s="35"/>
      <c r="BB69" s="35"/>
      <c r="BC69" s="35"/>
      <c r="BD69" s="35"/>
      <c r="BE69" s="35"/>
    </row>
  </sheetData>
  <sheetProtection sheet="1" formatColumns="0" formatRows="0" objects="1" scenarios="1" spinCount="100000" saltValue="eB3ybS00LYwtKqBq/Z2wIGL5wtl6kezIk1Of3AdfZp3inR958C/7ul461bMFsCj0R7BLz07reAVmIl1BgbDmwQ==" hashValue="X8wjKDRAJxKWC9qPXyGF84F6BxajsW6xmqqL8mXNl7Ic2tdc8lEb0ctquEUytdcm9Rv3CJuEZB3GuMc4RTWhRw==" algorithmName="SHA-512" password="CC35"/>
  <mergeCells count="90">
    <mergeCell ref="C52:G52"/>
    <mergeCell ref="D63:H63"/>
    <mergeCell ref="D55:H55"/>
    <mergeCell ref="D59:H59"/>
    <mergeCell ref="E61:I61"/>
    <mergeCell ref="E64:I64"/>
    <mergeCell ref="E57:I57"/>
    <mergeCell ref="E56:I56"/>
    <mergeCell ref="E62:I62"/>
    <mergeCell ref="E58:I58"/>
    <mergeCell ref="E60:I60"/>
    <mergeCell ref="I52:AF52"/>
    <mergeCell ref="J55:AF55"/>
    <mergeCell ref="J63:AF63"/>
    <mergeCell ref="J59:AF59"/>
    <mergeCell ref="K60:AF60"/>
    <mergeCell ref="K56:AF56"/>
    <mergeCell ref="K61:AF61"/>
    <mergeCell ref="K58:AF58"/>
    <mergeCell ref="K64:AF64"/>
    <mergeCell ref="K62:AF62"/>
    <mergeCell ref="K57:AF57"/>
    <mergeCell ref="L45:AO45"/>
    <mergeCell ref="E65:I65"/>
    <mergeCell ref="K65:AF65"/>
    <mergeCell ref="D66:H66"/>
    <mergeCell ref="J66:AF66"/>
    <mergeCell ref="D67:H67"/>
    <mergeCell ref="J67:AF67"/>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62:AM62"/>
    <mergeCell ref="AG63:AM63"/>
    <mergeCell ref="AG60:AM60"/>
    <mergeCell ref="AG61:AM61"/>
    <mergeCell ref="AG64:AM64"/>
    <mergeCell ref="AG58:AM58"/>
    <mergeCell ref="AG57:AM57"/>
    <mergeCell ref="AG56:AM56"/>
    <mergeCell ref="AG55:AM55"/>
    <mergeCell ref="AG59:AM59"/>
    <mergeCell ref="AG52:AM52"/>
    <mergeCell ref="AM47:AN47"/>
    <mergeCell ref="AM49:AP49"/>
    <mergeCell ref="AM50:AP50"/>
    <mergeCell ref="AN59:AP59"/>
    <mergeCell ref="AN64:AP64"/>
    <mergeCell ref="AN63:AP63"/>
    <mergeCell ref="AN52:AP52"/>
    <mergeCell ref="AN55:AP55"/>
    <mergeCell ref="AN61:AP61"/>
    <mergeCell ref="AN56:AP56"/>
    <mergeCell ref="AN60:AP60"/>
    <mergeCell ref="AN57:AP57"/>
    <mergeCell ref="AN62:AP62"/>
    <mergeCell ref="AN58:AP58"/>
    <mergeCell ref="AS49:AT51"/>
    <mergeCell ref="AN65:AP65"/>
    <mergeCell ref="AG65:AM65"/>
    <mergeCell ref="AN66:AP66"/>
    <mergeCell ref="AG66:AM66"/>
    <mergeCell ref="AN67:AP67"/>
    <mergeCell ref="AG67:AM67"/>
    <mergeCell ref="AN54:AP54"/>
  </mergeCells>
  <hyperlinks>
    <hyperlink ref="A56" location="'A.1.1 - Práce na ŽSv a ŽS...'!C2" display="/"/>
    <hyperlink ref="A57" location="'A.1.2 - Materiál zajištěn...'!C2" display="/"/>
    <hyperlink ref="A58" location="'A.1.3 - Práce na přejezde...'!C2" display="/"/>
    <hyperlink ref="A60" location="'A.2.1 - Práce na ŽSv a ŽS...'!C2" display="/"/>
    <hyperlink ref="A61" location="'A.2.2 - Materiál zajištěn...'!C2" display="/"/>
    <hyperlink ref="A62" location="'A.2.3 - Práce na přejezdu...'!C2" display="/"/>
    <hyperlink ref="A64" location="'A.3.1 - Práce na ŽSv a ŽS...'!C2" display="/"/>
    <hyperlink ref="A65" location="'A.3.2 - Materiál zajištěn...'!C2" display="/"/>
    <hyperlink ref="A66" location="'A.4 - Přeprava A.1 - A.3 ...'!C2" display="/"/>
    <hyperlink ref="A67" location="'A.5 - VON (Sborník SŽDC 2...'!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114</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118</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16.5" customHeight="1">
      <c r="B7" s="17"/>
      <c r="E7" s="142" t="str">
        <f>'Rekapitulace stavby'!K6</f>
        <v>Oprava trati v úseku Štědrá - Toužim, Otročín - Bečov</v>
      </c>
      <c r="F7" s="141"/>
      <c r="G7" s="141"/>
      <c r="H7" s="141"/>
      <c r="I7" s="135"/>
      <c r="L7" s="17"/>
    </row>
    <row r="8" hidden="1" s="2" customFormat="1" ht="12" customHeight="1">
      <c r="A8" s="35"/>
      <c r="B8" s="41"/>
      <c r="C8" s="35"/>
      <c r="D8" s="141" t="s">
        <v>119</v>
      </c>
      <c r="E8" s="35"/>
      <c r="F8" s="35"/>
      <c r="G8" s="35"/>
      <c r="H8" s="35"/>
      <c r="I8" s="143"/>
      <c r="J8" s="35"/>
      <c r="K8" s="35"/>
      <c r="L8" s="144"/>
      <c r="S8" s="35"/>
      <c r="T8" s="35"/>
      <c r="U8" s="35"/>
      <c r="V8" s="35"/>
      <c r="W8" s="35"/>
      <c r="X8" s="35"/>
      <c r="Y8" s="35"/>
      <c r="Z8" s="35"/>
      <c r="AA8" s="35"/>
      <c r="AB8" s="35"/>
      <c r="AC8" s="35"/>
      <c r="AD8" s="35"/>
      <c r="AE8" s="35"/>
    </row>
    <row r="9" hidden="1" s="2" customFormat="1" ht="16.5" customHeight="1">
      <c r="A9" s="35"/>
      <c r="B9" s="41"/>
      <c r="C9" s="35"/>
      <c r="D9" s="35"/>
      <c r="E9" s="145" t="s">
        <v>844</v>
      </c>
      <c r="F9" s="35"/>
      <c r="G9" s="35"/>
      <c r="H9" s="35"/>
      <c r="I9" s="143"/>
      <c r="J9" s="35"/>
      <c r="K9" s="35"/>
      <c r="L9" s="144"/>
      <c r="S9" s="35"/>
      <c r="T9" s="35"/>
      <c r="U9" s="35"/>
      <c r="V9" s="35"/>
      <c r="W9" s="35"/>
      <c r="X9" s="35"/>
      <c r="Y9" s="35"/>
      <c r="Z9" s="35"/>
      <c r="AA9" s="35"/>
      <c r="AB9" s="35"/>
      <c r="AC9" s="35"/>
      <c r="AD9" s="35"/>
      <c r="AE9" s="35"/>
    </row>
    <row r="10" hidden="1" s="2" customFormat="1">
      <c r="A10" s="35"/>
      <c r="B10" s="41"/>
      <c r="C10" s="35"/>
      <c r="D10" s="35"/>
      <c r="E10" s="35"/>
      <c r="F10" s="35"/>
      <c r="G10" s="35"/>
      <c r="H10" s="35"/>
      <c r="I10" s="143"/>
      <c r="J10" s="35"/>
      <c r="K10" s="35"/>
      <c r="L10" s="144"/>
      <c r="S10" s="35"/>
      <c r="T10" s="35"/>
      <c r="U10" s="35"/>
      <c r="V10" s="35"/>
      <c r="W10" s="35"/>
      <c r="X10" s="35"/>
      <c r="Y10" s="35"/>
      <c r="Z10" s="35"/>
      <c r="AA10" s="35"/>
      <c r="AB10" s="35"/>
      <c r="AC10" s="35"/>
      <c r="AD10" s="35"/>
      <c r="AE10" s="35"/>
    </row>
    <row r="11" hidden="1" s="2" customFormat="1" ht="12" customHeight="1">
      <c r="A11" s="35"/>
      <c r="B11" s="41"/>
      <c r="C11" s="35"/>
      <c r="D11" s="141" t="s">
        <v>18</v>
      </c>
      <c r="E11" s="35"/>
      <c r="F11" s="130" t="s">
        <v>19</v>
      </c>
      <c r="G11" s="35"/>
      <c r="H11" s="35"/>
      <c r="I11" s="146" t="s">
        <v>20</v>
      </c>
      <c r="J11" s="130" t="s">
        <v>19</v>
      </c>
      <c r="K11" s="35"/>
      <c r="L11" s="144"/>
      <c r="S11" s="35"/>
      <c r="T11" s="35"/>
      <c r="U11" s="35"/>
      <c r="V11" s="35"/>
      <c r="W11" s="35"/>
      <c r="X11" s="35"/>
      <c r="Y11" s="35"/>
      <c r="Z11" s="35"/>
      <c r="AA11" s="35"/>
      <c r="AB11" s="35"/>
      <c r="AC11" s="35"/>
      <c r="AD11" s="35"/>
      <c r="AE11" s="35"/>
    </row>
    <row r="12" hidden="1" s="2" customFormat="1" ht="12" customHeight="1">
      <c r="A12" s="35"/>
      <c r="B12" s="41"/>
      <c r="C12" s="35"/>
      <c r="D12" s="141" t="s">
        <v>21</v>
      </c>
      <c r="E12" s="35"/>
      <c r="F12" s="130" t="s">
        <v>22</v>
      </c>
      <c r="G12" s="35"/>
      <c r="H12" s="35"/>
      <c r="I12" s="146" t="s">
        <v>23</v>
      </c>
      <c r="J12" s="147" t="str">
        <f>'Rekapitulace stavby'!AN8</f>
        <v>12. 3. 2020</v>
      </c>
      <c r="K12" s="35"/>
      <c r="L12" s="144"/>
      <c r="S12" s="35"/>
      <c r="T12" s="35"/>
      <c r="U12" s="35"/>
      <c r="V12" s="35"/>
      <c r="W12" s="35"/>
      <c r="X12" s="35"/>
      <c r="Y12" s="35"/>
      <c r="Z12" s="35"/>
      <c r="AA12" s="35"/>
      <c r="AB12" s="35"/>
      <c r="AC12" s="35"/>
      <c r="AD12" s="35"/>
      <c r="AE12" s="35"/>
    </row>
    <row r="13" hidden="1" s="2" customFormat="1" ht="10.8" customHeight="1">
      <c r="A13" s="35"/>
      <c r="B13" s="41"/>
      <c r="C13" s="35"/>
      <c r="D13" s="35"/>
      <c r="E13" s="35"/>
      <c r="F13" s="35"/>
      <c r="G13" s="35"/>
      <c r="H13" s="35"/>
      <c r="I13" s="143"/>
      <c r="J13" s="35"/>
      <c r="K13" s="35"/>
      <c r="L13" s="144"/>
      <c r="S13" s="35"/>
      <c r="T13" s="35"/>
      <c r="U13" s="35"/>
      <c r="V13" s="35"/>
      <c r="W13" s="35"/>
      <c r="X13" s="35"/>
      <c r="Y13" s="35"/>
      <c r="Z13" s="35"/>
      <c r="AA13" s="35"/>
      <c r="AB13" s="35"/>
      <c r="AC13" s="35"/>
      <c r="AD13" s="35"/>
      <c r="AE13" s="35"/>
    </row>
    <row r="14" hidden="1" s="2" customFormat="1" ht="12" customHeight="1">
      <c r="A14" s="35"/>
      <c r="B14" s="41"/>
      <c r="C14" s="35"/>
      <c r="D14" s="141" t="s">
        <v>25</v>
      </c>
      <c r="E14" s="35"/>
      <c r="F14" s="35"/>
      <c r="G14" s="35"/>
      <c r="H14" s="35"/>
      <c r="I14" s="146" t="s">
        <v>26</v>
      </c>
      <c r="J14" s="130" t="s">
        <v>27</v>
      </c>
      <c r="K14" s="35"/>
      <c r="L14" s="144"/>
      <c r="S14" s="35"/>
      <c r="T14" s="35"/>
      <c r="U14" s="35"/>
      <c r="V14" s="35"/>
      <c r="W14" s="35"/>
      <c r="X14" s="35"/>
      <c r="Y14" s="35"/>
      <c r="Z14" s="35"/>
      <c r="AA14" s="35"/>
      <c r="AB14" s="35"/>
      <c r="AC14" s="35"/>
      <c r="AD14" s="35"/>
      <c r="AE14" s="35"/>
    </row>
    <row r="15" hidden="1" s="2" customFormat="1" ht="18" customHeight="1">
      <c r="A15" s="35"/>
      <c r="B15" s="41"/>
      <c r="C15" s="35"/>
      <c r="D15" s="35"/>
      <c r="E15" s="130" t="s">
        <v>28</v>
      </c>
      <c r="F15" s="35"/>
      <c r="G15" s="35"/>
      <c r="H15" s="35"/>
      <c r="I15" s="146" t="s">
        <v>29</v>
      </c>
      <c r="J15" s="130" t="s">
        <v>30</v>
      </c>
      <c r="K15" s="35"/>
      <c r="L15" s="144"/>
      <c r="S15" s="35"/>
      <c r="T15" s="35"/>
      <c r="U15" s="35"/>
      <c r="V15" s="35"/>
      <c r="W15" s="35"/>
      <c r="X15" s="35"/>
      <c r="Y15" s="35"/>
      <c r="Z15" s="35"/>
      <c r="AA15" s="35"/>
      <c r="AB15" s="35"/>
      <c r="AC15" s="35"/>
      <c r="AD15" s="35"/>
      <c r="AE15" s="35"/>
    </row>
    <row r="16" hidden="1" s="2" customFormat="1" ht="6.96" customHeight="1">
      <c r="A16" s="35"/>
      <c r="B16" s="41"/>
      <c r="C16" s="35"/>
      <c r="D16" s="35"/>
      <c r="E16" s="35"/>
      <c r="F16" s="35"/>
      <c r="G16" s="35"/>
      <c r="H16" s="35"/>
      <c r="I16" s="143"/>
      <c r="J16" s="35"/>
      <c r="K16" s="35"/>
      <c r="L16" s="144"/>
      <c r="S16" s="35"/>
      <c r="T16" s="35"/>
      <c r="U16" s="35"/>
      <c r="V16" s="35"/>
      <c r="W16" s="35"/>
      <c r="X16" s="35"/>
      <c r="Y16" s="35"/>
      <c r="Z16" s="35"/>
      <c r="AA16" s="35"/>
      <c r="AB16" s="35"/>
      <c r="AC16" s="35"/>
      <c r="AD16" s="35"/>
      <c r="AE16" s="35"/>
    </row>
    <row r="17" hidden="1" s="2" customFormat="1" ht="12" customHeight="1">
      <c r="A17" s="35"/>
      <c r="B17" s="41"/>
      <c r="C17" s="35"/>
      <c r="D17" s="141" t="s">
        <v>31</v>
      </c>
      <c r="E17" s="35"/>
      <c r="F17" s="35"/>
      <c r="G17" s="35"/>
      <c r="H17" s="35"/>
      <c r="I17" s="146" t="s">
        <v>26</v>
      </c>
      <c r="J17" s="30" t="str">
        <f>'Rekapitulace stavby'!AN13</f>
        <v>Vyplň údaj</v>
      </c>
      <c r="K17" s="35"/>
      <c r="L17" s="144"/>
      <c r="S17" s="35"/>
      <c r="T17" s="35"/>
      <c r="U17" s="35"/>
      <c r="V17" s="35"/>
      <c r="W17" s="35"/>
      <c r="X17" s="35"/>
      <c r="Y17" s="35"/>
      <c r="Z17" s="35"/>
      <c r="AA17" s="35"/>
      <c r="AB17" s="35"/>
      <c r="AC17" s="35"/>
      <c r="AD17" s="35"/>
      <c r="AE17" s="35"/>
    </row>
    <row r="18" hidden="1" s="2" customFormat="1" ht="18" customHeight="1">
      <c r="A18" s="35"/>
      <c r="B18" s="41"/>
      <c r="C18" s="35"/>
      <c r="D18" s="35"/>
      <c r="E18" s="30" t="str">
        <f>'Rekapitulace stavby'!E14</f>
        <v>Vyplň údaj</v>
      </c>
      <c r="F18" s="130"/>
      <c r="G18" s="130"/>
      <c r="H18" s="130"/>
      <c r="I18" s="146" t="s">
        <v>29</v>
      </c>
      <c r="J18" s="30" t="str">
        <f>'Rekapitulace stavby'!AN14</f>
        <v>Vyplň údaj</v>
      </c>
      <c r="K18" s="35"/>
      <c r="L18" s="144"/>
      <c r="S18" s="35"/>
      <c r="T18" s="35"/>
      <c r="U18" s="35"/>
      <c r="V18" s="35"/>
      <c r="W18" s="35"/>
      <c r="X18" s="35"/>
      <c r="Y18" s="35"/>
      <c r="Z18" s="35"/>
      <c r="AA18" s="35"/>
      <c r="AB18" s="35"/>
      <c r="AC18" s="35"/>
      <c r="AD18" s="35"/>
      <c r="AE18" s="35"/>
    </row>
    <row r="19" hidden="1" s="2" customFormat="1" ht="6.96" customHeight="1">
      <c r="A19" s="35"/>
      <c r="B19" s="41"/>
      <c r="C19" s="35"/>
      <c r="D19" s="35"/>
      <c r="E19" s="35"/>
      <c r="F19" s="35"/>
      <c r="G19" s="35"/>
      <c r="H19" s="35"/>
      <c r="I19" s="143"/>
      <c r="J19" s="35"/>
      <c r="K19" s="35"/>
      <c r="L19" s="144"/>
      <c r="S19" s="35"/>
      <c r="T19" s="35"/>
      <c r="U19" s="35"/>
      <c r="V19" s="35"/>
      <c r="W19" s="35"/>
      <c r="X19" s="35"/>
      <c r="Y19" s="35"/>
      <c r="Z19" s="35"/>
      <c r="AA19" s="35"/>
      <c r="AB19" s="35"/>
      <c r="AC19" s="35"/>
      <c r="AD19" s="35"/>
      <c r="AE19" s="35"/>
    </row>
    <row r="20" hidden="1" s="2" customFormat="1" ht="12" customHeight="1">
      <c r="A20" s="35"/>
      <c r="B20" s="41"/>
      <c r="C20" s="35"/>
      <c r="D20" s="141" t="s">
        <v>33</v>
      </c>
      <c r="E20" s="35"/>
      <c r="F20" s="35"/>
      <c r="G20" s="35"/>
      <c r="H20" s="35"/>
      <c r="I20" s="146" t="s">
        <v>26</v>
      </c>
      <c r="J20" s="130" t="s">
        <v>19</v>
      </c>
      <c r="K20" s="35"/>
      <c r="L20" s="144"/>
      <c r="S20" s="35"/>
      <c r="T20" s="35"/>
      <c r="U20" s="35"/>
      <c r="V20" s="35"/>
      <c r="W20" s="35"/>
      <c r="X20" s="35"/>
      <c r="Y20" s="35"/>
      <c r="Z20" s="35"/>
      <c r="AA20" s="35"/>
      <c r="AB20" s="35"/>
      <c r="AC20" s="35"/>
      <c r="AD20" s="35"/>
      <c r="AE20" s="35"/>
    </row>
    <row r="21" hidden="1" s="2" customFormat="1" ht="18" customHeight="1">
      <c r="A21" s="35"/>
      <c r="B21" s="41"/>
      <c r="C21" s="35"/>
      <c r="D21" s="35"/>
      <c r="E21" s="130" t="s">
        <v>34</v>
      </c>
      <c r="F21" s="35"/>
      <c r="G21" s="35"/>
      <c r="H21" s="35"/>
      <c r="I21" s="146" t="s">
        <v>29</v>
      </c>
      <c r="J21" s="130" t="s">
        <v>19</v>
      </c>
      <c r="K21" s="35"/>
      <c r="L21" s="144"/>
      <c r="S21" s="35"/>
      <c r="T21" s="35"/>
      <c r="U21" s="35"/>
      <c r="V21" s="35"/>
      <c r="W21" s="35"/>
      <c r="X21" s="35"/>
      <c r="Y21" s="35"/>
      <c r="Z21" s="35"/>
      <c r="AA21" s="35"/>
      <c r="AB21" s="35"/>
      <c r="AC21" s="35"/>
      <c r="AD21" s="35"/>
      <c r="AE21" s="35"/>
    </row>
    <row r="22" hidden="1" s="2" customFormat="1" ht="6.96" customHeight="1">
      <c r="A22" s="35"/>
      <c r="B22" s="41"/>
      <c r="C22" s="35"/>
      <c r="D22" s="35"/>
      <c r="E22" s="35"/>
      <c r="F22" s="35"/>
      <c r="G22" s="35"/>
      <c r="H22" s="35"/>
      <c r="I22" s="143"/>
      <c r="J22" s="35"/>
      <c r="K22" s="35"/>
      <c r="L22" s="144"/>
      <c r="S22" s="35"/>
      <c r="T22" s="35"/>
      <c r="U22" s="35"/>
      <c r="V22" s="35"/>
      <c r="W22" s="35"/>
      <c r="X22" s="35"/>
      <c r="Y22" s="35"/>
      <c r="Z22" s="35"/>
      <c r="AA22" s="35"/>
      <c r="AB22" s="35"/>
      <c r="AC22" s="35"/>
      <c r="AD22" s="35"/>
      <c r="AE22" s="35"/>
    </row>
    <row r="23" hidden="1" s="2" customFormat="1" ht="12" customHeight="1">
      <c r="A23" s="35"/>
      <c r="B23" s="41"/>
      <c r="C23" s="35"/>
      <c r="D23" s="141" t="s">
        <v>36</v>
      </c>
      <c r="E23" s="35"/>
      <c r="F23" s="35"/>
      <c r="G23" s="35"/>
      <c r="H23" s="35"/>
      <c r="I23" s="146" t="s">
        <v>26</v>
      </c>
      <c r="J23" s="130" t="s">
        <v>19</v>
      </c>
      <c r="K23" s="35"/>
      <c r="L23" s="144"/>
      <c r="S23" s="35"/>
      <c r="T23" s="35"/>
      <c r="U23" s="35"/>
      <c r="V23" s="35"/>
      <c r="W23" s="35"/>
      <c r="X23" s="35"/>
      <c r="Y23" s="35"/>
      <c r="Z23" s="35"/>
      <c r="AA23" s="35"/>
      <c r="AB23" s="35"/>
      <c r="AC23" s="35"/>
      <c r="AD23" s="35"/>
      <c r="AE23" s="35"/>
    </row>
    <row r="24" hidden="1" s="2" customFormat="1" ht="18" customHeight="1">
      <c r="A24" s="35"/>
      <c r="B24" s="41"/>
      <c r="C24" s="35"/>
      <c r="D24" s="35"/>
      <c r="E24" s="130" t="s">
        <v>37</v>
      </c>
      <c r="F24" s="35"/>
      <c r="G24" s="35"/>
      <c r="H24" s="35"/>
      <c r="I24" s="146" t="s">
        <v>29</v>
      </c>
      <c r="J24" s="130" t="s">
        <v>19</v>
      </c>
      <c r="K24" s="35"/>
      <c r="L24" s="144"/>
      <c r="S24" s="35"/>
      <c r="T24" s="35"/>
      <c r="U24" s="35"/>
      <c r="V24" s="35"/>
      <c r="W24" s="35"/>
      <c r="X24" s="35"/>
      <c r="Y24" s="35"/>
      <c r="Z24" s="35"/>
      <c r="AA24" s="35"/>
      <c r="AB24" s="35"/>
      <c r="AC24" s="35"/>
      <c r="AD24" s="35"/>
      <c r="AE24" s="35"/>
    </row>
    <row r="25" hidden="1" s="2" customFormat="1" ht="6.96" customHeight="1">
      <c r="A25" s="35"/>
      <c r="B25" s="41"/>
      <c r="C25" s="35"/>
      <c r="D25" s="35"/>
      <c r="E25" s="35"/>
      <c r="F25" s="35"/>
      <c r="G25" s="35"/>
      <c r="H25" s="35"/>
      <c r="I25" s="143"/>
      <c r="J25" s="35"/>
      <c r="K25" s="35"/>
      <c r="L25" s="144"/>
      <c r="S25" s="35"/>
      <c r="T25" s="35"/>
      <c r="U25" s="35"/>
      <c r="V25" s="35"/>
      <c r="W25" s="35"/>
      <c r="X25" s="35"/>
      <c r="Y25" s="35"/>
      <c r="Z25" s="35"/>
      <c r="AA25" s="35"/>
      <c r="AB25" s="35"/>
      <c r="AC25" s="35"/>
      <c r="AD25" s="35"/>
      <c r="AE25" s="35"/>
    </row>
    <row r="26" hidden="1" s="2" customFormat="1" ht="12" customHeight="1">
      <c r="A26" s="35"/>
      <c r="B26" s="41"/>
      <c r="C26" s="35"/>
      <c r="D26" s="141" t="s">
        <v>38</v>
      </c>
      <c r="E26" s="35"/>
      <c r="F26" s="35"/>
      <c r="G26" s="35"/>
      <c r="H26" s="35"/>
      <c r="I26" s="143"/>
      <c r="J26" s="35"/>
      <c r="K26" s="35"/>
      <c r="L26" s="144"/>
      <c r="S26" s="35"/>
      <c r="T26" s="35"/>
      <c r="U26" s="35"/>
      <c r="V26" s="35"/>
      <c r="W26" s="35"/>
      <c r="X26" s="35"/>
      <c r="Y26" s="35"/>
      <c r="Z26" s="35"/>
      <c r="AA26" s="35"/>
      <c r="AB26" s="35"/>
      <c r="AC26" s="35"/>
      <c r="AD26" s="35"/>
      <c r="AE26" s="35"/>
    </row>
    <row r="27" hidden="1" s="8" customFormat="1" ht="83.25" customHeight="1">
      <c r="A27" s="148"/>
      <c r="B27" s="149"/>
      <c r="C27" s="148"/>
      <c r="D27" s="148"/>
      <c r="E27" s="150" t="s">
        <v>39</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5"/>
      <c r="B28" s="41"/>
      <c r="C28" s="35"/>
      <c r="D28" s="35"/>
      <c r="E28" s="35"/>
      <c r="F28" s="35"/>
      <c r="G28" s="35"/>
      <c r="H28" s="35"/>
      <c r="I28" s="143"/>
      <c r="J28" s="35"/>
      <c r="K28" s="35"/>
      <c r="L28" s="144"/>
      <c r="S28" s="35"/>
      <c r="T28" s="35"/>
      <c r="U28" s="35"/>
      <c r="V28" s="35"/>
      <c r="W28" s="35"/>
      <c r="X28" s="35"/>
      <c r="Y28" s="35"/>
      <c r="Z28" s="35"/>
      <c r="AA28" s="35"/>
      <c r="AB28" s="35"/>
      <c r="AC28" s="35"/>
      <c r="AD28" s="35"/>
      <c r="AE28" s="35"/>
    </row>
    <row r="29" hidden="1" s="2" customFormat="1" ht="6.96" customHeight="1">
      <c r="A29" s="35"/>
      <c r="B29" s="41"/>
      <c r="C29" s="35"/>
      <c r="D29" s="153"/>
      <c r="E29" s="153"/>
      <c r="F29" s="153"/>
      <c r="G29" s="153"/>
      <c r="H29" s="153"/>
      <c r="I29" s="154"/>
      <c r="J29" s="153"/>
      <c r="K29" s="153"/>
      <c r="L29" s="144"/>
      <c r="S29" s="35"/>
      <c r="T29" s="35"/>
      <c r="U29" s="35"/>
      <c r="V29" s="35"/>
      <c r="W29" s="35"/>
      <c r="X29" s="35"/>
      <c r="Y29" s="35"/>
      <c r="Z29" s="35"/>
      <c r="AA29" s="35"/>
      <c r="AB29" s="35"/>
      <c r="AC29" s="35"/>
      <c r="AD29" s="35"/>
      <c r="AE29" s="35"/>
    </row>
    <row r="30" hidden="1" s="2" customFormat="1" ht="25.44" customHeight="1">
      <c r="A30" s="35"/>
      <c r="B30" s="41"/>
      <c r="C30" s="35"/>
      <c r="D30" s="155" t="s">
        <v>40</v>
      </c>
      <c r="E30" s="35"/>
      <c r="F30" s="35"/>
      <c r="G30" s="35"/>
      <c r="H30" s="35"/>
      <c r="I30" s="143"/>
      <c r="J30" s="156">
        <f>ROUND(J79, 2)</f>
        <v>0</v>
      </c>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14.4" customHeight="1">
      <c r="A32" s="35"/>
      <c r="B32" s="41"/>
      <c r="C32" s="35"/>
      <c r="D32" s="35"/>
      <c r="E32" s="35"/>
      <c r="F32" s="157" t="s">
        <v>42</v>
      </c>
      <c r="G32" s="35"/>
      <c r="H32" s="35"/>
      <c r="I32" s="158" t="s">
        <v>41</v>
      </c>
      <c r="J32" s="157" t="s">
        <v>43</v>
      </c>
      <c r="K32" s="35"/>
      <c r="L32" s="144"/>
      <c r="S32" s="35"/>
      <c r="T32" s="35"/>
      <c r="U32" s="35"/>
      <c r="V32" s="35"/>
      <c r="W32" s="35"/>
      <c r="X32" s="35"/>
      <c r="Y32" s="35"/>
      <c r="Z32" s="35"/>
      <c r="AA32" s="35"/>
      <c r="AB32" s="35"/>
      <c r="AC32" s="35"/>
      <c r="AD32" s="35"/>
      <c r="AE32" s="35"/>
    </row>
    <row r="33" hidden="1" s="2" customFormat="1" ht="14.4" customHeight="1">
      <c r="A33" s="35"/>
      <c r="B33" s="41"/>
      <c r="C33" s="35"/>
      <c r="D33" s="159" t="s">
        <v>44</v>
      </c>
      <c r="E33" s="141" t="s">
        <v>45</v>
      </c>
      <c r="F33" s="160">
        <f>ROUND((SUM(BE79:BE106)),  2)</f>
        <v>0</v>
      </c>
      <c r="G33" s="35"/>
      <c r="H33" s="35"/>
      <c r="I33" s="161">
        <v>0.20999999999999999</v>
      </c>
      <c r="J33" s="160">
        <f>ROUND(((SUM(BE79:BE106))*I33),  2)</f>
        <v>0</v>
      </c>
      <c r="K33" s="35"/>
      <c r="L33" s="144"/>
      <c r="S33" s="35"/>
      <c r="T33" s="35"/>
      <c r="U33" s="35"/>
      <c r="V33" s="35"/>
      <c r="W33" s="35"/>
      <c r="X33" s="35"/>
      <c r="Y33" s="35"/>
      <c r="Z33" s="35"/>
      <c r="AA33" s="35"/>
      <c r="AB33" s="35"/>
      <c r="AC33" s="35"/>
      <c r="AD33" s="35"/>
      <c r="AE33" s="35"/>
    </row>
    <row r="34" hidden="1" s="2" customFormat="1" ht="14.4" customHeight="1">
      <c r="A34" s="35"/>
      <c r="B34" s="41"/>
      <c r="C34" s="35"/>
      <c r="D34" s="35"/>
      <c r="E34" s="141" t="s">
        <v>46</v>
      </c>
      <c r="F34" s="160">
        <f>ROUND((SUM(BF79:BF106)),  2)</f>
        <v>0</v>
      </c>
      <c r="G34" s="35"/>
      <c r="H34" s="35"/>
      <c r="I34" s="161">
        <v>0.14999999999999999</v>
      </c>
      <c r="J34" s="160">
        <f>ROUND(((SUM(BF79:BF106))*I34),  2)</f>
        <v>0</v>
      </c>
      <c r="K34" s="35"/>
      <c r="L34" s="144"/>
      <c r="S34" s="35"/>
      <c r="T34" s="35"/>
      <c r="U34" s="35"/>
      <c r="V34" s="35"/>
      <c r="W34" s="35"/>
      <c r="X34" s="35"/>
      <c r="Y34" s="35"/>
      <c r="Z34" s="35"/>
      <c r="AA34" s="35"/>
      <c r="AB34" s="35"/>
      <c r="AC34" s="35"/>
      <c r="AD34" s="35"/>
      <c r="AE34" s="35"/>
    </row>
    <row r="35" hidden="1" s="2" customFormat="1" ht="14.4" customHeight="1">
      <c r="A35" s="35"/>
      <c r="B35" s="41"/>
      <c r="C35" s="35"/>
      <c r="D35" s="35"/>
      <c r="E35" s="141" t="s">
        <v>47</v>
      </c>
      <c r="F35" s="160">
        <f>ROUND((SUM(BG79:BG106)),  2)</f>
        <v>0</v>
      </c>
      <c r="G35" s="35"/>
      <c r="H35" s="35"/>
      <c r="I35" s="161">
        <v>0.20999999999999999</v>
      </c>
      <c r="J35" s="160">
        <f>0</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48</v>
      </c>
      <c r="F36" s="160">
        <f>ROUND((SUM(BH79:BH106)),  2)</f>
        <v>0</v>
      </c>
      <c r="G36" s="35"/>
      <c r="H36" s="35"/>
      <c r="I36" s="161">
        <v>0.14999999999999999</v>
      </c>
      <c r="J36" s="160">
        <f>0</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49</v>
      </c>
      <c r="F37" s="160">
        <f>ROUND((SUM(BI79:BI106)),  2)</f>
        <v>0</v>
      </c>
      <c r="G37" s="35"/>
      <c r="H37" s="35"/>
      <c r="I37" s="161">
        <v>0</v>
      </c>
      <c r="J37" s="160">
        <f>0</f>
        <v>0</v>
      </c>
      <c r="K37" s="35"/>
      <c r="L37" s="144"/>
      <c r="S37" s="35"/>
      <c r="T37" s="35"/>
      <c r="U37" s="35"/>
      <c r="V37" s="35"/>
      <c r="W37" s="35"/>
      <c r="X37" s="35"/>
      <c r="Y37" s="35"/>
      <c r="Z37" s="35"/>
      <c r="AA37" s="35"/>
      <c r="AB37" s="35"/>
      <c r="AC37" s="35"/>
      <c r="AD37" s="35"/>
      <c r="AE37" s="35"/>
    </row>
    <row r="38" hidden="1" s="2" customFormat="1" ht="6.96" customHeight="1">
      <c r="A38" s="35"/>
      <c r="B38" s="41"/>
      <c r="C38" s="35"/>
      <c r="D38" s="35"/>
      <c r="E38" s="35"/>
      <c r="F38" s="35"/>
      <c r="G38" s="35"/>
      <c r="H38" s="35"/>
      <c r="I38" s="143"/>
      <c r="J38" s="35"/>
      <c r="K38" s="35"/>
      <c r="L38" s="144"/>
      <c r="S38" s="35"/>
      <c r="T38" s="35"/>
      <c r="U38" s="35"/>
      <c r="V38" s="35"/>
      <c r="W38" s="35"/>
      <c r="X38" s="35"/>
      <c r="Y38" s="35"/>
      <c r="Z38" s="35"/>
      <c r="AA38" s="35"/>
      <c r="AB38" s="35"/>
      <c r="AC38" s="35"/>
      <c r="AD38" s="35"/>
      <c r="AE38" s="35"/>
    </row>
    <row r="39" hidden="1" s="2" customFormat="1" ht="25.44" customHeight="1">
      <c r="A39" s="35"/>
      <c r="B39" s="41"/>
      <c r="C39" s="162"/>
      <c r="D39" s="163" t="s">
        <v>50</v>
      </c>
      <c r="E39" s="164"/>
      <c r="F39" s="164"/>
      <c r="G39" s="165" t="s">
        <v>51</v>
      </c>
      <c r="H39" s="166" t="s">
        <v>52</v>
      </c>
      <c r="I39" s="167"/>
      <c r="J39" s="168">
        <f>SUM(J30:J37)</f>
        <v>0</v>
      </c>
      <c r="K39" s="169"/>
      <c r="L39" s="144"/>
      <c r="S39" s="35"/>
      <c r="T39" s="35"/>
      <c r="U39" s="35"/>
      <c r="V39" s="35"/>
      <c r="W39" s="35"/>
      <c r="X39" s="35"/>
      <c r="Y39" s="35"/>
      <c r="Z39" s="35"/>
      <c r="AA39" s="35"/>
      <c r="AB39" s="35"/>
      <c r="AC39" s="35"/>
      <c r="AD39" s="35"/>
      <c r="AE39" s="35"/>
    </row>
    <row r="40" hidden="1" s="2" customFormat="1" ht="14.4" customHeight="1">
      <c r="A40" s="35"/>
      <c r="B40" s="170"/>
      <c r="C40" s="171"/>
      <c r="D40" s="171"/>
      <c r="E40" s="171"/>
      <c r="F40" s="171"/>
      <c r="G40" s="171"/>
      <c r="H40" s="171"/>
      <c r="I40" s="172"/>
      <c r="J40" s="171"/>
      <c r="K40" s="171"/>
      <c r="L40" s="144"/>
      <c r="S40" s="35"/>
      <c r="T40" s="35"/>
      <c r="U40" s="35"/>
      <c r="V40" s="35"/>
      <c r="W40" s="35"/>
      <c r="X40" s="35"/>
      <c r="Y40" s="35"/>
      <c r="Z40" s="35"/>
      <c r="AA40" s="35"/>
      <c r="AB40" s="35"/>
      <c r="AC40" s="35"/>
      <c r="AD40" s="35"/>
      <c r="AE40" s="35"/>
    </row>
    <row r="41" hidden="1"/>
    <row r="42" hidden="1"/>
    <row r="43" hidden="1"/>
    <row r="44" hidden="1" s="2" customFormat="1" ht="6.96" customHeight="1">
      <c r="A44" s="35"/>
      <c r="B44" s="173"/>
      <c r="C44" s="174"/>
      <c r="D44" s="174"/>
      <c r="E44" s="174"/>
      <c r="F44" s="174"/>
      <c r="G44" s="174"/>
      <c r="H44" s="174"/>
      <c r="I44" s="175"/>
      <c r="J44" s="174"/>
      <c r="K44" s="174"/>
      <c r="L44" s="144"/>
      <c r="S44" s="35"/>
      <c r="T44" s="35"/>
      <c r="U44" s="35"/>
      <c r="V44" s="35"/>
      <c r="W44" s="35"/>
      <c r="X44" s="35"/>
      <c r="Y44" s="35"/>
      <c r="Z44" s="35"/>
      <c r="AA44" s="35"/>
      <c r="AB44" s="35"/>
      <c r="AC44" s="35"/>
      <c r="AD44" s="35"/>
      <c r="AE44" s="35"/>
    </row>
    <row r="45" hidden="1" s="2" customFormat="1" ht="24.96" customHeight="1">
      <c r="A45" s="35"/>
      <c r="B45" s="36"/>
      <c r="C45" s="20" t="s">
        <v>123</v>
      </c>
      <c r="D45" s="37"/>
      <c r="E45" s="37"/>
      <c r="F45" s="37"/>
      <c r="G45" s="37"/>
      <c r="H45" s="37"/>
      <c r="I45" s="143"/>
      <c r="J45" s="37"/>
      <c r="K45" s="37"/>
      <c r="L45" s="144"/>
      <c r="S45" s="35"/>
      <c r="T45" s="35"/>
      <c r="U45" s="35"/>
      <c r="V45" s="35"/>
      <c r="W45" s="35"/>
      <c r="X45" s="35"/>
      <c r="Y45" s="35"/>
      <c r="Z45" s="35"/>
      <c r="AA45" s="35"/>
      <c r="AB45" s="35"/>
      <c r="AC45" s="35"/>
      <c r="AD45" s="35"/>
      <c r="AE45" s="35"/>
    </row>
    <row r="46" hidden="1" s="2" customFormat="1" ht="6.96" customHeight="1">
      <c r="A46" s="35"/>
      <c r="B46" s="36"/>
      <c r="C46" s="37"/>
      <c r="D46" s="37"/>
      <c r="E46" s="37"/>
      <c r="F46" s="37"/>
      <c r="G46" s="37"/>
      <c r="H46" s="37"/>
      <c r="I46" s="143"/>
      <c r="J46" s="37"/>
      <c r="K46" s="37"/>
      <c r="L46" s="144"/>
      <c r="S46" s="35"/>
      <c r="T46" s="35"/>
      <c r="U46" s="35"/>
      <c r="V46" s="35"/>
      <c r="W46" s="35"/>
      <c r="X46" s="35"/>
      <c r="Y46" s="35"/>
      <c r="Z46" s="35"/>
      <c r="AA46" s="35"/>
      <c r="AB46" s="35"/>
      <c r="AC46" s="35"/>
      <c r="AD46" s="35"/>
      <c r="AE46" s="35"/>
    </row>
    <row r="47" hidden="1" s="2" customFormat="1" ht="12" customHeight="1">
      <c r="A47" s="35"/>
      <c r="B47" s="36"/>
      <c r="C47" s="29" t="s">
        <v>16</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16.5" customHeight="1">
      <c r="A48" s="35"/>
      <c r="B48" s="36"/>
      <c r="C48" s="37"/>
      <c r="D48" s="37"/>
      <c r="E48" s="176" t="str">
        <f>E7</f>
        <v>Oprava trati v úseku Štědrá - Toužim, Otročín - Bečov</v>
      </c>
      <c r="F48" s="29"/>
      <c r="G48" s="29"/>
      <c r="H48" s="29"/>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119</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16.5" customHeight="1">
      <c r="A50" s="35"/>
      <c r="B50" s="36"/>
      <c r="C50" s="37"/>
      <c r="D50" s="37"/>
      <c r="E50" s="66" t="str">
        <f>E9</f>
        <v>A.4 - Přeprava A.1 - A.3 (Sborník SZDC 2019)</v>
      </c>
      <c r="F50" s="37"/>
      <c r="G50" s="37"/>
      <c r="H50" s="37"/>
      <c r="I50" s="143"/>
      <c r="J50" s="37"/>
      <c r="K50" s="37"/>
      <c r="L50" s="144"/>
      <c r="S50" s="35"/>
      <c r="T50" s="35"/>
      <c r="U50" s="35"/>
      <c r="V50" s="35"/>
      <c r="W50" s="35"/>
      <c r="X50" s="35"/>
      <c r="Y50" s="35"/>
      <c r="Z50" s="35"/>
      <c r="AA50" s="35"/>
      <c r="AB50" s="35"/>
      <c r="AC50" s="35"/>
      <c r="AD50" s="35"/>
      <c r="AE50" s="35"/>
    </row>
    <row r="51" hidden="1" s="2" customFormat="1" ht="6.96" customHeight="1">
      <c r="A51" s="35"/>
      <c r="B51" s="36"/>
      <c r="C51" s="37"/>
      <c r="D51" s="37"/>
      <c r="E51" s="37"/>
      <c r="F51" s="37"/>
      <c r="G51" s="37"/>
      <c r="H51" s="37"/>
      <c r="I51" s="143"/>
      <c r="J51" s="37"/>
      <c r="K51" s="37"/>
      <c r="L51" s="144"/>
      <c r="S51" s="35"/>
      <c r="T51" s="35"/>
      <c r="U51" s="35"/>
      <c r="V51" s="35"/>
      <c r="W51" s="35"/>
      <c r="X51" s="35"/>
      <c r="Y51" s="35"/>
      <c r="Z51" s="35"/>
      <c r="AA51" s="35"/>
      <c r="AB51" s="35"/>
      <c r="AC51" s="35"/>
      <c r="AD51" s="35"/>
      <c r="AE51" s="35"/>
    </row>
    <row r="52" hidden="1" s="2" customFormat="1" ht="12" customHeight="1">
      <c r="A52" s="35"/>
      <c r="B52" s="36"/>
      <c r="C52" s="29" t="s">
        <v>21</v>
      </c>
      <c r="D52" s="37"/>
      <c r="E52" s="37"/>
      <c r="F52" s="24" t="str">
        <f>F12</f>
        <v>Štědrá - Toužim, Otročín - Bečov n. T.</v>
      </c>
      <c r="G52" s="37"/>
      <c r="H52" s="37"/>
      <c r="I52" s="146" t="s">
        <v>23</v>
      </c>
      <c r="J52" s="69" t="str">
        <f>IF(J12="","",J12)</f>
        <v>12. 3. 2020</v>
      </c>
      <c r="K52" s="37"/>
      <c r="L52" s="144"/>
      <c r="S52" s="35"/>
      <c r="T52" s="35"/>
      <c r="U52" s="35"/>
      <c r="V52" s="35"/>
      <c r="W52" s="35"/>
      <c r="X52" s="35"/>
      <c r="Y52" s="35"/>
      <c r="Z52" s="35"/>
      <c r="AA52" s="35"/>
      <c r="AB52" s="35"/>
      <c r="AC52" s="35"/>
      <c r="AD52" s="35"/>
      <c r="AE52" s="35"/>
    </row>
    <row r="53" hidden="1" s="2" customFormat="1" ht="6.96" customHeight="1">
      <c r="A53" s="35"/>
      <c r="B53" s="36"/>
      <c r="C53" s="37"/>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5.15" customHeight="1">
      <c r="A54" s="35"/>
      <c r="B54" s="36"/>
      <c r="C54" s="29" t="s">
        <v>25</v>
      </c>
      <c r="D54" s="37"/>
      <c r="E54" s="37"/>
      <c r="F54" s="24" t="str">
        <f>E15</f>
        <v>Správa železnic, s.o.; OŘ ÚNL - ST K. Vary</v>
      </c>
      <c r="G54" s="37"/>
      <c r="H54" s="37"/>
      <c r="I54" s="146" t="s">
        <v>33</v>
      </c>
      <c r="J54" s="33" t="str">
        <f>E21</f>
        <v xml:space="preserve"> </v>
      </c>
      <c r="K54" s="37"/>
      <c r="L54" s="144"/>
      <c r="S54" s="35"/>
      <c r="T54" s="35"/>
      <c r="U54" s="35"/>
      <c r="V54" s="35"/>
      <c r="W54" s="35"/>
      <c r="X54" s="35"/>
      <c r="Y54" s="35"/>
      <c r="Z54" s="35"/>
      <c r="AA54" s="35"/>
      <c r="AB54" s="35"/>
      <c r="AC54" s="35"/>
      <c r="AD54" s="35"/>
      <c r="AE54" s="35"/>
    </row>
    <row r="55" hidden="1" s="2" customFormat="1" ht="15.15" customHeight="1">
      <c r="A55" s="35"/>
      <c r="B55" s="36"/>
      <c r="C55" s="29" t="s">
        <v>31</v>
      </c>
      <c r="D55" s="37"/>
      <c r="E55" s="37"/>
      <c r="F55" s="24" t="str">
        <f>IF(E18="","",E18)</f>
        <v>Vyplň údaj</v>
      </c>
      <c r="G55" s="37"/>
      <c r="H55" s="37"/>
      <c r="I55" s="146" t="s">
        <v>36</v>
      </c>
      <c r="J55" s="33" t="str">
        <f>E24</f>
        <v>Monika Roztočilová</v>
      </c>
      <c r="K55" s="37"/>
      <c r="L55" s="144"/>
      <c r="S55" s="35"/>
      <c r="T55" s="35"/>
      <c r="U55" s="35"/>
      <c r="V55" s="35"/>
      <c r="W55" s="35"/>
      <c r="X55" s="35"/>
      <c r="Y55" s="35"/>
      <c r="Z55" s="35"/>
      <c r="AA55" s="35"/>
      <c r="AB55" s="35"/>
      <c r="AC55" s="35"/>
      <c r="AD55" s="35"/>
      <c r="AE55" s="35"/>
    </row>
    <row r="56" hidden="1" s="2" customFormat="1" ht="10.32" customHeight="1">
      <c r="A56" s="35"/>
      <c r="B56" s="36"/>
      <c r="C56" s="37"/>
      <c r="D56" s="37"/>
      <c r="E56" s="37"/>
      <c r="F56" s="37"/>
      <c r="G56" s="37"/>
      <c r="H56" s="37"/>
      <c r="I56" s="143"/>
      <c r="J56" s="37"/>
      <c r="K56" s="37"/>
      <c r="L56" s="144"/>
      <c r="S56" s="35"/>
      <c r="T56" s="35"/>
      <c r="U56" s="35"/>
      <c r="V56" s="35"/>
      <c r="W56" s="35"/>
      <c r="X56" s="35"/>
      <c r="Y56" s="35"/>
      <c r="Z56" s="35"/>
      <c r="AA56" s="35"/>
      <c r="AB56" s="35"/>
      <c r="AC56" s="35"/>
      <c r="AD56" s="35"/>
      <c r="AE56" s="35"/>
    </row>
    <row r="57" hidden="1" s="2" customFormat="1" ht="29.28" customHeight="1">
      <c r="A57" s="35"/>
      <c r="B57" s="36"/>
      <c r="C57" s="177" t="s">
        <v>124</v>
      </c>
      <c r="D57" s="178"/>
      <c r="E57" s="178"/>
      <c r="F57" s="178"/>
      <c r="G57" s="178"/>
      <c r="H57" s="178"/>
      <c r="I57" s="179"/>
      <c r="J57" s="180" t="s">
        <v>125</v>
      </c>
      <c r="K57" s="178"/>
      <c r="L57" s="144"/>
      <c r="S57" s="35"/>
      <c r="T57" s="35"/>
      <c r="U57" s="35"/>
      <c r="V57" s="35"/>
      <c r="W57" s="35"/>
      <c r="X57" s="35"/>
      <c r="Y57" s="35"/>
      <c r="Z57" s="35"/>
      <c r="AA57" s="35"/>
      <c r="AB57" s="35"/>
      <c r="AC57" s="35"/>
      <c r="AD57" s="35"/>
      <c r="AE57" s="35"/>
    </row>
    <row r="58" hidden="1" s="2" customFormat="1" ht="10.32" customHeight="1">
      <c r="A58" s="35"/>
      <c r="B58" s="36"/>
      <c r="C58" s="37"/>
      <c r="D58" s="37"/>
      <c r="E58" s="37"/>
      <c r="F58" s="37"/>
      <c r="G58" s="37"/>
      <c r="H58" s="37"/>
      <c r="I58" s="143"/>
      <c r="J58" s="37"/>
      <c r="K58" s="37"/>
      <c r="L58" s="144"/>
      <c r="S58" s="35"/>
      <c r="T58" s="35"/>
      <c r="U58" s="35"/>
      <c r="V58" s="35"/>
      <c r="W58" s="35"/>
      <c r="X58" s="35"/>
      <c r="Y58" s="35"/>
      <c r="Z58" s="35"/>
      <c r="AA58" s="35"/>
      <c r="AB58" s="35"/>
      <c r="AC58" s="35"/>
      <c r="AD58" s="35"/>
      <c r="AE58" s="35"/>
    </row>
    <row r="59" hidden="1" s="2" customFormat="1" ht="22.8" customHeight="1">
      <c r="A59" s="35"/>
      <c r="B59" s="36"/>
      <c r="C59" s="181" t="s">
        <v>72</v>
      </c>
      <c r="D59" s="37"/>
      <c r="E59" s="37"/>
      <c r="F59" s="37"/>
      <c r="G59" s="37"/>
      <c r="H59" s="37"/>
      <c r="I59" s="143"/>
      <c r="J59" s="99">
        <f>J79</f>
        <v>0</v>
      </c>
      <c r="K59" s="37"/>
      <c r="L59" s="144"/>
      <c r="S59" s="35"/>
      <c r="T59" s="35"/>
      <c r="U59" s="35"/>
      <c r="V59" s="35"/>
      <c r="W59" s="35"/>
      <c r="X59" s="35"/>
      <c r="Y59" s="35"/>
      <c r="Z59" s="35"/>
      <c r="AA59" s="35"/>
      <c r="AB59" s="35"/>
      <c r="AC59" s="35"/>
      <c r="AD59" s="35"/>
      <c r="AE59" s="35"/>
      <c r="AU59" s="14" t="s">
        <v>126</v>
      </c>
    </row>
    <row r="60" hidden="1" s="2" customFormat="1" ht="21.84"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6.96" customHeight="1">
      <c r="A61" s="35"/>
      <c r="B61" s="56"/>
      <c r="C61" s="57"/>
      <c r="D61" s="57"/>
      <c r="E61" s="57"/>
      <c r="F61" s="57"/>
      <c r="G61" s="57"/>
      <c r="H61" s="57"/>
      <c r="I61" s="172"/>
      <c r="J61" s="57"/>
      <c r="K61" s="57"/>
      <c r="L61" s="144"/>
      <c r="S61" s="35"/>
      <c r="T61" s="35"/>
      <c r="U61" s="35"/>
      <c r="V61" s="35"/>
      <c r="W61" s="35"/>
      <c r="X61" s="35"/>
      <c r="Y61" s="35"/>
      <c r="Z61" s="35"/>
      <c r="AA61" s="35"/>
      <c r="AB61" s="35"/>
      <c r="AC61" s="35"/>
      <c r="AD61" s="35"/>
      <c r="AE61" s="35"/>
    </row>
    <row r="62" hidden="1"/>
    <row r="63" hidden="1"/>
    <row r="64" hidden="1"/>
    <row r="65" s="2" customFormat="1" ht="6.96" customHeight="1">
      <c r="A65" s="35"/>
      <c r="B65" s="58"/>
      <c r="C65" s="59"/>
      <c r="D65" s="59"/>
      <c r="E65" s="59"/>
      <c r="F65" s="59"/>
      <c r="G65" s="59"/>
      <c r="H65" s="59"/>
      <c r="I65" s="175"/>
      <c r="J65" s="59"/>
      <c r="K65" s="59"/>
      <c r="L65" s="144"/>
      <c r="S65" s="35"/>
      <c r="T65" s="35"/>
      <c r="U65" s="35"/>
      <c r="V65" s="35"/>
      <c r="W65" s="35"/>
      <c r="X65" s="35"/>
      <c r="Y65" s="35"/>
      <c r="Z65" s="35"/>
      <c r="AA65" s="35"/>
      <c r="AB65" s="35"/>
      <c r="AC65" s="35"/>
      <c r="AD65" s="35"/>
      <c r="AE65" s="35"/>
    </row>
    <row r="66" s="2" customFormat="1" ht="24.96" customHeight="1">
      <c r="A66" s="35"/>
      <c r="B66" s="36"/>
      <c r="C66" s="20" t="s">
        <v>127</v>
      </c>
      <c r="D66" s="37"/>
      <c r="E66" s="37"/>
      <c r="F66" s="37"/>
      <c r="G66" s="37"/>
      <c r="H66" s="37"/>
      <c r="I66" s="143"/>
      <c r="J66" s="37"/>
      <c r="K66" s="37"/>
      <c r="L66" s="144"/>
      <c r="S66" s="35"/>
      <c r="T66" s="35"/>
      <c r="U66" s="35"/>
      <c r="V66" s="35"/>
      <c r="W66" s="35"/>
      <c r="X66" s="35"/>
      <c r="Y66" s="35"/>
      <c r="Z66" s="35"/>
      <c r="AA66" s="35"/>
      <c r="AB66" s="35"/>
      <c r="AC66" s="35"/>
      <c r="AD66" s="35"/>
      <c r="AE66" s="35"/>
    </row>
    <row r="67" s="2" customFormat="1" ht="6.96" customHeight="1">
      <c r="A67" s="35"/>
      <c r="B67" s="36"/>
      <c r="C67" s="37"/>
      <c r="D67" s="37"/>
      <c r="E67" s="37"/>
      <c r="F67" s="37"/>
      <c r="G67" s="37"/>
      <c r="H67" s="37"/>
      <c r="I67" s="143"/>
      <c r="J67" s="37"/>
      <c r="K67" s="37"/>
      <c r="L67" s="144"/>
      <c r="S67" s="35"/>
      <c r="T67" s="35"/>
      <c r="U67" s="35"/>
      <c r="V67" s="35"/>
      <c r="W67" s="35"/>
      <c r="X67" s="35"/>
      <c r="Y67" s="35"/>
      <c r="Z67" s="35"/>
      <c r="AA67" s="35"/>
      <c r="AB67" s="35"/>
      <c r="AC67" s="35"/>
      <c r="AD67" s="35"/>
      <c r="AE67" s="35"/>
    </row>
    <row r="68" s="2" customFormat="1" ht="12" customHeight="1">
      <c r="A68" s="35"/>
      <c r="B68" s="36"/>
      <c r="C68" s="29" t="s">
        <v>16</v>
      </c>
      <c r="D68" s="37"/>
      <c r="E68" s="37"/>
      <c r="F68" s="37"/>
      <c r="G68" s="37"/>
      <c r="H68" s="37"/>
      <c r="I68" s="143"/>
      <c r="J68" s="37"/>
      <c r="K68" s="37"/>
      <c r="L68" s="144"/>
      <c r="S68" s="35"/>
      <c r="T68" s="35"/>
      <c r="U68" s="35"/>
      <c r="V68" s="35"/>
      <c r="W68" s="35"/>
      <c r="X68" s="35"/>
      <c r="Y68" s="35"/>
      <c r="Z68" s="35"/>
      <c r="AA68" s="35"/>
      <c r="AB68" s="35"/>
      <c r="AC68" s="35"/>
      <c r="AD68" s="35"/>
      <c r="AE68" s="35"/>
    </row>
    <row r="69" s="2" customFormat="1" ht="16.5" customHeight="1">
      <c r="A69" s="35"/>
      <c r="B69" s="36"/>
      <c r="C69" s="37"/>
      <c r="D69" s="37"/>
      <c r="E69" s="176" t="str">
        <f>E7</f>
        <v>Oprava trati v úseku Štědrá - Toužim, Otročín - Bečov</v>
      </c>
      <c r="F69" s="29"/>
      <c r="G69" s="29"/>
      <c r="H69" s="29"/>
      <c r="I69" s="143"/>
      <c r="J69" s="37"/>
      <c r="K69" s="37"/>
      <c r="L69" s="144"/>
      <c r="S69" s="35"/>
      <c r="T69" s="35"/>
      <c r="U69" s="35"/>
      <c r="V69" s="35"/>
      <c r="W69" s="35"/>
      <c r="X69" s="35"/>
      <c r="Y69" s="35"/>
      <c r="Z69" s="35"/>
      <c r="AA69" s="35"/>
      <c r="AB69" s="35"/>
      <c r="AC69" s="35"/>
      <c r="AD69" s="35"/>
      <c r="AE69" s="35"/>
    </row>
    <row r="70" s="2" customFormat="1" ht="12" customHeight="1">
      <c r="A70" s="35"/>
      <c r="B70" s="36"/>
      <c r="C70" s="29" t="s">
        <v>119</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16.5" customHeight="1">
      <c r="A71" s="35"/>
      <c r="B71" s="36"/>
      <c r="C71" s="37"/>
      <c r="D71" s="37"/>
      <c r="E71" s="66" t="str">
        <f>E9</f>
        <v>A.4 - Přeprava A.1 - A.3 (Sborník SZDC 2019)</v>
      </c>
      <c r="F71" s="37"/>
      <c r="G71" s="37"/>
      <c r="H71" s="37"/>
      <c r="I71" s="143"/>
      <c r="J71" s="37"/>
      <c r="K71" s="37"/>
      <c r="L71" s="144"/>
      <c r="S71" s="35"/>
      <c r="T71" s="35"/>
      <c r="U71" s="35"/>
      <c r="V71" s="35"/>
      <c r="W71" s="35"/>
      <c r="X71" s="35"/>
      <c r="Y71" s="35"/>
      <c r="Z71" s="35"/>
      <c r="AA71" s="35"/>
      <c r="AB71" s="35"/>
      <c r="AC71" s="35"/>
      <c r="AD71" s="35"/>
      <c r="AE71" s="35"/>
    </row>
    <row r="72" s="2" customFormat="1" ht="6.96" customHeight="1">
      <c r="A72" s="35"/>
      <c r="B72" s="36"/>
      <c r="C72" s="37"/>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12" customHeight="1">
      <c r="A73" s="35"/>
      <c r="B73" s="36"/>
      <c r="C73" s="29" t="s">
        <v>21</v>
      </c>
      <c r="D73" s="37"/>
      <c r="E73" s="37"/>
      <c r="F73" s="24" t="str">
        <f>F12</f>
        <v>Štědrá - Toužim, Otročín - Bečov n. T.</v>
      </c>
      <c r="G73" s="37"/>
      <c r="H73" s="37"/>
      <c r="I73" s="146" t="s">
        <v>23</v>
      </c>
      <c r="J73" s="69" t="str">
        <f>IF(J12="","",J12)</f>
        <v>12. 3. 2020</v>
      </c>
      <c r="K73" s="37"/>
      <c r="L73" s="144"/>
      <c r="S73" s="35"/>
      <c r="T73" s="35"/>
      <c r="U73" s="35"/>
      <c r="V73" s="35"/>
      <c r="W73" s="35"/>
      <c r="X73" s="35"/>
      <c r="Y73" s="35"/>
      <c r="Z73" s="35"/>
      <c r="AA73" s="35"/>
      <c r="AB73" s="35"/>
      <c r="AC73" s="35"/>
      <c r="AD73" s="35"/>
      <c r="AE73" s="35"/>
    </row>
    <row r="74" s="2" customFormat="1" ht="6.96" customHeight="1">
      <c r="A74" s="35"/>
      <c r="B74" s="36"/>
      <c r="C74" s="37"/>
      <c r="D74" s="37"/>
      <c r="E74" s="37"/>
      <c r="F74" s="37"/>
      <c r="G74" s="37"/>
      <c r="H74" s="37"/>
      <c r="I74" s="143"/>
      <c r="J74" s="37"/>
      <c r="K74" s="37"/>
      <c r="L74" s="144"/>
      <c r="S74" s="35"/>
      <c r="T74" s="35"/>
      <c r="U74" s="35"/>
      <c r="V74" s="35"/>
      <c r="W74" s="35"/>
      <c r="X74" s="35"/>
      <c r="Y74" s="35"/>
      <c r="Z74" s="35"/>
      <c r="AA74" s="35"/>
      <c r="AB74" s="35"/>
      <c r="AC74" s="35"/>
      <c r="AD74" s="35"/>
      <c r="AE74" s="35"/>
    </row>
    <row r="75" s="2" customFormat="1" ht="15.15" customHeight="1">
      <c r="A75" s="35"/>
      <c r="B75" s="36"/>
      <c r="C75" s="29" t="s">
        <v>25</v>
      </c>
      <c r="D75" s="37"/>
      <c r="E75" s="37"/>
      <c r="F75" s="24" t="str">
        <f>E15</f>
        <v>Správa železnic, s.o.; OŘ ÚNL - ST K. Vary</v>
      </c>
      <c r="G75" s="37"/>
      <c r="H75" s="37"/>
      <c r="I75" s="146" t="s">
        <v>33</v>
      </c>
      <c r="J75" s="33" t="str">
        <f>E21</f>
        <v xml:space="preserve"> </v>
      </c>
      <c r="K75" s="37"/>
      <c r="L75" s="144"/>
      <c r="S75" s="35"/>
      <c r="T75" s="35"/>
      <c r="U75" s="35"/>
      <c r="V75" s="35"/>
      <c r="W75" s="35"/>
      <c r="X75" s="35"/>
      <c r="Y75" s="35"/>
      <c r="Z75" s="35"/>
      <c r="AA75" s="35"/>
      <c r="AB75" s="35"/>
      <c r="AC75" s="35"/>
      <c r="AD75" s="35"/>
      <c r="AE75" s="35"/>
    </row>
    <row r="76" s="2" customFormat="1" ht="15.15" customHeight="1">
      <c r="A76" s="35"/>
      <c r="B76" s="36"/>
      <c r="C76" s="29" t="s">
        <v>31</v>
      </c>
      <c r="D76" s="37"/>
      <c r="E76" s="37"/>
      <c r="F76" s="24" t="str">
        <f>IF(E18="","",E18)</f>
        <v>Vyplň údaj</v>
      </c>
      <c r="G76" s="37"/>
      <c r="H76" s="37"/>
      <c r="I76" s="146" t="s">
        <v>36</v>
      </c>
      <c r="J76" s="33" t="str">
        <f>E24</f>
        <v>Monika Roztočilová</v>
      </c>
      <c r="K76" s="37"/>
      <c r="L76" s="144"/>
      <c r="S76" s="35"/>
      <c r="T76" s="35"/>
      <c r="U76" s="35"/>
      <c r="V76" s="35"/>
      <c r="W76" s="35"/>
      <c r="X76" s="35"/>
      <c r="Y76" s="35"/>
      <c r="Z76" s="35"/>
      <c r="AA76" s="35"/>
      <c r="AB76" s="35"/>
      <c r="AC76" s="35"/>
      <c r="AD76" s="35"/>
      <c r="AE76" s="35"/>
    </row>
    <row r="77" s="2" customFormat="1" ht="10.32" customHeight="1">
      <c r="A77" s="35"/>
      <c r="B77" s="36"/>
      <c r="C77" s="37"/>
      <c r="D77" s="37"/>
      <c r="E77" s="37"/>
      <c r="F77" s="37"/>
      <c r="G77" s="37"/>
      <c r="H77" s="37"/>
      <c r="I77" s="143"/>
      <c r="J77" s="37"/>
      <c r="K77" s="37"/>
      <c r="L77" s="144"/>
      <c r="S77" s="35"/>
      <c r="T77" s="35"/>
      <c r="U77" s="35"/>
      <c r="V77" s="35"/>
      <c r="W77" s="35"/>
      <c r="X77" s="35"/>
      <c r="Y77" s="35"/>
      <c r="Z77" s="35"/>
      <c r="AA77" s="35"/>
      <c r="AB77" s="35"/>
      <c r="AC77" s="35"/>
      <c r="AD77" s="35"/>
      <c r="AE77" s="35"/>
    </row>
    <row r="78" s="9" customFormat="1" ht="29.28" customHeight="1">
      <c r="A78" s="182"/>
      <c r="B78" s="183"/>
      <c r="C78" s="184" t="s">
        <v>128</v>
      </c>
      <c r="D78" s="185" t="s">
        <v>59</v>
      </c>
      <c r="E78" s="185" t="s">
        <v>55</v>
      </c>
      <c r="F78" s="185" t="s">
        <v>56</v>
      </c>
      <c r="G78" s="185" t="s">
        <v>129</v>
      </c>
      <c r="H78" s="185" t="s">
        <v>130</v>
      </c>
      <c r="I78" s="186" t="s">
        <v>131</v>
      </c>
      <c r="J78" s="185" t="s">
        <v>125</v>
      </c>
      <c r="K78" s="187" t="s">
        <v>132</v>
      </c>
      <c r="L78" s="188"/>
      <c r="M78" s="89" t="s">
        <v>19</v>
      </c>
      <c r="N78" s="90" t="s">
        <v>44</v>
      </c>
      <c r="O78" s="90" t="s">
        <v>133</v>
      </c>
      <c r="P78" s="90" t="s">
        <v>134</v>
      </c>
      <c r="Q78" s="90" t="s">
        <v>135</v>
      </c>
      <c r="R78" s="90" t="s">
        <v>136</v>
      </c>
      <c r="S78" s="90" t="s">
        <v>137</v>
      </c>
      <c r="T78" s="91" t="s">
        <v>138</v>
      </c>
      <c r="U78" s="182"/>
      <c r="V78" s="182"/>
      <c r="W78" s="182"/>
      <c r="X78" s="182"/>
      <c r="Y78" s="182"/>
      <c r="Z78" s="182"/>
      <c r="AA78" s="182"/>
      <c r="AB78" s="182"/>
      <c r="AC78" s="182"/>
      <c r="AD78" s="182"/>
      <c r="AE78" s="182"/>
    </row>
    <row r="79" s="2" customFormat="1" ht="22.8" customHeight="1">
      <c r="A79" s="35"/>
      <c r="B79" s="36"/>
      <c r="C79" s="96" t="s">
        <v>139</v>
      </c>
      <c r="D79" s="37"/>
      <c r="E79" s="37"/>
      <c r="F79" s="37"/>
      <c r="G79" s="37"/>
      <c r="H79" s="37"/>
      <c r="I79" s="143"/>
      <c r="J79" s="189">
        <f>BK79</f>
        <v>0</v>
      </c>
      <c r="K79" s="37"/>
      <c r="L79" s="41"/>
      <c r="M79" s="92"/>
      <c r="N79" s="190"/>
      <c r="O79" s="93"/>
      <c r="P79" s="191">
        <f>SUM(P80:P106)</f>
        <v>0</v>
      </c>
      <c r="Q79" s="93"/>
      <c r="R79" s="191">
        <f>SUM(R80:R106)</f>
        <v>0</v>
      </c>
      <c r="S79" s="93"/>
      <c r="T79" s="192">
        <f>SUM(T80:T106)</f>
        <v>0</v>
      </c>
      <c r="U79" s="35"/>
      <c r="V79" s="35"/>
      <c r="W79" s="35"/>
      <c r="X79" s="35"/>
      <c r="Y79" s="35"/>
      <c r="Z79" s="35"/>
      <c r="AA79" s="35"/>
      <c r="AB79" s="35"/>
      <c r="AC79" s="35"/>
      <c r="AD79" s="35"/>
      <c r="AE79" s="35"/>
      <c r="AT79" s="14" t="s">
        <v>73</v>
      </c>
      <c r="AU79" s="14" t="s">
        <v>126</v>
      </c>
      <c r="BK79" s="193">
        <f>SUM(BK80:BK106)</f>
        <v>0</v>
      </c>
    </row>
    <row r="80" s="2" customFormat="1" ht="21.75" customHeight="1">
      <c r="A80" s="35"/>
      <c r="B80" s="36"/>
      <c r="C80" s="194" t="s">
        <v>81</v>
      </c>
      <c r="D80" s="194" t="s">
        <v>140</v>
      </c>
      <c r="E80" s="195" t="s">
        <v>845</v>
      </c>
      <c r="F80" s="196" t="s">
        <v>846</v>
      </c>
      <c r="G80" s="197" t="s">
        <v>166</v>
      </c>
      <c r="H80" s="198">
        <v>8325.0969999999998</v>
      </c>
      <c r="I80" s="199"/>
      <c r="J80" s="200">
        <f>ROUND(I80*H80,2)</f>
        <v>0</v>
      </c>
      <c r="K80" s="196" t="s">
        <v>144</v>
      </c>
      <c r="L80" s="41"/>
      <c r="M80" s="201" t="s">
        <v>19</v>
      </c>
      <c r="N80" s="202" t="s">
        <v>45</v>
      </c>
      <c r="O80" s="81"/>
      <c r="P80" s="203">
        <f>O80*H80</f>
        <v>0</v>
      </c>
      <c r="Q80" s="203">
        <v>0</v>
      </c>
      <c r="R80" s="203">
        <f>Q80*H80</f>
        <v>0</v>
      </c>
      <c r="S80" s="203">
        <v>0</v>
      </c>
      <c r="T80" s="204">
        <f>S80*H80</f>
        <v>0</v>
      </c>
      <c r="U80" s="35"/>
      <c r="V80" s="35"/>
      <c r="W80" s="35"/>
      <c r="X80" s="35"/>
      <c r="Y80" s="35"/>
      <c r="Z80" s="35"/>
      <c r="AA80" s="35"/>
      <c r="AB80" s="35"/>
      <c r="AC80" s="35"/>
      <c r="AD80" s="35"/>
      <c r="AE80" s="35"/>
      <c r="AR80" s="205" t="s">
        <v>167</v>
      </c>
      <c r="AT80" s="205" t="s">
        <v>140</v>
      </c>
      <c r="AU80" s="205" t="s">
        <v>74</v>
      </c>
      <c r="AY80" s="14" t="s">
        <v>146</v>
      </c>
      <c r="BE80" s="206">
        <f>IF(N80="základní",J80,0)</f>
        <v>0</v>
      </c>
      <c r="BF80" s="206">
        <f>IF(N80="snížená",J80,0)</f>
        <v>0</v>
      </c>
      <c r="BG80" s="206">
        <f>IF(N80="zákl. přenesená",J80,0)</f>
        <v>0</v>
      </c>
      <c r="BH80" s="206">
        <f>IF(N80="sníž. přenesená",J80,0)</f>
        <v>0</v>
      </c>
      <c r="BI80" s="206">
        <f>IF(N80="nulová",J80,0)</f>
        <v>0</v>
      </c>
      <c r="BJ80" s="14" t="s">
        <v>81</v>
      </c>
      <c r="BK80" s="206">
        <f>ROUND(I80*H80,2)</f>
        <v>0</v>
      </c>
      <c r="BL80" s="14" t="s">
        <v>167</v>
      </c>
      <c r="BM80" s="205" t="s">
        <v>847</v>
      </c>
    </row>
    <row r="81" s="2" customFormat="1">
      <c r="A81" s="35"/>
      <c r="B81" s="36"/>
      <c r="C81" s="37"/>
      <c r="D81" s="207" t="s">
        <v>148</v>
      </c>
      <c r="E81" s="37"/>
      <c r="F81" s="208" t="s">
        <v>848</v>
      </c>
      <c r="G81" s="37"/>
      <c r="H81" s="37"/>
      <c r="I81" s="143"/>
      <c r="J81" s="37"/>
      <c r="K81" s="37"/>
      <c r="L81" s="41"/>
      <c r="M81" s="209"/>
      <c r="N81" s="210"/>
      <c r="O81" s="81"/>
      <c r="P81" s="81"/>
      <c r="Q81" s="81"/>
      <c r="R81" s="81"/>
      <c r="S81" s="81"/>
      <c r="T81" s="82"/>
      <c r="U81" s="35"/>
      <c r="V81" s="35"/>
      <c r="W81" s="35"/>
      <c r="X81" s="35"/>
      <c r="Y81" s="35"/>
      <c r="Z81" s="35"/>
      <c r="AA81" s="35"/>
      <c r="AB81" s="35"/>
      <c r="AC81" s="35"/>
      <c r="AD81" s="35"/>
      <c r="AE81" s="35"/>
      <c r="AT81" s="14" t="s">
        <v>148</v>
      </c>
      <c r="AU81" s="14" t="s">
        <v>74</v>
      </c>
    </row>
    <row r="82" s="2" customFormat="1">
      <c r="A82" s="35"/>
      <c r="B82" s="36"/>
      <c r="C82" s="37"/>
      <c r="D82" s="207" t="s">
        <v>150</v>
      </c>
      <c r="E82" s="37"/>
      <c r="F82" s="211" t="s">
        <v>849</v>
      </c>
      <c r="G82" s="37"/>
      <c r="H82" s="37"/>
      <c r="I82" s="143"/>
      <c r="J82" s="37"/>
      <c r="K82" s="37"/>
      <c r="L82" s="41"/>
      <c r="M82" s="209"/>
      <c r="N82" s="210"/>
      <c r="O82" s="81"/>
      <c r="P82" s="81"/>
      <c r="Q82" s="81"/>
      <c r="R82" s="81"/>
      <c r="S82" s="81"/>
      <c r="T82" s="82"/>
      <c r="U82" s="35"/>
      <c r="V82" s="35"/>
      <c r="W82" s="35"/>
      <c r="X82" s="35"/>
      <c r="Y82" s="35"/>
      <c r="Z82" s="35"/>
      <c r="AA82" s="35"/>
      <c r="AB82" s="35"/>
      <c r="AC82" s="35"/>
      <c r="AD82" s="35"/>
      <c r="AE82" s="35"/>
      <c r="AT82" s="14" t="s">
        <v>150</v>
      </c>
      <c r="AU82" s="14" t="s">
        <v>74</v>
      </c>
    </row>
    <row r="83" s="2" customFormat="1" ht="33" customHeight="1">
      <c r="A83" s="35"/>
      <c r="B83" s="36"/>
      <c r="C83" s="194" t="s">
        <v>83</v>
      </c>
      <c r="D83" s="194" t="s">
        <v>140</v>
      </c>
      <c r="E83" s="195" t="s">
        <v>850</v>
      </c>
      <c r="F83" s="196" t="s">
        <v>851</v>
      </c>
      <c r="G83" s="197" t="s">
        <v>166</v>
      </c>
      <c r="H83" s="198">
        <v>9.0660000000000007</v>
      </c>
      <c r="I83" s="199"/>
      <c r="J83" s="200">
        <f>ROUND(I83*H83,2)</f>
        <v>0</v>
      </c>
      <c r="K83" s="196" t="s">
        <v>144</v>
      </c>
      <c r="L83" s="41"/>
      <c r="M83" s="201" t="s">
        <v>19</v>
      </c>
      <c r="N83" s="202" t="s">
        <v>45</v>
      </c>
      <c r="O83" s="81"/>
      <c r="P83" s="203">
        <f>O83*H83</f>
        <v>0</v>
      </c>
      <c r="Q83" s="203">
        <v>0</v>
      </c>
      <c r="R83" s="203">
        <f>Q83*H83</f>
        <v>0</v>
      </c>
      <c r="S83" s="203">
        <v>0</v>
      </c>
      <c r="T83" s="204">
        <f>S83*H83</f>
        <v>0</v>
      </c>
      <c r="U83" s="35"/>
      <c r="V83" s="35"/>
      <c r="W83" s="35"/>
      <c r="X83" s="35"/>
      <c r="Y83" s="35"/>
      <c r="Z83" s="35"/>
      <c r="AA83" s="35"/>
      <c r="AB83" s="35"/>
      <c r="AC83" s="35"/>
      <c r="AD83" s="35"/>
      <c r="AE83" s="35"/>
      <c r="AR83" s="205" t="s">
        <v>167</v>
      </c>
      <c r="AT83" s="205" t="s">
        <v>140</v>
      </c>
      <c r="AU83" s="205" t="s">
        <v>74</v>
      </c>
      <c r="AY83" s="14" t="s">
        <v>146</v>
      </c>
      <c r="BE83" s="206">
        <f>IF(N83="základní",J83,0)</f>
        <v>0</v>
      </c>
      <c r="BF83" s="206">
        <f>IF(N83="snížená",J83,0)</f>
        <v>0</v>
      </c>
      <c r="BG83" s="206">
        <f>IF(N83="zákl. přenesená",J83,0)</f>
        <v>0</v>
      </c>
      <c r="BH83" s="206">
        <f>IF(N83="sníž. přenesená",J83,0)</f>
        <v>0</v>
      </c>
      <c r="BI83" s="206">
        <f>IF(N83="nulová",J83,0)</f>
        <v>0</v>
      </c>
      <c r="BJ83" s="14" t="s">
        <v>81</v>
      </c>
      <c r="BK83" s="206">
        <f>ROUND(I83*H83,2)</f>
        <v>0</v>
      </c>
      <c r="BL83" s="14" t="s">
        <v>167</v>
      </c>
      <c r="BM83" s="205" t="s">
        <v>852</v>
      </c>
    </row>
    <row r="84" s="2" customFormat="1">
      <c r="A84" s="35"/>
      <c r="B84" s="36"/>
      <c r="C84" s="37"/>
      <c r="D84" s="207" t="s">
        <v>148</v>
      </c>
      <c r="E84" s="37"/>
      <c r="F84" s="208" t="s">
        <v>853</v>
      </c>
      <c r="G84" s="37"/>
      <c r="H84" s="37"/>
      <c r="I84" s="143"/>
      <c r="J84" s="37"/>
      <c r="K84" s="37"/>
      <c r="L84" s="41"/>
      <c r="M84" s="209"/>
      <c r="N84" s="210"/>
      <c r="O84" s="81"/>
      <c r="P84" s="81"/>
      <c r="Q84" s="81"/>
      <c r="R84" s="81"/>
      <c r="S84" s="81"/>
      <c r="T84" s="82"/>
      <c r="U84" s="35"/>
      <c r="V84" s="35"/>
      <c r="W84" s="35"/>
      <c r="X84" s="35"/>
      <c r="Y84" s="35"/>
      <c r="Z84" s="35"/>
      <c r="AA84" s="35"/>
      <c r="AB84" s="35"/>
      <c r="AC84" s="35"/>
      <c r="AD84" s="35"/>
      <c r="AE84" s="35"/>
      <c r="AT84" s="14" t="s">
        <v>148</v>
      </c>
      <c r="AU84" s="14" t="s">
        <v>74</v>
      </c>
    </row>
    <row r="85" s="2" customFormat="1">
      <c r="A85" s="35"/>
      <c r="B85" s="36"/>
      <c r="C85" s="37"/>
      <c r="D85" s="207" t="s">
        <v>150</v>
      </c>
      <c r="E85" s="37"/>
      <c r="F85" s="211" t="s">
        <v>854</v>
      </c>
      <c r="G85" s="37"/>
      <c r="H85" s="37"/>
      <c r="I85" s="143"/>
      <c r="J85" s="37"/>
      <c r="K85" s="37"/>
      <c r="L85" s="41"/>
      <c r="M85" s="209"/>
      <c r="N85" s="210"/>
      <c r="O85" s="81"/>
      <c r="P85" s="81"/>
      <c r="Q85" s="81"/>
      <c r="R85" s="81"/>
      <c r="S85" s="81"/>
      <c r="T85" s="82"/>
      <c r="U85" s="35"/>
      <c r="V85" s="35"/>
      <c r="W85" s="35"/>
      <c r="X85" s="35"/>
      <c r="Y85" s="35"/>
      <c r="Z85" s="35"/>
      <c r="AA85" s="35"/>
      <c r="AB85" s="35"/>
      <c r="AC85" s="35"/>
      <c r="AD85" s="35"/>
      <c r="AE85" s="35"/>
      <c r="AT85" s="14" t="s">
        <v>150</v>
      </c>
      <c r="AU85" s="14" t="s">
        <v>74</v>
      </c>
    </row>
    <row r="86" s="2" customFormat="1" ht="21.75" customHeight="1">
      <c r="A86" s="35"/>
      <c r="B86" s="36"/>
      <c r="C86" s="194" t="s">
        <v>157</v>
      </c>
      <c r="D86" s="194" t="s">
        <v>140</v>
      </c>
      <c r="E86" s="195" t="s">
        <v>855</v>
      </c>
      <c r="F86" s="196" t="s">
        <v>856</v>
      </c>
      <c r="G86" s="197" t="s">
        <v>166</v>
      </c>
      <c r="H86" s="198">
        <v>3543.7449999999999</v>
      </c>
      <c r="I86" s="199"/>
      <c r="J86" s="200">
        <f>ROUND(I86*H86,2)</f>
        <v>0</v>
      </c>
      <c r="K86" s="196" t="s">
        <v>144</v>
      </c>
      <c r="L86" s="41"/>
      <c r="M86" s="201" t="s">
        <v>19</v>
      </c>
      <c r="N86" s="202" t="s">
        <v>45</v>
      </c>
      <c r="O86" s="81"/>
      <c r="P86" s="203">
        <f>O86*H86</f>
        <v>0</v>
      </c>
      <c r="Q86" s="203">
        <v>0</v>
      </c>
      <c r="R86" s="203">
        <f>Q86*H86</f>
        <v>0</v>
      </c>
      <c r="S86" s="203">
        <v>0</v>
      </c>
      <c r="T86" s="204">
        <f>S86*H86</f>
        <v>0</v>
      </c>
      <c r="U86" s="35"/>
      <c r="V86" s="35"/>
      <c r="W86" s="35"/>
      <c r="X86" s="35"/>
      <c r="Y86" s="35"/>
      <c r="Z86" s="35"/>
      <c r="AA86" s="35"/>
      <c r="AB86" s="35"/>
      <c r="AC86" s="35"/>
      <c r="AD86" s="35"/>
      <c r="AE86" s="35"/>
      <c r="AR86" s="205" t="s">
        <v>167</v>
      </c>
      <c r="AT86" s="205" t="s">
        <v>140</v>
      </c>
      <c r="AU86" s="205" t="s">
        <v>74</v>
      </c>
      <c r="AY86" s="14" t="s">
        <v>146</v>
      </c>
      <c r="BE86" s="206">
        <f>IF(N86="základní",J86,0)</f>
        <v>0</v>
      </c>
      <c r="BF86" s="206">
        <f>IF(N86="snížená",J86,0)</f>
        <v>0</v>
      </c>
      <c r="BG86" s="206">
        <f>IF(N86="zákl. přenesená",J86,0)</f>
        <v>0</v>
      </c>
      <c r="BH86" s="206">
        <f>IF(N86="sníž. přenesená",J86,0)</f>
        <v>0</v>
      </c>
      <c r="BI86" s="206">
        <f>IF(N86="nulová",J86,0)</f>
        <v>0</v>
      </c>
      <c r="BJ86" s="14" t="s">
        <v>81</v>
      </c>
      <c r="BK86" s="206">
        <f>ROUND(I86*H86,2)</f>
        <v>0</v>
      </c>
      <c r="BL86" s="14" t="s">
        <v>167</v>
      </c>
      <c r="BM86" s="205" t="s">
        <v>857</v>
      </c>
    </row>
    <row r="87" s="2" customFormat="1">
      <c r="A87" s="35"/>
      <c r="B87" s="36"/>
      <c r="C87" s="37"/>
      <c r="D87" s="207" t="s">
        <v>148</v>
      </c>
      <c r="E87" s="37"/>
      <c r="F87" s="208" t="s">
        <v>858</v>
      </c>
      <c r="G87" s="37"/>
      <c r="H87" s="37"/>
      <c r="I87" s="143"/>
      <c r="J87" s="37"/>
      <c r="K87" s="37"/>
      <c r="L87" s="41"/>
      <c r="M87" s="209"/>
      <c r="N87" s="210"/>
      <c r="O87" s="81"/>
      <c r="P87" s="81"/>
      <c r="Q87" s="81"/>
      <c r="R87" s="81"/>
      <c r="S87" s="81"/>
      <c r="T87" s="82"/>
      <c r="U87" s="35"/>
      <c r="V87" s="35"/>
      <c r="W87" s="35"/>
      <c r="X87" s="35"/>
      <c r="Y87" s="35"/>
      <c r="Z87" s="35"/>
      <c r="AA87" s="35"/>
      <c r="AB87" s="35"/>
      <c r="AC87" s="35"/>
      <c r="AD87" s="35"/>
      <c r="AE87" s="35"/>
      <c r="AT87" s="14" t="s">
        <v>148</v>
      </c>
      <c r="AU87" s="14" t="s">
        <v>74</v>
      </c>
    </row>
    <row r="88" s="2" customFormat="1">
      <c r="A88" s="35"/>
      <c r="B88" s="36"/>
      <c r="C88" s="37"/>
      <c r="D88" s="207" t="s">
        <v>150</v>
      </c>
      <c r="E88" s="37"/>
      <c r="F88" s="211" t="s">
        <v>859</v>
      </c>
      <c r="G88" s="37"/>
      <c r="H88" s="37"/>
      <c r="I88" s="143"/>
      <c r="J88" s="37"/>
      <c r="K88" s="37"/>
      <c r="L88" s="41"/>
      <c r="M88" s="209"/>
      <c r="N88" s="210"/>
      <c r="O88" s="81"/>
      <c r="P88" s="81"/>
      <c r="Q88" s="81"/>
      <c r="R88" s="81"/>
      <c r="S88" s="81"/>
      <c r="T88" s="82"/>
      <c r="U88" s="35"/>
      <c r="V88" s="35"/>
      <c r="W88" s="35"/>
      <c r="X88" s="35"/>
      <c r="Y88" s="35"/>
      <c r="Z88" s="35"/>
      <c r="AA88" s="35"/>
      <c r="AB88" s="35"/>
      <c r="AC88" s="35"/>
      <c r="AD88" s="35"/>
      <c r="AE88" s="35"/>
      <c r="AT88" s="14" t="s">
        <v>150</v>
      </c>
      <c r="AU88" s="14" t="s">
        <v>74</v>
      </c>
    </row>
    <row r="89" s="2" customFormat="1" ht="33" customHeight="1">
      <c r="A89" s="35"/>
      <c r="B89" s="36"/>
      <c r="C89" s="194" t="s">
        <v>145</v>
      </c>
      <c r="D89" s="194" t="s">
        <v>140</v>
      </c>
      <c r="E89" s="195" t="s">
        <v>860</v>
      </c>
      <c r="F89" s="196" t="s">
        <v>861</v>
      </c>
      <c r="G89" s="197" t="s">
        <v>166</v>
      </c>
      <c r="H89" s="198">
        <v>41.57</v>
      </c>
      <c r="I89" s="199"/>
      <c r="J89" s="200">
        <f>ROUND(I89*H89,2)</f>
        <v>0</v>
      </c>
      <c r="K89" s="196" t="s">
        <v>144</v>
      </c>
      <c r="L89" s="41"/>
      <c r="M89" s="201" t="s">
        <v>19</v>
      </c>
      <c r="N89" s="202" t="s">
        <v>45</v>
      </c>
      <c r="O89" s="81"/>
      <c r="P89" s="203">
        <f>O89*H89</f>
        <v>0</v>
      </c>
      <c r="Q89" s="203">
        <v>0</v>
      </c>
      <c r="R89" s="203">
        <f>Q89*H89</f>
        <v>0</v>
      </c>
      <c r="S89" s="203">
        <v>0</v>
      </c>
      <c r="T89" s="204">
        <f>S89*H89</f>
        <v>0</v>
      </c>
      <c r="U89" s="35"/>
      <c r="V89" s="35"/>
      <c r="W89" s="35"/>
      <c r="X89" s="35"/>
      <c r="Y89" s="35"/>
      <c r="Z89" s="35"/>
      <c r="AA89" s="35"/>
      <c r="AB89" s="35"/>
      <c r="AC89" s="35"/>
      <c r="AD89" s="35"/>
      <c r="AE89" s="35"/>
      <c r="AR89" s="205" t="s">
        <v>167</v>
      </c>
      <c r="AT89" s="205" t="s">
        <v>140</v>
      </c>
      <c r="AU89" s="205" t="s">
        <v>74</v>
      </c>
      <c r="AY89" s="14" t="s">
        <v>146</v>
      </c>
      <c r="BE89" s="206">
        <f>IF(N89="základní",J89,0)</f>
        <v>0</v>
      </c>
      <c r="BF89" s="206">
        <f>IF(N89="snížená",J89,0)</f>
        <v>0</v>
      </c>
      <c r="BG89" s="206">
        <f>IF(N89="zákl. přenesená",J89,0)</f>
        <v>0</v>
      </c>
      <c r="BH89" s="206">
        <f>IF(N89="sníž. přenesená",J89,0)</f>
        <v>0</v>
      </c>
      <c r="BI89" s="206">
        <f>IF(N89="nulová",J89,0)</f>
        <v>0</v>
      </c>
      <c r="BJ89" s="14" t="s">
        <v>81</v>
      </c>
      <c r="BK89" s="206">
        <f>ROUND(I89*H89,2)</f>
        <v>0</v>
      </c>
      <c r="BL89" s="14" t="s">
        <v>167</v>
      </c>
      <c r="BM89" s="205" t="s">
        <v>862</v>
      </c>
    </row>
    <row r="90" s="2" customFormat="1">
      <c r="A90" s="35"/>
      <c r="B90" s="36"/>
      <c r="C90" s="37"/>
      <c r="D90" s="207" t="s">
        <v>148</v>
      </c>
      <c r="E90" s="37"/>
      <c r="F90" s="208" t="s">
        <v>863</v>
      </c>
      <c r="G90" s="37"/>
      <c r="H90" s="37"/>
      <c r="I90" s="143"/>
      <c r="J90" s="37"/>
      <c r="K90" s="37"/>
      <c r="L90" s="41"/>
      <c r="M90" s="209"/>
      <c r="N90" s="210"/>
      <c r="O90" s="81"/>
      <c r="P90" s="81"/>
      <c r="Q90" s="81"/>
      <c r="R90" s="81"/>
      <c r="S90" s="81"/>
      <c r="T90" s="82"/>
      <c r="U90" s="35"/>
      <c r="V90" s="35"/>
      <c r="W90" s="35"/>
      <c r="X90" s="35"/>
      <c r="Y90" s="35"/>
      <c r="Z90" s="35"/>
      <c r="AA90" s="35"/>
      <c r="AB90" s="35"/>
      <c r="AC90" s="35"/>
      <c r="AD90" s="35"/>
      <c r="AE90" s="35"/>
      <c r="AT90" s="14" t="s">
        <v>148</v>
      </c>
      <c r="AU90" s="14" t="s">
        <v>74</v>
      </c>
    </row>
    <row r="91" s="2" customFormat="1">
      <c r="A91" s="35"/>
      <c r="B91" s="36"/>
      <c r="C91" s="37"/>
      <c r="D91" s="207" t="s">
        <v>150</v>
      </c>
      <c r="E91" s="37"/>
      <c r="F91" s="211" t="s">
        <v>864</v>
      </c>
      <c r="G91" s="37"/>
      <c r="H91" s="37"/>
      <c r="I91" s="143"/>
      <c r="J91" s="37"/>
      <c r="K91" s="37"/>
      <c r="L91" s="41"/>
      <c r="M91" s="209"/>
      <c r="N91" s="210"/>
      <c r="O91" s="81"/>
      <c r="P91" s="81"/>
      <c r="Q91" s="81"/>
      <c r="R91" s="81"/>
      <c r="S91" s="81"/>
      <c r="T91" s="82"/>
      <c r="U91" s="35"/>
      <c r="V91" s="35"/>
      <c r="W91" s="35"/>
      <c r="X91" s="35"/>
      <c r="Y91" s="35"/>
      <c r="Z91" s="35"/>
      <c r="AA91" s="35"/>
      <c r="AB91" s="35"/>
      <c r="AC91" s="35"/>
      <c r="AD91" s="35"/>
      <c r="AE91" s="35"/>
      <c r="AT91" s="14" t="s">
        <v>150</v>
      </c>
      <c r="AU91" s="14" t="s">
        <v>74</v>
      </c>
    </row>
    <row r="92" s="2" customFormat="1" ht="21.75" customHeight="1">
      <c r="A92" s="35"/>
      <c r="B92" s="36"/>
      <c r="C92" s="194" t="s">
        <v>170</v>
      </c>
      <c r="D92" s="194" t="s">
        <v>140</v>
      </c>
      <c r="E92" s="195" t="s">
        <v>865</v>
      </c>
      <c r="F92" s="196" t="s">
        <v>866</v>
      </c>
      <c r="G92" s="197" t="s">
        <v>166</v>
      </c>
      <c r="H92" s="198">
        <v>2343.1550000000002</v>
      </c>
      <c r="I92" s="199"/>
      <c r="J92" s="200">
        <f>ROUND(I92*H92,2)</f>
        <v>0</v>
      </c>
      <c r="K92" s="196" t="s">
        <v>144</v>
      </c>
      <c r="L92" s="41"/>
      <c r="M92" s="201" t="s">
        <v>19</v>
      </c>
      <c r="N92" s="202" t="s">
        <v>45</v>
      </c>
      <c r="O92" s="81"/>
      <c r="P92" s="203">
        <f>O92*H92</f>
        <v>0</v>
      </c>
      <c r="Q92" s="203">
        <v>0</v>
      </c>
      <c r="R92" s="203">
        <f>Q92*H92</f>
        <v>0</v>
      </c>
      <c r="S92" s="203">
        <v>0</v>
      </c>
      <c r="T92" s="204">
        <f>S92*H92</f>
        <v>0</v>
      </c>
      <c r="U92" s="35"/>
      <c r="V92" s="35"/>
      <c r="W92" s="35"/>
      <c r="X92" s="35"/>
      <c r="Y92" s="35"/>
      <c r="Z92" s="35"/>
      <c r="AA92" s="35"/>
      <c r="AB92" s="35"/>
      <c r="AC92" s="35"/>
      <c r="AD92" s="35"/>
      <c r="AE92" s="35"/>
      <c r="AR92" s="205" t="s">
        <v>167</v>
      </c>
      <c r="AT92" s="205" t="s">
        <v>140</v>
      </c>
      <c r="AU92" s="205" t="s">
        <v>74</v>
      </c>
      <c r="AY92" s="14" t="s">
        <v>146</v>
      </c>
      <c r="BE92" s="206">
        <f>IF(N92="základní",J92,0)</f>
        <v>0</v>
      </c>
      <c r="BF92" s="206">
        <f>IF(N92="snížená",J92,0)</f>
        <v>0</v>
      </c>
      <c r="BG92" s="206">
        <f>IF(N92="zákl. přenesená",J92,0)</f>
        <v>0</v>
      </c>
      <c r="BH92" s="206">
        <f>IF(N92="sníž. přenesená",J92,0)</f>
        <v>0</v>
      </c>
      <c r="BI92" s="206">
        <f>IF(N92="nulová",J92,0)</f>
        <v>0</v>
      </c>
      <c r="BJ92" s="14" t="s">
        <v>81</v>
      </c>
      <c r="BK92" s="206">
        <f>ROUND(I92*H92,2)</f>
        <v>0</v>
      </c>
      <c r="BL92" s="14" t="s">
        <v>167</v>
      </c>
      <c r="BM92" s="205" t="s">
        <v>867</v>
      </c>
    </row>
    <row r="93" s="2" customFormat="1">
      <c r="A93" s="35"/>
      <c r="B93" s="36"/>
      <c r="C93" s="37"/>
      <c r="D93" s="207" t="s">
        <v>148</v>
      </c>
      <c r="E93" s="37"/>
      <c r="F93" s="208" t="s">
        <v>868</v>
      </c>
      <c r="G93" s="37"/>
      <c r="H93" s="37"/>
      <c r="I93" s="143"/>
      <c r="J93" s="37"/>
      <c r="K93" s="37"/>
      <c r="L93" s="41"/>
      <c r="M93" s="209"/>
      <c r="N93" s="210"/>
      <c r="O93" s="81"/>
      <c r="P93" s="81"/>
      <c r="Q93" s="81"/>
      <c r="R93" s="81"/>
      <c r="S93" s="81"/>
      <c r="T93" s="82"/>
      <c r="U93" s="35"/>
      <c r="V93" s="35"/>
      <c r="W93" s="35"/>
      <c r="X93" s="35"/>
      <c r="Y93" s="35"/>
      <c r="Z93" s="35"/>
      <c r="AA93" s="35"/>
      <c r="AB93" s="35"/>
      <c r="AC93" s="35"/>
      <c r="AD93" s="35"/>
      <c r="AE93" s="35"/>
      <c r="AT93" s="14" t="s">
        <v>148</v>
      </c>
      <c r="AU93" s="14" t="s">
        <v>74</v>
      </c>
    </row>
    <row r="94" s="2" customFormat="1">
      <c r="A94" s="35"/>
      <c r="B94" s="36"/>
      <c r="C94" s="37"/>
      <c r="D94" s="207" t="s">
        <v>150</v>
      </c>
      <c r="E94" s="37"/>
      <c r="F94" s="211" t="s">
        <v>869</v>
      </c>
      <c r="G94" s="37"/>
      <c r="H94" s="37"/>
      <c r="I94" s="143"/>
      <c r="J94" s="37"/>
      <c r="K94" s="37"/>
      <c r="L94" s="41"/>
      <c r="M94" s="209"/>
      <c r="N94" s="210"/>
      <c r="O94" s="81"/>
      <c r="P94" s="81"/>
      <c r="Q94" s="81"/>
      <c r="R94" s="81"/>
      <c r="S94" s="81"/>
      <c r="T94" s="82"/>
      <c r="U94" s="35"/>
      <c r="V94" s="35"/>
      <c r="W94" s="35"/>
      <c r="X94" s="35"/>
      <c r="Y94" s="35"/>
      <c r="Z94" s="35"/>
      <c r="AA94" s="35"/>
      <c r="AB94" s="35"/>
      <c r="AC94" s="35"/>
      <c r="AD94" s="35"/>
      <c r="AE94" s="35"/>
      <c r="AT94" s="14" t="s">
        <v>150</v>
      </c>
      <c r="AU94" s="14" t="s">
        <v>74</v>
      </c>
    </row>
    <row r="95" s="2" customFormat="1" ht="33" customHeight="1">
      <c r="A95" s="35"/>
      <c r="B95" s="36"/>
      <c r="C95" s="194" t="s">
        <v>175</v>
      </c>
      <c r="D95" s="194" t="s">
        <v>140</v>
      </c>
      <c r="E95" s="195" t="s">
        <v>870</v>
      </c>
      <c r="F95" s="196" t="s">
        <v>871</v>
      </c>
      <c r="G95" s="197" t="s">
        <v>166</v>
      </c>
      <c r="H95" s="198">
        <v>1015</v>
      </c>
      <c r="I95" s="199"/>
      <c r="J95" s="200">
        <f>ROUND(I95*H95,2)</f>
        <v>0</v>
      </c>
      <c r="K95" s="196" t="s">
        <v>144</v>
      </c>
      <c r="L95" s="41"/>
      <c r="M95" s="201" t="s">
        <v>19</v>
      </c>
      <c r="N95" s="202" t="s">
        <v>45</v>
      </c>
      <c r="O95" s="81"/>
      <c r="P95" s="203">
        <f>O95*H95</f>
        <v>0</v>
      </c>
      <c r="Q95" s="203">
        <v>0</v>
      </c>
      <c r="R95" s="203">
        <f>Q95*H95</f>
        <v>0</v>
      </c>
      <c r="S95" s="203">
        <v>0</v>
      </c>
      <c r="T95" s="204">
        <f>S95*H95</f>
        <v>0</v>
      </c>
      <c r="U95" s="35"/>
      <c r="V95" s="35"/>
      <c r="W95" s="35"/>
      <c r="X95" s="35"/>
      <c r="Y95" s="35"/>
      <c r="Z95" s="35"/>
      <c r="AA95" s="35"/>
      <c r="AB95" s="35"/>
      <c r="AC95" s="35"/>
      <c r="AD95" s="35"/>
      <c r="AE95" s="35"/>
      <c r="AR95" s="205" t="s">
        <v>167</v>
      </c>
      <c r="AT95" s="205" t="s">
        <v>140</v>
      </c>
      <c r="AU95" s="205" t="s">
        <v>74</v>
      </c>
      <c r="AY95" s="14" t="s">
        <v>146</v>
      </c>
      <c r="BE95" s="206">
        <f>IF(N95="základní",J95,0)</f>
        <v>0</v>
      </c>
      <c r="BF95" s="206">
        <f>IF(N95="snížená",J95,0)</f>
        <v>0</v>
      </c>
      <c r="BG95" s="206">
        <f>IF(N95="zákl. přenesená",J95,0)</f>
        <v>0</v>
      </c>
      <c r="BH95" s="206">
        <f>IF(N95="sníž. přenesená",J95,0)</f>
        <v>0</v>
      </c>
      <c r="BI95" s="206">
        <f>IF(N95="nulová",J95,0)</f>
        <v>0</v>
      </c>
      <c r="BJ95" s="14" t="s">
        <v>81</v>
      </c>
      <c r="BK95" s="206">
        <f>ROUND(I95*H95,2)</f>
        <v>0</v>
      </c>
      <c r="BL95" s="14" t="s">
        <v>167</v>
      </c>
      <c r="BM95" s="205" t="s">
        <v>872</v>
      </c>
    </row>
    <row r="96" s="2" customFormat="1">
      <c r="A96" s="35"/>
      <c r="B96" s="36"/>
      <c r="C96" s="37"/>
      <c r="D96" s="207" t="s">
        <v>148</v>
      </c>
      <c r="E96" s="37"/>
      <c r="F96" s="208" t="s">
        <v>873</v>
      </c>
      <c r="G96" s="37"/>
      <c r="H96" s="37"/>
      <c r="I96" s="143"/>
      <c r="J96" s="37"/>
      <c r="K96" s="37"/>
      <c r="L96" s="41"/>
      <c r="M96" s="209"/>
      <c r="N96" s="210"/>
      <c r="O96" s="81"/>
      <c r="P96" s="81"/>
      <c r="Q96" s="81"/>
      <c r="R96" s="81"/>
      <c r="S96" s="81"/>
      <c r="T96" s="82"/>
      <c r="U96" s="35"/>
      <c r="V96" s="35"/>
      <c r="W96" s="35"/>
      <c r="X96" s="35"/>
      <c r="Y96" s="35"/>
      <c r="Z96" s="35"/>
      <c r="AA96" s="35"/>
      <c r="AB96" s="35"/>
      <c r="AC96" s="35"/>
      <c r="AD96" s="35"/>
      <c r="AE96" s="35"/>
      <c r="AT96" s="14" t="s">
        <v>148</v>
      </c>
      <c r="AU96" s="14" t="s">
        <v>74</v>
      </c>
    </row>
    <row r="97" s="2" customFormat="1">
      <c r="A97" s="35"/>
      <c r="B97" s="36"/>
      <c r="C97" s="37"/>
      <c r="D97" s="207" t="s">
        <v>150</v>
      </c>
      <c r="E97" s="37"/>
      <c r="F97" s="211" t="s">
        <v>874</v>
      </c>
      <c r="G97" s="37"/>
      <c r="H97" s="37"/>
      <c r="I97" s="143"/>
      <c r="J97" s="37"/>
      <c r="K97" s="37"/>
      <c r="L97" s="41"/>
      <c r="M97" s="209"/>
      <c r="N97" s="210"/>
      <c r="O97" s="81"/>
      <c r="P97" s="81"/>
      <c r="Q97" s="81"/>
      <c r="R97" s="81"/>
      <c r="S97" s="81"/>
      <c r="T97" s="82"/>
      <c r="U97" s="35"/>
      <c r="V97" s="35"/>
      <c r="W97" s="35"/>
      <c r="X97" s="35"/>
      <c r="Y97" s="35"/>
      <c r="Z97" s="35"/>
      <c r="AA97" s="35"/>
      <c r="AB97" s="35"/>
      <c r="AC97" s="35"/>
      <c r="AD97" s="35"/>
      <c r="AE97" s="35"/>
      <c r="AT97" s="14" t="s">
        <v>150</v>
      </c>
      <c r="AU97" s="14" t="s">
        <v>74</v>
      </c>
    </row>
    <row r="98" s="2" customFormat="1" ht="21.75" customHeight="1">
      <c r="A98" s="35"/>
      <c r="B98" s="36"/>
      <c r="C98" s="194" t="s">
        <v>182</v>
      </c>
      <c r="D98" s="194" t="s">
        <v>140</v>
      </c>
      <c r="E98" s="195" t="s">
        <v>875</v>
      </c>
      <c r="F98" s="196" t="s">
        <v>876</v>
      </c>
      <c r="G98" s="197" t="s">
        <v>166</v>
      </c>
      <c r="H98" s="198">
        <v>435</v>
      </c>
      <c r="I98" s="199"/>
      <c r="J98" s="200">
        <f>ROUND(I98*H98,2)</f>
        <v>0</v>
      </c>
      <c r="K98" s="196" t="s">
        <v>144</v>
      </c>
      <c r="L98" s="41"/>
      <c r="M98" s="201" t="s">
        <v>19</v>
      </c>
      <c r="N98" s="202" t="s">
        <v>45</v>
      </c>
      <c r="O98" s="81"/>
      <c r="P98" s="203">
        <f>O98*H98</f>
        <v>0</v>
      </c>
      <c r="Q98" s="203">
        <v>0</v>
      </c>
      <c r="R98" s="203">
        <f>Q98*H98</f>
        <v>0</v>
      </c>
      <c r="S98" s="203">
        <v>0</v>
      </c>
      <c r="T98" s="204">
        <f>S98*H98</f>
        <v>0</v>
      </c>
      <c r="U98" s="35"/>
      <c r="V98" s="35"/>
      <c r="W98" s="35"/>
      <c r="X98" s="35"/>
      <c r="Y98" s="35"/>
      <c r="Z98" s="35"/>
      <c r="AA98" s="35"/>
      <c r="AB98" s="35"/>
      <c r="AC98" s="35"/>
      <c r="AD98" s="35"/>
      <c r="AE98" s="35"/>
      <c r="AR98" s="205" t="s">
        <v>145</v>
      </c>
      <c r="AT98" s="205" t="s">
        <v>140</v>
      </c>
      <c r="AU98" s="205" t="s">
        <v>74</v>
      </c>
      <c r="AY98" s="14" t="s">
        <v>146</v>
      </c>
      <c r="BE98" s="206">
        <f>IF(N98="základní",J98,0)</f>
        <v>0</v>
      </c>
      <c r="BF98" s="206">
        <f>IF(N98="snížená",J98,0)</f>
        <v>0</v>
      </c>
      <c r="BG98" s="206">
        <f>IF(N98="zákl. přenesená",J98,0)</f>
        <v>0</v>
      </c>
      <c r="BH98" s="206">
        <f>IF(N98="sníž. přenesená",J98,0)</f>
        <v>0</v>
      </c>
      <c r="BI98" s="206">
        <f>IF(N98="nulová",J98,0)</f>
        <v>0</v>
      </c>
      <c r="BJ98" s="14" t="s">
        <v>81</v>
      </c>
      <c r="BK98" s="206">
        <f>ROUND(I98*H98,2)</f>
        <v>0</v>
      </c>
      <c r="BL98" s="14" t="s">
        <v>145</v>
      </c>
      <c r="BM98" s="205" t="s">
        <v>877</v>
      </c>
    </row>
    <row r="99" s="2" customFormat="1">
      <c r="A99" s="35"/>
      <c r="B99" s="36"/>
      <c r="C99" s="37"/>
      <c r="D99" s="207" t="s">
        <v>148</v>
      </c>
      <c r="E99" s="37"/>
      <c r="F99" s="208" t="s">
        <v>878</v>
      </c>
      <c r="G99" s="37"/>
      <c r="H99" s="37"/>
      <c r="I99" s="143"/>
      <c r="J99" s="37"/>
      <c r="K99" s="37"/>
      <c r="L99" s="41"/>
      <c r="M99" s="209"/>
      <c r="N99" s="210"/>
      <c r="O99" s="81"/>
      <c r="P99" s="81"/>
      <c r="Q99" s="81"/>
      <c r="R99" s="81"/>
      <c r="S99" s="81"/>
      <c r="T99" s="82"/>
      <c r="U99" s="35"/>
      <c r="V99" s="35"/>
      <c r="W99" s="35"/>
      <c r="X99" s="35"/>
      <c r="Y99" s="35"/>
      <c r="Z99" s="35"/>
      <c r="AA99" s="35"/>
      <c r="AB99" s="35"/>
      <c r="AC99" s="35"/>
      <c r="AD99" s="35"/>
      <c r="AE99" s="35"/>
      <c r="AT99" s="14" t="s">
        <v>148</v>
      </c>
      <c r="AU99" s="14" t="s">
        <v>74</v>
      </c>
    </row>
    <row r="100" s="2" customFormat="1">
      <c r="A100" s="35"/>
      <c r="B100" s="36"/>
      <c r="C100" s="37"/>
      <c r="D100" s="207" t="s">
        <v>150</v>
      </c>
      <c r="E100" s="37"/>
      <c r="F100" s="211" t="s">
        <v>879</v>
      </c>
      <c r="G100" s="37"/>
      <c r="H100" s="37"/>
      <c r="I100" s="143"/>
      <c r="J100" s="37"/>
      <c r="K100" s="37"/>
      <c r="L100" s="41"/>
      <c r="M100" s="209"/>
      <c r="N100" s="210"/>
      <c r="O100" s="81"/>
      <c r="P100" s="81"/>
      <c r="Q100" s="81"/>
      <c r="R100" s="81"/>
      <c r="S100" s="81"/>
      <c r="T100" s="82"/>
      <c r="U100" s="35"/>
      <c r="V100" s="35"/>
      <c r="W100" s="35"/>
      <c r="X100" s="35"/>
      <c r="Y100" s="35"/>
      <c r="Z100" s="35"/>
      <c r="AA100" s="35"/>
      <c r="AB100" s="35"/>
      <c r="AC100" s="35"/>
      <c r="AD100" s="35"/>
      <c r="AE100" s="35"/>
      <c r="AT100" s="14" t="s">
        <v>150</v>
      </c>
      <c r="AU100" s="14" t="s">
        <v>74</v>
      </c>
    </row>
    <row r="101" s="2" customFormat="1" ht="33" customHeight="1">
      <c r="A101" s="35"/>
      <c r="B101" s="36"/>
      <c r="C101" s="194" t="s">
        <v>190</v>
      </c>
      <c r="D101" s="194" t="s">
        <v>140</v>
      </c>
      <c r="E101" s="195" t="s">
        <v>880</v>
      </c>
      <c r="F101" s="196" t="s">
        <v>881</v>
      </c>
      <c r="G101" s="197" t="s">
        <v>143</v>
      </c>
      <c r="H101" s="198">
        <v>8</v>
      </c>
      <c r="I101" s="199"/>
      <c r="J101" s="200">
        <f>ROUND(I101*H101,2)</f>
        <v>0</v>
      </c>
      <c r="K101" s="196" t="s">
        <v>144</v>
      </c>
      <c r="L101" s="41"/>
      <c r="M101" s="201" t="s">
        <v>19</v>
      </c>
      <c r="N101" s="202" t="s">
        <v>45</v>
      </c>
      <c r="O101" s="81"/>
      <c r="P101" s="203">
        <f>O101*H101</f>
        <v>0</v>
      </c>
      <c r="Q101" s="203">
        <v>0</v>
      </c>
      <c r="R101" s="203">
        <f>Q101*H101</f>
        <v>0</v>
      </c>
      <c r="S101" s="203">
        <v>0</v>
      </c>
      <c r="T101" s="204">
        <f>S101*H101</f>
        <v>0</v>
      </c>
      <c r="U101" s="35"/>
      <c r="V101" s="35"/>
      <c r="W101" s="35"/>
      <c r="X101" s="35"/>
      <c r="Y101" s="35"/>
      <c r="Z101" s="35"/>
      <c r="AA101" s="35"/>
      <c r="AB101" s="35"/>
      <c r="AC101" s="35"/>
      <c r="AD101" s="35"/>
      <c r="AE101" s="35"/>
      <c r="AR101" s="205" t="s">
        <v>167</v>
      </c>
      <c r="AT101" s="205" t="s">
        <v>140</v>
      </c>
      <c r="AU101" s="205" t="s">
        <v>74</v>
      </c>
      <c r="AY101" s="14" t="s">
        <v>146</v>
      </c>
      <c r="BE101" s="206">
        <f>IF(N101="základní",J101,0)</f>
        <v>0</v>
      </c>
      <c r="BF101" s="206">
        <f>IF(N101="snížená",J101,0)</f>
        <v>0</v>
      </c>
      <c r="BG101" s="206">
        <f>IF(N101="zákl. přenesená",J101,0)</f>
        <v>0</v>
      </c>
      <c r="BH101" s="206">
        <f>IF(N101="sníž. přenesená",J101,0)</f>
        <v>0</v>
      </c>
      <c r="BI101" s="206">
        <f>IF(N101="nulová",J101,0)</f>
        <v>0</v>
      </c>
      <c r="BJ101" s="14" t="s">
        <v>81</v>
      </c>
      <c r="BK101" s="206">
        <f>ROUND(I101*H101,2)</f>
        <v>0</v>
      </c>
      <c r="BL101" s="14" t="s">
        <v>167</v>
      </c>
      <c r="BM101" s="205" t="s">
        <v>882</v>
      </c>
    </row>
    <row r="102" s="2" customFormat="1">
      <c r="A102" s="35"/>
      <c r="B102" s="36"/>
      <c r="C102" s="37"/>
      <c r="D102" s="207" t="s">
        <v>148</v>
      </c>
      <c r="E102" s="37"/>
      <c r="F102" s="208" t="s">
        <v>883</v>
      </c>
      <c r="G102" s="37"/>
      <c r="H102" s="37"/>
      <c r="I102" s="143"/>
      <c r="J102" s="37"/>
      <c r="K102" s="37"/>
      <c r="L102" s="41"/>
      <c r="M102" s="209"/>
      <c r="N102" s="210"/>
      <c r="O102" s="81"/>
      <c r="P102" s="81"/>
      <c r="Q102" s="81"/>
      <c r="R102" s="81"/>
      <c r="S102" s="81"/>
      <c r="T102" s="82"/>
      <c r="U102" s="35"/>
      <c r="V102" s="35"/>
      <c r="W102" s="35"/>
      <c r="X102" s="35"/>
      <c r="Y102" s="35"/>
      <c r="Z102" s="35"/>
      <c r="AA102" s="35"/>
      <c r="AB102" s="35"/>
      <c r="AC102" s="35"/>
      <c r="AD102" s="35"/>
      <c r="AE102" s="35"/>
      <c r="AT102" s="14" t="s">
        <v>148</v>
      </c>
      <c r="AU102" s="14" t="s">
        <v>74</v>
      </c>
    </row>
    <row r="103" s="2" customFormat="1">
      <c r="A103" s="35"/>
      <c r="B103" s="36"/>
      <c r="C103" s="37"/>
      <c r="D103" s="207" t="s">
        <v>150</v>
      </c>
      <c r="E103" s="37"/>
      <c r="F103" s="211" t="s">
        <v>884</v>
      </c>
      <c r="G103" s="37"/>
      <c r="H103" s="37"/>
      <c r="I103" s="143"/>
      <c r="J103" s="37"/>
      <c r="K103" s="37"/>
      <c r="L103" s="41"/>
      <c r="M103" s="209"/>
      <c r="N103" s="210"/>
      <c r="O103" s="81"/>
      <c r="P103" s="81"/>
      <c r="Q103" s="81"/>
      <c r="R103" s="81"/>
      <c r="S103" s="81"/>
      <c r="T103" s="82"/>
      <c r="U103" s="35"/>
      <c r="V103" s="35"/>
      <c r="W103" s="35"/>
      <c r="X103" s="35"/>
      <c r="Y103" s="35"/>
      <c r="Z103" s="35"/>
      <c r="AA103" s="35"/>
      <c r="AB103" s="35"/>
      <c r="AC103" s="35"/>
      <c r="AD103" s="35"/>
      <c r="AE103" s="35"/>
      <c r="AT103" s="14" t="s">
        <v>150</v>
      </c>
      <c r="AU103" s="14" t="s">
        <v>74</v>
      </c>
    </row>
    <row r="104" s="2" customFormat="1" ht="21.75" customHeight="1">
      <c r="A104" s="35"/>
      <c r="B104" s="36"/>
      <c r="C104" s="194" t="s">
        <v>196</v>
      </c>
      <c r="D104" s="194" t="s">
        <v>140</v>
      </c>
      <c r="E104" s="195" t="s">
        <v>885</v>
      </c>
      <c r="F104" s="196" t="s">
        <v>886</v>
      </c>
      <c r="G104" s="197" t="s">
        <v>143</v>
      </c>
      <c r="H104" s="198">
        <v>8</v>
      </c>
      <c r="I104" s="199"/>
      <c r="J104" s="200">
        <f>ROUND(I104*H104,2)</f>
        <v>0</v>
      </c>
      <c r="K104" s="196" t="s">
        <v>144</v>
      </c>
      <c r="L104" s="41"/>
      <c r="M104" s="201" t="s">
        <v>19</v>
      </c>
      <c r="N104" s="202" t="s">
        <v>45</v>
      </c>
      <c r="O104" s="81"/>
      <c r="P104" s="203">
        <f>O104*H104</f>
        <v>0</v>
      </c>
      <c r="Q104" s="203">
        <v>0</v>
      </c>
      <c r="R104" s="203">
        <f>Q104*H104</f>
        <v>0</v>
      </c>
      <c r="S104" s="203">
        <v>0</v>
      </c>
      <c r="T104" s="204">
        <f>S104*H104</f>
        <v>0</v>
      </c>
      <c r="U104" s="35"/>
      <c r="V104" s="35"/>
      <c r="W104" s="35"/>
      <c r="X104" s="35"/>
      <c r="Y104" s="35"/>
      <c r="Z104" s="35"/>
      <c r="AA104" s="35"/>
      <c r="AB104" s="35"/>
      <c r="AC104" s="35"/>
      <c r="AD104" s="35"/>
      <c r="AE104" s="35"/>
      <c r="AR104" s="205" t="s">
        <v>167</v>
      </c>
      <c r="AT104" s="205" t="s">
        <v>140</v>
      </c>
      <c r="AU104" s="205" t="s">
        <v>74</v>
      </c>
      <c r="AY104" s="14" t="s">
        <v>146</v>
      </c>
      <c r="BE104" s="206">
        <f>IF(N104="základní",J104,0)</f>
        <v>0</v>
      </c>
      <c r="BF104" s="206">
        <f>IF(N104="snížená",J104,0)</f>
        <v>0</v>
      </c>
      <c r="BG104" s="206">
        <f>IF(N104="zákl. přenesená",J104,0)</f>
        <v>0</v>
      </c>
      <c r="BH104" s="206">
        <f>IF(N104="sníž. přenesená",J104,0)</f>
        <v>0</v>
      </c>
      <c r="BI104" s="206">
        <f>IF(N104="nulová",J104,0)</f>
        <v>0</v>
      </c>
      <c r="BJ104" s="14" t="s">
        <v>81</v>
      </c>
      <c r="BK104" s="206">
        <f>ROUND(I104*H104,2)</f>
        <v>0</v>
      </c>
      <c r="BL104" s="14" t="s">
        <v>167</v>
      </c>
      <c r="BM104" s="205" t="s">
        <v>887</v>
      </c>
    </row>
    <row r="105" s="2" customFormat="1">
      <c r="A105" s="35"/>
      <c r="B105" s="36"/>
      <c r="C105" s="37"/>
      <c r="D105" s="207" t="s">
        <v>148</v>
      </c>
      <c r="E105" s="37"/>
      <c r="F105" s="208" t="s">
        <v>888</v>
      </c>
      <c r="G105" s="37"/>
      <c r="H105" s="37"/>
      <c r="I105" s="143"/>
      <c r="J105" s="37"/>
      <c r="K105" s="37"/>
      <c r="L105" s="41"/>
      <c r="M105" s="209"/>
      <c r="N105" s="210"/>
      <c r="O105" s="81"/>
      <c r="P105" s="81"/>
      <c r="Q105" s="81"/>
      <c r="R105" s="81"/>
      <c r="S105" s="81"/>
      <c r="T105" s="82"/>
      <c r="U105" s="35"/>
      <c r="V105" s="35"/>
      <c r="W105" s="35"/>
      <c r="X105" s="35"/>
      <c r="Y105" s="35"/>
      <c r="Z105" s="35"/>
      <c r="AA105" s="35"/>
      <c r="AB105" s="35"/>
      <c r="AC105" s="35"/>
      <c r="AD105" s="35"/>
      <c r="AE105" s="35"/>
      <c r="AT105" s="14" t="s">
        <v>148</v>
      </c>
      <c r="AU105" s="14" t="s">
        <v>74</v>
      </c>
    </row>
    <row r="106" s="2" customFormat="1">
      <c r="A106" s="35"/>
      <c r="B106" s="36"/>
      <c r="C106" s="37"/>
      <c r="D106" s="207" t="s">
        <v>150</v>
      </c>
      <c r="E106" s="37"/>
      <c r="F106" s="211" t="s">
        <v>889</v>
      </c>
      <c r="G106" s="37"/>
      <c r="H106" s="37"/>
      <c r="I106" s="143"/>
      <c r="J106" s="37"/>
      <c r="K106" s="37"/>
      <c r="L106" s="41"/>
      <c r="M106" s="244"/>
      <c r="N106" s="245"/>
      <c r="O106" s="246"/>
      <c r="P106" s="246"/>
      <c r="Q106" s="246"/>
      <c r="R106" s="246"/>
      <c r="S106" s="246"/>
      <c r="T106" s="247"/>
      <c r="U106" s="35"/>
      <c r="V106" s="35"/>
      <c r="W106" s="35"/>
      <c r="X106" s="35"/>
      <c r="Y106" s="35"/>
      <c r="Z106" s="35"/>
      <c r="AA106" s="35"/>
      <c r="AB106" s="35"/>
      <c r="AC106" s="35"/>
      <c r="AD106" s="35"/>
      <c r="AE106" s="35"/>
      <c r="AT106" s="14" t="s">
        <v>150</v>
      </c>
      <c r="AU106" s="14" t="s">
        <v>74</v>
      </c>
    </row>
    <row r="107" s="2" customFormat="1" ht="6.96" customHeight="1">
      <c r="A107" s="35"/>
      <c r="B107" s="56"/>
      <c r="C107" s="57"/>
      <c r="D107" s="57"/>
      <c r="E107" s="57"/>
      <c r="F107" s="57"/>
      <c r="G107" s="57"/>
      <c r="H107" s="57"/>
      <c r="I107" s="172"/>
      <c r="J107" s="57"/>
      <c r="K107" s="57"/>
      <c r="L107" s="41"/>
      <c r="M107" s="35"/>
      <c r="O107" s="35"/>
      <c r="P107" s="35"/>
      <c r="Q107" s="35"/>
      <c r="R107" s="35"/>
      <c r="S107" s="35"/>
      <c r="T107" s="35"/>
      <c r="U107" s="35"/>
      <c r="V107" s="35"/>
      <c r="W107" s="35"/>
      <c r="X107" s="35"/>
      <c r="Y107" s="35"/>
      <c r="Z107" s="35"/>
      <c r="AA107" s="35"/>
      <c r="AB107" s="35"/>
      <c r="AC107" s="35"/>
      <c r="AD107" s="35"/>
      <c r="AE107" s="35"/>
    </row>
  </sheetData>
  <sheetProtection sheet="1" autoFilter="0" formatColumns="0" formatRows="0" objects="1" scenarios="1" spinCount="100000" saltValue="zoPTlgbZxLOR5bgltleYnY1WHd+F15lkrQkWOJgcnTAIhNHcKN8ZHpIKBNic0TQPwvjgq7A3hyka+kLYLySfbg==" hashValue="BXClNp/ejBjxdxDpaa0RsMyXt3H/r2FEJ6H3TUR4vDD3oiSzYpy7MdrhCaGwPMPHh/D96ChpysDZgN2p7YtylQ==" algorithmName="SHA-512" password="CC35"/>
  <autoFilter ref="C78:K106"/>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117</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118</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16.5" customHeight="1">
      <c r="B7" s="17"/>
      <c r="E7" s="142" t="str">
        <f>'Rekapitulace stavby'!K6</f>
        <v>Oprava trati v úseku Štědrá - Toužim, Otročín - Bečov</v>
      </c>
      <c r="F7" s="141"/>
      <c r="G7" s="141"/>
      <c r="H7" s="141"/>
      <c r="I7" s="135"/>
      <c r="L7" s="17"/>
    </row>
    <row r="8" hidden="1" s="2" customFormat="1" ht="12" customHeight="1">
      <c r="A8" s="35"/>
      <c r="B8" s="41"/>
      <c r="C8" s="35"/>
      <c r="D8" s="141" t="s">
        <v>119</v>
      </c>
      <c r="E8" s="35"/>
      <c r="F8" s="35"/>
      <c r="G8" s="35"/>
      <c r="H8" s="35"/>
      <c r="I8" s="143"/>
      <c r="J8" s="35"/>
      <c r="K8" s="35"/>
      <c r="L8" s="144"/>
      <c r="S8" s="35"/>
      <c r="T8" s="35"/>
      <c r="U8" s="35"/>
      <c r="V8" s="35"/>
      <c r="W8" s="35"/>
      <c r="X8" s="35"/>
      <c r="Y8" s="35"/>
      <c r="Z8" s="35"/>
      <c r="AA8" s="35"/>
      <c r="AB8" s="35"/>
      <c r="AC8" s="35"/>
      <c r="AD8" s="35"/>
      <c r="AE8" s="35"/>
    </row>
    <row r="9" hidden="1" s="2" customFormat="1" ht="16.5" customHeight="1">
      <c r="A9" s="35"/>
      <c r="B9" s="41"/>
      <c r="C9" s="35"/>
      <c r="D9" s="35"/>
      <c r="E9" s="145" t="s">
        <v>890</v>
      </c>
      <c r="F9" s="35"/>
      <c r="G9" s="35"/>
      <c r="H9" s="35"/>
      <c r="I9" s="143"/>
      <c r="J9" s="35"/>
      <c r="K9" s="35"/>
      <c r="L9" s="144"/>
      <c r="S9" s="35"/>
      <c r="T9" s="35"/>
      <c r="U9" s="35"/>
      <c r="V9" s="35"/>
      <c r="W9" s="35"/>
      <c r="X9" s="35"/>
      <c r="Y9" s="35"/>
      <c r="Z9" s="35"/>
      <c r="AA9" s="35"/>
      <c r="AB9" s="35"/>
      <c r="AC9" s="35"/>
      <c r="AD9" s="35"/>
      <c r="AE9" s="35"/>
    </row>
    <row r="10" hidden="1" s="2" customFormat="1">
      <c r="A10" s="35"/>
      <c r="B10" s="41"/>
      <c r="C10" s="35"/>
      <c r="D10" s="35"/>
      <c r="E10" s="35"/>
      <c r="F10" s="35"/>
      <c r="G10" s="35"/>
      <c r="H10" s="35"/>
      <c r="I10" s="143"/>
      <c r="J10" s="35"/>
      <c r="K10" s="35"/>
      <c r="L10" s="144"/>
      <c r="S10" s="35"/>
      <c r="T10" s="35"/>
      <c r="U10" s="35"/>
      <c r="V10" s="35"/>
      <c r="W10" s="35"/>
      <c r="X10" s="35"/>
      <c r="Y10" s="35"/>
      <c r="Z10" s="35"/>
      <c r="AA10" s="35"/>
      <c r="AB10" s="35"/>
      <c r="AC10" s="35"/>
      <c r="AD10" s="35"/>
      <c r="AE10" s="35"/>
    </row>
    <row r="11" hidden="1" s="2" customFormat="1" ht="12" customHeight="1">
      <c r="A11" s="35"/>
      <c r="B11" s="41"/>
      <c r="C11" s="35"/>
      <c r="D11" s="141" t="s">
        <v>18</v>
      </c>
      <c r="E11" s="35"/>
      <c r="F11" s="130" t="s">
        <v>19</v>
      </c>
      <c r="G11" s="35"/>
      <c r="H11" s="35"/>
      <c r="I11" s="146" t="s">
        <v>20</v>
      </c>
      <c r="J11" s="130" t="s">
        <v>19</v>
      </c>
      <c r="K11" s="35"/>
      <c r="L11" s="144"/>
      <c r="S11" s="35"/>
      <c r="T11" s="35"/>
      <c r="U11" s="35"/>
      <c r="V11" s="35"/>
      <c r="W11" s="35"/>
      <c r="X11" s="35"/>
      <c r="Y11" s="35"/>
      <c r="Z11" s="35"/>
      <c r="AA11" s="35"/>
      <c r="AB11" s="35"/>
      <c r="AC11" s="35"/>
      <c r="AD11" s="35"/>
      <c r="AE11" s="35"/>
    </row>
    <row r="12" hidden="1" s="2" customFormat="1" ht="12" customHeight="1">
      <c r="A12" s="35"/>
      <c r="B12" s="41"/>
      <c r="C12" s="35"/>
      <c r="D12" s="141" t="s">
        <v>21</v>
      </c>
      <c r="E12" s="35"/>
      <c r="F12" s="130" t="s">
        <v>22</v>
      </c>
      <c r="G12" s="35"/>
      <c r="H12" s="35"/>
      <c r="I12" s="146" t="s">
        <v>23</v>
      </c>
      <c r="J12" s="147" t="str">
        <f>'Rekapitulace stavby'!AN8</f>
        <v>12. 3. 2020</v>
      </c>
      <c r="K12" s="35"/>
      <c r="L12" s="144"/>
      <c r="S12" s="35"/>
      <c r="T12" s="35"/>
      <c r="U12" s="35"/>
      <c r="V12" s="35"/>
      <c r="W12" s="35"/>
      <c r="X12" s="35"/>
      <c r="Y12" s="35"/>
      <c r="Z12" s="35"/>
      <c r="AA12" s="35"/>
      <c r="AB12" s="35"/>
      <c r="AC12" s="35"/>
      <c r="AD12" s="35"/>
      <c r="AE12" s="35"/>
    </row>
    <row r="13" hidden="1" s="2" customFormat="1" ht="10.8" customHeight="1">
      <c r="A13" s="35"/>
      <c r="B13" s="41"/>
      <c r="C13" s="35"/>
      <c r="D13" s="35"/>
      <c r="E13" s="35"/>
      <c r="F13" s="35"/>
      <c r="G13" s="35"/>
      <c r="H13" s="35"/>
      <c r="I13" s="143"/>
      <c r="J13" s="35"/>
      <c r="K13" s="35"/>
      <c r="L13" s="144"/>
      <c r="S13" s="35"/>
      <c r="T13" s="35"/>
      <c r="U13" s="35"/>
      <c r="V13" s="35"/>
      <c r="W13" s="35"/>
      <c r="X13" s="35"/>
      <c r="Y13" s="35"/>
      <c r="Z13" s="35"/>
      <c r="AA13" s="35"/>
      <c r="AB13" s="35"/>
      <c r="AC13" s="35"/>
      <c r="AD13" s="35"/>
      <c r="AE13" s="35"/>
    </row>
    <row r="14" hidden="1" s="2" customFormat="1" ht="12" customHeight="1">
      <c r="A14" s="35"/>
      <c r="B14" s="41"/>
      <c r="C14" s="35"/>
      <c r="D14" s="141" t="s">
        <v>25</v>
      </c>
      <c r="E14" s="35"/>
      <c r="F14" s="35"/>
      <c r="G14" s="35"/>
      <c r="H14" s="35"/>
      <c r="I14" s="146" t="s">
        <v>26</v>
      </c>
      <c r="J14" s="130" t="s">
        <v>27</v>
      </c>
      <c r="K14" s="35"/>
      <c r="L14" s="144"/>
      <c r="S14" s="35"/>
      <c r="T14" s="35"/>
      <c r="U14" s="35"/>
      <c r="V14" s="35"/>
      <c r="W14" s="35"/>
      <c r="X14" s="35"/>
      <c r="Y14" s="35"/>
      <c r="Z14" s="35"/>
      <c r="AA14" s="35"/>
      <c r="AB14" s="35"/>
      <c r="AC14" s="35"/>
      <c r="AD14" s="35"/>
      <c r="AE14" s="35"/>
    </row>
    <row r="15" hidden="1" s="2" customFormat="1" ht="18" customHeight="1">
      <c r="A15" s="35"/>
      <c r="B15" s="41"/>
      <c r="C15" s="35"/>
      <c r="D15" s="35"/>
      <c r="E15" s="130" t="s">
        <v>28</v>
      </c>
      <c r="F15" s="35"/>
      <c r="G15" s="35"/>
      <c r="H15" s="35"/>
      <c r="I15" s="146" t="s">
        <v>29</v>
      </c>
      <c r="J15" s="130" t="s">
        <v>30</v>
      </c>
      <c r="K15" s="35"/>
      <c r="L15" s="144"/>
      <c r="S15" s="35"/>
      <c r="T15" s="35"/>
      <c r="U15" s="35"/>
      <c r="V15" s="35"/>
      <c r="W15" s="35"/>
      <c r="X15" s="35"/>
      <c r="Y15" s="35"/>
      <c r="Z15" s="35"/>
      <c r="AA15" s="35"/>
      <c r="AB15" s="35"/>
      <c r="AC15" s="35"/>
      <c r="AD15" s="35"/>
      <c r="AE15" s="35"/>
    </row>
    <row r="16" hidden="1" s="2" customFormat="1" ht="6.96" customHeight="1">
      <c r="A16" s="35"/>
      <c r="B16" s="41"/>
      <c r="C16" s="35"/>
      <c r="D16" s="35"/>
      <c r="E16" s="35"/>
      <c r="F16" s="35"/>
      <c r="G16" s="35"/>
      <c r="H16" s="35"/>
      <c r="I16" s="143"/>
      <c r="J16" s="35"/>
      <c r="K16" s="35"/>
      <c r="L16" s="144"/>
      <c r="S16" s="35"/>
      <c r="T16" s="35"/>
      <c r="U16" s="35"/>
      <c r="V16" s="35"/>
      <c r="W16" s="35"/>
      <c r="X16" s="35"/>
      <c r="Y16" s="35"/>
      <c r="Z16" s="35"/>
      <c r="AA16" s="35"/>
      <c r="AB16" s="35"/>
      <c r="AC16" s="35"/>
      <c r="AD16" s="35"/>
      <c r="AE16" s="35"/>
    </row>
    <row r="17" hidden="1" s="2" customFormat="1" ht="12" customHeight="1">
      <c r="A17" s="35"/>
      <c r="B17" s="41"/>
      <c r="C17" s="35"/>
      <c r="D17" s="141" t="s">
        <v>31</v>
      </c>
      <c r="E17" s="35"/>
      <c r="F17" s="35"/>
      <c r="G17" s="35"/>
      <c r="H17" s="35"/>
      <c r="I17" s="146" t="s">
        <v>26</v>
      </c>
      <c r="J17" s="30" t="str">
        <f>'Rekapitulace stavby'!AN13</f>
        <v>Vyplň údaj</v>
      </c>
      <c r="K17" s="35"/>
      <c r="L17" s="144"/>
      <c r="S17" s="35"/>
      <c r="T17" s="35"/>
      <c r="U17" s="35"/>
      <c r="V17" s="35"/>
      <c r="W17" s="35"/>
      <c r="X17" s="35"/>
      <c r="Y17" s="35"/>
      <c r="Z17" s="35"/>
      <c r="AA17" s="35"/>
      <c r="AB17" s="35"/>
      <c r="AC17" s="35"/>
      <c r="AD17" s="35"/>
      <c r="AE17" s="35"/>
    </row>
    <row r="18" hidden="1" s="2" customFormat="1" ht="18" customHeight="1">
      <c r="A18" s="35"/>
      <c r="B18" s="41"/>
      <c r="C18" s="35"/>
      <c r="D18" s="35"/>
      <c r="E18" s="30" t="str">
        <f>'Rekapitulace stavby'!E14</f>
        <v>Vyplň údaj</v>
      </c>
      <c r="F18" s="130"/>
      <c r="G18" s="130"/>
      <c r="H18" s="130"/>
      <c r="I18" s="146" t="s">
        <v>29</v>
      </c>
      <c r="J18" s="30" t="str">
        <f>'Rekapitulace stavby'!AN14</f>
        <v>Vyplň údaj</v>
      </c>
      <c r="K18" s="35"/>
      <c r="L18" s="144"/>
      <c r="S18" s="35"/>
      <c r="T18" s="35"/>
      <c r="U18" s="35"/>
      <c r="V18" s="35"/>
      <c r="W18" s="35"/>
      <c r="X18" s="35"/>
      <c r="Y18" s="35"/>
      <c r="Z18" s="35"/>
      <c r="AA18" s="35"/>
      <c r="AB18" s="35"/>
      <c r="AC18" s="35"/>
      <c r="AD18" s="35"/>
      <c r="AE18" s="35"/>
    </row>
    <row r="19" hidden="1" s="2" customFormat="1" ht="6.96" customHeight="1">
      <c r="A19" s="35"/>
      <c r="B19" s="41"/>
      <c r="C19" s="35"/>
      <c r="D19" s="35"/>
      <c r="E19" s="35"/>
      <c r="F19" s="35"/>
      <c r="G19" s="35"/>
      <c r="H19" s="35"/>
      <c r="I19" s="143"/>
      <c r="J19" s="35"/>
      <c r="K19" s="35"/>
      <c r="L19" s="144"/>
      <c r="S19" s="35"/>
      <c r="T19" s="35"/>
      <c r="U19" s="35"/>
      <c r="V19" s="35"/>
      <c r="W19" s="35"/>
      <c r="X19" s="35"/>
      <c r="Y19" s="35"/>
      <c r="Z19" s="35"/>
      <c r="AA19" s="35"/>
      <c r="AB19" s="35"/>
      <c r="AC19" s="35"/>
      <c r="AD19" s="35"/>
      <c r="AE19" s="35"/>
    </row>
    <row r="20" hidden="1" s="2" customFormat="1" ht="12" customHeight="1">
      <c r="A20" s="35"/>
      <c r="B20" s="41"/>
      <c r="C20" s="35"/>
      <c r="D20" s="141" t="s">
        <v>33</v>
      </c>
      <c r="E20" s="35"/>
      <c r="F20" s="35"/>
      <c r="G20" s="35"/>
      <c r="H20" s="35"/>
      <c r="I20" s="146" t="s">
        <v>26</v>
      </c>
      <c r="J20" s="130" t="s">
        <v>19</v>
      </c>
      <c r="K20" s="35"/>
      <c r="L20" s="144"/>
      <c r="S20" s="35"/>
      <c r="T20" s="35"/>
      <c r="U20" s="35"/>
      <c r="V20" s="35"/>
      <c r="W20" s="35"/>
      <c r="X20" s="35"/>
      <c r="Y20" s="35"/>
      <c r="Z20" s="35"/>
      <c r="AA20" s="35"/>
      <c r="AB20" s="35"/>
      <c r="AC20" s="35"/>
      <c r="AD20" s="35"/>
      <c r="AE20" s="35"/>
    </row>
    <row r="21" hidden="1" s="2" customFormat="1" ht="18" customHeight="1">
      <c r="A21" s="35"/>
      <c r="B21" s="41"/>
      <c r="C21" s="35"/>
      <c r="D21" s="35"/>
      <c r="E21" s="130" t="s">
        <v>34</v>
      </c>
      <c r="F21" s="35"/>
      <c r="G21" s="35"/>
      <c r="H21" s="35"/>
      <c r="I21" s="146" t="s">
        <v>29</v>
      </c>
      <c r="J21" s="130" t="s">
        <v>19</v>
      </c>
      <c r="K21" s="35"/>
      <c r="L21" s="144"/>
      <c r="S21" s="35"/>
      <c r="T21" s="35"/>
      <c r="U21" s="35"/>
      <c r="V21" s="35"/>
      <c r="W21" s="35"/>
      <c r="X21" s="35"/>
      <c r="Y21" s="35"/>
      <c r="Z21" s="35"/>
      <c r="AA21" s="35"/>
      <c r="AB21" s="35"/>
      <c r="AC21" s="35"/>
      <c r="AD21" s="35"/>
      <c r="AE21" s="35"/>
    </row>
    <row r="22" hidden="1" s="2" customFormat="1" ht="6.96" customHeight="1">
      <c r="A22" s="35"/>
      <c r="B22" s="41"/>
      <c r="C22" s="35"/>
      <c r="D22" s="35"/>
      <c r="E22" s="35"/>
      <c r="F22" s="35"/>
      <c r="G22" s="35"/>
      <c r="H22" s="35"/>
      <c r="I22" s="143"/>
      <c r="J22" s="35"/>
      <c r="K22" s="35"/>
      <c r="L22" s="144"/>
      <c r="S22" s="35"/>
      <c r="T22" s="35"/>
      <c r="U22" s="35"/>
      <c r="V22" s="35"/>
      <c r="W22" s="35"/>
      <c r="X22" s="35"/>
      <c r="Y22" s="35"/>
      <c r="Z22" s="35"/>
      <c r="AA22" s="35"/>
      <c r="AB22" s="35"/>
      <c r="AC22" s="35"/>
      <c r="AD22" s="35"/>
      <c r="AE22" s="35"/>
    </row>
    <row r="23" hidden="1" s="2" customFormat="1" ht="12" customHeight="1">
      <c r="A23" s="35"/>
      <c r="B23" s="41"/>
      <c r="C23" s="35"/>
      <c r="D23" s="141" t="s">
        <v>36</v>
      </c>
      <c r="E23" s="35"/>
      <c r="F23" s="35"/>
      <c r="G23" s="35"/>
      <c r="H23" s="35"/>
      <c r="I23" s="146" t="s">
        <v>26</v>
      </c>
      <c r="J23" s="130" t="s">
        <v>19</v>
      </c>
      <c r="K23" s="35"/>
      <c r="L23" s="144"/>
      <c r="S23" s="35"/>
      <c r="T23" s="35"/>
      <c r="U23" s="35"/>
      <c r="V23" s="35"/>
      <c r="W23" s="35"/>
      <c r="X23" s="35"/>
      <c r="Y23" s="35"/>
      <c r="Z23" s="35"/>
      <c r="AA23" s="35"/>
      <c r="AB23" s="35"/>
      <c r="AC23" s="35"/>
      <c r="AD23" s="35"/>
      <c r="AE23" s="35"/>
    </row>
    <row r="24" hidden="1" s="2" customFormat="1" ht="18" customHeight="1">
      <c r="A24" s="35"/>
      <c r="B24" s="41"/>
      <c r="C24" s="35"/>
      <c r="D24" s="35"/>
      <c r="E24" s="130" t="s">
        <v>37</v>
      </c>
      <c r="F24" s="35"/>
      <c r="G24" s="35"/>
      <c r="H24" s="35"/>
      <c r="I24" s="146" t="s">
        <v>29</v>
      </c>
      <c r="J24" s="130" t="s">
        <v>19</v>
      </c>
      <c r="K24" s="35"/>
      <c r="L24" s="144"/>
      <c r="S24" s="35"/>
      <c r="T24" s="35"/>
      <c r="U24" s="35"/>
      <c r="V24" s="35"/>
      <c r="W24" s="35"/>
      <c r="X24" s="35"/>
      <c r="Y24" s="35"/>
      <c r="Z24" s="35"/>
      <c r="AA24" s="35"/>
      <c r="AB24" s="35"/>
      <c r="AC24" s="35"/>
      <c r="AD24" s="35"/>
      <c r="AE24" s="35"/>
    </row>
    <row r="25" hidden="1" s="2" customFormat="1" ht="6.96" customHeight="1">
      <c r="A25" s="35"/>
      <c r="B25" s="41"/>
      <c r="C25" s="35"/>
      <c r="D25" s="35"/>
      <c r="E25" s="35"/>
      <c r="F25" s="35"/>
      <c r="G25" s="35"/>
      <c r="H25" s="35"/>
      <c r="I25" s="143"/>
      <c r="J25" s="35"/>
      <c r="K25" s="35"/>
      <c r="L25" s="144"/>
      <c r="S25" s="35"/>
      <c r="T25" s="35"/>
      <c r="U25" s="35"/>
      <c r="V25" s="35"/>
      <c r="W25" s="35"/>
      <c r="X25" s="35"/>
      <c r="Y25" s="35"/>
      <c r="Z25" s="35"/>
      <c r="AA25" s="35"/>
      <c r="AB25" s="35"/>
      <c r="AC25" s="35"/>
      <c r="AD25" s="35"/>
      <c r="AE25" s="35"/>
    </row>
    <row r="26" hidden="1" s="2" customFormat="1" ht="12" customHeight="1">
      <c r="A26" s="35"/>
      <c r="B26" s="41"/>
      <c r="C26" s="35"/>
      <c r="D26" s="141" t="s">
        <v>38</v>
      </c>
      <c r="E26" s="35"/>
      <c r="F26" s="35"/>
      <c r="G26" s="35"/>
      <c r="H26" s="35"/>
      <c r="I26" s="143"/>
      <c r="J26" s="35"/>
      <c r="K26" s="35"/>
      <c r="L26" s="144"/>
      <c r="S26" s="35"/>
      <c r="T26" s="35"/>
      <c r="U26" s="35"/>
      <c r="V26" s="35"/>
      <c r="W26" s="35"/>
      <c r="X26" s="35"/>
      <c r="Y26" s="35"/>
      <c r="Z26" s="35"/>
      <c r="AA26" s="35"/>
      <c r="AB26" s="35"/>
      <c r="AC26" s="35"/>
      <c r="AD26" s="35"/>
      <c r="AE26" s="35"/>
    </row>
    <row r="27" hidden="1" s="8" customFormat="1" ht="83.25" customHeight="1">
      <c r="A27" s="148"/>
      <c r="B27" s="149"/>
      <c r="C27" s="148"/>
      <c r="D27" s="148"/>
      <c r="E27" s="150" t="s">
        <v>39</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5"/>
      <c r="B28" s="41"/>
      <c r="C28" s="35"/>
      <c r="D28" s="35"/>
      <c r="E28" s="35"/>
      <c r="F28" s="35"/>
      <c r="G28" s="35"/>
      <c r="H28" s="35"/>
      <c r="I28" s="143"/>
      <c r="J28" s="35"/>
      <c r="K28" s="35"/>
      <c r="L28" s="144"/>
      <c r="S28" s="35"/>
      <c r="T28" s="35"/>
      <c r="U28" s="35"/>
      <c r="V28" s="35"/>
      <c r="W28" s="35"/>
      <c r="X28" s="35"/>
      <c r="Y28" s="35"/>
      <c r="Z28" s="35"/>
      <c r="AA28" s="35"/>
      <c r="AB28" s="35"/>
      <c r="AC28" s="35"/>
      <c r="AD28" s="35"/>
      <c r="AE28" s="35"/>
    </row>
    <row r="29" hidden="1" s="2" customFormat="1" ht="6.96" customHeight="1">
      <c r="A29" s="35"/>
      <c r="B29" s="41"/>
      <c r="C29" s="35"/>
      <c r="D29" s="153"/>
      <c r="E29" s="153"/>
      <c r="F29" s="153"/>
      <c r="G29" s="153"/>
      <c r="H29" s="153"/>
      <c r="I29" s="154"/>
      <c r="J29" s="153"/>
      <c r="K29" s="153"/>
      <c r="L29" s="144"/>
      <c r="S29" s="35"/>
      <c r="T29" s="35"/>
      <c r="U29" s="35"/>
      <c r="V29" s="35"/>
      <c r="W29" s="35"/>
      <c r="X29" s="35"/>
      <c r="Y29" s="35"/>
      <c r="Z29" s="35"/>
      <c r="AA29" s="35"/>
      <c r="AB29" s="35"/>
      <c r="AC29" s="35"/>
      <c r="AD29" s="35"/>
      <c r="AE29" s="35"/>
    </row>
    <row r="30" hidden="1" s="2" customFormat="1" ht="25.44" customHeight="1">
      <c r="A30" s="35"/>
      <c r="B30" s="41"/>
      <c r="C30" s="35"/>
      <c r="D30" s="155" t="s">
        <v>40</v>
      </c>
      <c r="E30" s="35"/>
      <c r="F30" s="35"/>
      <c r="G30" s="35"/>
      <c r="H30" s="35"/>
      <c r="I30" s="143"/>
      <c r="J30" s="156">
        <f>ROUND(J79, 2)</f>
        <v>0</v>
      </c>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14.4" customHeight="1">
      <c r="A32" s="35"/>
      <c r="B32" s="41"/>
      <c r="C32" s="35"/>
      <c r="D32" s="35"/>
      <c r="E32" s="35"/>
      <c r="F32" s="157" t="s">
        <v>42</v>
      </c>
      <c r="G32" s="35"/>
      <c r="H32" s="35"/>
      <c r="I32" s="158" t="s">
        <v>41</v>
      </c>
      <c r="J32" s="157" t="s">
        <v>43</v>
      </c>
      <c r="K32" s="35"/>
      <c r="L32" s="144"/>
      <c r="S32" s="35"/>
      <c r="T32" s="35"/>
      <c r="U32" s="35"/>
      <c r="V32" s="35"/>
      <c r="W32" s="35"/>
      <c r="X32" s="35"/>
      <c r="Y32" s="35"/>
      <c r="Z32" s="35"/>
      <c r="AA32" s="35"/>
      <c r="AB32" s="35"/>
      <c r="AC32" s="35"/>
      <c r="AD32" s="35"/>
      <c r="AE32" s="35"/>
    </row>
    <row r="33" hidden="1" s="2" customFormat="1" ht="14.4" customHeight="1">
      <c r="A33" s="35"/>
      <c r="B33" s="41"/>
      <c r="C33" s="35"/>
      <c r="D33" s="159" t="s">
        <v>44</v>
      </c>
      <c r="E33" s="141" t="s">
        <v>45</v>
      </c>
      <c r="F33" s="160">
        <f>ROUND((SUM(BE79:BE102)),  2)</f>
        <v>0</v>
      </c>
      <c r="G33" s="35"/>
      <c r="H33" s="35"/>
      <c r="I33" s="161">
        <v>0.20999999999999999</v>
      </c>
      <c r="J33" s="160">
        <f>ROUND(((SUM(BE79:BE102))*I33),  2)</f>
        <v>0</v>
      </c>
      <c r="K33" s="35"/>
      <c r="L33" s="144"/>
      <c r="S33" s="35"/>
      <c r="T33" s="35"/>
      <c r="U33" s="35"/>
      <c r="V33" s="35"/>
      <c r="W33" s="35"/>
      <c r="X33" s="35"/>
      <c r="Y33" s="35"/>
      <c r="Z33" s="35"/>
      <c r="AA33" s="35"/>
      <c r="AB33" s="35"/>
      <c r="AC33" s="35"/>
      <c r="AD33" s="35"/>
      <c r="AE33" s="35"/>
    </row>
    <row r="34" hidden="1" s="2" customFormat="1" ht="14.4" customHeight="1">
      <c r="A34" s="35"/>
      <c r="B34" s="41"/>
      <c r="C34" s="35"/>
      <c r="D34" s="35"/>
      <c r="E34" s="141" t="s">
        <v>46</v>
      </c>
      <c r="F34" s="160">
        <f>ROUND((SUM(BF79:BF102)),  2)</f>
        <v>0</v>
      </c>
      <c r="G34" s="35"/>
      <c r="H34" s="35"/>
      <c r="I34" s="161">
        <v>0.14999999999999999</v>
      </c>
      <c r="J34" s="160">
        <f>ROUND(((SUM(BF79:BF102))*I34),  2)</f>
        <v>0</v>
      </c>
      <c r="K34" s="35"/>
      <c r="L34" s="144"/>
      <c r="S34" s="35"/>
      <c r="T34" s="35"/>
      <c r="U34" s="35"/>
      <c r="V34" s="35"/>
      <c r="W34" s="35"/>
      <c r="X34" s="35"/>
      <c r="Y34" s="35"/>
      <c r="Z34" s="35"/>
      <c r="AA34" s="35"/>
      <c r="AB34" s="35"/>
      <c r="AC34" s="35"/>
      <c r="AD34" s="35"/>
      <c r="AE34" s="35"/>
    </row>
    <row r="35" hidden="1" s="2" customFormat="1" ht="14.4" customHeight="1">
      <c r="A35" s="35"/>
      <c r="B35" s="41"/>
      <c r="C35" s="35"/>
      <c r="D35" s="35"/>
      <c r="E35" s="141" t="s">
        <v>47</v>
      </c>
      <c r="F35" s="160">
        <f>ROUND((SUM(BG79:BG102)),  2)</f>
        <v>0</v>
      </c>
      <c r="G35" s="35"/>
      <c r="H35" s="35"/>
      <c r="I35" s="161">
        <v>0.20999999999999999</v>
      </c>
      <c r="J35" s="160">
        <f>0</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48</v>
      </c>
      <c r="F36" s="160">
        <f>ROUND((SUM(BH79:BH102)),  2)</f>
        <v>0</v>
      </c>
      <c r="G36" s="35"/>
      <c r="H36" s="35"/>
      <c r="I36" s="161">
        <v>0.14999999999999999</v>
      </c>
      <c r="J36" s="160">
        <f>0</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49</v>
      </c>
      <c r="F37" s="160">
        <f>ROUND((SUM(BI79:BI102)),  2)</f>
        <v>0</v>
      </c>
      <c r="G37" s="35"/>
      <c r="H37" s="35"/>
      <c r="I37" s="161">
        <v>0</v>
      </c>
      <c r="J37" s="160">
        <f>0</f>
        <v>0</v>
      </c>
      <c r="K37" s="35"/>
      <c r="L37" s="144"/>
      <c r="S37" s="35"/>
      <c r="T37" s="35"/>
      <c r="U37" s="35"/>
      <c r="V37" s="35"/>
      <c r="W37" s="35"/>
      <c r="X37" s="35"/>
      <c r="Y37" s="35"/>
      <c r="Z37" s="35"/>
      <c r="AA37" s="35"/>
      <c r="AB37" s="35"/>
      <c r="AC37" s="35"/>
      <c r="AD37" s="35"/>
      <c r="AE37" s="35"/>
    </row>
    <row r="38" hidden="1" s="2" customFormat="1" ht="6.96" customHeight="1">
      <c r="A38" s="35"/>
      <c r="B38" s="41"/>
      <c r="C38" s="35"/>
      <c r="D38" s="35"/>
      <c r="E38" s="35"/>
      <c r="F38" s="35"/>
      <c r="G38" s="35"/>
      <c r="H38" s="35"/>
      <c r="I38" s="143"/>
      <c r="J38" s="35"/>
      <c r="K38" s="35"/>
      <c r="L38" s="144"/>
      <c r="S38" s="35"/>
      <c r="T38" s="35"/>
      <c r="U38" s="35"/>
      <c r="V38" s="35"/>
      <c r="W38" s="35"/>
      <c r="X38" s="35"/>
      <c r="Y38" s="35"/>
      <c r="Z38" s="35"/>
      <c r="AA38" s="35"/>
      <c r="AB38" s="35"/>
      <c r="AC38" s="35"/>
      <c r="AD38" s="35"/>
      <c r="AE38" s="35"/>
    </row>
    <row r="39" hidden="1" s="2" customFormat="1" ht="25.44" customHeight="1">
      <c r="A39" s="35"/>
      <c r="B39" s="41"/>
      <c r="C39" s="162"/>
      <c r="D39" s="163" t="s">
        <v>50</v>
      </c>
      <c r="E39" s="164"/>
      <c r="F39" s="164"/>
      <c r="G39" s="165" t="s">
        <v>51</v>
      </c>
      <c r="H39" s="166" t="s">
        <v>52</v>
      </c>
      <c r="I39" s="167"/>
      <c r="J39" s="168">
        <f>SUM(J30:J37)</f>
        <v>0</v>
      </c>
      <c r="K39" s="169"/>
      <c r="L39" s="144"/>
      <c r="S39" s="35"/>
      <c r="T39" s="35"/>
      <c r="U39" s="35"/>
      <c r="V39" s="35"/>
      <c r="W39" s="35"/>
      <c r="X39" s="35"/>
      <c r="Y39" s="35"/>
      <c r="Z39" s="35"/>
      <c r="AA39" s="35"/>
      <c r="AB39" s="35"/>
      <c r="AC39" s="35"/>
      <c r="AD39" s="35"/>
      <c r="AE39" s="35"/>
    </row>
    <row r="40" hidden="1" s="2" customFormat="1" ht="14.4" customHeight="1">
      <c r="A40" s="35"/>
      <c r="B40" s="170"/>
      <c r="C40" s="171"/>
      <c r="D40" s="171"/>
      <c r="E40" s="171"/>
      <c r="F40" s="171"/>
      <c r="G40" s="171"/>
      <c r="H40" s="171"/>
      <c r="I40" s="172"/>
      <c r="J40" s="171"/>
      <c r="K40" s="171"/>
      <c r="L40" s="144"/>
      <c r="S40" s="35"/>
      <c r="T40" s="35"/>
      <c r="U40" s="35"/>
      <c r="V40" s="35"/>
      <c r="W40" s="35"/>
      <c r="X40" s="35"/>
      <c r="Y40" s="35"/>
      <c r="Z40" s="35"/>
      <c r="AA40" s="35"/>
      <c r="AB40" s="35"/>
      <c r="AC40" s="35"/>
      <c r="AD40" s="35"/>
      <c r="AE40" s="35"/>
    </row>
    <row r="41" hidden="1"/>
    <row r="42" hidden="1"/>
    <row r="43" hidden="1"/>
    <row r="44" hidden="1" s="2" customFormat="1" ht="6.96" customHeight="1">
      <c r="A44" s="35"/>
      <c r="B44" s="173"/>
      <c r="C44" s="174"/>
      <c r="D44" s="174"/>
      <c r="E44" s="174"/>
      <c r="F44" s="174"/>
      <c r="G44" s="174"/>
      <c r="H44" s="174"/>
      <c r="I44" s="175"/>
      <c r="J44" s="174"/>
      <c r="K44" s="174"/>
      <c r="L44" s="144"/>
      <c r="S44" s="35"/>
      <c r="T44" s="35"/>
      <c r="U44" s="35"/>
      <c r="V44" s="35"/>
      <c r="W44" s="35"/>
      <c r="X44" s="35"/>
      <c r="Y44" s="35"/>
      <c r="Z44" s="35"/>
      <c r="AA44" s="35"/>
      <c r="AB44" s="35"/>
      <c r="AC44" s="35"/>
      <c r="AD44" s="35"/>
      <c r="AE44" s="35"/>
    </row>
    <row r="45" hidden="1" s="2" customFormat="1" ht="24.96" customHeight="1">
      <c r="A45" s="35"/>
      <c r="B45" s="36"/>
      <c r="C45" s="20" t="s">
        <v>123</v>
      </c>
      <c r="D45" s="37"/>
      <c r="E45" s="37"/>
      <c r="F45" s="37"/>
      <c r="G45" s="37"/>
      <c r="H45" s="37"/>
      <c r="I45" s="143"/>
      <c r="J45" s="37"/>
      <c r="K45" s="37"/>
      <c r="L45" s="144"/>
      <c r="S45" s="35"/>
      <c r="T45" s="35"/>
      <c r="U45" s="35"/>
      <c r="V45" s="35"/>
      <c r="W45" s="35"/>
      <c r="X45" s="35"/>
      <c r="Y45" s="35"/>
      <c r="Z45" s="35"/>
      <c r="AA45" s="35"/>
      <c r="AB45" s="35"/>
      <c r="AC45" s="35"/>
      <c r="AD45" s="35"/>
      <c r="AE45" s="35"/>
    </row>
    <row r="46" hidden="1" s="2" customFormat="1" ht="6.96" customHeight="1">
      <c r="A46" s="35"/>
      <c r="B46" s="36"/>
      <c r="C46" s="37"/>
      <c r="D46" s="37"/>
      <c r="E46" s="37"/>
      <c r="F46" s="37"/>
      <c r="G46" s="37"/>
      <c r="H46" s="37"/>
      <c r="I46" s="143"/>
      <c r="J46" s="37"/>
      <c r="K46" s="37"/>
      <c r="L46" s="144"/>
      <c r="S46" s="35"/>
      <c r="T46" s="35"/>
      <c r="U46" s="35"/>
      <c r="V46" s="35"/>
      <c r="W46" s="35"/>
      <c r="X46" s="35"/>
      <c r="Y46" s="35"/>
      <c r="Z46" s="35"/>
      <c r="AA46" s="35"/>
      <c r="AB46" s="35"/>
      <c r="AC46" s="35"/>
      <c r="AD46" s="35"/>
      <c r="AE46" s="35"/>
    </row>
    <row r="47" hidden="1" s="2" customFormat="1" ht="12" customHeight="1">
      <c r="A47" s="35"/>
      <c r="B47" s="36"/>
      <c r="C47" s="29" t="s">
        <v>16</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16.5" customHeight="1">
      <c r="A48" s="35"/>
      <c r="B48" s="36"/>
      <c r="C48" s="37"/>
      <c r="D48" s="37"/>
      <c r="E48" s="176" t="str">
        <f>E7</f>
        <v>Oprava trati v úseku Štědrá - Toužim, Otročín - Bečov</v>
      </c>
      <c r="F48" s="29"/>
      <c r="G48" s="29"/>
      <c r="H48" s="29"/>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119</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16.5" customHeight="1">
      <c r="A50" s="35"/>
      <c r="B50" s="36"/>
      <c r="C50" s="37"/>
      <c r="D50" s="37"/>
      <c r="E50" s="66" t="str">
        <f>E9</f>
        <v>A.5 - VON (Sborník SŽDC 2019)</v>
      </c>
      <c r="F50" s="37"/>
      <c r="G50" s="37"/>
      <c r="H50" s="37"/>
      <c r="I50" s="143"/>
      <c r="J50" s="37"/>
      <c r="K50" s="37"/>
      <c r="L50" s="144"/>
      <c r="S50" s="35"/>
      <c r="T50" s="35"/>
      <c r="U50" s="35"/>
      <c r="V50" s="35"/>
      <c r="W50" s="35"/>
      <c r="X50" s="35"/>
      <c r="Y50" s="35"/>
      <c r="Z50" s="35"/>
      <c r="AA50" s="35"/>
      <c r="AB50" s="35"/>
      <c r="AC50" s="35"/>
      <c r="AD50" s="35"/>
      <c r="AE50" s="35"/>
    </row>
    <row r="51" hidden="1" s="2" customFormat="1" ht="6.96" customHeight="1">
      <c r="A51" s="35"/>
      <c r="B51" s="36"/>
      <c r="C51" s="37"/>
      <c r="D51" s="37"/>
      <c r="E51" s="37"/>
      <c r="F51" s="37"/>
      <c r="G51" s="37"/>
      <c r="H51" s="37"/>
      <c r="I51" s="143"/>
      <c r="J51" s="37"/>
      <c r="K51" s="37"/>
      <c r="L51" s="144"/>
      <c r="S51" s="35"/>
      <c r="T51" s="35"/>
      <c r="U51" s="35"/>
      <c r="V51" s="35"/>
      <c r="W51" s="35"/>
      <c r="X51" s="35"/>
      <c r="Y51" s="35"/>
      <c r="Z51" s="35"/>
      <c r="AA51" s="35"/>
      <c r="AB51" s="35"/>
      <c r="AC51" s="35"/>
      <c r="AD51" s="35"/>
      <c r="AE51" s="35"/>
    </row>
    <row r="52" hidden="1" s="2" customFormat="1" ht="12" customHeight="1">
      <c r="A52" s="35"/>
      <c r="B52" s="36"/>
      <c r="C52" s="29" t="s">
        <v>21</v>
      </c>
      <c r="D52" s="37"/>
      <c r="E52" s="37"/>
      <c r="F52" s="24" t="str">
        <f>F12</f>
        <v>Štědrá - Toužim, Otročín - Bečov n. T.</v>
      </c>
      <c r="G52" s="37"/>
      <c r="H52" s="37"/>
      <c r="I52" s="146" t="s">
        <v>23</v>
      </c>
      <c r="J52" s="69" t="str">
        <f>IF(J12="","",J12)</f>
        <v>12. 3. 2020</v>
      </c>
      <c r="K52" s="37"/>
      <c r="L52" s="144"/>
      <c r="S52" s="35"/>
      <c r="T52" s="35"/>
      <c r="U52" s="35"/>
      <c r="V52" s="35"/>
      <c r="W52" s="35"/>
      <c r="X52" s="35"/>
      <c r="Y52" s="35"/>
      <c r="Z52" s="35"/>
      <c r="AA52" s="35"/>
      <c r="AB52" s="35"/>
      <c r="AC52" s="35"/>
      <c r="AD52" s="35"/>
      <c r="AE52" s="35"/>
    </row>
    <row r="53" hidden="1" s="2" customFormat="1" ht="6.96" customHeight="1">
      <c r="A53" s="35"/>
      <c r="B53" s="36"/>
      <c r="C53" s="37"/>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5.15" customHeight="1">
      <c r="A54" s="35"/>
      <c r="B54" s="36"/>
      <c r="C54" s="29" t="s">
        <v>25</v>
      </c>
      <c r="D54" s="37"/>
      <c r="E54" s="37"/>
      <c r="F54" s="24" t="str">
        <f>E15</f>
        <v>Správa železnic, s.o.; OŘ ÚNL - ST K. Vary</v>
      </c>
      <c r="G54" s="37"/>
      <c r="H54" s="37"/>
      <c r="I54" s="146" t="s">
        <v>33</v>
      </c>
      <c r="J54" s="33" t="str">
        <f>E21</f>
        <v xml:space="preserve"> </v>
      </c>
      <c r="K54" s="37"/>
      <c r="L54" s="144"/>
      <c r="S54" s="35"/>
      <c r="T54" s="35"/>
      <c r="U54" s="35"/>
      <c r="V54" s="35"/>
      <c r="W54" s="35"/>
      <c r="X54" s="35"/>
      <c r="Y54" s="35"/>
      <c r="Z54" s="35"/>
      <c r="AA54" s="35"/>
      <c r="AB54" s="35"/>
      <c r="AC54" s="35"/>
      <c r="AD54" s="35"/>
      <c r="AE54" s="35"/>
    </row>
    <row r="55" hidden="1" s="2" customFormat="1" ht="15.15" customHeight="1">
      <c r="A55" s="35"/>
      <c r="B55" s="36"/>
      <c r="C55" s="29" t="s">
        <v>31</v>
      </c>
      <c r="D55" s="37"/>
      <c r="E55" s="37"/>
      <c r="F55" s="24" t="str">
        <f>IF(E18="","",E18)</f>
        <v>Vyplň údaj</v>
      </c>
      <c r="G55" s="37"/>
      <c r="H55" s="37"/>
      <c r="I55" s="146" t="s">
        <v>36</v>
      </c>
      <c r="J55" s="33" t="str">
        <f>E24</f>
        <v>Monika Roztočilová</v>
      </c>
      <c r="K55" s="37"/>
      <c r="L55" s="144"/>
      <c r="S55" s="35"/>
      <c r="T55" s="35"/>
      <c r="U55" s="35"/>
      <c r="V55" s="35"/>
      <c r="W55" s="35"/>
      <c r="X55" s="35"/>
      <c r="Y55" s="35"/>
      <c r="Z55" s="35"/>
      <c r="AA55" s="35"/>
      <c r="AB55" s="35"/>
      <c r="AC55" s="35"/>
      <c r="AD55" s="35"/>
      <c r="AE55" s="35"/>
    </row>
    <row r="56" hidden="1" s="2" customFormat="1" ht="10.32" customHeight="1">
      <c r="A56" s="35"/>
      <c r="B56" s="36"/>
      <c r="C56" s="37"/>
      <c r="D56" s="37"/>
      <c r="E56" s="37"/>
      <c r="F56" s="37"/>
      <c r="G56" s="37"/>
      <c r="H56" s="37"/>
      <c r="I56" s="143"/>
      <c r="J56" s="37"/>
      <c r="K56" s="37"/>
      <c r="L56" s="144"/>
      <c r="S56" s="35"/>
      <c r="T56" s="35"/>
      <c r="U56" s="35"/>
      <c r="V56" s="35"/>
      <c r="W56" s="35"/>
      <c r="X56" s="35"/>
      <c r="Y56" s="35"/>
      <c r="Z56" s="35"/>
      <c r="AA56" s="35"/>
      <c r="AB56" s="35"/>
      <c r="AC56" s="35"/>
      <c r="AD56" s="35"/>
      <c r="AE56" s="35"/>
    </row>
    <row r="57" hidden="1" s="2" customFormat="1" ht="29.28" customHeight="1">
      <c r="A57" s="35"/>
      <c r="B57" s="36"/>
      <c r="C57" s="177" t="s">
        <v>124</v>
      </c>
      <c r="D57" s="178"/>
      <c r="E57" s="178"/>
      <c r="F57" s="178"/>
      <c r="G57" s="178"/>
      <c r="H57" s="178"/>
      <c r="I57" s="179"/>
      <c r="J57" s="180" t="s">
        <v>125</v>
      </c>
      <c r="K57" s="178"/>
      <c r="L57" s="144"/>
      <c r="S57" s="35"/>
      <c r="T57" s="35"/>
      <c r="U57" s="35"/>
      <c r="V57" s="35"/>
      <c r="W57" s="35"/>
      <c r="X57" s="35"/>
      <c r="Y57" s="35"/>
      <c r="Z57" s="35"/>
      <c r="AA57" s="35"/>
      <c r="AB57" s="35"/>
      <c r="AC57" s="35"/>
      <c r="AD57" s="35"/>
      <c r="AE57" s="35"/>
    </row>
    <row r="58" hidden="1" s="2" customFormat="1" ht="10.32" customHeight="1">
      <c r="A58" s="35"/>
      <c r="B58" s="36"/>
      <c r="C58" s="37"/>
      <c r="D58" s="37"/>
      <c r="E58" s="37"/>
      <c r="F58" s="37"/>
      <c r="G58" s="37"/>
      <c r="H58" s="37"/>
      <c r="I58" s="143"/>
      <c r="J58" s="37"/>
      <c r="K58" s="37"/>
      <c r="L58" s="144"/>
      <c r="S58" s="35"/>
      <c r="T58" s="35"/>
      <c r="U58" s="35"/>
      <c r="V58" s="35"/>
      <c r="W58" s="35"/>
      <c r="X58" s="35"/>
      <c r="Y58" s="35"/>
      <c r="Z58" s="35"/>
      <c r="AA58" s="35"/>
      <c r="AB58" s="35"/>
      <c r="AC58" s="35"/>
      <c r="AD58" s="35"/>
      <c r="AE58" s="35"/>
    </row>
    <row r="59" hidden="1" s="2" customFormat="1" ht="22.8" customHeight="1">
      <c r="A59" s="35"/>
      <c r="B59" s="36"/>
      <c r="C59" s="181" t="s">
        <v>72</v>
      </c>
      <c r="D59" s="37"/>
      <c r="E59" s="37"/>
      <c r="F59" s="37"/>
      <c r="G59" s="37"/>
      <c r="H59" s="37"/>
      <c r="I59" s="143"/>
      <c r="J59" s="99">
        <f>J79</f>
        <v>0</v>
      </c>
      <c r="K59" s="37"/>
      <c r="L59" s="144"/>
      <c r="S59" s="35"/>
      <c r="T59" s="35"/>
      <c r="U59" s="35"/>
      <c r="V59" s="35"/>
      <c r="W59" s="35"/>
      <c r="X59" s="35"/>
      <c r="Y59" s="35"/>
      <c r="Z59" s="35"/>
      <c r="AA59" s="35"/>
      <c r="AB59" s="35"/>
      <c r="AC59" s="35"/>
      <c r="AD59" s="35"/>
      <c r="AE59" s="35"/>
      <c r="AU59" s="14" t="s">
        <v>126</v>
      </c>
    </row>
    <row r="60" hidden="1" s="2" customFormat="1" ht="21.84"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6.96" customHeight="1">
      <c r="A61" s="35"/>
      <c r="B61" s="56"/>
      <c r="C61" s="57"/>
      <c r="D61" s="57"/>
      <c r="E61" s="57"/>
      <c r="F61" s="57"/>
      <c r="G61" s="57"/>
      <c r="H61" s="57"/>
      <c r="I61" s="172"/>
      <c r="J61" s="57"/>
      <c r="K61" s="57"/>
      <c r="L61" s="144"/>
      <c r="S61" s="35"/>
      <c r="T61" s="35"/>
      <c r="U61" s="35"/>
      <c r="V61" s="35"/>
      <c r="W61" s="35"/>
      <c r="X61" s="35"/>
      <c r="Y61" s="35"/>
      <c r="Z61" s="35"/>
      <c r="AA61" s="35"/>
      <c r="AB61" s="35"/>
      <c r="AC61" s="35"/>
      <c r="AD61" s="35"/>
      <c r="AE61" s="35"/>
    </row>
    <row r="62" hidden="1"/>
    <row r="63" hidden="1"/>
    <row r="64" hidden="1"/>
    <row r="65" s="2" customFormat="1" ht="6.96" customHeight="1">
      <c r="A65" s="35"/>
      <c r="B65" s="58"/>
      <c r="C65" s="59"/>
      <c r="D65" s="59"/>
      <c r="E65" s="59"/>
      <c r="F65" s="59"/>
      <c r="G65" s="59"/>
      <c r="H65" s="59"/>
      <c r="I65" s="175"/>
      <c r="J65" s="59"/>
      <c r="K65" s="59"/>
      <c r="L65" s="144"/>
      <c r="S65" s="35"/>
      <c r="T65" s="35"/>
      <c r="U65" s="35"/>
      <c r="V65" s="35"/>
      <c r="W65" s="35"/>
      <c r="X65" s="35"/>
      <c r="Y65" s="35"/>
      <c r="Z65" s="35"/>
      <c r="AA65" s="35"/>
      <c r="AB65" s="35"/>
      <c r="AC65" s="35"/>
      <c r="AD65" s="35"/>
      <c r="AE65" s="35"/>
    </row>
    <row r="66" s="2" customFormat="1" ht="24.96" customHeight="1">
      <c r="A66" s="35"/>
      <c r="B66" s="36"/>
      <c r="C66" s="20" t="s">
        <v>127</v>
      </c>
      <c r="D66" s="37"/>
      <c r="E66" s="37"/>
      <c r="F66" s="37"/>
      <c r="G66" s="37"/>
      <c r="H66" s="37"/>
      <c r="I66" s="143"/>
      <c r="J66" s="37"/>
      <c r="K66" s="37"/>
      <c r="L66" s="144"/>
      <c r="S66" s="35"/>
      <c r="T66" s="35"/>
      <c r="U66" s="35"/>
      <c r="V66" s="35"/>
      <c r="W66" s="35"/>
      <c r="X66" s="35"/>
      <c r="Y66" s="35"/>
      <c r="Z66" s="35"/>
      <c r="AA66" s="35"/>
      <c r="AB66" s="35"/>
      <c r="AC66" s="35"/>
      <c r="AD66" s="35"/>
      <c r="AE66" s="35"/>
    </row>
    <row r="67" s="2" customFormat="1" ht="6.96" customHeight="1">
      <c r="A67" s="35"/>
      <c r="B67" s="36"/>
      <c r="C67" s="37"/>
      <c r="D67" s="37"/>
      <c r="E67" s="37"/>
      <c r="F67" s="37"/>
      <c r="G67" s="37"/>
      <c r="H67" s="37"/>
      <c r="I67" s="143"/>
      <c r="J67" s="37"/>
      <c r="K67" s="37"/>
      <c r="L67" s="144"/>
      <c r="S67" s="35"/>
      <c r="T67" s="35"/>
      <c r="U67" s="35"/>
      <c r="V67" s="35"/>
      <c r="W67" s="35"/>
      <c r="X67" s="35"/>
      <c r="Y67" s="35"/>
      <c r="Z67" s="35"/>
      <c r="AA67" s="35"/>
      <c r="AB67" s="35"/>
      <c r="AC67" s="35"/>
      <c r="AD67" s="35"/>
      <c r="AE67" s="35"/>
    </row>
    <row r="68" s="2" customFormat="1" ht="12" customHeight="1">
      <c r="A68" s="35"/>
      <c r="B68" s="36"/>
      <c r="C68" s="29" t="s">
        <v>16</v>
      </c>
      <c r="D68" s="37"/>
      <c r="E68" s="37"/>
      <c r="F68" s="37"/>
      <c r="G68" s="37"/>
      <c r="H68" s="37"/>
      <c r="I68" s="143"/>
      <c r="J68" s="37"/>
      <c r="K68" s="37"/>
      <c r="L68" s="144"/>
      <c r="S68" s="35"/>
      <c r="T68" s="35"/>
      <c r="U68" s="35"/>
      <c r="V68" s="35"/>
      <c r="W68" s="35"/>
      <c r="X68" s="35"/>
      <c r="Y68" s="35"/>
      <c r="Z68" s="35"/>
      <c r="AA68" s="35"/>
      <c r="AB68" s="35"/>
      <c r="AC68" s="35"/>
      <c r="AD68" s="35"/>
      <c r="AE68" s="35"/>
    </row>
    <row r="69" s="2" customFormat="1" ht="16.5" customHeight="1">
      <c r="A69" s="35"/>
      <c r="B69" s="36"/>
      <c r="C69" s="37"/>
      <c r="D69" s="37"/>
      <c r="E69" s="176" t="str">
        <f>E7</f>
        <v>Oprava trati v úseku Štědrá - Toužim, Otročín - Bečov</v>
      </c>
      <c r="F69" s="29"/>
      <c r="G69" s="29"/>
      <c r="H69" s="29"/>
      <c r="I69" s="143"/>
      <c r="J69" s="37"/>
      <c r="K69" s="37"/>
      <c r="L69" s="144"/>
      <c r="S69" s="35"/>
      <c r="T69" s="35"/>
      <c r="U69" s="35"/>
      <c r="V69" s="35"/>
      <c r="W69" s="35"/>
      <c r="X69" s="35"/>
      <c r="Y69" s="35"/>
      <c r="Z69" s="35"/>
      <c r="AA69" s="35"/>
      <c r="AB69" s="35"/>
      <c r="AC69" s="35"/>
      <c r="AD69" s="35"/>
      <c r="AE69" s="35"/>
    </row>
    <row r="70" s="2" customFormat="1" ht="12" customHeight="1">
      <c r="A70" s="35"/>
      <c r="B70" s="36"/>
      <c r="C70" s="29" t="s">
        <v>119</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16.5" customHeight="1">
      <c r="A71" s="35"/>
      <c r="B71" s="36"/>
      <c r="C71" s="37"/>
      <c r="D71" s="37"/>
      <c r="E71" s="66" t="str">
        <f>E9</f>
        <v>A.5 - VON (Sborník SŽDC 2019)</v>
      </c>
      <c r="F71" s="37"/>
      <c r="G71" s="37"/>
      <c r="H71" s="37"/>
      <c r="I71" s="143"/>
      <c r="J71" s="37"/>
      <c r="K71" s="37"/>
      <c r="L71" s="144"/>
      <c r="S71" s="35"/>
      <c r="T71" s="35"/>
      <c r="U71" s="35"/>
      <c r="V71" s="35"/>
      <c r="W71" s="35"/>
      <c r="X71" s="35"/>
      <c r="Y71" s="35"/>
      <c r="Z71" s="35"/>
      <c r="AA71" s="35"/>
      <c r="AB71" s="35"/>
      <c r="AC71" s="35"/>
      <c r="AD71" s="35"/>
      <c r="AE71" s="35"/>
    </row>
    <row r="72" s="2" customFormat="1" ht="6.96" customHeight="1">
      <c r="A72" s="35"/>
      <c r="B72" s="36"/>
      <c r="C72" s="37"/>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12" customHeight="1">
      <c r="A73" s="35"/>
      <c r="B73" s="36"/>
      <c r="C73" s="29" t="s">
        <v>21</v>
      </c>
      <c r="D73" s="37"/>
      <c r="E73" s="37"/>
      <c r="F73" s="24" t="str">
        <f>F12</f>
        <v>Štědrá - Toužim, Otročín - Bečov n. T.</v>
      </c>
      <c r="G73" s="37"/>
      <c r="H73" s="37"/>
      <c r="I73" s="146" t="s">
        <v>23</v>
      </c>
      <c r="J73" s="69" t="str">
        <f>IF(J12="","",J12)</f>
        <v>12. 3. 2020</v>
      </c>
      <c r="K73" s="37"/>
      <c r="L73" s="144"/>
      <c r="S73" s="35"/>
      <c r="T73" s="35"/>
      <c r="U73" s="35"/>
      <c r="V73" s="35"/>
      <c r="W73" s="35"/>
      <c r="X73" s="35"/>
      <c r="Y73" s="35"/>
      <c r="Z73" s="35"/>
      <c r="AA73" s="35"/>
      <c r="AB73" s="35"/>
      <c r="AC73" s="35"/>
      <c r="AD73" s="35"/>
      <c r="AE73" s="35"/>
    </row>
    <row r="74" s="2" customFormat="1" ht="6.96" customHeight="1">
      <c r="A74" s="35"/>
      <c r="B74" s="36"/>
      <c r="C74" s="37"/>
      <c r="D74" s="37"/>
      <c r="E74" s="37"/>
      <c r="F74" s="37"/>
      <c r="G74" s="37"/>
      <c r="H74" s="37"/>
      <c r="I74" s="143"/>
      <c r="J74" s="37"/>
      <c r="K74" s="37"/>
      <c r="L74" s="144"/>
      <c r="S74" s="35"/>
      <c r="T74" s="35"/>
      <c r="U74" s="35"/>
      <c r="V74" s="35"/>
      <c r="W74" s="35"/>
      <c r="X74" s="35"/>
      <c r="Y74" s="35"/>
      <c r="Z74" s="35"/>
      <c r="AA74" s="35"/>
      <c r="AB74" s="35"/>
      <c r="AC74" s="35"/>
      <c r="AD74" s="35"/>
      <c r="AE74" s="35"/>
    </row>
    <row r="75" s="2" customFormat="1" ht="15.15" customHeight="1">
      <c r="A75" s="35"/>
      <c r="B75" s="36"/>
      <c r="C75" s="29" t="s">
        <v>25</v>
      </c>
      <c r="D75" s="37"/>
      <c r="E75" s="37"/>
      <c r="F75" s="24" t="str">
        <f>E15</f>
        <v>Správa železnic, s.o.; OŘ ÚNL - ST K. Vary</v>
      </c>
      <c r="G75" s="37"/>
      <c r="H75" s="37"/>
      <c r="I75" s="146" t="s">
        <v>33</v>
      </c>
      <c r="J75" s="33" t="str">
        <f>E21</f>
        <v xml:space="preserve"> </v>
      </c>
      <c r="K75" s="37"/>
      <c r="L75" s="144"/>
      <c r="S75" s="35"/>
      <c r="T75" s="35"/>
      <c r="U75" s="35"/>
      <c r="V75" s="35"/>
      <c r="W75" s="35"/>
      <c r="X75" s="35"/>
      <c r="Y75" s="35"/>
      <c r="Z75" s="35"/>
      <c r="AA75" s="35"/>
      <c r="AB75" s="35"/>
      <c r="AC75" s="35"/>
      <c r="AD75" s="35"/>
      <c r="AE75" s="35"/>
    </row>
    <row r="76" s="2" customFormat="1" ht="15.15" customHeight="1">
      <c r="A76" s="35"/>
      <c r="B76" s="36"/>
      <c r="C76" s="29" t="s">
        <v>31</v>
      </c>
      <c r="D76" s="37"/>
      <c r="E76" s="37"/>
      <c r="F76" s="24" t="str">
        <f>IF(E18="","",E18)</f>
        <v>Vyplň údaj</v>
      </c>
      <c r="G76" s="37"/>
      <c r="H76" s="37"/>
      <c r="I76" s="146" t="s">
        <v>36</v>
      </c>
      <c r="J76" s="33" t="str">
        <f>E24</f>
        <v>Monika Roztočilová</v>
      </c>
      <c r="K76" s="37"/>
      <c r="L76" s="144"/>
      <c r="S76" s="35"/>
      <c r="T76" s="35"/>
      <c r="U76" s="35"/>
      <c r="V76" s="35"/>
      <c r="W76" s="35"/>
      <c r="X76" s="35"/>
      <c r="Y76" s="35"/>
      <c r="Z76" s="35"/>
      <c r="AA76" s="35"/>
      <c r="AB76" s="35"/>
      <c r="AC76" s="35"/>
      <c r="AD76" s="35"/>
      <c r="AE76" s="35"/>
    </row>
    <row r="77" s="2" customFormat="1" ht="10.32" customHeight="1">
      <c r="A77" s="35"/>
      <c r="B77" s="36"/>
      <c r="C77" s="37"/>
      <c r="D77" s="37"/>
      <c r="E77" s="37"/>
      <c r="F77" s="37"/>
      <c r="G77" s="37"/>
      <c r="H77" s="37"/>
      <c r="I77" s="143"/>
      <c r="J77" s="37"/>
      <c r="K77" s="37"/>
      <c r="L77" s="144"/>
      <c r="S77" s="35"/>
      <c r="T77" s="35"/>
      <c r="U77" s="35"/>
      <c r="V77" s="35"/>
      <c r="W77" s="35"/>
      <c r="X77" s="35"/>
      <c r="Y77" s="35"/>
      <c r="Z77" s="35"/>
      <c r="AA77" s="35"/>
      <c r="AB77" s="35"/>
      <c r="AC77" s="35"/>
      <c r="AD77" s="35"/>
      <c r="AE77" s="35"/>
    </row>
    <row r="78" s="9" customFormat="1" ht="29.28" customHeight="1">
      <c r="A78" s="182"/>
      <c r="B78" s="183"/>
      <c r="C78" s="184" t="s">
        <v>128</v>
      </c>
      <c r="D78" s="185" t="s">
        <v>59</v>
      </c>
      <c r="E78" s="185" t="s">
        <v>55</v>
      </c>
      <c r="F78" s="185" t="s">
        <v>56</v>
      </c>
      <c r="G78" s="185" t="s">
        <v>129</v>
      </c>
      <c r="H78" s="185" t="s">
        <v>130</v>
      </c>
      <c r="I78" s="186" t="s">
        <v>131</v>
      </c>
      <c r="J78" s="185" t="s">
        <v>125</v>
      </c>
      <c r="K78" s="187" t="s">
        <v>132</v>
      </c>
      <c r="L78" s="188"/>
      <c r="M78" s="89" t="s">
        <v>19</v>
      </c>
      <c r="N78" s="90" t="s">
        <v>44</v>
      </c>
      <c r="O78" s="90" t="s">
        <v>133</v>
      </c>
      <c r="P78" s="90" t="s">
        <v>134</v>
      </c>
      <c r="Q78" s="90" t="s">
        <v>135</v>
      </c>
      <c r="R78" s="90" t="s">
        <v>136</v>
      </c>
      <c r="S78" s="90" t="s">
        <v>137</v>
      </c>
      <c r="T78" s="91" t="s">
        <v>138</v>
      </c>
      <c r="U78" s="182"/>
      <c r="V78" s="182"/>
      <c r="W78" s="182"/>
      <c r="X78" s="182"/>
      <c r="Y78" s="182"/>
      <c r="Z78" s="182"/>
      <c r="AA78" s="182"/>
      <c r="AB78" s="182"/>
      <c r="AC78" s="182"/>
      <c r="AD78" s="182"/>
      <c r="AE78" s="182"/>
    </row>
    <row r="79" s="2" customFormat="1" ht="22.8" customHeight="1">
      <c r="A79" s="35"/>
      <c r="B79" s="36"/>
      <c r="C79" s="96" t="s">
        <v>139</v>
      </c>
      <c r="D79" s="37"/>
      <c r="E79" s="37"/>
      <c r="F79" s="37"/>
      <c r="G79" s="37"/>
      <c r="H79" s="37"/>
      <c r="I79" s="143"/>
      <c r="J79" s="189">
        <f>BK79</f>
        <v>0</v>
      </c>
      <c r="K79" s="37"/>
      <c r="L79" s="41"/>
      <c r="M79" s="92"/>
      <c r="N79" s="190"/>
      <c r="O79" s="93"/>
      <c r="P79" s="191">
        <f>SUM(P80:P102)</f>
        <v>0</v>
      </c>
      <c r="Q79" s="93"/>
      <c r="R79" s="191">
        <f>SUM(R80:R102)</f>
        <v>0</v>
      </c>
      <c r="S79" s="93"/>
      <c r="T79" s="192">
        <f>SUM(T80:T102)</f>
        <v>0</v>
      </c>
      <c r="U79" s="35"/>
      <c r="V79" s="35"/>
      <c r="W79" s="35"/>
      <c r="X79" s="35"/>
      <c r="Y79" s="35"/>
      <c r="Z79" s="35"/>
      <c r="AA79" s="35"/>
      <c r="AB79" s="35"/>
      <c r="AC79" s="35"/>
      <c r="AD79" s="35"/>
      <c r="AE79" s="35"/>
      <c r="AT79" s="14" t="s">
        <v>73</v>
      </c>
      <c r="AU79" s="14" t="s">
        <v>126</v>
      </c>
      <c r="BK79" s="193">
        <f>SUM(BK80:BK102)</f>
        <v>0</v>
      </c>
    </row>
    <row r="80" s="2" customFormat="1" ht="55.5" customHeight="1">
      <c r="A80" s="35"/>
      <c r="B80" s="36"/>
      <c r="C80" s="194" t="s">
        <v>81</v>
      </c>
      <c r="D80" s="194" t="s">
        <v>140</v>
      </c>
      <c r="E80" s="195" t="s">
        <v>891</v>
      </c>
      <c r="F80" s="196" t="s">
        <v>892</v>
      </c>
      <c r="G80" s="197" t="s">
        <v>893</v>
      </c>
      <c r="H80" s="258"/>
      <c r="I80" s="199"/>
      <c r="J80" s="200">
        <f>ROUND(I80*H80,2)</f>
        <v>0</v>
      </c>
      <c r="K80" s="196" t="s">
        <v>144</v>
      </c>
      <c r="L80" s="41"/>
      <c r="M80" s="201" t="s">
        <v>19</v>
      </c>
      <c r="N80" s="202" t="s">
        <v>45</v>
      </c>
      <c r="O80" s="81"/>
      <c r="P80" s="203">
        <f>O80*H80</f>
        <v>0</v>
      </c>
      <c r="Q80" s="203">
        <v>0</v>
      </c>
      <c r="R80" s="203">
        <f>Q80*H80</f>
        <v>0</v>
      </c>
      <c r="S80" s="203">
        <v>0</v>
      </c>
      <c r="T80" s="204">
        <f>S80*H80</f>
        <v>0</v>
      </c>
      <c r="U80" s="35"/>
      <c r="V80" s="35"/>
      <c r="W80" s="35"/>
      <c r="X80" s="35"/>
      <c r="Y80" s="35"/>
      <c r="Z80" s="35"/>
      <c r="AA80" s="35"/>
      <c r="AB80" s="35"/>
      <c r="AC80" s="35"/>
      <c r="AD80" s="35"/>
      <c r="AE80" s="35"/>
      <c r="AR80" s="205" t="s">
        <v>145</v>
      </c>
      <c r="AT80" s="205" t="s">
        <v>140</v>
      </c>
      <c r="AU80" s="205" t="s">
        <v>74</v>
      </c>
      <c r="AY80" s="14" t="s">
        <v>146</v>
      </c>
      <c r="BE80" s="206">
        <f>IF(N80="základní",J80,0)</f>
        <v>0</v>
      </c>
      <c r="BF80" s="206">
        <f>IF(N80="snížená",J80,0)</f>
        <v>0</v>
      </c>
      <c r="BG80" s="206">
        <f>IF(N80="zákl. přenesená",J80,0)</f>
        <v>0</v>
      </c>
      <c r="BH80" s="206">
        <f>IF(N80="sníž. přenesená",J80,0)</f>
        <v>0</v>
      </c>
      <c r="BI80" s="206">
        <f>IF(N80="nulová",J80,0)</f>
        <v>0</v>
      </c>
      <c r="BJ80" s="14" t="s">
        <v>81</v>
      </c>
      <c r="BK80" s="206">
        <f>ROUND(I80*H80,2)</f>
        <v>0</v>
      </c>
      <c r="BL80" s="14" t="s">
        <v>145</v>
      </c>
      <c r="BM80" s="205" t="s">
        <v>894</v>
      </c>
    </row>
    <row r="81" s="2" customFormat="1">
      <c r="A81" s="35"/>
      <c r="B81" s="36"/>
      <c r="C81" s="37"/>
      <c r="D81" s="207" t="s">
        <v>148</v>
      </c>
      <c r="E81" s="37"/>
      <c r="F81" s="208" t="s">
        <v>892</v>
      </c>
      <c r="G81" s="37"/>
      <c r="H81" s="37"/>
      <c r="I81" s="143"/>
      <c r="J81" s="37"/>
      <c r="K81" s="37"/>
      <c r="L81" s="41"/>
      <c r="M81" s="209"/>
      <c r="N81" s="210"/>
      <c r="O81" s="81"/>
      <c r="P81" s="81"/>
      <c r="Q81" s="81"/>
      <c r="R81" s="81"/>
      <c r="S81" s="81"/>
      <c r="T81" s="82"/>
      <c r="U81" s="35"/>
      <c r="V81" s="35"/>
      <c r="W81" s="35"/>
      <c r="X81" s="35"/>
      <c r="Y81" s="35"/>
      <c r="Z81" s="35"/>
      <c r="AA81" s="35"/>
      <c r="AB81" s="35"/>
      <c r="AC81" s="35"/>
      <c r="AD81" s="35"/>
      <c r="AE81" s="35"/>
      <c r="AT81" s="14" t="s">
        <v>148</v>
      </c>
      <c r="AU81" s="14" t="s">
        <v>74</v>
      </c>
    </row>
    <row r="82" s="2" customFormat="1">
      <c r="A82" s="35"/>
      <c r="B82" s="36"/>
      <c r="C82" s="37"/>
      <c r="D82" s="207" t="s">
        <v>150</v>
      </c>
      <c r="E82" s="37"/>
      <c r="F82" s="211" t="s">
        <v>895</v>
      </c>
      <c r="G82" s="37"/>
      <c r="H82" s="37"/>
      <c r="I82" s="143"/>
      <c r="J82" s="37"/>
      <c r="K82" s="37"/>
      <c r="L82" s="41"/>
      <c r="M82" s="209"/>
      <c r="N82" s="210"/>
      <c r="O82" s="81"/>
      <c r="P82" s="81"/>
      <c r="Q82" s="81"/>
      <c r="R82" s="81"/>
      <c r="S82" s="81"/>
      <c r="T82" s="82"/>
      <c r="U82" s="35"/>
      <c r="V82" s="35"/>
      <c r="W82" s="35"/>
      <c r="X82" s="35"/>
      <c r="Y82" s="35"/>
      <c r="Z82" s="35"/>
      <c r="AA82" s="35"/>
      <c r="AB82" s="35"/>
      <c r="AC82" s="35"/>
      <c r="AD82" s="35"/>
      <c r="AE82" s="35"/>
      <c r="AT82" s="14" t="s">
        <v>150</v>
      </c>
      <c r="AU82" s="14" t="s">
        <v>74</v>
      </c>
    </row>
    <row r="83" s="2" customFormat="1" ht="21.75" customHeight="1">
      <c r="A83" s="35"/>
      <c r="B83" s="36"/>
      <c r="C83" s="194" t="s">
        <v>83</v>
      </c>
      <c r="D83" s="194" t="s">
        <v>140</v>
      </c>
      <c r="E83" s="195" t="s">
        <v>896</v>
      </c>
      <c r="F83" s="196" t="s">
        <v>897</v>
      </c>
      <c r="G83" s="197" t="s">
        <v>178</v>
      </c>
      <c r="H83" s="198">
        <v>15.034000000000001</v>
      </c>
      <c r="I83" s="199"/>
      <c r="J83" s="200">
        <f>ROUND(I83*H83,2)</f>
        <v>0</v>
      </c>
      <c r="K83" s="196" t="s">
        <v>144</v>
      </c>
      <c r="L83" s="41"/>
      <c r="M83" s="201" t="s">
        <v>19</v>
      </c>
      <c r="N83" s="202" t="s">
        <v>45</v>
      </c>
      <c r="O83" s="81"/>
      <c r="P83" s="203">
        <f>O83*H83</f>
        <v>0</v>
      </c>
      <c r="Q83" s="203">
        <v>0</v>
      </c>
      <c r="R83" s="203">
        <f>Q83*H83</f>
        <v>0</v>
      </c>
      <c r="S83" s="203">
        <v>0</v>
      </c>
      <c r="T83" s="204">
        <f>S83*H83</f>
        <v>0</v>
      </c>
      <c r="U83" s="35"/>
      <c r="V83" s="35"/>
      <c r="W83" s="35"/>
      <c r="X83" s="35"/>
      <c r="Y83" s="35"/>
      <c r="Z83" s="35"/>
      <c r="AA83" s="35"/>
      <c r="AB83" s="35"/>
      <c r="AC83" s="35"/>
      <c r="AD83" s="35"/>
      <c r="AE83" s="35"/>
      <c r="AR83" s="205" t="s">
        <v>145</v>
      </c>
      <c r="AT83" s="205" t="s">
        <v>140</v>
      </c>
      <c r="AU83" s="205" t="s">
        <v>74</v>
      </c>
      <c r="AY83" s="14" t="s">
        <v>146</v>
      </c>
      <c r="BE83" s="206">
        <f>IF(N83="základní",J83,0)</f>
        <v>0</v>
      </c>
      <c r="BF83" s="206">
        <f>IF(N83="snížená",J83,0)</f>
        <v>0</v>
      </c>
      <c r="BG83" s="206">
        <f>IF(N83="zákl. přenesená",J83,0)</f>
        <v>0</v>
      </c>
      <c r="BH83" s="206">
        <f>IF(N83="sníž. přenesená",J83,0)</f>
        <v>0</v>
      </c>
      <c r="BI83" s="206">
        <f>IF(N83="nulová",J83,0)</f>
        <v>0</v>
      </c>
      <c r="BJ83" s="14" t="s">
        <v>81</v>
      </c>
      <c r="BK83" s="206">
        <f>ROUND(I83*H83,2)</f>
        <v>0</v>
      </c>
      <c r="BL83" s="14" t="s">
        <v>145</v>
      </c>
      <c r="BM83" s="205" t="s">
        <v>898</v>
      </c>
    </row>
    <row r="84" s="2" customFormat="1">
      <c r="A84" s="35"/>
      <c r="B84" s="36"/>
      <c r="C84" s="37"/>
      <c r="D84" s="207" t="s">
        <v>148</v>
      </c>
      <c r="E84" s="37"/>
      <c r="F84" s="208" t="s">
        <v>899</v>
      </c>
      <c r="G84" s="37"/>
      <c r="H84" s="37"/>
      <c r="I84" s="143"/>
      <c r="J84" s="37"/>
      <c r="K84" s="37"/>
      <c r="L84" s="41"/>
      <c r="M84" s="209"/>
      <c r="N84" s="210"/>
      <c r="O84" s="81"/>
      <c r="P84" s="81"/>
      <c r="Q84" s="81"/>
      <c r="R84" s="81"/>
      <c r="S84" s="81"/>
      <c r="T84" s="82"/>
      <c r="U84" s="35"/>
      <c r="V84" s="35"/>
      <c r="W84" s="35"/>
      <c r="X84" s="35"/>
      <c r="Y84" s="35"/>
      <c r="Z84" s="35"/>
      <c r="AA84" s="35"/>
      <c r="AB84" s="35"/>
      <c r="AC84" s="35"/>
      <c r="AD84" s="35"/>
      <c r="AE84" s="35"/>
      <c r="AT84" s="14" t="s">
        <v>148</v>
      </c>
      <c r="AU84" s="14" t="s">
        <v>74</v>
      </c>
    </row>
    <row r="85" s="2" customFormat="1">
      <c r="A85" s="35"/>
      <c r="B85" s="36"/>
      <c r="C85" s="37"/>
      <c r="D85" s="207" t="s">
        <v>150</v>
      </c>
      <c r="E85" s="37"/>
      <c r="F85" s="211" t="s">
        <v>900</v>
      </c>
      <c r="G85" s="37"/>
      <c r="H85" s="37"/>
      <c r="I85" s="143"/>
      <c r="J85" s="37"/>
      <c r="K85" s="37"/>
      <c r="L85" s="41"/>
      <c r="M85" s="209"/>
      <c r="N85" s="210"/>
      <c r="O85" s="81"/>
      <c r="P85" s="81"/>
      <c r="Q85" s="81"/>
      <c r="R85" s="81"/>
      <c r="S85" s="81"/>
      <c r="T85" s="82"/>
      <c r="U85" s="35"/>
      <c r="V85" s="35"/>
      <c r="W85" s="35"/>
      <c r="X85" s="35"/>
      <c r="Y85" s="35"/>
      <c r="Z85" s="35"/>
      <c r="AA85" s="35"/>
      <c r="AB85" s="35"/>
      <c r="AC85" s="35"/>
      <c r="AD85" s="35"/>
      <c r="AE85" s="35"/>
      <c r="AT85" s="14" t="s">
        <v>150</v>
      </c>
      <c r="AU85" s="14" t="s">
        <v>74</v>
      </c>
    </row>
    <row r="86" s="2" customFormat="1" ht="21.75" customHeight="1">
      <c r="A86" s="35"/>
      <c r="B86" s="36"/>
      <c r="C86" s="194" t="s">
        <v>157</v>
      </c>
      <c r="D86" s="194" t="s">
        <v>140</v>
      </c>
      <c r="E86" s="195" t="s">
        <v>901</v>
      </c>
      <c r="F86" s="196" t="s">
        <v>902</v>
      </c>
      <c r="G86" s="197" t="s">
        <v>893</v>
      </c>
      <c r="H86" s="258"/>
      <c r="I86" s="199"/>
      <c r="J86" s="200">
        <f>ROUND(I86*H86,2)</f>
        <v>0</v>
      </c>
      <c r="K86" s="196" t="s">
        <v>144</v>
      </c>
      <c r="L86" s="41"/>
      <c r="M86" s="201" t="s">
        <v>19</v>
      </c>
      <c r="N86" s="202" t="s">
        <v>45</v>
      </c>
      <c r="O86" s="81"/>
      <c r="P86" s="203">
        <f>O86*H86</f>
        <v>0</v>
      </c>
      <c r="Q86" s="203">
        <v>0</v>
      </c>
      <c r="R86" s="203">
        <f>Q86*H86</f>
        <v>0</v>
      </c>
      <c r="S86" s="203">
        <v>0</v>
      </c>
      <c r="T86" s="204">
        <f>S86*H86</f>
        <v>0</v>
      </c>
      <c r="U86" s="35"/>
      <c r="V86" s="35"/>
      <c r="W86" s="35"/>
      <c r="X86" s="35"/>
      <c r="Y86" s="35"/>
      <c r="Z86" s="35"/>
      <c r="AA86" s="35"/>
      <c r="AB86" s="35"/>
      <c r="AC86" s="35"/>
      <c r="AD86" s="35"/>
      <c r="AE86" s="35"/>
      <c r="AR86" s="205" t="s">
        <v>145</v>
      </c>
      <c r="AT86" s="205" t="s">
        <v>140</v>
      </c>
      <c r="AU86" s="205" t="s">
        <v>74</v>
      </c>
      <c r="AY86" s="14" t="s">
        <v>146</v>
      </c>
      <c r="BE86" s="206">
        <f>IF(N86="základní",J86,0)</f>
        <v>0</v>
      </c>
      <c r="BF86" s="206">
        <f>IF(N86="snížená",J86,0)</f>
        <v>0</v>
      </c>
      <c r="BG86" s="206">
        <f>IF(N86="zákl. přenesená",J86,0)</f>
        <v>0</v>
      </c>
      <c r="BH86" s="206">
        <f>IF(N86="sníž. přenesená",J86,0)</f>
        <v>0</v>
      </c>
      <c r="BI86" s="206">
        <f>IF(N86="nulová",J86,0)</f>
        <v>0</v>
      </c>
      <c r="BJ86" s="14" t="s">
        <v>81</v>
      </c>
      <c r="BK86" s="206">
        <f>ROUND(I86*H86,2)</f>
        <v>0</v>
      </c>
      <c r="BL86" s="14" t="s">
        <v>145</v>
      </c>
      <c r="BM86" s="205" t="s">
        <v>903</v>
      </c>
    </row>
    <row r="87" s="2" customFormat="1">
      <c r="A87" s="35"/>
      <c r="B87" s="36"/>
      <c r="C87" s="37"/>
      <c r="D87" s="207" t="s">
        <v>148</v>
      </c>
      <c r="E87" s="37"/>
      <c r="F87" s="208" t="s">
        <v>902</v>
      </c>
      <c r="G87" s="37"/>
      <c r="H87" s="37"/>
      <c r="I87" s="143"/>
      <c r="J87" s="37"/>
      <c r="K87" s="37"/>
      <c r="L87" s="41"/>
      <c r="M87" s="209"/>
      <c r="N87" s="210"/>
      <c r="O87" s="81"/>
      <c r="P87" s="81"/>
      <c r="Q87" s="81"/>
      <c r="R87" s="81"/>
      <c r="S87" s="81"/>
      <c r="T87" s="82"/>
      <c r="U87" s="35"/>
      <c r="V87" s="35"/>
      <c r="W87" s="35"/>
      <c r="X87" s="35"/>
      <c r="Y87" s="35"/>
      <c r="Z87" s="35"/>
      <c r="AA87" s="35"/>
      <c r="AB87" s="35"/>
      <c r="AC87" s="35"/>
      <c r="AD87" s="35"/>
      <c r="AE87" s="35"/>
      <c r="AT87" s="14" t="s">
        <v>148</v>
      </c>
      <c r="AU87" s="14" t="s">
        <v>74</v>
      </c>
    </row>
    <row r="88" s="2" customFormat="1">
      <c r="A88" s="35"/>
      <c r="B88" s="36"/>
      <c r="C88" s="37"/>
      <c r="D88" s="207" t="s">
        <v>150</v>
      </c>
      <c r="E88" s="37"/>
      <c r="F88" s="211" t="s">
        <v>904</v>
      </c>
      <c r="G88" s="37"/>
      <c r="H88" s="37"/>
      <c r="I88" s="143"/>
      <c r="J88" s="37"/>
      <c r="K88" s="37"/>
      <c r="L88" s="41"/>
      <c r="M88" s="209"/>
      <c r="N88" s="210"/>
      <c r="O88" s="81"/>
      <c r="P88" s="81"/>
      <c r="Q88" s="81"/>
      <c r="R88" s="81"/>
      <c r="S88" s="81"/>
      <c r="T88" s="82"/>
      <c r="U88" s="35"/>
      <c r="V88" s="35"/>
      <c r="W88" s="35"/>
      <c r="X88" s="35"/>
      <c r="Y88" s="35"/>
      <c r="Z88" s="35"/>
      <c r="AA88" s="35"/>
      <c r="AB88" s="35"/>
      <c r="AC88" s="35"/>
      <c r="AD88" s="35"/>
      <c r="AE88" s="35"/>
      <c r="AT88" s="14" t="s">
        <v>150</v>
      </c>
      <c r="AU88" s="14" t="s">
        <v>74</v>
      </c>
    </row>
    <row r="89" s="2" customFormat="1" ht="21.75" customHeight="1">
      <c r="A89" s="35"/>
      <c r="B89" s="36"/>
      <c r="C89" s="194" t="s">
        <v>145</v>
      </c>
      <c r="D89" s="194" t="s">
        <v>140</v>
      </c>
      <c r="E89" s="195" t="s">
        <v>905</v>
      </c>
      <c r="F89" s="196" t="s">
        <v>906</v>
      </c>
      <c r="G89" s="197" t="s">
        <v>893</v>
      </c>
      <c r="H89" s="258"/>
      <c r="I89" s="199"/>
      <c r="J89" s="200">
        <f>ROUND(I89*H89,2)</f>
        <v>0</v>
      </c>
      <c r="K89" s="196" t="s">
        <v>144</v>
      </c>
      <c r="L89" s="41"/>
      <c r="M89" s="201" t="s">
        <v>19</v>
      </c>
      <c r="N89" s="202" t="s">
        <v>45</v>
      </c>
      <c r="O89" s="81"/>
      <c r="P89" s="203">
        <f>O89*H89</f>
        <v>0</v>
      </c>
      <c r="Q89" s="203">
        <v>0</v>
      </c>
      <c r="R89" s="203">
        <f>Q89*H89</f>
        <v>0</v>
      </c>
      <c r="S89" s="203">
        <v>0</v>
      </c>
      <c r="T89" s="204">
        <f>S89*H89</f>
        <v>0</v>
      </c>
      <c r="U89" s="35"/>
      <c r="V89" s="35"/>
      <c r="W89" s="35"/>
      <c r="X89" s="35"/>
      <c r="Y89" s="35"/>
      <c r="Z89" s="35"/>
      <c r="AA89" s="35"/>
      <c r="AB89" s="35"/>
      <c r="AC89" s="35"/>
      <c r="AD89" s="35"/>
      <c r="AE89" s="35"/>
      <c r="AR89" s="205" t="s">
        <v>145</v>
      </c>
      <c r="AT89" s="205" t="s">
        <v>140</v>
      </c>
      <c r="AU89" s="205" t="s">
        <v>74</v>
      </c>
      <c r="AY89" s="14" t="s">
        <v>146</v>
      </c>
      <c r="BE89" s="206">
        <f>IF(N89="základní",J89,0)</f>
        <v>0</v>
      </c>
      <c r="BF89" s="206">
        <f>IF(N89="snížená",J89,0)</f>
        <v>0</v>
      </c>
      <c r="BG89" s="206">
        <f>IF(N89="zákl. přenesená",J89,0)</f>
        <v>0</v>
      </c>
      <c r="BH89" s="206">
        <f>IF(N89="sníž. přenesená",J89,0)</f>
        <v>0</v>
      </c>
      <c r="BI89" s="206">
        <f>IF(N89="nulová",J89,0)</f>
        <v>0</v>
      </c>
      <c r="BJ89" s="14" t="s">
        <v>81</v>
      </c>
      <c r="BK89" s="206">
        <f>ROUND(I89*H89,2)</f>
        <v>0</v>
      </c>
      <c r="BL89" s="14" t="s">
        <v>145</v>
      </c>
      <c r="BM89" s="205" t="s">
        <v>907</v>
      </c>
    </row>
    <row r="90" s="2" customFormat="1">
      <c r="A90" s="35"/>
      <c r="B90" s="36"/>
      <c r="C90" s="37"/>
      <c r="D90" s="207" t="s">
        <v>148</v>
      </c>
      <c r="E90" s="37"/>
      <c r="F90" s="208" t="s">
        <v>908</v>
      </c>
      <c r="G90" s="37"/>
      <c r="H90" s="37"/>
      <c r="I90" s="143"/>
      <c r="J90" s="37"/>
      <c r="K90" s="37"/>
      <c r="L90" s="41"/>
      <c r="M90" s="209"/>
      <c r="N90" s="210"/>
      <c r="O90" s="81"/>
      <c r="P90" s="81"/>
      <c r="Q90" s="81"/>
      <c r="R90" s="81"/>
      <c r="S90" s="81"/>
      <c r="T90" s="82"/>
      <c r="U90" s="35"/>
      <c r="V90" s="35"/>
      <c r="W90" s="35"/>
      <c r="X90" s="35"/>
      <c r="Y90" s="35"/>
      <c r="Z90" s="35"/>
      <c r="AA90" s="35"/>
      <c r="AB90" s="35"/>
      <c r="AC90" s="35"/>
      <c r="AD90" s="35"/>
      <c r="AE90" s="35"/>
      <c r="AT90" s="14" t="s">
        <v>148</v>
      </c>
      <c r="AU90" s="14" t="s">
        <v>74</v>
      </c>
    </row>
    <row r="91" s="2" customFormat="1">
      <c r="A91" s="35"/>
      <c r="B91" s="36"/>
      <c r="C91" s="37"/>
      <c r="D91" s="207" t="s">
        <v>150</v>
      </c>
      <c r="E91" s="37"/>
      <c r="F91" s="211" t="s">
        <v>909</v>
      </c>
      <c r="G91" s="37"/>
      <c r="H91" s="37"/>
      <c r="I91" s="143"/>
      <c r="J91" s="37"/>
      <c r="K91" s="37"/>
      <c r="L91" s="41"/>
      <c r="M91" s="209"/>
      <c r="N91" s="210"/>
      <c r="O91" s="81"/>
      <c r="P91" s="81"/>
      <c r="Q91" s="81"/>
      <c r="R91" s="81"/>
      <c r="S91" s="81"/>
      <c r="T91" s="82"/>
      <c r="U91" s="35"/>
      <c r="V91" s="35"/>
      <c r="W91" s="35"/>
      <c r="X91" s="35"/>
      <c r="Y91" s="35"/>
      <c r="Z91" s="35"/>
      <c r="AA91" s="35"/>
      <c r="AB91" s="35"/>
      <c r="AC91" s="35"/>
      <c r="AD91" s="35"/>
      <c r="AE91" s="35"/>
      <c r="AT91" s="14" t="s">
        <v>150</v>
      </c>
      <c r="AU91" s="14" t="s">
        <v>74</v>
      </c>
    </row>
    <row r="92" s="2" customFormat="1" ht="21.75" customHeight="1">
      <c r="A92" s="35"/>
      <c r="B92" s="36"/>
      <c r="C92" s="194" t="s">
        <v>170</v>
      </c>
      <c r="D92" s="194" t="s">
        <v>140</v>
      </c>
      <c r="E92" s="195" t="s">
        <v>910</v>
      </c>
      <c r="F92" s="196" t="s">
        <v>911</v>
      </c>
      <c r="G92" s="197" t="s">
        <v>893</v>
      </c>
      <c r="H92" s="258"/>
      <c r="I92" s="199"/>
      <c r="J92" s="200">
        <f>ROUND(I92*H92,2)</f>
        <v>0</v>
      </c>
      <c r="K92" s="196" t="s">
        <v>144</v>
      </c>
      <c r="L92" s="41"/>
      <c r="M92" s="201" t="s">
        <v>19</v>
      </c>
      <c r="N92" s="202" t="s">
        <v>45</v>
      </c>
      <c r="O92" s="81"/>
      <c r="P92" s="203">
        <f>O92*H92</f>
        <v>0</v>
      </c>
      <c r="Q92" s="203">
        <v>0</v>
      </c>
      <c r="R92" s="203">
        <f>Q92*H92</f>
        <v>0</v>
      </c>
      <c r="S92" s="203">
        <v>0</v>
      </c>
      <c r="T92" s="204">
        <f>S92*H92</f>
        <v>0</v>
      </c>
      <c r="U92" s="35"/>
      <c r="V92" s="35"/>
      <c r="W92" s="35"/>
      <c r="X92" s="35"/>
      <c r="Y92" s="35"/>
      <c r="Z92" s="35"/>
      <c r="AA92" s="35"/>
      <c r="AB92" s="35"/>
      <c r="AC92" s="35"/>
      <c r="AD92" s="35"/>
      <c r="AE92" s="35"/>
      <c r="AR92" s="205" t="s">
        <v>145</v>
      </c>
      <c r="AT92" s="205" t="s">
        <v>140</v>
      </c>
      <c r="AU92" s="205" t="s">
        <v>74</v>
      </c>
      <c r="AY92" s="14" t="s">
        <v>146</v>
      </c>
      <c r="BE92" s="206">
        <f>IF(N92="základní",J92,0)</f>
        <v>0</v>
      </c>
      <c r="BF92" s="206">
        <f>IF(N92="snížená",J92,0)</f>
        <v>0</v>
      </c>
      <c r="BG92" s="206">
        <f>IF(N92="zákl. přenesená",J92,0)</f>
        <v>0</v>
      </c>
      <c r="BH92" s="206">
        <f>IF(N92="sníž. přenesená",J92,0)</f>
        <v>0</v>
      </c>
      <c r="BI92" s="206">
        <f>IF(N92="nulová",J92,0)</f>
        <v>0</v>
      </c>
      <c r="BJ92" s="14" t="s">
        <v>81</v>
      </c>
      <c r="BK92" s="206">
        <f>ROUND(I92*H92,2)</f>
        <v>0</v>
      </c>
      <c r="BL92" s="14" t="s">
        <v>145</v>
      </c>
      <c r="BM92" s="205" t="s">
        <v>912</v>
      </c>
    </row>
    <row r="93" s="2" customFormat="1">
      <c r="A93" s="35"/>
      <c r="B93" s="36"/>
      <c r="C93" s="37"/>
      <c r="D93" s="207" t="s">
        <v>148</v>
      </c>
      <c r="E93" s="37"/>
      <c r="F93" s="208" t="s">
        <v>913</v>
      </c>
      <c r="G93" s="37"/>
      <c r="H93" s="37"/>
      <c r="I93" s="143"/>
      <c r="J93" s="37"/>
      <c r="K93" s="37"/>
      <c r="L93" s="41"/>
      <c r="M93" s="209"/>
      <c r="N93" s="210"/>
      <c r="O93" s="81"/>
      <c r="P93" s="81"/>
      <c r="Q93" s="81"/>
      <c r="R93" s="81"/>
      <c r="S93" s="81"/>
      <c r="T93" s="82"/>
      <c r="U93" s="35"/>
      <c r="V93" s="35"/>
      <c r="W93" s="35"/>
      <c r="X93" s="35"/>
      <c r="Y93" s="35"/>
      <c r="Z93" s="35"/>
      <c r="AA93" s="35"/>
      <c r="AB93" s="35"/>
      <c r="AC93" s="35"/>
      <c r="AD93" s="35"/>
      <c r="AE93" s="35"/>
      <c r="AT93" s="14" t="s">
        <v>148</v>
      </c>
      <c r="AU93" s="14" t="s">
        <v>74</v>
      </c>
    </row>
    <row r="94" s="2" customFormat="1">
      <c r="A94" s="35"/>
      <c r="B94" s="36"/>
      <c r="C94" s="37"/>
      <c r="D94" s="207" t="s">
        <v>150</v>
      </c>
      <c r="E94" s="37"/>
      <c r="F94" s="211" t="s">
        <v>914</v>
      </c>
      <c r="G94" s="37"/>
      <c r="H94" s="37"/>
      <c r="I94" s="143"/>
      <c r="J94" s="37"/>
      <c r="K94" s="37"/>
      <c r="L94" s="41"/>
      <c r="M94" s="209"/>
      <c r="N94" s="210"/>
      <c r="O94" s="81"/>
      <c r="P94" s="81"/>
      <c r="Q94" s="81"/>
      <c r="R94" s="81"/>
      <c r="S94" s="81"/>
      <c r="T94" s="82"/>
      <c r="U94" s="35"/>
      <c r="V94" s="35"/>
      <c r="W94" s="35"/>
      <c r="X94" s="35"/>
      <c r="Y94" s="35"/>
      <c r="Z94" s="35"/>
      <c r="AA94" s="35"/>
      <c r="AB94" s="35"/>
      <c r="AC94" s="35"/>
      <c r="AD94" s="35"/>
      <c r="AE94" s="35"/>
      <c r="AT94" s="14" t="s">
        <v>150</v>
      </c>
      <c r="AU94" s="14" t="s">
        <v>74</v>
      </c>
    </row>
    <row r="95" s="2" customFormat="1" ht="33" customHeight="1">
      <c r="A95" s="35"/>
      <c r="B95" s="36"/>
      <c r="C95" s="194" t="s">
        <v>175</v>
      </c>
      <c r="D95" s="194" t="s">
        <v>140</v>
      </c>
      <c r="E95" s="195" t="s">
        <v>915</v>
      </c>
      <c r="F95" s="196" t="s">
        <v>916</v>
      </c>
      <c r="G95" s="197" t="s">
        <v>178</v>
      </c>
      <c r="H95" s="198">
        <v>5.9909999999999997</v>
      </c>
      <c r="I95" s="199"/>
      <c r="J95" s="200">
        <f>ROUND(I95*H95,2)</f>
        <v>0</v>
      </c>
      <c r="K95" s="196" t="s">
        <v>144</v>
      </c>
      <c r="L95" s="41"/>
      <c r="M95" s="201" t="s">
        <v>19</v>
      </c>
      <c r="N95" s="202" t="s">
        <v>45</v>
      </c>
      <c r="O95" s="81"/>
      <c r="P95" s="203">
        <f>O95*H95</f>
        <v>0</v>
      </c>
      <c r="Q95" s="203">
        <v>0</v>
      </c>
      <c r="R95" s="203">
        <f>Q95*H95</f>
        <v>0</v>
      </c>
      <c r="S95" s="203">
        <v>0</v>
      </c>
      <c r="T95" s="204">
        <f>S95*H95</f>
        <v>0</v>
      </c>
      <c r="U95" s="35"/>
      <c r="V95" s="35"/>
      <c r="W95" s="35"/>
      <c r="X95" s="35"/>
      <c r="Y95" s="35"/>
      <c r="Z95" s="35"/>
      <c r="AA95" s="35"/>
      <c r="AB95" s="35"/>
      <c r="AC95" s="35"/>
      <c r="AD95" s="35"/>
      <c r="AE95" s="35"/>
      <c r="AR95" s="205" t="s">
        <v>145</v>
      </c>
      <c r="AT95" s="205" t="s">
        <v>140</v>
      </c>
      <c r="AU95" s="205" t="s">
        <v>74</v>
      </c>
      <c r="AY95" s="14" t="s">
        <v>146</v>
      </c>
      <c r="BE95" s="206">
        <f>IF(N95="základní",J95,0)</f>
        <v>0</v>
      </c>
      <c r="BF95" s="206">
        <f>IF(N95="snížená",J95,0)</f>
        <v>0</v>
      </c>
      <c r="BG95" s="206">
        <f>IF(N95="zákl. přenesená",J95,0)</f>
        <v>0</v>
      </c>
      <c r="BH95" s="206">
        <f>IF(N95="sníž. přenesená",J95,0)</f>
        <v>0</v>
      </c>
      <c r="BI95" s="206">
        <f>IF(N95="nulová",J95,0)</f>
        <v>0</v>
      </c>
      <c r="BJ95" s="14" t="s">
        <v>81</v>
      </c>
      <c r="BK95" s="206">
        <f>ROUND(I95*H95,2)</f>
        <v>0</v>
      </c>
      <c r="BL95" s="14" t="s">
        <v>145</v>
      </c>
      <c r="BM95" s="205" t="s">
        <v>917</v>
      </c>
    </row>
    <row r="96" s="2" customFormat="1">
      <c r="A96" s="35"/>
      <c r="B96" s="36"/>
      <c r="C96" s="37"/>
      <c r="D96" s="207" t="s">
        <v>148</v>
      </c>
      <c r="E96" s="37"/>
      <c r="F96" s="208" t="s">
        <v>918</v>
      </c>
      <c r="G96" s="37"/>
      <c r="H96" s="37"/>
      <c r="I96" s="143"/>
      <c r="J96" s="37"/>
      <c r="K96" s="37"/>
      <c r="L96" s="41"/>
      <c r="M96" s="209"/>
      <c r="N96" s="210"/>
      <c r="O96" s="81"/>
      <c r="P96" s="81"/>
      <c r="Q96" s="81"/>
      <c r="R96" s="81"/>
      <c r="S96" s="81"/>
      <c r="T96" s="82"/>
      <c r="U96" s="35"/>
      <c r="V96" s="35"/>
      <c r="W96" s="35"/>
      <c r="X96" s="35"/>
      <c r="Y96" s="35"/>
      <c r="Z96" s="35"/>
      <c r="AA96" s="35"/>
      <c r="AB96" s="35"/>
      <c r="AC96" s="35"/>
      <c r="AD96" s="35"/>
      <c r="AE96" s="35"/>
      <c r="AT96" s="14" t="s">
        <v>148</v>
      </c>
      <c r="AU96" s="14" t="s">
        <v>74</v>
      </c>
    </row>
    <row r="97" s="2" customFormat="1">
      <c r="A97" s="35"/>
      <c r="B97" s="36"/>
      <c r="C97" s="37"/>
      <c r="D97" s="207" t="s">
        <v>150</v>
      </c>
      <c r="E97" s="37"/>
      <c r="F97" s="211" t="s">
        <v>919</v>
      </c>
      <c r="G97" s="37"/>
      <c r="H97" s="37"/>
      <c r="I97" s="143"/>
      <c r="J97" s="37"/>
      <c r="K97" s="37"/>
      <c r="L97" s="41"/>
      <c r="M97" s="209"/>
      <c r="N97" s="210"/>
      <c r="O97" s="81"/>
      <c r="P97" s="81"/>
      <c r="Q97" s="81"/>
      <c r="R97" s="81"/>
      <c r="S97" s="81"/>
      <c r="T97" s="82"/>
      <c r="U97" s="35"/>
      <c r="V97" s="35"/>
      <c r="W97" s="35"/>
      <c r="X97" s="35"/>
      <c r="Y97" s="35"/>
      <c r="Z97" s="35"/>
      <c r="AA97" s="35"/>
      <c r="AB97" s="35"/>
      <c r="AC97" s="35"/>
      <c r="AD97" s="35"/>
      <c r="AE97" s="35"/>
      <c r="AT97" s="14" t="s">
        <v>150</v>
      </c>
      <c r="AU97" s="14" t="s">
        <v>74</v>
      </c>
    </row>
    <row r="98" s="2" customFormat="1" ht="21.75" customHeight="1">
      <c r="A98" s="35"/>
      <c r="B98" s="36"/>
      <c r="C98" s="194" t="s">
        <v>182</v>
      </c>
      <c r="D98" s="194" t="s">
        <v>140</v>
      </c>
      <c r="E98" s="195" t="s">
        <v>920</v>
      </c>
      <c r="F98" s="196" t="s">
        <v>921</v>
      </c>
      <c r="G98" s="197" t="s">
        <v>143</v>
      </c>
      <c r="H98" s="198">
        <v>3</v>
      </c>
      <c r="I98" s="199"/>
      <c r="J98" s="200">
        <f>ROUND(I98*H98,2)</f>
        <v>0</v>
      </c>
      <c r="K98" s="196" t="s">
        <v>144</v>
      </c>
      <c r="L98" s="41"/>
      <c r="M98" s="201" t="s">
        <v>19</v>
      </c>
      <c r="N98" s="202" t="s">
        <v>45</v>
      </c>
      <c r="O98" s="81"/>
      <c r="P98" s="203">
        <f>O98*H98</f>
        <v>0</v>
      </c>
      <c r="Q98" s="203">
        <v>0</v>
      </c>
      <c r="R98" s="203">
        <f>Q98*H98</f>
        <v>0</v>
      </c>
      <c r="S98" s="203">
        <v>0</v>
      </c>
      <c r="T98" s="204">
        <f>S98*H98</f>
        <v>0</v>
      </c>
      <c r="U98" s="35"/>
      <c r="V98" s="35"/>
      <c r="W98" s="35"/>
      <c r="X98" s="35"/>
      <c r="Y98" s="35"/>
      <c r="Z98" s="35"/>
      <c r="AA98" s="35"/>
      <c r="AB98" s="35"/>
      <c r="AC98" s="35"/>
      <c r="AD98" s="35"/>
      <c r="AE98" s="35"/>
      <c r="AR98" s="205" t="s">
        <v>145</v>
      </c>
      <c r="AT98" s="205" t="s">
        <v>140</v>
      </c>
      <c r="AU98" s="205" t="s">
        <v>74</v>
      </c>
      <c r="AY98" s="14" t="s">
        <v>146</v>
      </c>
      <c r="BE98" s="206">
        <f>IF(N98="základní",J98,0)</f>
        <v>0</v>
      </c>
      <c r="BF98" s="206">
        <f>IF(N98="snížená",J98,0)</f>
        <v>0</v>
      </c>
      <c r="BG98" s="206">
        <f>IF(N98="zákl. přenesená",J98,0)</f>
        <v>0</v>
      </c>
      <c r="BH98" s="206">
        <f>IF(N98="sníž. přenesená",J98,0)</f>
        <v>0</v>
      </c>
      <c r="BI98" s="206">
        <f>IF(N98="nulová",J98,0)</f>
        <v>0</v>
      </c>
      <c r="BJ98" s="14" t="s">
        <v>81</v>
      </c>
      <c r="BK98" s="206">
        <f>ROUND(I98*H98,2)</f>
        <v>0</v>
      </c>
      <c r="BL98" s="14" t="s">
        <v>145</v>
      </c>
      <c r="BM98" s="205" t="s">
        <v>922</v>
      </c>
    </row>
    <row r="99" s="2" customFormat="1">
      <c r="A99" s="35"/>
      <c r="B99" s="36"/>
      <c r="C99" s="37"/>
      <c r="D99" s="207" t="s">
        <v>148</v>
      </c>
      <c r="E99" s="37"/>
      <c r="F99" s="208" t="s">
        <v>923</v>
      </c>
      <c r="G99" s="37"/>
      <c r="H99" s="37"/>
      <c r="I99" s="143"/>
      <c r="J99" s="37"/>
      <c r="K99" s="37"/>
      <c r="L99" s="41"/>
      <c r="M99" s="209"/>
      <c r="N99" s="210"/>
      <c r="O99" s="81"/>
      <c r="P99" s="81"/>
      <c r="Q99" s="81"/>
      <c r="R99" s="81"/>
      <c r="S99" s="81"/>
      <c r="T99" s="82"/>
      <c r="U99" s="35"/>
      <c r="V99" s="35"/>
      <c r="W99" s="35"/>
      <c r="X99" s="35"/>
      <c r="Y99" s="35"/>
      <c r="Z99" s="35"/>
      <c r="AA99" s="35"/>
      <c r="AB99" s="35"/>
      <c r="AC99" s="35"/>
      <c r="AD99" s="35"/>
      <c r="AE99" s="35"/>
      <c r="AT99" s="14" t="s">
        <v>148</v>
      </c>
      <c r="AU99" s="14" t="s">
        <v>74</v>
      </c>
    </row>
    <row r="100" s="2" customFormat="1" ht="21.75" customHeight="1">
      <c r="A100" s="35"/>
      <c r="B100" s="36"/>
      <c r="C100" s="194" t="s">
        <v>190</v>
      </c>
      <c r="D100" s="194" t="s">
        <v>140</v>
      </c>
      <c r="E100" s="195" t="s">
        <v>924</v>
      </c>
      <c r="F100" s="196" t="s">
        <v>925</v>
      </c>
      <c r="G100" s="197" t="s">
        <v>205</v>
      </c>
      <c r="H100" s="198">
        <v>2297</v>
      </c>
      <c r="I100" s="199"/>
      <c r="J100" s="200">
        <f>ROUND(I100*H100,2)</f>
        <v>0</v>
      </c>
      <c r="K100" s="196" t="s">
        <v>144</v>
      </c>
      <c r="L100" s="41"/>
      <c r="M100" s="201" t="s">
        <v>19</v>
      </c>
      <c r="N100" s="202" t="s">
        <v>45</v>
      </c>
      <c r="O100" s="81"/>
      <c r="P100" s="203">
        <f>O100*H100</f>
        <v>0</v>
      </c>
      <c r="Q100" s="203">
        <v>0</v>
      </c>
      <c r="R100" s="203">
        <f>Q100*H100</f>
        <v>0</v>
      </c>
      <c r="S100" s="203">
        <v>0</v>
      </c>
      <c r="T100" s="204">
        <f>S100*H100</f>
        <v>0</v>
      </c>
      <c r="U100" s="35"/>
      <c r="V100" s="35"/>
      <c r="W100" s="35"/>
      <c r="X100" s="35"/>
      <c r="Y100" s="35"/>
      <c r="Z100" s="35"/>
      <c r="AA100" s="35"/>
      <c r="AB100" s="35"/>
      <c r="AC100" s="35"/>
      <c r="AD100" s="35"/>
      <c r="AE100" s="35"/>
      <c r="AR100" s="205" t="s">
        <v>145</v>
      </c>
      <c r="AT100" s="205" t="s">
        <v>140</v>
      </c>
      <c r="AU100" s="205" t="s">
        <v>74</v>
      </c>
      <c r="AY100" s="14" t="s">
        <v>146</v>
      </c>
      <c r="BE100" s="206">
        <f>IF(N100="základní",J100,0)</f>
        <v>0</v>
      </c>
      <c r="BF100" s="206">
        <f>IF(N100="snížená",J100,0)</f>
        <v>0</v>
      </c>
      <c r="BG100" s="206">
        <f>IF(N100="zákl. přenesená",J100,0)</f>
        <v>0</v>
      </c>
      <c r="BH100" s="206">
        <f>IF(N100="sníž. přenesená",J100,0)</f>
        <v>0</v>
      </c>
      <c r="BI100" s="206">
        <f>IF(N100="nulová",J100,0)</f>
        <v>0</v>
      </c>
      <c r="BJ100" s="14" t="s">
        <v>81</v>
      </c>
      <c r="BK100" s="206">
        <f>ROUND(I100*H100,2)</f>
        <v>0</v>
      </c>
      <c r="BL100" s="14" t="s">
        <v>145</v>
      </c>
      <c r="BM100" s="205" t="s">
        <v>926</v>
      </c>
    </row>
    <row r="101" s="2" customFormat="1">
      <c r="A101" s="35"/>
      <c r="B101" s="36"/>
      <c r="C101" s="37"/>
      <c r="D101" s="207" t="s">
        <v>148</v>
      </c>
      <c r="E101" s="37"/>
      <c r="F101" s="208" t="s">
        <v>927</v>
      </c>
      <c r="G101" s="37"/>
      <c r="H101" s="37"/>
      <c r="I101" s="143"/>
      <c r="J101" s="37"/>
      <c r="K101" s="37"/>
      <c r="L101" s="41"/>
      <c r="M101" s="209"/>
      <c r="N101" s="210"/>
      <c r="O101" s="81"/>
      <c r="P101" s="81"/>
      <c r="Q101" s="81"/>
      <c r="R101" s="81"/>
      <c r="S101" s="81"/>
      <c r="T101" s="82"/>
      <c r="U101" s="35"/>
      <c r="V101" s="35"/>
      <c r="W101" s="35"/>
      <c r="X101" s="35"/>
      <c r="Y101" s="35"/>
      <c r="Z101" s="35"/>
      <c r="AA101" s="35"/>
      <c r="AB101" s="35"/>
      <c r="AC101" s="35"/>
      <c r="AD101" s="35"/>
      <c r="AE101" s="35"/>
      <c r="AT101" s="14" t="s">
        <v>148</v>
      </c>
      <c r="AU101" s="14" t="s">
        <v>74</v>
      </c>
    </row>
    <row r="102" s="2" customFormat="1">
      <c r="A102" s="35"/>
      <c r="B102" s="36"/>
      <c r="C102" s="37"/>
      <c r="D102" s="207" t="s">
        <v>150</v>
      </c>
      <c r="E102" s="37"/>
      <c r="F102" s="211" t="s">
        <v>928</v>
      </c>
      <c r="G102" s="37"/>
      <c r="H102" s="37"/>
      <c r="I102" s="143"/>
      <c r="J102" s="37"/>
      <c r="K102" s="37"/>
      <c r="L102" s="41"/>
      <c r="M102" s="244"/>
      <c r="N102" s="245"/>
      <c r="O102" s="246"/>
      <c r="P102" s="246"/>
      <c r="Q102" s="246"/>
      <c r="R102" s="246"/>
      <c r="S102" s="246"/>
      <c r="T102" s="247"/>
      <c r="U102" s="35"/>
      <c r="V102" s="35"/>
      <c r="W102" s="35"/>
      <c r="X102" s="35"/>
      <c r="Y102" s="35"/>
      <c r="Z102" s="35"/>
      <c r="AA102" s="35"/>
      <c r="AB102" s="35"/>
      <c r="AC102" s="35"/>
      <c r="AD102" s="35"/>
      <c r="AE102" s="35"/>
      <c r="AT102" s="14" t="s">
        <v>150</v>
      </c>
      <c r="AU102" s="14" t="s">
        <v>74</v>
      </c>
    </row>
    <row r="103" s="2" customFormat="1" ht="6.96" customHeight="1">
      <c r="A103" s="35"/>
      <c r="B103" s="56"/>
      <c r="C103" s="57"/>
      <c r="D103" s="57"/>
      <c r="E103" s="57"/>
      <c r="F103" s="57"/>
      <c r="G103" s="57"/>
      <c r="H103" s="57"/>
      <c r="I103" s="172"/>
      <c r="J103" s="57"/>
      <c r="K103" s="57"/>
      <c r="L103" s="41"/>
      <c r="M103" s="35"/>
      <c r="O103" s="35"/>
      <c r="P103" s="35"/>
      <c r="Q103" s="35"/>
      <c r="R103" s="35"/>
      <c r="S103" s="35"/>
      <c r="T103" s="35"/>
      <c r="U103" s="35"/>
      <c r="V103" s="35"/>
      <c r="W103" s="35"/>
      <c r="X103" s="35"/>
      <c r="Y103" s="35"/>
      <c r="Z103" s="35"/>
      <c r="AA103" s="35"/>
      <c r="AB103" s="35"/>
      <c r="AC103" s="35"/>
      <c r="AD103" s="35"/>
      <c r="AE103" s="35"/>
    </row>
  </sheetData>
  <sheetProtection sheet="1" autoFilter="0" formatColumns="0" formatRows="0" objects="1" scenarios="1" spinCount="100000" saltValue="zagSKyo+tcriByaf4FHaffDbIbjIGqvHelX8uNYi2aduHh5BZjuqPke8wsFwNfFI53cUNe6Hmz6Ycs1fjQFLjw==" hashValue="lzywDqj1IbM7TR/7O4D5eLD5MzWPTyISSMoD7iaVUnAfkFw14uGqvGAMHk5TB2dZhwjpog119FFC5WnwNEjofQ==" algorithmName="SHA-512" password="CC35"/>
  <autoFilter ref="C78:K102"/>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88</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118</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16.5" customHeight="1">
      <c r="B7" s="17"/>
      <c r="E7" s="142" t="str">
        <f>'Rekapitulace stavby'!K6</f>
        <v>Oprava trati v úseku Štědrá - Toužim, Otročín - Bečov</v>
      </c>
      <c r="F7" s="141"/>
      <c r="G7" s="141"/>
      <c r="H7" s="141"/>
      <c r="I7" s="135"/>
      <c r="L7" s="17"/>
    </row>
    <row r="8" hidden="1" s="1" customFormat="1" ht="12" customHeight="1">
      <c r="B8" s="17"/>
      <c r="D8" s="141" t="s">
        <v>119</v>
      </c>
      <c r="I8" s="135"/>
      <c r="L8" s="17"/>
    </row>
    <row r="9" hidden="1" s="2" customFormat="1" ht="16.5" customHeight="1">
      <c r="A9" s="35"/>
      <c r="B9" s="41"/>
      <c r="C9" s="35"/>
      <c r="D9" s="35"/>
      <c r="E9" s="142" t="s">
        <v>120</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121</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122</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12. 3. 2020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37</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38</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39</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40</v>
      </c>
      <c r="E32" s="35"/>
      <c r="F32" s="35"/>
      <c r="G32" s="35"/>
      <c r="H32" s="35"/>
      <c r="I32" s="143"/>
      <c r="J32" s="156">
        <f>ROUND(J85,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42</v>
      </c>
      <c r="G34" s="35"/>
      <c r="H34" s="35"/>
      <c r="I34" s="158" t="s">
        <v>41</v>
      </c>
      <c r="J34" s="157" t="s">
        <v>43</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44</v>
      </c>
      <c r="E35" s="141" t="s">
        <v>45</v>
      </c>
      <c r="F35" s="160">
        <f>ROUND((SUM(BE85:BE205)),  2)</f>
        <v>0</v>
      </c>
      <c r="G35" s="35"/>
      <c r="H35" s="35"/>
      <c r="I35" s="161">
        <v>0.20999999999999999</v>
      </c>
      <c r="J35" s="160">
        <f>ROUND(((SUM(BE85:BE205))*I35),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46</v>
      </c>
      <c r="F36" s="160">
        <f>ROUND((SUM(BF85:BF205)),  2)</f>
        <v>0</v>
      </c>
      <c r="G36" s="35"/>
      <c r="H36" s="35"/>
      <c r="I36" s="161">
        <v>0.14999999999999999</v>
      </c>
      <c r="J36" s="160">
        <f>ROUND(((SUM(BF85:BF205))*I36),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47</v>
      </c>
      <c r="F37" s="160">
        <f>ROUND((SUM(BG85:BG205)),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48</v>
      </c>
      <c r="F38" s="160">
        <f>ROUND((SUM(BH85:BH205)),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49</v>
      </c>
      <c r="F39" s="160">
        <f>ROUND((SUM(BI85:BI205)),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50</v>
      </c>
      <c r="E41" s="164"/>
      <c r="F41" s="164"/>
      <c r="G41" s="165" t="s">
        <v>51</v>
      </c>
      <c r="H41" s="166" t="s">
        <v>52</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123</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16.5" customHeight="1">
      <c r="A50" s="35"/>
      <c r="B50" s="36"/>
      <c r="C50" s="37"/>
      <c r="D50" s="37"/>
      <c r="E50" s="176" t="str">
        <f>E7</f>
        <v>Oprava trati v úseku Štědrá - Toužim, Otročín - Bečov</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119</v>
      </c>
      <c r="D51" s="19"/>
      <c r="E51" s="19"/>
      <c r="F51" s="19"/>
      <c r="G51" s="19"/>
      <c r="H51" s="19"/>
      <c r="I51" s="135"/>
      <c r="J51" s="19"/>
      <c r="K51" s="19"/>
      <c r="L51" s="17"/>
    </row>
    <row r="52" hidden="1" s="2" customFormat="1" ht="16.5" customHeight="1">
      <c r="A52" s="35"/>
      <c r="B52" s="36"/>
      <c r="C52" s="37"/>
      <c r="D52" s="37"/>
      <c r="E52" s="176" t="s">
        <v>120</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121</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A.1.1 - Práce na ŽSv a ŽSp (Sborník SŽDC 2019)</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Štědrá - Toužim, Otročín - Bečov n. T.</v>
      </c>
      <c r="G56" s="37"/>
      <c r="H56" s="37"/>
      <c r="I56" s="146" t="s">
        <v>23</v>
      </c>
      <c r="J56" s="69" t="str">
        <f>IF(J14="","",J14)</f>
        <v>12. 3. 2020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Správa železnic, s.o.; OŘ ÚNL - ST K. Vary</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Monika Roztočilová</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124</v>
      </c>
      <c r="D61" s="178"/>
      <c r="E61" s="178"/>
      <c r="F61" s="178"/>
      <c r="G61" s="178"/>
      <c r="H61" s="178"/>
      <c r="I61" s="179"/>
      <c r="J61" s="180" t="s">
        <v>125</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72</v>
      </c>
      <c r="D63" s="37"/>
      <c r="E63" s="37"/>
      <c r="F63" s="37"/>
      <c r="G63" s="37"/>
      <c r="H63" s="37"/>
      <c r="I63" s="143"/>
      <c r="J63" s="99">
        <f>J85</f>
        <v>0</v>
      </c>
      <c r="K63" s="37"/>
      <c r="L63" s="144"/>
      <c r="S63" s="35"/>
      <c r="T63" s="35"/>
      <c r="U63" s="35"/>
      <c r="V63" s="35"/>
      <c r="W63" s="35"/>
      <c r="X63" s="35"/>
      <c r="Y63" s="35"/>
      <c r="Z63" s="35"/>
      <c r="AA63" s="35"/>
      <c r="AB63" s="35"/>
      <c r="AC63" s="35"/>
      <c r="AD63" s="35"/>
      <c r="AE63" s="35"/>
      <c r="AU63" s="14" t="s">
        <v>126</v>
      </c>
    </row>
    <row r="64" hidden="1" s="2" customFormat="1" ht="21.84" customHeight="1">
      <c r="A64" s="35"/>
      <c r="B64" s="36"/>
      <c r="C64" s="37"/>
      <c r="D64" s="37"/>
      <c r="E64" s="37"/>
      <c r="F64" s="37"/>
      <c r="G64" s="37"/>
      <c r="H64" s="37"/>
      <c r="I64" s="143"/>
      <c r="J64" s="37"/>
      <c r="K64" s="37"/>
      <c r="L64" s="144"/>
      <c r="S64" s="35"/>
      <c r="T64" s="35"/>
      <c r="U64" s="35"/>
      <c r="V64" s="35"/>
      <c r="W64" s="35"/>
      <c r="X64" s="35"/>
      <c r="Y64" s="35"/>
      <c r="Z64" s="35"/>
      <c r="AA64" s="35"/>
      <c r="AB64" s="35"/>
      <c r="AC64" s="35"/>
      <c r="AD64" s="35"/>
      <c r="AE64" s="35"/>
    </row>
    <row r="65" hidden="1" s="2" customFormat="1" ht="6.96" customHeight="1">
      <c r="A65" s="35"/>
      <c r="B65" s="56"/>
      <c r="C65" s="57"/>
      <c r="D65" s="57"/>
      <c r="E65" s="57"/>
      <c r="F65" s="57"/>
      <c r="G65" s="57"/>
      <c r="H65" s="57"/>
      <c r="I65" s="172"/>
      <c r="J65" s="57"/>
      <c r="K65" s="57"/>
      <c r="L65" s="144"/>
      <c r="S65" s="35"/>
      <c r="T65" s="35"/>
      <c r="U65" s="35"/>
      <c r="V65" s="35"/>
      <c r="W65" s="35"/>
      <c r="X65" s="35"/>
      <c r="Y65" s="35"/>
      <c r="Z65" s="35"/>
      <c r="AA65" s="35"/>
      <c r="AB65" s="35"/>
      <c r="AC65" s="35"/>
      <c r="AD65" s="35"/>
      <c r="AE65" s="35"/>
    </row>
    <row r="66" hidden="1"/>
    <row r="67" hidden="1"/>
    <row r="68" hidden="1"/>
    <row r="69" s="2" customFormat="1" ht="6.96" customHeight="1">
      <c r="A69" s="35"/>
      <c r="B69" s="58"/>
      <c r="C69" s="59"/>
      <c r="D69" s="59"/>
      <c r="E69" s="59"/>
      <c r="F69" s="59"/>
      <c r="G69" s="59"/>
      <c r="H69" s="59"/>
      <c r="I69" s="175"/>
      <c r="J69" s="59"/>
      <c r="K69" s="59"/>
      <c r="L69" s="144"/>
      <c r="S69" s="35"/>
      <c r="T69" s="35"/>
      <c r="U69" s="35"/>
      <c r="V69" s="35"/>
      <c r="W69" s="35"/>
      <c r="X69" s="35"/>
      <c r="Y69" s="35"/>
      <c r="Z69" s="35"/>
      <c r="AA69" s="35"/>
      <c r="AB69" s="35"/>
      <c r="AC69" s="35"/>
      <c r="AD69" s="35"/>
      <c r="AE69" s="35"/>
    </row>
    <row r="70" s="2" customFormat="1" ht="24.96" customHeight="1">
      <c r="A70" s="35"/>
      <c r="B70" s="36"/>
      <c r="C70" s="20" t="s">
        <v>127</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16.5" customHeight="1">
      <c r="A73" s="35"/>
      <c r="B73" s="36"/>
      <c r="C73" s="37"/>
      <c r="D73" s="37"/>
      <c r="E73" s="176" t="str">
        <f>E7</f>
        <v>Oprava trati v úseku Štědrá - Toužim, Otročín - Bečov</v>
      </c>
      <c r="F73" s="29"/>
      <c r="G73" s="29"/>
      <c r="H73" s="29"/>
      <c r="I73" s="143"/>
      <c r="J73" s="37"/>
      <c r="K73" s="37"/>
      <c r="L73" s="144"/>
      <c r="S73" s="35"/>
      <c r="T73" s="35"/>
      <c r="U73" s="35"/>
      <c r="V73" s="35"/>
      <c r="W73" s="35"/>
      <c r="X73" s="35"/>
      <c r="Y73" s="35"/>
      <c r="Z73" s="35"/>
      <c r="AA73" s="35"/>
      <c r="AB73" s="35"/>
      <c r="AC73" s="35"/>
      <c r="AD73" s="35"/>
      <c r="AE73" s="35"/>
    </row>
    <row r="74" s="1" customFormat="1" ht="12" customHeight="1">
      <c r="B74" s="18"/>
      <c r="C74" s="29" t="s">
        <v>119</v>
      </c>
      <c r="D74" s="19"/>
      <c r="E74" s="19"/>
      <c r="F74" s="19"/>
      <c r="G74" s="19"/>
      <c r="H74" s="19"/>
      <c r="I74" s="135"/>
      <c r="J74" s="19"/>
      <c r="K74" s="19"/>
      <c r="L74" s="17"/>
    </row>
    <row r="75" s="2" customFormat="1" ht="16.5" customHeight="1">
      <c r="A75" s="35"/>
      <c r="B75" s="36"/>
      <c r="C75" s="37"/>
      <c r="D75" s="37"/>
      <c r="E75" s="176" t="s">
        <v>120</v>
      </c>
      <c r="F75" s="37"/>
      <c r="G75" s="37"/>
      <c r="H75" s="37"/>
      <c r="I75" s="143"/>
      <c r="J75" s="37"/>
      <c r="K75" s="37"/>
      <c r="L75" s="144"/>
      <c r="S75" s="35"/>
      <c r="T75" s="35"/>
      <c r="U75" s="35"/>
      <c r="V75" s="35"/>
      <c r="W75" s="35"/>
      <c r="X75" s="35"/>
      <c r="Y75" s="35"/>
      <c r="Z75" s="35"/>
      <c r="AA75" s="35"/>
      <c r="AB75" s="35"/>
      <c r="AC75" s="35"/>
      <c r="AD75" s="35"/>
      <c r="AE75" s="35"/>
    </row>
    <row r="76" s="2" customFormat="1" ht="12" customHeight="1">
      <c r="A76" s="35"/>
      <c r="B76" s="36"/>
      <c r="C76" s="29" t="s">
        <v>121</v>
      </c>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16.5" customHeight="1">
      <c r="A77" s="35"/>
      <c r="B77" s="36"/>
      <c r="C77" s="37"/>
      <c r="D77" s="37"/>
      <c r="E77" s="66" t="str">
        <f>E11</f>
        <v>A.1.1 - Práce na ŽSv a ŽSp (Sborník SŽDC 2019)</v>
      </c>
      <c r="F77" s="37"/>
      <c r="G77" s="37"/>
      <c r="H77" s="37"/>
      <c r="I77" s="143"/>
      <c r="J77" s="37"/>
      <c r="K77" s="37"/>
      <c r="L77" s="144"/>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143"/>
      <c r="J78" s="37"/>
      <c r="K78" s="37"/>
      <c r="L78" s="144"/>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Štědrá - Toužim, Otročín - Bečov n. T.</v>
      </c>
      <c r="G79" s="37"/>
      <c r="H79" s="37"/>
      <c r="I79" s="146" t="s">
        <v>23</v>
      </c>
      <c r="J79" s="69" t="str">
        <f>IF(J14="","",J14)</f>
        <v>12. 3. 2020</v>
      </c>
      <c r="K79" s="37"/>
      <c r="L79" s="14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OŘ ÚNL - ST K. Vary</v>
      </c>
      <c r="G81" s="37"/>
      <c r="H81" s="37"/>
      <c r="I81" s="146" t="s">
        <v>33</v>
      </c>
      <c r="J81" s="33" t="str">
        <f>E23</f>
        <v xml:space="preserve"> </v>
      </c>
      <c r="K81" s="37"/>
      <c r="L81" s="144"/>
      <c r="S81" s="35"/>
      <c r="T81" s="35"/>
      <c r="U81" s="35"/>
      <c r="V81" s="35"/>
      <c r="W81" s="35"/>
      <c r="X81" s="35"/>
      <c r="Y81" s="35"/>
      <c r="Z81" s="35"/>
      <c r="AA81" s="35"/>
      <c r="AB81" s="35"/>
      <c r="AC81" s="35"/>
      <c r="AD81" s="35"/>
      <c r="AE81" s="35"/>
    </row>
    <row r="82" s="2" customFormat="1" ht="15.15" customHeight="1">
      <c r="A82" s="35"/>
      <c r="B82" s="36"/>
      <c r="C82" s="29" t="s">
        <v>31</v>
      </c>
      <c r="D82" s="37"/>
      <c r="E82" s="37"/>
      <c r="F82" s="24" t="str">
        <f>IF(E20="","",E20)</f>
        <v>Vyplň údaj</v>
      </c>
      <c r="G82" s="37"/>
      <c r="H82" s="37"/>
      <c r="I82" s="146" t="s">
        <v>36</v>
      </c>
      <c r="J82" s="33" t="str">
        <f>E26</f>
        <v>Monika Roztočilová</v>
      </c>
      <c r="K82" s="37"/>
      <c r="L82" s="144"/>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143"/>
      <c r="J83" s="37"/>
      <c r="K83" s="37"/>
      <c r="L83" s="144"/>
      <c r="S83" s="35"/>
      <c r="T83" s="35"/>
      <c r="U83" s="35"/>
      <c r="V83" s="35"/>
      <c r="W83" s="35"/>
      <c r="X83" s="35"/>
      <c r="Y83" s="35"/>
      <c r="Z83" s="35"/>
      <c r="AA83" s="35"/>
      <c r="AB83" s="35"/>
      <c r="AC83" s="35"/>
      <c r="AD83" s="35"/>
      <c r="AE83" s="35"/>
    </row>
    <row r="84" s="9" customFormat="1" ht="29.28" customHeight="1">
      <c r="A84" s="182"/>
      <c r="B84" s="183"/>
      <c r="C84" s="184" t="s">
        <v>128</v>
      </c>
      <c r="D84" s="185" t="s">
        <v>59</v>
      </c>
      <c r="E84" s="185" t="s">
        <v>55</v>
      </c>
      <c r="F84" s="185" t="s">
        <v>56</v>
      </c>
      <c r="G84" s="185" t="s">
        <v>129</v>
      </c>
      <c r="H84" s="185" t="s">
        <v>130</v>
      </c>
      <c r="I84" s="186" t="s">
        <v>131</v>
      </c>
      <c r="J84" s="185" t="s">
        <v>125</v>
      </c>
      <c r="K84" s="187" t="s">
        <v>132</v>
      </c>
      <c r="L84" s="188"/>
      <c r="M84" s="89" t="s">
        <v>19</v>
      </c>
      <c r="N84" s="90" t="s">
        <v>44</v>
      </c>
      <c r="O84" s="90" t="s">
        <v>133</v>
      </c>
      <c r="P84" s="90" t="s">
        <v>134</v>
      </c>
      <c r="Q84" s="90" t="s">
        <v>135</v>
      </c>
      <c r="R84" s="90" t="s">
        <v>136</v>
      </c>
      <c r="S84" s="90" t="s">
        <v>137</v>
      </c>
      <c r="T84" s="91" t="s">
        <v>138</v>
      </c>
      <c r="U84" s="182"/>
      <c r="V84" s="182"/>
      <c r="W84" s="182"/>
      <c r="X84" s="182"/>
      <c r="Y84" s="182"/>
      <c r="Z84" s="182"/>
      <c r="AA84" s="182"/>
      <c r="AB84" s="182"/>
      <c r="AC84" s="182"/>
      <c r="AD84" s="182"/>
      <c r="AE84" s="182"/>
    </row>
    <row r="85" s="2" customFormat="1" ht="22.8" customHeight="1">
      <c r="A85" s="35"/>
      <c r="B85" s="36"/>
      <c r="C85" s="96" t="s">
        <v>139</v>
      </c>
      <c r="D85" s="37"/>
      <c r="E85" s="37"/>
      <c r="F85" s="37"/>
      <c r="G85" s="37"/>
      <c r="H85" s="37"/>
      <c r="I85" s="143"/>
      <c r="J85" s="189">
        <f>BK85</f>
        <v>0</v>
      </c>
      <c r="K85" s="37"/>
      <c r="L85" s="41"/>
      <c r="M85" s="92"/>
      <c r="N85" s="190"/>
      <c r="O85" s="93"/>
      <c r="P85" s="191">
        <f>SUM(P86:P205)</f>
        <v>0</v>
      </c>
      <c r="Q85" s="93"/>
      <c r="R85" s="191">
        <f>SUM(R86:R205)</f>
        <v>3544.9594999999999</v>
      </c>
      <c r="S85" s="93"/>
      <c r="T85" s="192">
        <f>SUM(T86:T205)</f>
        <v>0</v>
      </c>
      <c r="U85" s="35"/>
      <c r="V85" s="35"/>
      <c r="W85" s="35"/>
      <c r="X85" s="35"/>
      <c r="Y85" s="35"/>
      <c r="Z85" s="35"/>
      <c r="AA85" s="35"/>
      <c r="AB85" s="35"/>
      <c r="AC85" s="35"/>
      <c r="AD85" s="35"/>
      <c r="AE85" s="35"/>
      <c r="AT85" s="14" t="s">
        <v>73</v>
      </c>
      <c r="AU85" s="14" t="s">
        <v>126</v>
      </c>
      <c r="BK85" s="193">
        <f>SUM(BK86:BK205)</f>
        <v>0</v>
      </c>
    </row>
    <row r="86" s="2" customFormat="1" ht="21.75" customHeight="1">
      <c r="A86" s="35"/>
      <c r="B86" s="36"/>
      <c r="C86" s="194" t="s">
        <v>81</v>
      </c>
      <c r="D86" s="194" t="s">
        <v>140</v>
      </c>
      <c r="E86" s="195" t="s">
        <v>141</v>
      </c>
      <c r="F86" s="196" t="s">
        <v>142</v>
      </c>
      <c r="G86" s="197" t="s">
        <v>143</v>
      </c>
      <c r="H86" s="198">
        <v>2351</v>
      </c>
      <c r="I86" s="199"/>
      <c r="J86" s="200">
        <f>ROUND(I86*H86,2)</f>
        <v>0</v>
      </c>
      <c r="K86" s="196" t="s">
        <v>144</v>
      </c>
      <c r="L86" s="41"/>
      <c r="M86" s="201" t="s">
        <v>19</v>
      </c>
      <c r="N86" s="202" t="s">
        <v>45</v>
      </c>
      <c r="O86" s="81"/>
      <c r="P86" s="203">
        <f>O86*H86</f>
        <v>0</v>
      </c>
      <c r="Q86" s="203">
        <v>0</v>
      </c>
      <c r="R86" s="203">
        <f>Q86*H86</f>
        <v>0</v>
      </c>
      <c r="S86" s="203">
        <v>0</v>
      </c>
      <c r="T86" s="204">
        <f>S86*H86</f>
        <v>0</v>
      </c>
      <c r="U86" s="35"/>
      <c r="V86" s="35"/>
      <c r="W86" s="35"/>
      <c r="X86" s="35"/>
      <c r="Y86" s="35"/>
      <c r="Z86" s="35"/>
      <c r="AA86" s="35"/>
      <c r="AB86" s="35"/>
      <c r="AC86" s="35"/>
      <c r="AD86" s="35"/>
      <c r="AE86" s="35"/>
      <c r="AR86" s="205" t="s">
        <v>145</v>
      </c>
      <c r="AT86" s="205" t="s">
        <v>140</v>
      </c>
      <c r="AU86" s="205" t="s">
        <v>74</v>
      </c>
      <c r="AY86" s="14" t="s">
        <v>146</v>
      </c>
      <c r="BE86" s="206">
        <f>IF(N86="základní",J86,0)</f>
        <v>0</v>
      </c>
      <c r="BF86" s="206">
        <f>IF(N86="snížená",J86,0)</f>
        <v>0</v>
      </c>
      <c r="BG86" s="206">
        <f>IF(N86="zákl. přenesená",J86,0)</f>
        <v>0</v>
      </c>
      <c r="BH86" s="206">
        <f>IF(N86="sníž. přenesená",J86,0)</f>
        <v>0</v>
      </c>
      <c r="BI86" s="206">
        <f>IF(N86="nulová",J86,0)</f>
        <v>0</v>
      </c>
      <c r="BJ86" s="14" t="s">
        <v>81</v>
      </c>
      <c r="BK86" s="206">
        <f>ROUND(I86*H86,2)</f>
        <v>0</v>
      </c>
      <c r="BL86" s="14" t="s">
        <v>145</v>
      </c>
      <c r="BM86" s="205" t="s">
        <v>147</v>
      </c>
    </row>
    <row r="87" s="2" customFormat="1">
      <c r="A87" s="35"/>
      <c r="B87" s="36"/>
      <c r="C87" s="37"/>
      <c r="D87" s="207" t="s">
        <v>148</v>
      </c>
      <c r="E87" s="37"/>
      <c r="F87" s="208" t="s">
        <v>149</v>
      </c>
      <c r="G87" s="37"/>
      <c r="H87" s="37"/>
      <c r="I87" s="143"/>
      <c r="J87" s="37"/>
      <c r="K87" s="37"/>
      <c r="L87" s="41"/>
      <c r="M87" s="209"/>
      <c r="N87" s="210"/>
      <c r="O87" s="81"/>
      <c r="P87" s="81"/>
      <c r="Q87" s="81"/>
      <c r="R87" s="81"/>
      <c r="S87" s="81"/>
      <c r="T87" s="82"/>
      <c r="U87" s="35"/>
      <c r="V87" s="35"/>
      <c r="W87" s="35"/>
      <c r="X87" s="35"/>
      <c r="Y87" s="35"/>
      <c r="Z87" s="35"/>
      <c r="AA87" s="35"/>
      <c r="AB87" s="35"/>
      <c r="AC87" s="35"/>
      <c r="AD87" s="35"/>
      <c r="AE87" s="35"/>
      <c r="AT87" s="14" t="s">
        <v>148</v>
      </c>
      <c r="AU87" s="14" t="s">
        <v>74</v>
      </c>
    </row>
    <row r="88" s="2" customFormat="1">
      <c r="A88" s="35"/>
      <c r="B88" s="36"/>
      <c r="C88" s="37"/>
      <c r="D88" s="207" t="s">
        <v>150</v>
      </c>
      <c r="E88" s="37"/>
      <c r="F88" s="211" t="s">
        <v>151</v>
      </c>
      <c r="G88" s="37"/>
      <c r="H88" s="37"/>
      <c r="I88" s="143"/>
      <c r="J88" s="37"/>
      <c r="K88" s="37"/>
      <c r="L88" s="41"/>
      <c r="M88" s="209"/>
      <c r="N88" s="210"/>
      <c r="O88" s="81"/>
      <c r="P88" s="81"/>
      <c r="Q88" s="81"/>
      <c r="R88" s="81"/>
      <c r="S88" s="81"/>
      <c r="T88" s="82"/>
      <c r="U88" s="35"/>
      <c r="V88" s="35"/>
      <c r="W88" s="35"/>
      <c r="X88" s="35"/>
      <c r="Y88" s="35"/>
      <c r="Z88" s="35"/>
      <c r="AA88" s="35"/>
      <c r="AB88" s="35"/>
      <c r="AC88" s="35"/>
      <c r="AD88" s="35"/>
      <c r="AE88" s="35"/>
      <c r="AT88" s="14" t="s">
        <v>150</v>
      </c>
      <c r="AU88" s="14" t="s">
        <v>74</v>
      </c>
    </row>
    <row r="89" s="2" customFormat="1" ht="21.75" customHeight="1">
      <c r="A89" s="35"/>
      <c r="B89" s="36"/>
      <c r="C89" s="194" t="s">
        <v>83</v>
      </c>
      <c r="D89" s="194" t="s">
        <v>140</v>
      </c>
      <c r="E89" s="195" t="s">
        <v>152</v>
      </c>
      <c r="F89" s="196" t="s">
        <v>153</v>
      </c>
      <c r="G89" s="197" t="s">
        <v>143</v>
      </c>
      <c r="H89" s="198">
        <v>33</v>
      </c>
      <c r="I89" s="199"/>
      <c r="J89" s="200">
        <f>ROUND(I89*H89,2)</f>
        <v>0</v>
      </c>
      <c r="K89" s="196" t="s">
        <v>144</v>
      </c>
      <c r="L89" s="41"/>
      <c r="M89" s="201" t="s">
        <v>19</v>
      </c>
      <c r="N89" s="202" t="s">
        <v>45</v>
      </c>
      <c r="O89" s="81"/>
      <c r="P89" s="203">
        <f>O89*H89</f>
        <v>0</v>
      </c>
      <c r="Q89" s="203">
        <v>0</v>
      </c>
      <c r="R89" s="203">
        <f>Q89*H89</f>
        <v>0</v>
      </c>
      <c r="S89" s="203">
        <v>0</v>
      </c>
      <c r="T89" s="204">
        <f>S89*H89</f>
        <v>0</v>
      </c>
      <c r="U89" s="35"/>
      <c r="V89" s="35"/>
      <c r="W89" s="35"/>
      <c r="X89" s="35"/>
      <c r="Y89" s="35"/>
      <c r="Z89" s="35"/>
      <c r="AA89" s="35"/>
      <c r="AB89" s="35"/>
      <c r="AC89" s="35"/>
      <c r="AD89" s="35"/>
      <c r="AE89" s="35"/>
      <c r="AR89" s="205" t="s">
        <v>145</v>
      </c>
      <c r="AT89" s="205" t="s">
        <v>140</v>
      </c>
      <c r="AU89" s="205" t="s">
        <v>74</v>
      </c>
      <c r="AY89" s="14" t="s">
        <v>146</v>
      </c>
      <c r="BE89" s="206">
        <f>IF(N89="základní",J89,0)</f>
        <v>0</v>
      </c>
      <c r="BF89" s="206">
        <f>IF(N89="snížená",J89,0)</f>
        <v>0</v>
      </c>
      <c r="BG89" s="206">
        <f>IF(N89="zákl. přenesená",J89,0)</f>
        <v>0</v>
      </c>
      <c r="BH89" s="206">
        <f>IF(N89="sníž. přenesená",J89,0)</f>
        <v>0</v>
      </c>
      <c r="BI89" s="206">
        <f>IF(N89="nulová",J89,0)</f>
        <v>0</v>
      </c>
      <c r="BJ89" s="14" t="s">
        <v>81</v>
      </c>
      <c r="BK89" s="206">
        <f>ROUND(I89*H89,2)</f>
        <v>0</v>
      </c>
      <c r="BL89" s="14" t="s">
        <v>145</v>
      </c>
      <c r="BM89" s="205" t="s">
        <v>154</v>
      </c>
    </row>
    <row r="90" s="2" customFormat="1">
      <c r="A90" s="35"/>
      <c r="B90" s="36"/>
      <c r="C90" s="37"/>
      <c r="D90" s="207" t="s">
        <v>148</v>
      </c>
      <c r="E90" s="37"/>
      <c r="F90" s="208" t="s">
        <v>155</v>
      </c>
      <c r="G90" s="37"/>
      <c r="H90" s="37"/>
      <c r="I90" s="143"/>
      <c r="J90" s="37"/>
      <c r="K90" s="37"/>
      <c r="L90" s="41"/>
      <c r="M90" s="209"/>
      <c r="N90" s="210"/>
      <c r="O90" s="81"/>
      <c r="P90" s="81"/>
      <c r="Q90" s="81"/>
      <c r="R90" s="81"/>
      <c r="S90" s="81"/>
      <c r="T90" s="82"/>
      <c r="U90" s="35"/>
      <c r="V90" s="35"/>
      <c r="W90" s="35"/>
      <c r="X90" s="35"/>
      <c r="Y90" s="35"/>
      <c r="Z90" s="35"/>
      <c r="AA90" s="35"/>
      <c r="AB90" s="35"/>
      <c r="AC90" s="35"/>
      <c r="AD90" s="35"/>
      <c r="AE90" s="35"/>
      <c r="AT90" s="14" t="s">
        <v>148</v>
      </c>
      <c r="AU90" s="14" t="s">
        <v>74</v>
      </c>
    </row>
    <row r="91" s="2" customFormat="1">
      <c r="A91" s="35"/>
      <c r="B91" s="36"/>
      <c r="C91" s="37"/>
      <c r="D91" s="207" t="s">
        <v>150</v>
      </c>
      <c r="E91" s="37"/>
      <c r="F91" s="211" t="s">
        <v>156</v>
      </c>
      <c r="G91" s="37"/>
      <c r="H91" s="37"/>
      <c r="I91" s="143"/>
      <c r="J91" s="37"/>
      <c r="K91" s="37"/>
      <c r="L91" s="41"/>
      <c r="M91" s="209"/>
      <c r="N91" s="210"/>
      <c r="O91" s="81"/>
      <c r="P91" s="81"/>
      <c r="Q91" s="81"/>
      <c r="R91" s="81"/>
      <c r="S91" s="81"/>
      <c r="T91" s="82"/>
      <c r="U91" s="35"/>
      <c r="V91" s="35"/>
      <c r="W91" s="35"/>
      <c r="X91" s="35"/>
      <c r="Y91" s="35"/>
      <c r="Z91" s="35"/>
      <c r="AA91" s="35"/>
      <c r="AB91" s="35"/>
      <c r="AC91" s="35"/>
      <c r="AD91" s="35"/>
      <c r="AE91" s="35"/>
      <c r="AT91" s="14" t="s">
        <v>150</v>
      </c>
      <c r="AU91" s="14" t="s">
        <v>74</v>
      </c>
    </row>
    <row r="92" s="2" customFormat="1" ht="21.75" customHeight="1">
      <c r="A92" s="35"/>
      <c r="B92" s="36"/>
      <c r="C92" s="194" t="s">
        <v>157</v>
      </c>
      <c r="D92" s="194" t="s">
        <v>140</v>
      </c>
      <c r="E92" s="195" t="s">
        <v>158</v>
      </c>
      <c r="F92" s="196" t="s">
        <v>159</v>
      </c>
      <c r="G92" s="197" t="s">
        <v>160</v>
      </c>
      <c r="H92" s="198">
        <v>66</v>
      </c>
      <c r="I92" s="199"/>
      <c r="J92" s="200">
        <f>ROUND(I92*H92,2)</f>
        <v>0</v>
      </c>
      <c r="K92" s="196" t="s">
        <v>144</v>
      </c>
      <c r="L92" s="41"/>
      <c r="M92" s="201" t="s">
        <v>19</v>
      </c>
      <c r="N92" s="202" t="s">
        <v>45</v>
      </c>
      <c r="O92" s="81"/>
      <c r="P92" s="203">
        <f>O92*H92</f>
        <v>0</v>
      </c>
      <c r="Q92" s="203">
        <v>0</v>
      </c>
      <c r="R92" s="203">
        <f>Q92*H92</f>
        <v>0</v>
      </c>
      <c r="S92" s="203">
        <v>0</v>
      </c>
      <c r="T92" s="204">
        <f>S92*H92</f>
        <v>0</v>
      </c>
      <c r="U92" s="35"/>
      <c r="V92" s="35"/>
      <c r="W92" s="35"/>
      <c r="X92" s="35"/>
      <c r="Y92" s="35"/>
      <c r="Z92" s="35"/>
      <c r="AA92" s="35"/>
      <c r="AB92" s="35"/>
      <c r="AC92" s="35"/>
      <c r="AD92" s="35"/>
      <c r="AE92" s="35"/>
      <c r="AR92" s="205" t="s">
        <v>145</v>
      </c>
      <c r="AT92" s="205" t="s">
        <v>140</v>
      </c>
      <c r="AU92" s="205" t="s">
        <v>74</v>
      </c>
      <c r="AY92" s="14" t="s">
        <v>146</v>
      </c>
      <c r="BE92" s="206">
        <f>IF(N92="základní",J92,0)</f>
        <v>0</v>
      </c>
      <c r="BF92" s="206">
        <f>IF(N92="snížená",J92,0)</f>
        <v>0</v>
      </c>
      <c r="BG92" s="206">
        <f>IF(N92="zákl. přenesená",J92,0)</f>
        <v>0</v>
      </c>
      <c r="BH92" s="206">
        <f>IF(N92="sníž. přenesená",J92,0)</f>
        <v>0</v>
      </c>
      <c r="BI92" s="206">
        <f>IF(N92="nulová",J92,0)</f>
        <v>0</v>
      </c>
      <c r="BJ92" s="14" t="s">
        <v>81</v>
      </c>
      <c r="BK92" s="206">
        <f>ROUND(I92*H92,2)</f>
        <v>0</v>
      </c>
      <c r="BL92" s="14" t="s">
        <v>145</v>
      </c>
      <c r="BM92" s="205" t="s">
        <v>161</v>
      </c>
    </row>
    <row r="93" s="2" customFormat="1">
      <c r="A93" s="35"/>
      <c r="B93" s="36"/>
      <c r="C93" s="37"/>
      <c r="D93" s="207" t="s">
        <v>148</v>
      </c>
      <c r="E93" s="37"/>
      <c r="F93" s="208" t="s">
        <v>162</v>
      </c>
      <c r="G93" s="37"/>
      <c r="H93" s="37"/>
      <c r="I93" s="143"/>
      <c r="J93" s="37"/>
      <c r="K93" s="37"/>
      <c r="L93" s="41"/>
      <c r="M93" s="209"/>
      <c r="N93" s="210"/>
      <c r="O93" s="81"/>
      <c r="P93" s="81"/>
      <c r="Q93" s="81"/>
      <c r="R93" s="81"/>
      <c r="S93" s="81"/>
      <c r="T93" s="82"/>
      <c r="U93" s="35"/>
      <c r="V93" s="35"/>
      <c r="W93" s="35"/>
      <c r="X93" s="35"/>
      <c r="Y93" s="35"/>
      <c r="Z93" s="35"/>
      <c r="AA93" s="35"/>
      <c r="AB93" s="35"/>
      <c r="AC93" s="35"/>
      <c r="AD93" s="35"/>
      <c r="AE93" s="35"/>
      <c r="AT93" s="14" t="s">
        <v>148</v>
      </c>
      <c r="AU93" s="14" t="s">
        <v>74</v>
      </c>
    </row>
    <row r="94" s="2" customFormat="1">
      <c r="A94" s="35"/>
      <c r="B94" s="36"/>
      <c r="C94" s="37"/>
      <c r="D94" s="207" t="s">
        <v>150</v>
      </c>
      <c r="E94" s="37"/>
      <c r="F94" s="211" t="s">
        <v>163</v>
      </c>
      <c r="G94" s="37"/>
      <c r="H94" s="37"/>
      <c r="I94" s="143"/>
      <c r="J94" s="37"/>
      <c r="K94" s="37"/>
      <c r="L94" s="41"/>
      <c r="M94" s="209"/>
      <c r="N94" s="210"/>
      <c r="O94" s="81"/>
      <c r="P94" s="81"/>
      <c r="Q94" s="81"/>
      <c r="R94" s="81"/>
      <c r="S94" s="81"/>
      <c r="T94" s="82"/>
      <c r="U94" s="35"/>
      <c r="V94" s="35"/>
      <c r="W94" s="35"/>
      <c r="X94" s="35"/>
      <c r="Y94" s="35"/>
      <c r="Z94" s="35"/>
      <c r="AA94" s="35"/>
      <c r="AB94" s="35"/>
      <c r="AC94" s="35"/>
      <c r="AD94" s="35"/>
      <c r="AE94" s="35"/>
      <c r="AT94" s="14" t="s">
        <v>150</v>
      </c>
      <c r="AU94" s="14" t="s">
        <v>74</v>
      </c>
    </row>
    <row r="95" s="2" customFormat="1" ht="21.75" customHeight="1">
      <c r="A95" s="35"/>
      <c r="B95" s="36"/>
      <c r="C95" s="194" t="s">
        <v>145</v>
      </c>
      <c r="D95" s="194" t="s">
        <v>140</v>
      </c>
      <c r="E95" s="195" t="s">
        <v>164</v>
      </c>
      <c r="F95" s="196" t="s">
        <v>165</v>
      </c>
      <c r="G95" s="197" t="s">
        <v>166</v>
      </c>
      <c r="H95" s="198">
        <v>1</v>
      </c>
      <c r="I95" s="199"/>
      <c r="J95" s="200">
        <f>ROUND(I95*H95,2)</f>
        <v>0</v>
      </c>
      <c r="K95" s="196" t="s">
        <v>144</v>
      </c>
      <c r="L95" s="41"/>
      <c r="M95" s="201" t="s">
        <v>19</v>
      </c>
      <c r="N95" s="202" t="s">
        <v>45</v>
      </c>
      <c r="O95" s="81"/>
      <c r="P95" s="203">
        <f>O95*H95</f>
        <v>0</v>
      </c>
      <c r="Q95" s="203">
        <v>0</v>
      </c>
      <c r="R95" s="203">
        <f>Q95*H95</f>
        <v>0</v>
      </c>
      <c r="S95" s="203">
        <v>0</v>
      </c>
      <c r="T95" s="204">
        <f>S95*H95</f>
        <v>0</v>
      </c>
      <c r="U95" s="35"/>
      <c r="V95" s="35"/>
      <c r="W95" s="35"/>
      <c r="X95" s="35"/>
      <c r="Y95" s="35"/>
      <c r="Z95" s="35"/>
      <c r="AA95" s="35"/>
      <c r="AB95" s="35"/>
      <c r="AC95" s="35"/>
      <c r="AD95" s="35"/>
      <c r="AE95" s="35"/>
      <c r="AR95" s="205" t="s">
        <v>167</v>
      </c>
      <c r="AT95" s="205" t="s">
        <v>140</v>
      </c>
      <c r="AU95" s="205" t="s">
        <v>74</v>
      </c>
      <c r="AY95" s="14" t="s">
        <v>146</v>
      </c>
      <c r="BE95" s="206">
        <f>IF(N95="základní",J95,0)</f>
        <v>0</v>
      </c>
      <c r="BF95" s="206">
        <f>IF(N95="snížená",J95,0)</f>
        <v>0</v>
      </c>
      <c r="BG95" s="206">
        <f>IF(N95="zákl. přenesená",J95,0)</f>
        <v>0</v>
      </c>
      <c r="BH95" s="206">
        <f>IF(N95="sníž. přenesená",J95,0)</f>
        <v>0</v>
      </c>
      <c r="BI95" s="206">
        <f>IF(N95="nulová",J95,0)</f>
        <v>0</v>
      </c>
      <c r="BJ95" s="14" t="s">
        <v>81</v>
      </c>
      <c r="BK95" s="206">
        <f>ROUND(I95*H95,2)</f>
        <v>0</v>
      </c>
      <c r="BL95" s="14" t="s">
        <v>167</v>
      </c>
      <c r="BM95" s="205" t="s">
        <v>168</v>
      </c>
    </row>
    <row r="96" s="2" customFormat="1">
      <c r="A96" s="35"/>
      <c r="B96" s="36"/>
      <c r="C96" s="37"/>
      <c r="D96" s="207" t="s">
        <v>148</v>
      </c>
      <c r="E96" s="37"/>
      <c r="F96" s="208" t="s">
        <v>169</v>
      </c>
      <c r="G96" s="37"/>
      <c r="H96" s="37"/>
      <c r="I96" s="143"/>
      <c r="J96" s="37"/>
      <c r="K96" s="37"/>
      <c r="L96" s="41"/>
      <c r="M96" s="209"/>
      <c r="N96" s="210"/>
      <c r="O96" s="81"/>
      <c r="P96" s="81"/>
      <c r="Q96" s="81"/>
      <c r="R96" s="81"/>
      <c r="S96" s="81"/>
      <c r="T96" s="82"/>
      <c r="U96" s="35"/>
      <c r="V96" s="35"/>
      <c r="W96" s="35"/>
      <c r="X96" s="35"/>
      <c r="Y96" s="35"/>
      <c r="Z96" s="35"/>
      <c r="AA96" s="35"/>
      <c r="AB96" s="35"/>
      <c r="AC96" s="35"/>
      <c r="AD96" s="35"/>
      <c r="AE96" s="35"/>
      <c r="AT96" s="14" t="s">
        <v>148</v>
      </c>
      <c r="AU96" s="14" t="s">
        <v>74</v>
      </c>
    </row>
    <row r="97" s="2" customFormat="1" ht="21.75" customHeight="1">
      <c r="A97" s="35"/>
      <c r="B97" s="36"/>
      <c r="C97" s="194" t="s">
        <v>170</v>
      </c>
      <c r="D97" s="194" t="s">
        <v>140</v>
      </c>
      <c r="E97" s="195" t="s">
        <v>171</v>
      </c>
      <c r="F97" s="196" t="s">
        <v>172</v>
      </c>
      <c r="G97" s="197" t="s">
        <v>143</v>
      </c>
      <c r="H97" s="198">
        <v>2384</v>
      </c>
      <c r="I97" s="199"/>
      <c r="J97" s="200">
        <f>ROUND(I97*H97,2)</f>
        <v>0</v>
      </c>
      <c r="K97" s="196" t="s">
        <v>144</v>
      </c>
      <c r="L97" s="41"/>
      <c r="M97" s="201" t="s">
        <v>19</v>
      </c>
      <c r="N97" s="202" t="s">
        <v>45</v>
      </c>
      <c r="O97" s="81"/>
      <c r="P97" s="203">
        <f>O97*H97</f>
        <v>0</v>
      </c>
      <c r="Q97" s="203">
        <v>0</v>
      </c>
      <c r="R97" s="203">
        <f>Q97*H97</f>
        <v>0</v>
      </c>
      <c r="S97" s="203">
        <v>0</v>
      </c>
      <c r="T97" s="204">
        <f>S97*H97</f>
        <v>0</v>
      </c>
      <c r="U97" s="35"/>
      <c r="V97" s="35"/>
      <c r="W97" s="35"/>
      <c r="X97" s="35"/>
      <c r="Y97" s="35"/>
      <c r="Z97" s="35"/>
      <c r="AA97" s="35"/>
      <c r="AB97" s="35"/>
      <c r="AC97" s="35"/>
      <c r="AD97" s="35"/>
      <c r="AE97" s="35"/>
      <c r="AR97" s="205" t="s">
        <v>145</v>
      </c>
      <c r="AT97" s="205" t="s">
        <v>140</v>
      </c>
      <c r="AU97" s="205" t="s">
        <v>74</v>
      </c>
      <c r="AY97" s="14" t="s">
        <v>146</v>
      </c>
      <c r="BE97" s="206">
        <f>IF(N97="základní",J97,0)</f>
        <v>0</v>
      </c>
      <c r="BF97" s="206">
        <f>IF(N97="snížená",J97,0)</f>
        <v>0</v>
      </c>
      <c r="BG97" s="206">
        <f>IF(N97="zákl. přenesená",J97,0)</f>
        <v>0</v>
      </c>
      <c r="BH97" s="206">
        <f>IF(N97="sníž. přenesená",J97,0)</f>
        <v>0</v>
      </c>
      <c r="BI97" s="206">
        <f>IF(N97="nulová",J97,0)</f>
        <v>0</v>
      </c>
      <c r="BJ97" s="14" t="s">
        <v>81</v>
      </c>
      <c r="BK97" s="206">
        <f>ROUND(I97*H97,2)</f>
        <v>0</v>
      </c>
      <c r="BL97" s="14" t="s">
        <v>145</v>
      </c>
      <c r="BM97" s="205" t="s">
        <v>173</v>
      </c>
    </row>
    <row r="98" s="2" customFormat="1">
      <c r="A98" s="35"/>
      <c r="B98" s="36"/>
      <c r="C98" s="37"/>
      <c r="D98" s="207" t="s">
        <v>148</v>
      </c>
      <c r="E98" s="37"/>
      <c r="F98" s="208" t="s">
        <v>174</v>
      </c>
      <c r="G98" s="37"/>
      <c r="H98" s="37"/>
      <c r="I98" s="143"/>
      <c r="J98" s="37"/>
      <c r="K98" s="37"/>
      <c r="L98" s="41"/>
      <c r="M98" s="209"/>
      <c r="N98" s="210"/>
      <c r="O98" s="81"/>
      <c r="P98" s="81"/>
      <c r="Q98" s="81"/>
      <c r="R98" s="81"/>
      <c r="S98" s="81"/>
      <c r="T98" s="82"/>
      <c r="U98" s="35"/>
      <c r="V98" s="35"/>
      <c r="W98" s="35"/>
      <c r="X98" s="35"/>
      <c r="Y98" s="35"/>
      <c r="Z98" s="35"/>
      <c r="AA98" s="35"/>
      <c r="AB98" s="35"/>
      <c r="AC98" s="35"/>
      <c r="AD98" s="35"/>
      <c r="AE98" s="35"/>
      <c r="AT98" s="14" t="s">
        <v>148</v>
      </c>
      <c r="AU98" s="14" t="s">
        <v>74</v>
      </c>
    </row>
    <row r="99" s="2" customFormat="1" ht="21.75" customHeight="1">
      <c r="A99" s="35"/>
      <c r="B99" s="36"/>
      <c r="C99" s="194" t="s">
        <v>175</v>
      </c>
      <c r="D99" s="194" t="s">
        <v>140</v>
      </c>
      <c r="E99" s="195" t="s">
        <v>176</v>
      </c>
      <c r="F99" s="196" t="s">
        <v>177</v>
      </c>
      <c r="G99" s="197" t="s">
        <v>178</v>
      </c>
      <c r="H99" s="198">
        <v>1.5680000000000001</v>
      </c>
      <c r="I99" s="199"/>
      <c r="J99" s="200">
        <f>ROUND(I99*H99,2)</f>
        <v>0</v>
      </c>
      <c r="K99" s="196" t="s">
        <v>144</v>
      </c>
      <c r="L99" s="41"/>
      <c r="M99" s="201" t="s">
        <v>19</v>
      </c>
      <c r="N99" s="202" t="s">
        <v>45</v>
      </c>
      <c r="O99" s="81"/>
      <c r="P99" s="203">
        <f>O99*H99</f>
        <v>0</v>
      </c>
      <c r="Q99" s="203">
        <v>0</v>
      </c>
      <c r="R99" s="203">
        <f>Q99*H99</f>
        <v>0</v>
      </c>
      <c r="S99" s="203">
        <v>0</v>
      </c>
      <c r="T99" s="204">
        <f>S99*H99</f>
        <v>0</v>
      </c>
      <c r="U99" s="35"/>
      <c r="V99" s="35"/>
      <c r="W99" s="35"/>
      <c r="X99" s="35"/>
      <c r="Y99" s="35"/>
      <c r="Z99" s="35"/>
      <c r="AA99" s="35"/>
      <c r="AB99" s="35"/>
      <c r="AC99" s="35"/>
      <c r="AD99" s="35"/>
      <c r="AE99" s="35"/>
      <c r="AR99" s="205" t="s">
        <v>145</v>
      </c>
      <c r="AT99" s="205" t="s">
        <v>140</v>
      </c>
      <c r="AU99" s="205" t="s">
        <v>74</v>
      </c>
      <c r="AY99" s="14" t="s">
        <v>146</v>
      </c>
      <c r="BE99" s="206">
        <f>IF(N99="základní",J99,0)</f>
        <v>0</v>
      </c>
      <c r="BF99" s="206">
        <f>IF(N99="snížená",J99,0)</f>
        <v>0</v>
      </c>
      <c r="BG99" s="206">
        <f>IF(N99="zákl. přenesená",J99,0)</f>
        <v>0</v>
      </c>
      <c r="BH99" s="206">
        <f>IF(N99="sníž. přenesená",J99,0)</f>
        <v>0</v>
      </c>
      <c r="BI99" s="206">
        <f>IF(N99="nulová",J99,0)</f>
        <v>0</v>
      </c>
      <c r="BJ99" s="14" t="s">
        <v>81</v>
      </c>
      <c r="BK99" s="206">
        <f>ROUND(I99*H99,2)</f>
        <v>0</v>
      </c>
      <c r="BL99" s="14" t="s">
        <v>145</v>
      </c>
      <c r="BM99" s="205" t="s">
        <v>179</v>
      </c>
    </row>
    <row r="100" s="2" customFormat="1">
      <c r="A100" s="35"/>
      <c r="B100" s="36"/>
      <c r="C100" s="37"/>
      <c r="D100" s="207" t="s">
        <v>148</v>
      </c>
      <c r="E100" s="37"/>
      <c r="F100" s="208" t="s">
        <v>180</v>
      </c>
      <c r="G100" s="37"/>
      <c r="H100" s="37"/>
      <c r="I100" s="143"/>
      <c r="J100" s="37"/>
      <c r="K100" s="37"/>
      <c r="L100" s="41"/>
      <c r="M100" s="209"/>
      <c r="N100" s="210"/>
      <c r="O100" s="81"/>
      <c r="P100" s="81"/>
      <c r="Q100" s="81"/>
      <c r="R100" s="81"/>
      <c r="S100" s="81"/>
      <c r="T100" s="82"/>
      <c r="U100" s="35"/>
      <c r="V100" s="35"/>
      <c r="W100" s="35"/>
      <c r="X100" s="35"/>
      <c r="Y100" s="35"/>
      <c r="Z100" s="35"/>
      <c r="AA100" s="35"/>
      <c r="AB100" s="35"/>
      <c r="AC100" s="35"/>
      <c r="AD100" s="35"/>
      <c r="AE100" s="35"/>
      <c r="AT100" s="14" t="s">
        <v>148</v>
      </c>
      <c r="AU100" s="14" t="s">
        <v>74</v>
      </c>
    </row>
    <row r="101" s="2" customFormat="1">
      <c r="A101" s="35"/>
      <c r="B101" s="36"/>
      <c r="C101" s="37"/>
      <c r="D101" s="207" t="s">
        <v>150</v>
      </c>
      <c r="E101" s="37"/>
      <c r="F101" s="211" t="s">
        <v>181</v>
      </c>
      <c r="G101" s="37"/>
      <c r="H101" s="37"/>
      <c r="I101" s="143"/>
      <c r="J101" s="37"/>
      <c r="K101" s="37"/>
      <c r="L101" s="41"/>
      <c r="M101" s="209"/>
      <c r="N101" s="210"/>
      <c r="O101" s="81"/>
      <c r="P101" s="81"/>
      <c r="Q101" s="81"/>
      <c r="R101" s="81"/>
      <c r="S101" s="81"/>
      <c r="T101" s="82"/>
      <c r="U101" s="35"/>
      <c r="V101" s="35"/>
      <c r="W101" s="35"/>
      <c r="X101" s="35"/>
      <c r="Y101" s="35"/>
      <c r="Z101" s="35"/>
      <c r="AA101" s="35"/>
      <c r="AB101" s="35"/>
      <c r="AC101" s="35"/>
      <c r="AD101" s="35"/>
      <c r="AE101" s="35"/>
      <c r="AT101" s="14" t="s">
        <v>150</v>
      </c>
      <c r="AU101" s="14" t="s">
        <v>74</v>
      </c>
    </row>
    <row r="102" s="2" customFormat="1" ht="21.75" customHeight="1">
      <c r="A102" s="35"/>
      <c r="B102" s="36"/>
      <c r="C102" s="194" t="s">
        <v>182</v>
      </c>
      <c r="D102" s="194" t="s">
        <v>140</v>
      </c>
      <c r="E102" s="195" t="s">
        <v>183</v>
      </c>
      <c r="F102" s="196" t="s">
        <v>184</v>
      </c>
      <c r="G102" s="197" t="s">
        <v>185</v>
      </c>
      <c r="H102" s="198">
        <v>1444.2619999999999</v>
      </c>
      <c r="I102" s="199"/>
      <c r="J102" s="200">
        <f>ROUND(I102*H102,2)</f>
        <v>0</v>
      </c>
      <c r="K102" s="196" t="s">
        <v>144</v>
      </c>
      <c r="L102" s="41"/>
      <c r="M102" s="201" t="s">
        <v>19</v>
      </c>
      <c r="N102" s="202" t="s">
        <v>45</v>
      </c>
      <c r="O102" s="81"/>
      <c r="P102" s="203">
        <f>O102*H102</f>
        <v>0</v>
      </c>
      <c r="Q102" s="203">
        <v>0</v>
      </c>
      <c r="R102" s="203">
        <f>Q102*H102</f>
        <v>0</v>
      </c>
      <c r="S102" s="203">
        <v>0</v>
      </c>
      <c r="T102" s="204">
        <f>S102*H102</f>
        <v>0</v>
      </c>
      <c r="U102" s="35"/>
      <c r="V102" s="35"/>
      <c r="W102" s="35"/>
      <c r="X102" s="35"/>
      <c r="Y102" s="35"/>
      <c r="Z102" s="35"/>
      <c r="AA102" s="35"/>
      <c r="AB102" s="35"/>
      <c r="AC102" s="35"/>
      <c r="AD102" s="35"/>
      <c r="AE102" s="35"/>
      <c r="AR102" s="205" t="s">
        <v>145</v>
      </c>
      <c r="AT102" s="205" t="s">
        <v>140</v>
      </c>
      <c r="AU102" s="205" t="s">
        <v>74</v>
      </c>
      <c r="AY102" s="14" t="s">
        <v>146</v>
      </c>
      <c r="BE102" s="206">
        <f>IF(N102="základní",J102,0)</f>
        <v>0</v>
      </c>
      <c r="BF102" s="206">
        <f>IF(N102="snížená",J102,0)</f>
        <v>0</v>
      </c>
      <c r="BG102" s="206">
        <f>IF(N102="zákl. přenesená",J102,0)</f>
        <v>0</v>
      </c>
      <c r="BH102" s="206">
        <f>IF(N102="sníž. přenesená",J102,0)</f>
        <v>0</v>
      </c>
      <c r="BI102" s="206">
        <f>IF(N102="nulová",J102,0)</f>
        <v>0</v>
      </c>
      <c r="BJ102" s="14" t="s">
        <v>81</v>
      </c>
      <c r="BK102" s="206">
        <f>ROUND(I102*H102,2)</f>
        <v>0</v>
      </c>
      <c r="BL102" s="14" t="s">
        <v>145</v>
      </c>
      <c r="BM102" s="205" t="s">
        <v>186</v>
      </c>
    </row>
    <row r="103" s="2" customFormat="1">
      <c r="A103" s="35"/>
      <c r="B103" s="36"/>
      <c r="C103" s="37"/>
      <c r="D103" s="207" t="s">
        <v>148</v>
      </c>
      <c r="E103" s="37"/>
      <c r="F103" s="208" t="s">
        <v>187</v>
      </c>
      <c r="G103" s="37"/>
      <c r="H103" s="37"/>
      <c r="I103" s="143"/>
      <c r="J103" s="37"/>
      <c r="K103" s="37"/>
      <c r="L103" s="41"/>
      <c r="M103" s="209"/>
      <c r="N103" s="210"/>
      <c r="O103" s="81"/>
      <c r="P103" s="81"/>
      <c r="Q103" s="81"/>
      <c r="R103" s="81"/>
      <c r="S103" s="81"/>
      <c r="T103" s="82"/>
      <c r="U103" s="35"/>
      <c r="V103" s="35"/>
      <c r="W103" s="35"/>
      <c r="X103" s="35"/>
      <c r="Y103" s="35"/>
      <c r="Z103" s="35"/>
      <c r="AA103" s="35"/>
      <c r="AB103" s="35"/>
      <c r="AC103" s="35"/>
      <c r="AD103" s="35"/>
      <c r="AE103" s="35"/>
      <c r="AT103" s="14" t="s">
        <v>148</v>
      </c>
      <c r="AU103" s="14" t="s">
        <v>74</v>
      </c>
    </row>
    <row r="104" s="10" customFormat="1">
      <c r="A104" s="10"/>
      <c r="B104" s="212"/>
      <c r="C104" s="213"/>
      <c r="D104" s="207" t="s">
        <v>188</v>
      </c>
      <c r="E104" s="214" t="s">
        <v>19</v>
      </c>
      <c r="F104" s="215" t="s">
        <v>189</v>
      </c>
      <c r="G104" s="213"/>
      <c r="H104" s="216">
        <v>1444.2619999999999</v>
      </c>
      <c r="I104" s="217"/>
      <c r="J104" s="213"/>
      <c r="K104" s="213"/>
      <c r="L104" s="218"/>
      <c r="M104" s="219"/>
      <c r="N104" s="220"/>
      <c r="O104" s="220"/>
      <c r="P104" s="220"/>
      <c r="Q104" s="220"/>
      <c r="R104" s="220"/>
      <c r="S104" s="220"/>
      <c r="T104" s="221"/>
      <c r="U104" s="10"/>
      <c r="V104" s="10"/>
      <c r="W104" s="10"/>
      <c r="X104" s="10"/>
      <c r="Y104" s="10"/>
      <c r="Z104" s="10"/>
      <c r="AA104" s="10"/>
      <c r="AB104" s="10"/>
      <c r="AC104" s="10"/>
      <c r="AD104" s="10"/>
      <c r="AE104" s="10"/>
      <c r="AT104" s="222" t="s">
        <v>188</v>
      </c>
      <c r="AU104" s="222" t="s">
        <v>74</v>
      </c>
      <c r="AV104" s="10" t="s">
        <v>83</v>
      </c>
      <c r="AW104" s="10" t="s">
        <v>35</v>
      </c>
      <c r="AX104" s="10" t="s">
        <v>81</v>
      </c>
      <c r="AY104" s="222" t="s">
        <v>146</v>
      </c>
    </row>
    <row r="105" s="2" customFormat="1" ht="21.75" customHeight="1">
      <c r="A105" s="35"/>
      <c r="B105" s="36"/>
      <c r="C105" s="194" t="s">
        <v>190</v>
      </c>
      <c r="D105" s="194" t="s">
        <v>140</v>
      </c>
      <c r="E105" s="195" t="s">
        <v>191</v>
      </c>
      <c r="F105" s="196" t="s">
        <v>192</v>
      </c>
      <c r="G105" s="197" t="s">
        <v>178</v>
      </c>
      <c r="H105" s="198">
        <v>1.5680000000000001</v>
      </c>
      <c r="I105" s="199"/>
      <c r="J105" s="200">
        <f>ROUND(I105*H105,2)</f>
        <v>0</v>
      </c>
      <c r="K105" s="196" t="s">
        <v>144</v>
      </c>
      <c r="L105" s="41"/>
      <c r="M105" s="201" t="s">
        <v>19</v>
      </c>
      <c r="N105" s="202" t="s">
        <v>45</v>
      </c>
      <c r="O105" s="81"/>
      <c r="P105" s="203">
        <f>O105*H105</f>
        <v>0</v>
      </c>
      <c r="Q105" s="203">
        <v>0</v>
      </c>
      <c r="R105" s="203">
        <f>Q105*H105</f>
        <v>0</v>
      </c>
      <c r="S105" s="203">
        <v>0</v>
      </c>
      <c r="T105" s="204">
        <f>S105*H105</f>
        <v>0</v>
      </c>
      <c r="U105" s="35"/>
      <c r="V105" s="35"/>
      <c r="W105" s="35"/>
      <c r="X105" s="35"/>
      <c r="Y105" s="35"/>
      <c r="Z105" s="35"/>
      <c r="AA105" s="35"/>
      <c r="AB105" s="35"/>
      <c r="AC105" s="35"/>
      <c r="AD105" s="35"/>
      <c r="AE105" s="35"/>
      <c r="AR105" s="205" t="s">
        <v>145</v>
      </c>
      <c r="AT105" s="205" t="s">
        <v>140</v>
      </c>
      <c r="AU105" s="205" t="s">
        <v>74</v>
      </c>
      <c r="AY105" s="14" t="s">
        <v>146</v>
      </c>
      <c r="BE105" s="206">
        <f>IF(N105="základní",J105,0)</f>
        <v>0</v>
      </c>
      <c r="BF105" s="206">
        <f>IF(N105="snížená",J105,0)</f>
        <v>0</v>
      </c>
      <c r="BG105" s="206">
        <f>IF(N105="zákl. přenesená",J105,0)</f>
        <v>0</v>
      </c>
      <c r="BH105" s="206">
        <f>IF(N105="sníž. přenesená",J105,0)</f>
        <v>0</v>
      </c>
      <c r="BI105" s="206">
        <f>IF(N105="nulová",J105,0)</f>
        <v>0</v>
      </c>
      <c r="BJ105" s="14" t="s">
        <v>81</v>
      </c>
      <c r="BK105" s="206">
        <f>ROUND(I105*H105,2)</f>
        <v>0</v>
      </c>
      <c r="BL105" s="14" t="s">
        <v>145</v>
      </c>
      <c r="BM105" s="205" t="s">
        <v>193</v>
      </c>
    </row>
    <row r="106" s="2" customFormat="1">
      <c r="A106" s="35"/>
      <c r="B106" s="36"/>
      <c r="C106" s="37"/>
      <c r="D106" s="207" t="s">
        <v>148</v>
      </c>
      <c r="E106" s="37"/>
      <c r="F106" s="208" t="s">
        <v>194</v>
      </c>
      <c r="G106" s="37"/>
      <c r="H106" s="37"/>
      <c r="I106" s="143"/>
      <c r="J106" s="37"/>
      <c r="K106" s="37"/>
      <c r="L106" s="41"/>
      <c r="M106" s="209"/>
      <c r="N106" s="210"/>
      <c r="O106" s="81"/>
      <c r="P106" s="81"/>
      <c r="Q106" s="81"/>
      <c r="R106" s="81"/>
      <c r="S106" s="81"/>
      <c r="T106" s="82"/>
      <c r="U106" s="35"/>
      <c r="V106" s="35"/>
      <c r="W106" s="35"/>
      <c r="X106" s="35"/>
      <c r="Y106" s="35"/>
      <c r="Z106" s="35"/>
      <c r="AA106" s="35"/>
      <c r="AB106" s="35"/>
      <c r="AC106" s="35"/>
      <c r="AD106" s="35"/>
      <c r="AE106" s="35"/>
      <c r="AT106" s="14" t="s">
        <v>148</v>
      </c>
      <c r="AU106" s="14" t="s">
        <v>74</v>
      </c>
    </row>
    <row r="107" s="2" customFormat="1">
      <c r="A107" s="35"/>
      <c r="B107" s="36"/>
      <c r="C107" s="37"/>
      <c r="D107" s="207" t="s">
        <v>150</v>
      </c>
      <c r="E107" s="37"/>
      <c r="F107" s="211" t="s">
        <v>195</v>
      </c>
      <c r="G107" s="37"/>
      <c r="H107" s="37"/>
      <c r="I107" s="143"/>
      <c r="J107" s="37"/>
      <c r="K107" s="37"/>
      <c r="L107" s="41"/>
      <c r="M107" s="209"/>
      <c r="N107" s="210"/>
      <c r="O107" s="81"/>
      <c r="P107" s="81"/>
      <c r="Q107" s="81"/>
      <c r="R107" s="81"/>
      <c r="S107" s="81"/>
      <c r="T107" s="82"/>
      <c r="U107" s="35"/>
      <c r="V107" s="35"/>
      <c r="W107" s="35"/>
      <c r="X107" s="35"/>
      <c r="Y107" s="35"/>
      <c r="Z107" s="35"/>
      <c r="AA107" s="35"/>
      <c r="AB107" s="35"/>
      <c r="AC107" s="35"/>
      <c r="AD107" s="35"/>
      <c r="AE107" s="35"/>
      <c r="AT107" s="14" t="s">
        <v>150</v>
      </c>
      <c r="AU107" s="14" t="s">
        <v>74</v>
      </c>
    </row>
    <row r="108" s="2" customFormat="1" ht="21.75" customHeight="1">
      <c r="A108" s="35"/>
      <c r="B108" s="36"/>
      <c r="C108" s="194" t="s">
        <v>196</v>
      </c>
      <c r="D108" s="194" t="s">
        <v>140</v>
      </c>
      <c r="E108" s="195" t="s">
        <v>197</v>
      </c>
      <c r="F108" s="196" t="s">
        <v>198</v>
      </c>
      <c r="G108" s="197" t="s">
        <v>143</v>
      </c>
      <c r="H108" s="198">
        <v>224</v>
      </c>
      <c r="I108" s="199"/>
      <c r="J108" s="200">
        <f>ROUND(I108*H108,2)</f>
        <v>0</v>
      </c>
      <c r="K108" s="196" t="s">
        <v>144</v>
      </c>
      <c r="L108" s="41"/>
      <c r="M108" s="201" t="s">
        <v>19</v>
      </c>
      <c r="N108" s="202" t="s">
        <v>45</v>
      </c>
      <c r="O108" s="81"/>
      <c r="P108" s="203">
        <f>O108*H108</f>
        <v>0</v>
      </c>
      <c r="Q108" s="203">
        <v>0</v>
      </c>
      <c r="R108" s="203">
        <f>Q108*H108</f>
        <v>0</v>
      </c>
      <c r="S108" s="203">
        <v>0</v>
      </c>
      <c r="T108" s="204">
        <f>S108*H108</f>
        <v>0</v>
      </c>
      <c r="U108" s="35"/>
      <c r="V108" s="35"/>
      <c r="W108" s="35"/>
      <c r="X108" s="35"/>
      <c r="Y108" s="35"/>
      <c r="Z108" s="35"/>
      <c r="AA108" s="35"/>
      <c r="AB108" s="35"/>
      <c r="AC108" s="35"/>
      <c r="AD108" s="35"/>
      <c r="AE108" s="35"/>
      <c r="AR108" s="205" t="s">
        <v>145</v>
      </c>
      <c r="AT108" s="205" t="s">
        <v>140</v>
      </c>
      <c r="AU108" s="205" t="s">
        <v>74</v>
      </c>
      <c r="AY108" s="14" t="s">
        <v>146</v>
      </c>
      <c r="BE108" s="206">
        <f>IF(N108="základní",J108,0)</f>
        <v>0</v>
      </c>
      <c r="BF108" s="206">
        <f>IF(N108="snížená",J108,0)</f>
        <v>0</v>
      </c>
      <c r="BG108" s="206">
        <f>IF(N108="zákl. přenesená",J108,0)</f>
        <v>0</v>
      </c>
      <c r="BH108" s="206">
        <f>IF(N108="sníž. přenesená",J108,0)</f>
        <v>0</v>
      </c>
      <c r="BI108" s="206">
        <f>IF(N108="nulová",J108,0)</f>
        <v>0</v>
      </c>
      <c r="BJ108" s="14" t="s">
        <v>81</v>
      </c>
      <c r="BK108" s="206">
        <f>ROUND(I108*H108,2)</f>
        <v>0</v>
      </c>
      <c r="BL108" s="14" t="s">
        <v>145</v>
      </c>
      <c r="BM108" s="205" t="s">
        <v>199</v>
      </c>
    </row>
    <row r="109" s="2" customFormat="1">
      <c r="A109" s="35"/>
      <c r="B109" s="36"/>
      <c r="C109" s="37"/>
      <c r="D109" s="207" t="s">
        <v>148</v>
      </c>
      <c r="E109" s="37"/>
      <c r="F109" s="208" t="s">
        <v>200</v>
      </c>
      <c r="G109" s="37"/>
      <c r="H109" s="37"/>
      <c r="I109" s="143"/>
      <c r="J109" s="37"/>
      <c r="K109" s="37"/>
      <c r="L109" s="41"/>
      <c r="M109" s="209"/>
      <c r="N109" s="210"/>
      <c r="O109" s="81"/>
      <c r="P109" s="81"/>
      <c r="Q109" s="81"/>
      <c r="R109" s="81"/>
      <c r="S109" s="81"/>
      <c r="T109" s="82"/>
      <c r="U109" s="35"/>
      <c r="V109" s="35"/>
      <c r="W109" s="35"/>
      <c r="X109" s="35"/>
      <c r="Y109" s="35"/>
      <c r="Z109" s="35"/>
      <c r="AA109" s="35"/>
      <c r="AB109" s="35"/>
      <c r="AC109" s="35"/>
      <c r="AD109" s="35"/>
      <c r="AE109" s="35"/>
      <c r="AT109" s="14" t="s">
        <v>148</v>
      </c>
      <c r="AU109" s="14" t="s">
        <v>74</v>
      </c>
    </row>
    <row r="110" s="2" customFormat="1">
      <c r="A110" s="35"/>
      <c r="B110" s="36"/>
      <c r="C110" s="37"/>
      <c r="D110" s="207" t="s">
        <v>150</v>
      </c>
      <c r="E110" s="37"/>
      <c r="F110" s="211" t="s">
        <v>201</v>
      </c>
      <c r="G110" s="37"/>
      <c r="H110" s="37"/>
      <c r="I110" s="143"/>
      <c r="J110" s="37"/>
      <c r="K110" s="37"/>
      <c r="L110" s="41"/>
      <c r="M110" s="209"/>
      <c r="N110" s="210"/>
      <c r="O110" s="81"/>
      <c r="P110" s="81"/>
      <c r="Q110" s="81"/>
      <c r="R110" s="81"/>
      <c r="S110" s="81"/>
      <c r="T110" s="82"/>
      <c r="U110" s="35"/>
      <c r="V110" s="35"/>
      <c r="W110" s="35"/>
      <c r="X110" s="35"/>
      <c r="Y110" s="35"/>
      <c r="Z110" s="35"/>
      <c r="AA110" s="35"/>
      <c r="AB110" s="35"/>
      <c r="AC110" s="35"/>
      <c r="AD110" s="35"/>
      <c r="AE110" s="35"/>
      <c r="AT110" s="14" t="s">
        <v>150</v>
      </c>
      <c r="AU110" s="14" t="s">
        <v>74</v>
      </c>
    </row>
    <row r="111" s="2" customFormat="1" ht="21.75" customHeight="1">
      <c r="A111" s="35"/>
      <c r="B111" s="36"/>
      <c r="C111" s="194" t="s">
        <v>202</v>
      </c>
      <c r="D111" s="194" t="s">
        <v>140</v>
      </c>
      <c r="E111" s="195" t="s">
        <v>203</v>
      </c>
      <c r="F111" s="196" t="s">
        <v>204</v>
      </c>
      <c r="G111" s="197" t="s">
        <v>205</v>
      </c>
      <c r="H111" s="198">
        <v>2500</v>
      </c>
      <c r="I111" s="199"/>
      <c r="J111" s="200">
        <f>ROUND(I111*H111,2)</f>
        <v>0</v>
      </c>
      <c r="K111" s="196" t="s">
        <v>144</v>
      </c>
      <c r="L111" s="41"/>
      <c r="M111" s="201" t="s">
        <v>19</v>
      </c>
      <c r="N111" s="202" t="s">
        <v>45</v>
      </c>
      <c r="O111" s="81"/>
      <c r="P111" s="203">
        <f>O111*H111</f>
        <v>0</v>
      </c>
      <c r="Q111" s="203">
        <v>0</v>
      </c>
      <c r="R111" s="203">
        <f>Q111*H111</f>
        <v>0</v>
      </c>
      <c r="S111" s="203">
        <v>0</v>
      </c>
      <c r="T111" s="204">
        <f>S111*H111</f>
        <v>0</v>
      </c>
      <c r="U111" s="35"/>
      <c r="V111" s="35"/>
      <c r="W111" s="35"/>
      <c r="X111" s="35"/>
      <c r="Y111" s="35"/>
      <c r="Z111" s="35"/>
      <c r="AA111" s="35"/>
      <c r="AB111" s="35"/>
      <c r="AC111" s="35"/>
      <c r="AD111" s="35"/>
      <c r="AE111" s="35"/>
      <c r="AR111" s="205" t="s">
        <v>145</v>
      </c>
      <c r="AT111" s="205" t="s">
        <v>140</v>
      </c>
      <c r="AU111" s="205" t="s">
        <v>74</v>
      </c>
      <c r="AY111" s="14" t="s">
        <v>146</v>
      </c>
      <c r="BE111" s="206">
        <f>IF(N111="základní",J111,0)</f>
        <v>0</v>
      </c>
      <c r="BF111" s="206">
        <f>IF(N111="snížená",J111,0)</f>
        <v>0</v>
      </c>
      <c r="BG111" s="206">
        <f>IF(N111="zákl. přenesená",J111,0)</f>
        <v>0</v>
      </c>
      <c r="BH111" s="206">
        <f>IF(N111="sníž. přenesená",J111,0)</f>
        <v>0</v>
      </c>
      <c r="BI111" s="206">
        <f>IF(N111="nulová",J111,0)</f>
        <v>0</v>
      </c>
      <c r="BJ111" s="14" t="s">
        <v>81</v>
      </c>
      <c r="BK111" s="206">
        <f>ROUND(I111*H111,2)</f>
        <v>0</v>
      </c>
      <c r="BL111" s="14" t="s">
        <v>145</v>
      </c>
      <c r="BM111" s="205" t="s">
        <v>206</v>
      </c>
    </row>
    <row r="112" s="2" customFormat="1">
      <c r="A112" s="35"/>
      <c r="B112" s="36"/>
      <c r="C112" s="37"/>
      <c r="D112" s="207" t="s">
        <v>148</v>
      </c>
      <c r="E112" s="37"/>
      <c r="F112" s="208" t="s">
        <v>207</v>
      </c>
      <c r="G112" s="37"/>
      <c r="H112" s="37"/>
      <c r="I112" s="143"/>
      <c r="J112" s="37"/>
      <c r="K112" s="37"/>
      <c r="L112" s="41"/>
      <c r="M112" s="209"/>
      <c r="N112" s="210"/>
      <c r="O112" s="81"/>
      <c r="P112" s="81"/>
      <c r="Q112" s="81"/>
      <c r="R112" s="81"/>
      <c r="S112" s="81"/>
      <c r="T112" s="82"/>
      <c r="U112" s="35"/>
      <c r="V112" s="35"/>
      <c r="W112" s="35"/>
      <c r="X112" s="35"/>
      <c r="Y112" s="35"/>
      <c r="Z112" s="35"/>
      <c r="AA112" s="35"/>
      <c r="AB112" s="35"/>
      <c r="AC112" s="35"/>
      <c r="AD112" s="35"/>
      <c r="AE112" s="35"/>
      <c r="AT112" s="14" t="s">
        <v>148</v>
      </c>
      <c r="AU112" s="14" t="s">
        <v>74</v>
      </c>
    </row>
    <row r="113" s="2" customFormat="1">
      <c r="A113" s="35"/>
      <c r="B113" s="36"/>
      <c r="C113" s="37"/>
      <c r="D113" s="207" t="s">
        <v>150</v>
      </c>
      <c r="E113" s="37"/>
      <c r="F113" s="211" t="s">
        <v>201</v>
      </c>
      <c r="G113" s="37"/>
      <c r="H113" s="37"/>
      <c r="I113" s="143"/>
      <c r="J113" s="37"/>
      <c r="K113" s="37"/>
      <c r="L113" s="41"/>
      <c r="M113" s="209"/>
      <c r="N113" s="210"/>
      <c r="O113" s="81"/>
      <c r="P113" s="81"/>
      <c r="Q113" s="81"/>
      <c r="R113" s="81"/>
      <c r="S113" s="81"/>
      <c r="T113" s="82"/>
      <c r="U113" s="35"/>
      <c r="V113" s="35"/>
      <c r="W113" s="35"/>
      <c r="X113" s="35"/>
      <c r="Y113" s="35"/>
      <c r="Z113" s="35"/>
      <c r="AA113" s="35"/>
      <c r="AB113" s="35"/>
      <c r="AC113" s="35"/>
      <c r="AD113" s="35"/>
      <c r="AE113" s="35"/>
      <c r="AT113" s="14" t="s">
        <v>150</v>
      </c>
      <c r="AU113" s="14" t="s">
        <v>74</v>
      </c>
    </row>
    <row r="114" s="2" customFormat="1" ht="21.75" customHeight="1">
      <c r="A114" s="35"/>
      <c r="B114" s="36"/>
      <c r="C114" s="194" t="s">
        <v>208</v>
      </c>
      <c r="D114" s="194" t="s">
        <v>140</v>
      </c>
      <c r="E114" s="195" t="s">
        <v>209</v>
      </c>
      <c r="F114" s="196" t="s">
        <v>210</v>
      </c>
      <c r="G114" s="197" t="s">
        <v>205</v>
      </c>
      <c r="H114" s="198">
        <v>112</v>
      </c>
      <c r="I114" s="199"/>
      <c r="J114" s="200">
        <f>ROUND(I114*H114,2)</f>
        <v>0</v>
      </c>
      <c r="K114" s="196" t="s">
        <v>144</v>
      </c>
      <c r="L114" s="41"/>
      <c r="M114" s="201" t="s">
        <v>19</v>
      </c>
      <c r="N114" s="202" t="s">
        <v>45</v>
      </c>
      <c r="O114" s="81"/>
      <c r="P114" s="203">
        <f>O114*H114</f>
        <v>0</v>
      </c>
      <c r="Q114" s="203">
        <v>0</v>
      </c>
      <c r="R114" s="203">
        <f>Q114*H114</f>
        <v>0</v>
      </c>
      <c r="S114" s="203">
        <v>0</v>
      </c>
      <c r="T114" s="204">
        <f>S114*H114</f>
        <v>0</v>
      </c>
      <c r="U114" s="35"/>
      <c r="V114" s="35"/>
      <c r="W114" s="35"/>
      <c r="X114" s="35"/>
      <c r="Y114" s="35"/>
      <c r="Z114" s="35"/>
      <c r="AA114" s="35"/>
      <c r="AB114" s="35"/>
      <c r="AC114" s="35"/>
      <c r="AD114" s="35"/>
      <c r="AE114" s="35"/>
      <c r="AR114" s="205" t="s">
        <v>145</v>
      </c>
      <c r="AT114" s="205" t="s">
        <v>140</v>
      </c>
      <c r="AU114" s="205" t="s">
        <v>74</v>
      </c>
      <c r="AY114" s="14" t="s">
        <v>146</v>
      </c>
      <c r="BE114" s="206">
        <f>IF(N114="základní",J114,0)</f>
        <v>0</v>
      </c>
      <c r="BF114" s="206">
        <f>IF(N114="snížená",J114,0)</f>
        <v>0</v>
      </c>
      <c r="BG114" s="206">
        <f>IF(N114="zákl. přenesená",J114,0)</f>
        <v>0</v>
      </c>
      <c r="BH114" s="206">
        <f>IF(N114="sníž. přenesená",J114,0)</f>
        <v>0</v>
      </c>
      <c r="BI114" s="206">
        <f>IF(N114="nulová",J114,0)</f>
        <v>0</v>
      </c>
      <c r="BJ114" s="14" t="s">
        <v>81</v>
      </c>
      <c r="BK114" s="206">
        <f>ROUND(I114*H114,2)</f>
        <v>0</v>
      </c>
      <c r="BL114" s="14" t="s">
        <v>145</v>
      </c>
      <c r="BM114" s="205" t="s">
        <v>211</v>
      </c>
    </row>
    <row r="115" s="2" customFormat="1">
      <c r="A115" s="35"/>
      <c r="B115" s="36"/>
      <c r="C115" s="37"/>
      <c r="D115" s="207" t="s">
        <v>148</v>
      </c>
      <c r="E115" s="37"/>
      <c r="F115" s="208" t="s">
        <v>212</v>
      </c>
      <c r="G115" s="37"/>
      <c r="H115" s="37"/>
      <c r="I115" s="143"/>
      <c r="J115" s="37"/>
      <c r="K115" s="37"/>
      <c r="L115" s="41"/>
      <c r="M115" s="209"/>
      <c r="N115" s="210"/>
      <c r="O115" s="81"/>
      <c r="P115" s="81"/>
      <c r="Q115" s="81"/>
      <c r="R115" s="81"/>
      <c r="S115" s="81"/>
      <c r="T115" s="82"/>
      <c r="U115" s="35"/>
      <c r="V115" s="35"/>
      <c r="W115" s="35"/>
      <c r="X115" s="35"/>
      <c r="Y115" s="35"/>
      <c r="Z115" s="35"/>
      <c r="AA115" s="35"/>
      <c r="AB115" s="35"/>
      <c r="AC115" s="35"/>
      <c r="AD115" s="35"/>
      <c r="AE115" s="35"/>
      <c r="AT115" s="14" t="s">
        <v>148</v>
      </c>
      <c r="AU115" s="14" t="s">
        <v>74</v>
      </c>
    </row>
    <row r="116" s="2" customFormat="1">
      <c r="A116" s="35"/>
      <c r="B116" s="36"/>
      <c r="C116" s="37"/>
      <c r="D116" s="207" t="s">
        <v>150</v>
      </c>
      <c r="E116" s="37"/>
      <c r="F116" s="211" t="s">
        <v>213</v>
      </c>
      <c r="G116" s="37"/>
      <c r="H116" s="37"/>
      <c r="I116" s="143"/>
      <c r="J116" s="37"/>
      <c r="K116" s="37"/>
      <c r="L116" s="41"/>
      <c r="M116" s="209"/>
      <c r="N116" s="210"/>
      <c r="O116" s="81"/>
      <c r="P116" s="81"/>
      <c r="Q116" s="81"/>
      <c r="R116" s="81"/>
      <c r="S116" s="81"/>
      <c r="T116" s="82"/>
      <c r="U116" s="35"/>
      <c r="V116" s="35"/>
      <c r="W116" s="35"/>
      <c r="X116" s="35"/>
      <c r="Y116" s="35"/>
      <c r="Z116" s="35"/>
      <c r="AA116" s="35"/>
      <c r="AB116" s="35"/>
      <c r="AC116" s="35"/>
      <c r="AD116" s="35"/>
      <c r="AE116" s="35"/>
      <c r="AT116" s="14" t="s">
        <v>150</v>
      </c>
      <c r="AU116" s="14" t="s">
        <v>74</v>
      </c>
    </row>
    <row r="117" s="2" customFormat="1" ht="21.75" customHeight="1">
      <c r="A117" s="35"/>
      <c r="B117" s="36"/>
      <c r="C117" s="194" t="s">
        <v>214</v>
      </c>
      <c r="D117" s="194" t="s">
        <v>140</v>
      </c>
      <c r="E117" s="195" t="s">
        <v>215</v>
      </c>
      <c r="F117" s="196" t="s">
        <v>216</v>
      </c>
      <c r="G117" s="197" t="s">
        <v>217</v>
      </c>
      <c r="H117" s="198">
        <v>126</v>
      </c>
      <c r="I117" s="199"/>
      <c r="J117" s="200">
        <f>ROUND(I117*H117,2)</f>
        <v>0</v>
      </c>
      <c r="K117" s="196" t="s">
        <v>144</v>
      </c>
      <c r="L117" s="41"/>
      <c r="M117" s="201" t="s">
        <v>19</v>
      </c>
      <c r="N117" s="202" t="s">
        <v>45</v>
      </c>
      <c r="O117" s="81"/>
      <c r="P117" s="203">
        <f>O117*H117</f>
        <v>0</v>
      </c>
      <c r="Q117" s="203">
        <v>0</v>
      </c>
      <c r="R117" s="203">
        <f>Q117*H117</f>
        <v>0</v>
      </c>
      <c r="S117" s="203">
        <v>0</v>
      </c>
      <c r="T117" s="204">
        <f>S117*H117</f>
        <v>0</v>
      </c>
      <c r="U117" s="35"/>
      <c r="V117" s="35"/>
      <c r="W117" s="35"/>
      <c r="X117" s="35"/>
      <c r="Y117" s="35"/>
      <c r="Z117" s="35"/>
      <c r="AA117" s="35"/>
      <c r="AB117" s="35"/>
      <c r="AC117" s="35"/>
      <c r="AD117" s="35"/>
      <c r="AE117" s="35"/>
      <c r="AR117" s="205" t="s">
        <v>145</v>
      </c>
      <c r="AT117" s="205" t="s">
        <v>140</v>
      </c>
      <c r="AU117" s="205" t="s">
        <v>74</v>
      </c>
      <c r="AY117" s="14" t="s">
        <v>146</v>
      </c>
      <c r="BE117" s="206">
        <f>IF(N117="základní",J117,0)</f>
        <v>0</v>
      </c>
      <c r="BF117" s="206">
        <f>IF(N117="snížená",J117,0)</f>
        <v>0</v>
      </c>
      <c r="BG117" s="206">
        <f>IF(N117="zákl. přenesená",J117,0)</f>
        <v>0</v>
      </c>
      <c r="BH117" s="206">
        <f>IF(N117="sníž. přenesená",J117,0)</f>
        <v>0</v>
      </c>
      <c r="BI117" s="206">
        <f>IF(N117="nulová",J117,0)</f>
        <v>0</v>
      </c>
      <c r="BJ117" s="14" t="s">
        <v>81</v>
      </c>
      <c r="BK117" s="206">
        <f>ROUND(I117*H117,2)</f>
        <v>0</v>
      </c>
      <c r="BL117" s="14" t="s">
        <v>145</v>
      </c>
      <c r="BM117" s="205" t="s">
        <v>218</v>
      </c>
    </row>
    <row r="118" s="2" customFormat="1">
      <c r="A118" s="35"/>
      <c r="B118" s="36"/>
      <c r="C118" s="37"/>
      <c r="D118" s="207" t="s">
        <v>148</v>
      </c>
      <c r="E118" s="37"/>
      <c r="F118" s="208" t="s">
        <v>219</v>
      </c>
      <c r="G118" s="37"/>
      <c r="H118" s="37"/>
      <c r="I118" s="143"/>
      <c r="J118" s="37"/>
      <c r="K118" s="37"/>
      <c r="L118" s="41"/>
      <c r="M118" s="209"/>
      <c r="N118" s="210"/>
      <c r="O118" s="81"/>
      <c r="P118" s="81"/>
      <c r="Q118" s="81"/>
      <c r="R118" s="81"/>
      <c r="S118" s="81"/>
      <c r="T118" s="82"/>
      <c r="U118" s="35"/>
      <c r="V118" s="35"/>
      <c r="W118" s="35"/>
      <c r="X118" s="35"/>
      <c r="Y118" s="35"/>
      <c r="Z118" s="35"/>
      <c r="AA118" s="35"/>
      <c r="AB118" s="35"/>
      <c r="AC118" s="35"/>
      <c r="AD118" s="35"/>
      <c r="AE118" s="35"/>
      <c r="AT118" s="14" t="s">
        <v>148</v>
      </c>
      <c r="AU118" s="14" t="s">
        <v>74</v>
      </c>
    </row>
    <row r="119" s="2" customFormat="1" ht="21.75" customHeight="1">
      <c r="A119" s="35"/>
      <c r="B119" s="36"/>
      <c r="C119" s="194" t="s">
        <v>220</v>
      </c>
      <c r="D119" s="194" t="s">
        <v>140</v>
      </c>
      <c r="E119" s="195" t="s">
        <v>221</v>
      </c>
      <c r="F119" s="196" t="s">
        <v>222</v>
      </c>
      <c r="G119" s="197" t="s">
        <v>217</v>
      </c>
      <c r="H119" s="198">
        <v>14</v>
      </c>
      <c r="I119" s="199"/>
      <c r="J119" s="200">
        <f>ROUND(I119*H119,2)</f>
        <v>0</v>
      </c>
      <c r="K119" s="196" t="s">
        <v>144</v>
      </c>
      <c r="L119" s="41"/>
      <c r="M119" s="201" t="s">
        <v>19</v>
      </c>
      <c r="N119" s="202" t="s">
        <v>45</v>
      </c>
      <c r="O119" s="81"/>
      <c r="P119" s="203">
        <f>O119*H119</f>
        <v>0</v>
      </c>
      <c r="Q119" s="203">
        <v>0</v>
      </c>
      <c r="R119" s="203">
        <f>Q119*H119</f>
        <v>0</v>
      </c>
      <c r="S119" s="203">
        <v>0</v>
      </c>
      <c r="T119" s="204">
        <f>S119*H119</f>
        <v>0</v>
      </c>
      <c r="U119" s="35"/>
      <c r="V119" s="35"/>
      <c r="W119" s="35"/>
      <c r="X119" s="35"/>
      <c r="Y119" s="35"/>
      <c r="Z119" s="35"/>
      <c r="AA119" s="35"/>
      <c r="AB119" s="35"/>
      <c r="AC119" s="35"/>
      <c r="AD119" s="35"/>
      <c r="AE119" s="35"/>
      <c r="AR119" s="205" t="s">
        <v>145</v>
      </c>
      <c r="AT119" s="205" t="s">
        <v>140</v>
      </c>
      <c r="AU119" s="205" t="s">
        <v>74</v>
      </c>
      <c r="AY119" s="14" t="s">
        <v>146</v>
      </c>
      <c r="BE119" s="206">
        <f>IF(N119="základní",J119,0)</f>
        <v>0</v>
      </c>
      <c r="BF119" s="206">
        <f>IF(N119="snížená",J119,0)</f>
        <v>0</v>
      </c>
      <c r="BG119" s="206">
        <f>IF(N119="zákl. přenesená",J119,0)</f>
        <v>0</v>
      </c>
      <c r="BH119" s="206">
        <f>IF(N119="sníž. přenesená",J119,0)</f>
        <v>0</v>
      </c>
      <c r="BI119" s="206">
        <f>IF(N119="nulová",J119,0)</f>
        <v>0</v>
      </c>
      <c r="BJ119" s="14" t="s">
        <v>81</v>
      </c>
      <c r="BK119" s="206">
        <f>ROUND(I119*H119,2)</f>
        <v>0</v>
      </c>
      <c r="BL119" s="14" t="s">
        <v>145</v>
      </c>
      <c r="BM119" s="205" t="s">
        <v>223</v>
      </c>
    </row>
    <row r="120" s="2" customFormat="1">
      <c r="A120" s="35"/>
      <c r="B120" s="36"/>
      <c r="C120" s="37"/>
      <c r="D120" s="207" t="s">
        <v>148</v>
      </c>
      <c r="E120" s="37"/>
      <c r="F120" s="208" t="s">
        <v>224</v>
      </c>
      <c r="G120" s="37"/>
      <c r="H120" s="37"/>
      <c r="I120" s="143"/>
      <c r="J120" s="37"/>
      <c r="K120" s="37"/>
      <c r="L120" s="41"/>
      <c r="M120" s="209"/>
      <c r="N120" s="210"/>
      <c r="O120" s="81"/>
      <c r="P120" s="81"/>
      <c r="Q120" s="81"/>
      <c r="R120" s="81"/>
      <c r="S120" s="81"/>
      <c r="T120" s="82"/>
      <c r="U120" s="35"/>
      <c r="V120" s="35"/>
      <c r="W120" s="35"/>
      <c r="X120" s="35"/>
      <c r="Y120" s="35"/>
      <c r="Z120" s="35"/>
      <c r="AA120" s="35"/>
      <c r="AB120" s="35"/>
      <c r="AC120" s="35"/>
      <c r="AD120" s="35"/>
      <c r="AE120" s="35"/>
      <c r="AT120" s="14" t="s">
        <v>148</v>
      </c>
      <c r="AU120" s="14" t="s">
        <v>74</v>
      </c>
    </row>
    <row r="121" s="2" customFormat="1" ht="33" customHeight="1">
      <c r="A121" s="35"/>
      <c r="B121" s="36"/>
      <c r="C121" s="194" t="s">
        <v>225</v>
      </c>
      <c r="D121" s="194" t="s">
        <v>140</v>
      </c>
      <c r="E121" s="195" t="s">
        <v>226</v>
      </c>
      <c r="F121" s="196" t="s">
        <v>227</v>
      </c>
      <c r="G121" s="197" t="s">
        <v>205</v>
      </c>
      <c r="H121" s="198">
        <v>2600</v>
      </c>
      <c r="I121" s="199"/>
      <c r="J121" s="200">
        <f>ROUND(I121*H121,2)</f>
        <v>0</v>
      </c>
      <c r="K121" s="196" t="s">
        <v>144</v>
      </c>
      <c r="L121" s="41"/>
      <c r="M121" s="201" t="s">
        <v>19</v>
      </c>
      <c r="N121" s="202" t="s">
        <v>45</v>
      </c>
      <c r="O121" s="81"/>
      <c r="P121" s="203">
        <f>O121*H121</f>
        <v>0</v>
      </c>
      <c r="Q121" s="203">
        <v>0</v>
      </c>
      <c r="R121" s="203">
        <f>Q121*H121</f>
        <v>0</v>
      </c>
      <c r="S121" s="203">
        <v>0</v>
      </c>
      <c r="T121" s="204">
        <f>S121*H121</f>
        <v>0</v>
      </c>
      <c r="U121" s="35"/>
      <c r="V121" s="35"/>
      <c r="W121" s="35"/>
      <c r="X121" s="35"/>
      <c r="Y121" s="35"/>
      <c r="Z121" s="35"/>
      <c r="AA121" s="35"/>
      <c r="AB121" s="35"/>
      <c r="AC121" s="35"/>
      <c r="AD121" s="35"/>
      <c r="AE121" s="35"/>
      <c r="AR121" s="205" t="s">
        <v>145</v>
      </c>
      <c r="AT121" s="205" t="s">
        <v>140</v>
      </c>
      <c r="AU121" s="205" t="s">
        <v>74</v>
      </c>
      <c r="AY121" s="14" t="s">
        <v>146</v>
      </c>
      <c r="BE121" s="206">
        <f>IF(N121="základní",J121,0)</f>
        <v>0</v>
      </c>
      <c r="BF121" s="206">
        <f>IF(N121="snížená",J121,0)</f>
        <v>0</v>
      </c>
      <c r="BG121" s="206">
        <f>IF(N121="zákl. přenesená",J121,0)</f>
        <v>0</v>
      </c>
      <c r="BH121" s="206">
        <f>IF(N121="sníž. přenesená",J121,0)</f>
        <v>0</v>
      </c>
      <c r="BI121" s="206">
        <f>IF(N121="nulová",J121,0)</f>
        <v>0</v>
      </c>
      <c r="BJ121" s="14" t="s">
        <v>81</v>
      </c>
      <c r="BK121" s="206">
        <f>ROUND(I121*H121,2)</f>
        <v>0</v>
      </c>
      <c r="BL121" s="14" t="s">
        <v>145</v>
      </c>
      <c r="BM121" s="205" t="s">
        <v>228</v>
      </c>
    </row>
    <row r="122" s="2" customFormat="1">
      <c r="A122" s="35"/>
      <c r="B122" s="36"/>
      <c r="C122" s="37"/>
      <c r="D122" s="207" t="s">
        <v>148</v>
      </c>
      <c r="E122" s="37"/>
      <c r="F122" s="208" t="s">
        <v>229</v>
      </c>
      <c r="G122" s="37"/>
      <c r="H122" s="37"/>
      <c r="I122" s="143"/>
      <c r="J122" s="37"/>
      <c r="K122" s="37"/>
      <c r="L122" s="41"/>
      <c r="M122" s="209"/>
      <c r="N122" s="210"/>
      <c r="O122" s="81"/>
      <c r="P122" s="81"/>
      <c r="Q122" s="81"/>
      <c r="R122" s="81"/>
      <c r="S122" s="81"/>
      <c r="T122" s="82"/>
      <c r="U122" s="35"/>
      <c r="V122" s="35"/>
      <c r="W122" s="35"/>
      <c r="X122" s="35"/>
      <c r="Y122" s="35"/>
      <c r="Z122" s="35"/>
      <c r="AA122" s="35"/>
      <c r="AB122" s="35"/>
      <c r="AC122" s="35"/>
      <c r="AD122" s="35"/>
      <c r="AE122" s="35"/>
      <c r="AT122" s="14" t="s">
        <v>148</v>
      </c>
      <c r="AU122" s="14" t="s">
        <v>74</v>
      </c>
    </row>
    <row r="123" s="2" customFormat="1" ht="21.75" customHeight="1">
      <c r="A123" s="35"/>
      <c r="B123" s="36"/>
      <c r="C123" s="194" t="s">
        <v>8</v>
      </c>
      <c r="D123" s="194" t="s">
        <v>140</v>
      </c>
      <c r="E123" s="195" t="s">
        <v>230</v>
      </c>
      <c r="F123" s="196" t="s">
        <v>231</v>
      </c>
      <c r="G123" s="197" t="s">
        <v>185</v>
      </c>
      <c r="H123" s="198">
        <v>120</v>
      </c>
      <c r="I123" s="199"/>
      <c r="J123" s="200">
        <f>ROUND(I123*H123,2)</f>
        <v>0</v>
      </c>
      <c r="K123" s="196" t="s">
        <v>144</v>
      </c>
      <c r="L123" s="41"/>
      <c r="M123" s="201" t="s">
        <v>19</v>
      </c>
      <c r="N123" s="202" t="s">
        <v>45</v>
      </c>
      <c r="O123" s="81"/>
      <c r="P123" s="203">
        <f>O123*H123</f>
        <v>0</v>
      </c>
      <c r="Q123" s="203">
        <v>0</v>
      </c>
      <c r="R123" s="203">
        <f>Q123*H123</f>
        <v>0</v>
      </c>
      <c r="S123" s="203">
        <v>0</v>
      </c>
      <c r="T123" s="204">
        <f>S123*H123</f>
        <v>0</v>
      </c>
      <c r="U123" s="35"/>
      <c r="V123" s="35"/>
      <c r="W123" s="35"/>
      <c r="X123" s="35"/>
      <c r="Y123" s="35"/>
      <c r="Z123" s="35"/>
      <c r="AA123" s="35"/>
      <c r="AB123" s="35"/>
      <c r="AC123" s="35"/>
      <c r="AD123" s="35"/>
      <c r="AE123" s="35"/>
      <c r="AR123" s="205" t="s">
        <v>145</v>
      </c>
      <c r="AT123" s="205" t="s">
        <v>140</v>
      </c>
      <c r="AU123" s="205" t="s">
        <v>74</v>
      </c>
      <c r="AY123" s="14" t="s">
        <v>146</v>
      </c>
      <c r="BE123" s="206">
        <f>IF(N123="základní",J123,0)</f>
        <v>0</v>
      </c>
      <c r="BF123" s="206">
        <f>IF(N123="snížená",J123,0)</f>
        <v>0</v>
      </c>
      <c r="BG123" s="206">
        <f>IF(N123="zákl. přenesená",J123,0)</f>
        <v>0</v>
      </c>
      <c r="BH123" s="206">
        <f>IF(N123="sníž. přenesená",J123,0)</f>
        <v>0</v>
      </c>
      <c r="BI123" s="206">
        <f>IF(N123="nulová",J123,0)</f>
        <v>0</v>
      </c>
      <c r="BJ123" s="14" t="s">
        <v>81</v>
      </c>
      <c r="BK123" s="206">
        <f>ROUND(I123*H123,2)</f>
        <v>0</v>
      </c>
      <c r="BL123" s="14" t="s">
        <v>145</v>
      </c>
      <c r="BM123" s="205" t="s">
        <v>232</v>
      </c>
    </row>
    <row r="124" s="2" customFormat="1">
      <c r="A124" s="35"/>
      <c r="B124" s="36"/>
      <c r="C124" s="37"/>
      <c r="D124" s="207" t="s">
        <v>148</v>
      </c>
      <c r="E124" s="37"/>
      <c r="F124" s="208" t="s">
        <v>233</v>
      </c>
      <c r="G124" s="37"/>
      <c r="H124" s="37"/>
      <c r="I124" s="143"/>
      <c r="J124" s="37"/>
      <c r="K124" s="37"/>
      <c r="L124" s="41"/>
      <c r="M124" s="209"/>
      <c r="N124" s="210"/>
      <c r="O124" s="81"/>
      <c r="P124" s="81"/>
      <c r="Q124" s="81"/>
      <c r="R124" s="81"/>
      <c r="S124" s="81"/>
      <c r="T124" s="82"/>
      <c r="U124" s="35"/>
      <c r="V124" s="35"/>
      <c r="W124" s="35"/>
      <c r="X124" s="35"/>
      <c r="Y124" s="35"/>
      <c r="Z124" s="35"/>
      <c r="AA124" s="35"/>
      <c r="AB124" s="35"/>
      <c r="AC124" s="35"/>
      <c r="AD124" s="35"/>
      <c r="AE124" s="35"/>
      <c r="AT124" s="14" t="s">
        <v>148</v>
      </c>
      <c r="AU124" s="14" t="s">
        <v>74</v>
      </c>
    </row>
    <row r="125" s="10" customFormat="1">
      <c r="A125" s="10"/>
      <c r="B125" s="212"/>
      <c r="C125" s="213"/>
      <c r="D125" s="207" t="s">
        <v>188</v>
      </c>
      <c r="E125" s="214" t="s">
        <v>19</v>
      </c>
      <c r="F125" s="215" t="s">
        <v>234</v>
      </c>
      <c r="G125" s="213"/>
      <c r="H125" s="216">
        <v>120</v>
      </c>
      <c r="I125" s="217"/>
      <c r="J125" s="213"/>
      <c r="K125" s="213"/>
      <c r="L125" s="218"/>
      <c r="M125" s="219"/>
      <c r="N125" s="220"/>
      <c r="O125" s="220"/>
      <c r="P125" s="220"/>
      <c r="Q125" s="220"/>
      <c r="R125" s="220"/>
      <c r="S125" s="220"/>
      <c r="T125" s="221"/>
      <c r="U125" s="10"/>
      <c r="V125" s="10"/>
      <c r="W125" s="10"/>
      <c r="X125" s="10"/>
      <c r="Y125" s="10"/>
      <c r="Z125" s="10"/>
      <c r="AA125" s="10"/>
      <c r="AB125" s="10"/>
      <c r="AC125" s="10"/>
      <c r="AD125" s="10"/>
      <c r="AE125" s="10"/>
      <c r="AT125" s="222" t="s">
        <v>188</v>
      </c>
      <c r="AU125" s="222" t="s">
        <v>74</v>
      </c>
      <c r="AV125" s="10" t="s">
        <v>83</v>
      </c>
      <c r="AW125" s="10" t="s">
        <v>35</v>
      </c>
      <c r="AX125" s="10" t="s">
        <v>81</v>
      </c>
      <c r="AY125" s="222" t="s">
        <v>146</v>
      </c>
    </row>
    <row r="126" s="2" customFormat="1" ht="21.75" customHeight="1">
      <c r="A126" s="35"/>
      <c r="B126" s="36"/>
      <c r="C126" s="194" t="s">
        <v>235</v>
      </c>
      <c r="D126" s="194" t="s">
        <v>140</v>
      </c>
      <c r="E126" s="195" t="s">
        <v>236</v>
      </c>
      <c r="F126" s="196" t="s">
        <v>237</v>
      </c>
      <c r="G126" s="197" t="s">
        <v>238</v>
      </c>
      <c r="H126" s="198">
        <v>400</v>
      </c>
      <c r="I126" s="199"/>
      <c r="J126" s="200">
        <f>ROUND(I126*H126,2)</f>
        <v>0</v>
      </c>
      <c r="K126" s="196" t="s">
        <v>144</v>
      </c>
      <c r="L126" s="41"/>
      <c r="M126" s="201" t="s">
        <v>19</v>
      </c>
      <c r="N126" s="202" t="s">
        <v>45</v>
      </c>
      <c r="O126" s="81"/>
      <c r="P126" s="203">
        <f>O126*H126</f>
        <v>0</v>
      </c>
      <c r="Q126" s="203">
        <v>0</v>
      </c>
      <c r="R126" s="203">
        <f>Q126*H126</f>
        <v>0</v>
      </c>
      <c r="S126" s="203">
        <v>0</v>
      </c>
      <c r="T126" s="204">
        <f>S126*H126</f>
        <v>0</v>
      </c>
      <c r="U126" s="35"/>
      <c r="V126" s="35"/>
      <c r="W126" s="35"/>
      <c r="X126" s="35"/>
      <c r="Y126" s="35"/>
      <c r="Z126" s="35"/>
      <c r="AA126" s="35"/>
      <c r="AB126" s="35"/>
      <c r="AC126" s="35"/>
      <c r="AD126" s="35"/>
      <c r="AE126" s="35"/>
      <c r="AR126" s="205" t="s">
        <v>145</v>
      </c>
      <c r="AT126" s="205" t="s">
        <v>140</v>
      </c>
      <c r="AU126" s="205" t="s">
        <v>74</v>
      </c>
      <c r="AY126" s="14" t="s">
        <v>146</v>
      </c>
      <c r="BE126" s="206">
        <f>IF(N126="základní",J126,0)</f>
        <v>0</v>
      </c>
      <c r="BF126" s="206">
        <f>IF(N126="snížená",J126,0)</f>
        <v>0</v>
      </c>
      <c r="BG126" s="206">
        <f>IF(N126="zákl. přenesená",J126,0)</f>
        <v>0</v>
      </c>
      <c r="BH126" s="206">
        <f>IF(N126="sníž. přenesená",J126,0)</f>
        <v>0</v>
      </c>
      <c r="BI126" s="206">
        <f>IF(N126="nulová",J126,0)</f>
        <v>0</v>
      </c>
      <c r="BJ126" s="14" t="s">
        <v>81</v>
      </c>
      <c r="BK126" s="206">
        <f>ROUND(I126*H126,2)</f>
        <v>0</v>
      </c>
      <c r="BL126" s="14" t="s">
        <v>145</v>
      </c>
      <c r="BM126" s="205" t="s">
        <v>239</v>
      </c>
    </row>
    <row r="127" s="2" customFormat="1">
      <c r="A127" s="35"/>
      <c r="B127" s="36"/>
      <c r="C127" s="37"/>
      <c r="D127" s="207" t="s">
        <v>148</v>
      </c>
      <c r="E127" s="37"/>
      <c r="F127" s="208" t="s">
        <v>240</v>
      </c>
      <c r="G127" s="37"/>
      <c r="H127" s="37"/>
      <c r="I127" s="143"/>
      <c r="J127" s="37"/>
      <c r="K127" s="37"/>
      <c r="L127" s="41"/>
      <c r="M127" s="209"/>
      <c r="N127" s="210"/>
      <c r="O127" s="81"/>
      <c r="P127" s="81"/>
      <c r="Q127" s="81"/>
      <c r="R127" s="81"/>
      <c r="S127" s="81"/>
      <c r="T127" s="82"/>
      <c r="U127" s="35"/>
      <c r="V127" s="35"/>
      <c r="W127" s="35"/>
      <c r="X127" s="35"/>
      <c r="Y127" s="35"/>
      <c r="Z127" s="35"/>
      <c r="AA127" s="35"/>
      <c r="AB127" s="35"/>
      <c r="AC127" s="35"/>
      <c r="AD127" s="35"/>
      <c r="AE127" s="35"/>
      <c r="AT127" s="14" t="s">
        <v>148</v>
      </c>
      <c r="AU127" s="14" t="s">
        <v>74</v>
      </c>
    </row>
    <row r="128" s="10" customFormat="1">
      <c r="A128" s="10"/>
      <c r="B128" s="212"/>
      <c r="C128" s="213"/>
      <c r="D128" s="207" t="s">
        <v>188</v>
      </c>
      <c r="E128" s="214" t="s">
        <v>19</v>
      </c>
      <c r="F128" s="215" t="s">
        <v>241</v>
      </c>
      <c r="G128" s="213"/>
      <c r="H128" s="216">
        <v>400</v>
      </c>
      <c r="I128" s="217"/>
      <c r="J128" s="213"/>
      <c r="K128" s="213"/>
      <c r="L128" s="218"/>
      <c r="M128" s="219"/>
      <c r="N128" s="220"/>
      <c r="O128" s="220"/>
      <c r="P128" s="220"/>
      <c r="Q128" s="220"/>
      <c r="R128" s="220"/>
      <c r="S128" s="220"/>
      <c r="T128" s="221"/>
      <c r="U128" s="10"/>
      <c r="V128" s="10"/>
      <c r="W128" s="10"/>
      <c r="X128" s="10"/>
      <c r="Y128" s="10"/>
      <c r="Z128" s="10"/>
      <c r="AA128" s="10"/>
      <c r="AB128" s="10"/>
      <c r="AC128" s="10"/>
      <c r="AD128" s="10"/>
      <c r="AE128" s="10"/>
      <c r="AT128" s="222" t="s">
        <v>188</v>
      </c>
      <c r="AU128" s="222" t="s">
        <v>74</v>
      </c>
      <c r="AV128" s="10" t="s">
        <v>83</v>
      </c>
      <c r="AW128" s="10" t="s">
        <v>35</v>
      </c>
      <c r="AX128" s="10" t="s">
        <v>74</v>
      </c>
      <c r="AY128" s="222" t="s">
        <v>146</v>
      </c>
    </row>
    <row r="129" s="11" customFormat="1">
      <c r="A129" s="11"/>
      <c r="B129" s="223"/>
      <c r="C129" s="224"/>
      <c r="D129" s="207" t="s">
        <v>188</v>
      </c>
      <c r="E129" s="225" t="s">
        <v>19</v>
      </c>
      <c r="F129" s="226" t="s">
        <v>242</v>
      </c>
      <c r="G129" s="224"/>
      <c r="H129" s="227">
        <v>400</v>
      </c>
      <c r="I129" s="228"/>
      <c r="J129" s="224"/>
      <c r="K129" s="224"/>
      <c r="L129" s="229"/>
      <c r="M129" s="230"/>
      <c r="N129" s="231"/>
      <c r="O129" s="231"/>
      <c r="P129" s="231"/>
      <c r="Q129" s="231"/>
      <c r="R129" s="231"/>
      <c r="S129" s="231"/>
      <c r="T129" s="232"/>
      <c r="U129" s="11"/>
      <c r="V129" s="11"/>
      <c r="W129" s="11"/>
      <c r="X129" s="11"/>
      <c r="Y129" s="11"/>
      <c r="Z129" s="11"/>
      <c r="AA129" s="11"/>
      <c r="AB129" s="11"/>
      <c r="AC129" s="11"/>
      <c r="AD129" s="11"/>
      <c r="AE129" s="11"/>
      <c r="AT129" s="233" t="s">
        <v>188</v>
      </c>
      <c r="AU129" s="233" t="s">
        <v>74</v>
      </c>
      <c r="AV129" s="11" t="s">
        <v>145</v>
      </c>
      <c r="AW129" s="11" t="s">
        <v>35</v>
      </c>
      <c r="AX129" s="11" t="s">
        <v>81</v>
      </c>
      <c r="AY129" s="233" t="s">
        <v>146</v>
      </c>
    </row>
    <row r="130" s="2" customFormat="1" ht="21.75" customHeight="1">
      <c r="A130" s="35"/>
      <c r="B130" s="36"/>
      <c r="C130" s="194" t="s">
        <v>243</v>
      </c>
      <c r="D130" s="194" t="s">
        <v>140</v>
      </c>
      <c r="E130" s="195" t="s">
        <v>244</v>
      </c>
      <c r="F130" s="196" t="s">
        <v>245</v>
      </c>
      <c r="G130" s="197" t="s">
        <v>238</v>
      </c>
      <c r="H130" s="198">
        <v>2181.5999999999999</v>
      </c>
      <c r="I130" s="199"/>
      <c r="J130" s="200">
        <f>ROUND(I130*H130,2)</f>
        <v>0</v>
      </c>
      <c r="K130" s="196" t="s">
        <v>144</v>
      </c>
      <c r="L130" s="41"/>
      <c r="M130" s="201" t="s">
        <v>19</v>
      </c>
      <c r="N130" s="202" t="s">
        <v>45</v>
      </c>
      <c r="O130" s="81"/>
      <c r="P130" s="203">
        <f>O130*H130</f>
        <v>0</v>
      </c>
      <c r="Q130" s="203">
        <v>0</v>
      </c>
      <c r="R130" s="203">
        <f>Q130*H130</f>
        <v>0</v>
      </c>
      <c r="S130" s="203">
        <v>0</v>
      </c>
      <c r="T130" s="204">
        <f>S130*H130</f>
        <v>0</v>
      </c>
      <c r="U130" s="35"/>
      <c r="V130" s="35"/>
      <c r="W130" s="35"/>
      <c r="X130" s="35"/>
      <c r="Y130" s="35"/>
      <c r="Z130" s="35"/>
      <c r="AA130" s="35"/>
      <c r="AB130" s="35"/>
      <c r="AC130" s="35"/>
      <c r="AD130" s="35"/>
      <c r="AE130" s="35"/>
      <c r="AR130" s="205" t="s">
        <v>145</v>
      </c>
      <c r="AT130" s="205" t="s">
        <v>140</v>
      </c>
      <c r="AU130" s="205" t="s">
        <v>74</v>
      </c>
      <c r="AY130" s="14" t="s">
        <v>146</v>
      </c>
      <c r="BE130" s="206">
        <f>IF(N130="základní",J130,0)</f>
        <v>0</v>
      </c>
      <c r="BF130" s="206">
        <f>IF(N130="snížená",J130,0)</f>
        <v>0</v>
      </c>
      <c r="BG130" s="206">
        <f>IF(N130="zákl. přenesená",J130,0)</f>
        <v>0</v>
      </c>
      <c r="BH130" s="206">
        <f>IF(N130="sníž. přenesená",J130,0)</f>
        <v>0</v>
      </c>
      <c r="BI130" s="206">
        <f>IF(N130="nulová",J130,0)</f>
        <v>0</v>
      </c>
      <c r="BJ130" s="14" t="s">
        <v>81</v>
      </c>
      <c r="BK130" s="206">
        <f>ROUND(I130*H130,2)</f>
        <v>0</v>
      </c>
      <c r="BL130" s="14" t="s">
        <v>145</v>
      </c>
      <c r="BM130" s="205" t="s">
        <v>246</v>
      </c>
    </row>
    <row r="131" s="2" customFormat="1">
      <c r="A131" s="35"/>
      <c r="B131" s="36"/>
      <c r="C131" s="37"/>
      <c r="D131" s="207" t="s">
        <v>148</v>
      </c>
      <c r="E131" s="37"/>
      <c r="F131" s="208" t="s">
        <v>247</v>
      </c>
      <c r="G131" s="37"/>
      <c r="H131" s="37"/>
      <c r="I131" s="143"/>
      <c r="J131" s="37"/>
      <c r="K131" s="37"/>
      <c r="L131" s="41"/>
      <c r="M131" s="209"/>
      <c r="N131" s="210"/>
      <c r="O131" s="81"/>
      <c r="P131" s="81"/>
      <c r="Q131" s="81"/>
      <c r="R131" s="81"/>
      <c r="S131" s="81"/>
      <c r="T131" s="82"/>
      <c r="U131" s="35"/>
      <c r="V131" s="35"/>
      <c r="W131" s="35"/>
      <c r="X131" s="35"/>
      <c r="Y131" s="35"/>
      <c r="Z131" s="35"/>
      <c r="AA131" s="35"/>
      <c r="AB131" s="35"/>
      <c r="AC131" s="35"/>
      <c r="AD131" s="35"/>
      <c r="AE131" s="35"/>
      <c r="AT131" s="14" t="s">
        <v>148</v>
      </c>
      <c r="AU131" s="14" t="s">
        <v>74</v>
      </c>
    </row>
    <row r="132" s="10" customFormat="1">
      <c r="A132" s="10"/>
      <c r="B132" s="212"/>
      <c r="C132" s="213"/>
      <c r="D132" s="207" t="s">
        <v>188</v>
      </c>
      <c r="E132" s="214" t="s">
        <v>19</v>
      </c>
      <c r="F132" s="215" t="s">
        <v>248</v>
      </c>
      <c r="G132" s="213"/>
      <c r="H132" s="216">
        <v>300</v>
      </c>
      <c r="I132" s="217"/>
      <c r="J132" s="213"/>
      <c r="K132" s="213"/>
      <c r="L132" s="218"/>
      <c r="M132" s="219"/>
      <c r="N132" s="220"/>
      <c r="O132" s="220"/>
      <c r="P132" s="220"/>
      <c r="Q132" s="220"/>
      <c r="R132" s="220"/>
      <c r="S132" s="220"/>
      <c r="T132" s="221"/>
      <c r="U132" s="10"/>
      <c r="V132" s="10"/>
      <c r="W132" s="10"/>
      <c r="X132" s="10"/>
      <c r="Y132" s="10"/>
      <c r="Z132" s="10"/>
      <c r="AA132" s="10"/>
      <c r="AB132" s="10"/>
      <c r="AC132" s="10"/>
      <c r="AD132" s="10"/>
      <c r="AE132" s="10"/>
      <c r="AT132" s="222" t="s">
        <v>188</v>
      </c>
      <c r="AU132" s="222" t="s">
        <v>74</v>
      </c>
      <c r="AV132" s="10" t="s">
        <v>83</v>
      </c>
      <c r="AW132" s="10" t="s">
        <v>35</v>
      </c>
      <c r="AX132" s="10" t="s">
        <v>74</v>
      </c>
      <c r="AY132" s="222" t="s">
        <v>146</v>
      </c>
    </row>
    <row r="133" s="10" customFormat="1">
      <c r="A133" s="10"/>
      <c r="B133" s="212"/>
      <c r="C133" s="213"/>
      <c r="D133" s="207" t="s">
        <v>188</v>
      </c>
      <c r="E133" s="214" t="s">
        <v>19</v>
      </c>
      <c r="F133" s="215" t="s">
        <v>249</v>
      </c>
      <c r="G133" s="213"/>
      <c r="H133" s="216">
        <v>1881.5999999999999</v>
      </c>
      <c r="I133" s="217"/>
      <c r="J133" s="213"/>
      <c r="K133" s="213"/>
      <c r="L133" s="218"/>
      <c r="M133" s="219"/>
      <c r="N133" s="220"/>
      <c r="O133" s="220"/>
      <c r="P133" s="220"/>
      <c r="Q133" s="220"/>
      <c r="R133" s="220"/>
      <c r="S133" s="220"/>
      <c r="T133" s="221"/>
      <c r="U133" s="10"/>
      <c r="V133" s="10"/>
      <c r="W133" s="10"/>
      <c r="X133" s="10"/>
      <c r="Y133" s="10"/>
      <c r="Z133" s="10"/>
      <c r="AA133" s="10"/>
      <c r="AB133" s="10"/>
      <c r="AC133" s="10"/>
      <c r="AD133" s="10"/>
      <c r="AE133" s="10"/>
      <c r="AT133" s="222" t="s">
        <v>188</v>
      </c>
      <c r="AU133" s="222" t="s">
        <v>74</v>
      </c>
      <c r="AV133" s="10" t="s">
        <v>83</v>
      </c>
      <c r="AW133" s="10" t="s">
        <v>35</v>
      </c>
      <c r="AX133" s="10" t="s">
        <v>74</v>
      </c>
      <c r="AY133" s="222" t="s">
        <v>146</v>
      </c>
    </row>
    <row r="134" s="11" customFormat="1">
      <c r="A134" s="11"/>
      <c r="B134" s="223"/>
      <c r="C134" s="224"/>
      <c r="D134" s="207" t="s">
        <v>188</v>
      </c>
      <c r="E134" s="225" t="s">
        <v>19</v>
      </c>
      <c r="F134" s="226" t="s">
        <v>242</v>
      </c>
      <c r="G134" s="224"/>
      <c r="H134" s="227">
        <v>2181.5999999999999</v>
      </c>
      <c r="I134" s="228"/>
      <c r="J134" s="224"/>
      <c r="K134" s="224"/>
      <c r="L134" s="229"/>
      <c r="M134" s="230"/>
      <c r="N134" s="231"/>
      <c r="O134" s="231"/>
      <c r="P134" s="231"/>
      <c r="Q134" s="231"/>
      <c r="R134" s="231"/>
      <c r="S134" s="231"/>
      <c r="T134" s="232"/>
      <c r="U134" s="11"/>
      <c r="V134" s="11"/>
      <c r="W134" s="11"/>
      <c r="X134" s="11"/>
      <c r="Y134" s="11"/>
      <c r="Z134" s="11"/>
      <c r="AA134" s="11"/>
      <c r="AB134" s="11"/>
      <c r="AC134" s="11"/>
      <c r="AD134" s="11"/>
      <c r="AE134" s="11"/>
      <c r="AT134" s="233" t="s">
        <v>188</v>
      </c>
      <c r="AU134" s="233" t="s">
        <v>74</v>
      </c>
      <c r="AV134" s="11" t="s">
        <v>145</v>
      </c>
      <c r="AW134" s="11" t="s">
        <v>35</v>
      </c>
      <c r="AX134" s="11" t="s">
        <v>81</v>
      </c>
      <c r="AY134" s="233" t="s">
        <v>146</v>
      </c>
    </row>
    <row r="135" s="2" customFormat="1" ht="21.75" customHeight="1">
      <c r="A135" s="35"/>
      <c r="B135" s="36"/>
      <c r="C135" s="194" t="s">
        <v>250</v>
      </c>
      <c r="D135" s="194" t="s">
        <v>140</v>
      </c>
      <c r="E135" s="195" t="s">
        <v>251</v>
      </c>
      <c r="F135" s="196" t="s">
        <v>252</v>
      </c>
      <c r="G135" s="197" t="s">
        <v>185</v>
      </c>
      <c r="H135" s="198">
        <v>332.39999999999998</v>
      </c>
      <c r="I135" s="199"/>
      <c r="J135" s="200">
        <f>ROUND(I135*H135,2)</f>
        <v>0</v>
      </c>
      <c r="K135" s="196" t="s">
        <v>144</v>
      </c>
      <c r="L135" s="41"/>
      <c r="M135" s="201" t="s">
        <v>19</v>
      </c>
      <c r="N135" s="202" t="s">
        <v>45</v>
      </c>
      <c r="O135" s="81"/>
      <c r="P135" s="203">
        <f>O135*H135</f>
        <v>0</v>
      </c>
      <c r="Q135" s="203">
        <v>0</v>
      </c>
      <c r="R135" s="203">
        <f>Q135*H135</f>
        <v>0</v>
      </c>
      <c r="S135" s="203">
        <v>0</v>
      </c>
      <c r="T135" s="204">
        <f>S135*H135</f>
        <v>0</v>
      </c>
      <c r="U135" s="35"/>
      <c r="V135" s="35"/>
      <c r="W135" s="35"/>
      <c r="X135" s="35"/>
      <c r="Y135" s="35"/>
      <c r="Z135" s="35"/>
      <c r="AA135" s="35"/>
      <c r="AB135" s="35"/>
      <c r="AC135" s="35"/>
      <c r="AD135" s="35"/>
      <c r="AE135" s="35"/>
      <c r="AR135" s="205" t="s">
        <v>145</v>
      </c>
      <c r="AT135" s="205" t="s">
        <v>140</v>
      </c>
      <c r="AU135" s="205" t="s">
        <v>74</v>
      </c>
      <c r="AY135" s="14" t="s">
        <v>146</v>
      </c>
      <c r="BE135" s="206">
        <f>IF(N135="základní",J135,0)</f>
        <v>0</v>
      </c>
      <c r="BF135" s="206">
        <f>IF(N135="snížená",J135,0)</f>
        <v>0</v>
      </c>
      <c r="BG135" s="206">
        <f>IF(N135="zákl. přenesená",J135,0)</f>
        <v>0</v>
      </c>
      <c r="BH135" s="206">
        <f>IF(N135="sníž. přenesená",J135,0)</f>
        <v>0</v>
      </c>
      <c r="BI135" s="206">
        <f>IF(N135="nulová",J135,0)</f>
        <v>0</v>
      </c>
      <c r="BJ135" s="14" t="s">
        <v>81</v>
      </c>
      <c r="BK135" s="206">
        <f>ROUND(I135*H135,2)</f>
        <v>0</v>
      </c>
      <c r="BL135" s="14" t="s">
        <v>145</v>
      </c>
      <c r="BM135" s="205" t="s">
        <v>253</v>
      </c>
    </row>
    <row r="136" s="2" customFormat="1">
      <c r="A136" s="35"/>
      <c r="B136" s="36"/>
      <c r="C136" s="37"/>
      <c r="D136" s="207" t="s">
        <v>148</v>
      </c>
      <c r="E136" s="37"/>
      <c r="F136" s="208" t="s">
        <v>254</v>
      </c>
      <c r="G136" s="37"/>
      <c r="H136" s="37"/>
      <c r="I136" s="143"/>
      <c r="J136" s="37"/>
      <c r="K136" s="37"/>
      <c r="L136" s="41"/>
      <c r="M136" s="209"/>
      <c r="N136" s="210"/>
      <c r="O136" s="81"/>
      <c r="P136" s="81"/>
      <c r="Q136" s="81"/>
      <c r="R136" s="81"/>
      <c r="S136" s="81"/>
      <c r="T136" s="82"/>
      <c r="U136" s="35"/>
      <c r="V136" s="35"/>
      <c r="W136" s="35"/>
      <c r="X136" s="35"/>
      <c r="Y136" s="35"/>
      <c r="Z136" s="35"/>
      <c r="AA136" s="35"/>
      <c r="AB136" s="35"/>
      <c r="AC136" s="35"/>
      <c r="AD136" s="35"/>
      <c r="AE136" s="35"/>
      <c r="AT136" s="14" t="s">
        <v>148</v>
      </c>
      <c r="AU136" s="14" t="s">
        <v>74</v>
      </c>
    </row>
    <row r="137" s="10" customFormat="1">
      <c r="A137" s="10"/>
      <c r="B137" s="212"/>
      <c r="C137" s="213"/>
      <c r="D137" s="207" t="s">
        <v>188</v>
      </c>
      <c r="E137" s="214" t="s">
        <v>19</v>
      </c>
      <c r="F137" s="215" t="s">
        <v>255</v>
      </c>
      <c r="G137" s="213"/>
      <c r="H137" s="216">
        <v>43.200000000000003</v>
      </c>
      <c r="I137" s="217"/>
      <c r="J137" s="213"/>
      <c r="K137" s="213"/>
      <c r="L137" s="218"/>
      <c r="M137" s="219"/>
      <c r="N137" s="220"/>
      <c r="O137" s="220"/>
      <c r="P137" s="220"/>
      <c r="Q137" s="220"/>
      <c r="R137" s="220"/>
      <c r="S137" s="220"/>
      <c r="T137" s="221"/>
      <c r="U137" s="10"/>
      <c r="V137" s="10"/>
      <c r="W137" s="10"/>
      <c r="X137" s="10"/>
      <c r="Y137" s="10"/>
      <c r="Z137" s="10"/>
      <c r="AA137" s="10"/>
      <c r="AB137" s="10"/>
      <c r="AC137" s="10"/>
      <c r="AD137" s="10"/>
      <c r="AE137" s="10"/>
      <c r="AT137" s="222" t="s">
        <v>188</v>
      </c>
      <c r="AU137" s="222" t="s">
        <v>74</v>
      </c>
      <c r="AV137" s="10" t="s">
        <v>83</v>
      </c>
      <c r="AW137" s="10" t="s">
        <v>35</v>
      </c>
      <c r="AX137" s="10" t="s">
        <v>74</v>
      </c>
      <c r="AY137" s="222" t="s">
        <v>146</v>
      </c>
    </row>
    <row r="138" s="10" customFormat="1">
      <c r="A138" s="10"/>
      <c r="B138" s="212"/>
      <c r="C138" s="213"/>
      <c r="D138" s="207" t="s">
        <v>188</v>
      </c>
      <c r="E138" s="214" t="s">
        <v>19</v>
      </c>
      <c r="F138" s="215" t="s">
        <v>256</v>
      </c>
      <c r="G138" s="213"/>
      <c r="H138" s="216">
        <v>37.200000000000003</v>
      </c>
      <c r="I138" s="217"/>
      <c r="J138" s="213"/>
      <c r="K138" s="213"/>
      <c r="L138" s="218"/>
      <c r="M138" s="219"/>
      <c r="N138" s="220"/>
      <c r="O138" s="220"/>
      <c r="P138" s="220"/>
      <c r="Q138" s="220"/>
      <c r="R138" s="220"/>
      <c r="S138" s="220"/>
      <c r="T138" s="221"/>
      <c r="U138" s="10"/>
      <c r="V138" s="10"/>
      <c r="W138" s="10"/>
      <c r="X138" s="10"/>
      <c r="Y138" s="10"/>
      <c r="Z138" s="10"/>
      <c r="AA138" s="10"/>
      <c r="AB138" s="10"/>
      <c r="AC138" s="10"/>
      <c r="AD138" s="10"/>
      <c r="AE138" s="10"/>
      <c r="AT138" s="222" t="s">
        <v>188</v>
      </c>
      <c r="AU138" s="222" t="s">
        <v>74</v>
      </c>
      <c r="AV138" s="10" t="s">
        <v>83</v>
      </c>
      <c r="AW138" s="10" t="s">
        <v>35</v>
      </c>
      <c r="AX138" s="10" t="s">
        <v>74</v>
      </c>
      <c r="AY138" s="222" t="s">
        <v>146</v>
      </c>
    </row>
    <row r="139" s="10" customFormat="1">
      <c r="A139" s="10"/>
      <c r="B139" s="212"/>
      <c r="C139" s="213"/>
      <c r="D139" s="207" t="s">
        <v>188</v>
      </c>
      <c r="E139" s="214" t="s">
        <v>19</v>
      </c>
      <c r="F139" s="215" t="s">
        <v>257</v>
      </c>
      <c r="G139" s="213"/>
      <c r="H139" s="216">
        <v>123.59999999999999</v>
      </c>
      <c r="I139" s="217"/>
      <c r="J139" s="213"/>
      <c r="K139" s="213"/>
      <c r="L139" s="218"/>
      <c r="M139" s="219"/>
      <c r="N139" s="220"/>
      <c r="O139" s="220"/>
      <c r="P139" s="220"/>
      <c r="Q139" s="220"/>
      <c r="R139" s="220"/>
      <c r="S139" s="220"/>
      <c r="T139" s="221"/>
      <c r="U139" s="10"/>
      <c r="V139" s="10"/>
      <c r="W139" s="10"/>
      <c r="X139" s="10"/>
      <c r="Y139" s="10"/>
      <c r="Z139" s="10"/>
      <c r="AA139" s="10"/>
      <c r="AB139" s="10"/>
      <c r="AC139" s="10"/>
      <c r="AD139" s="10"/>
      <c r="AE139" s="10"/>
      <c r="AT139" s="222" t="s">
        <v>188</v>
      </c>
      <c r="AU139" s="222" t="s">
        <v>74</v>
      </c>
      <c r="AV139" s="10" t="s">
        <v>83</v>
      </c>
      <c r="AW139" s="10" t="s">
        <v>35</v>
      </c>
      <c r="AX139" s="10" t="s">
        <v>74</v>
      </c>
      <c r="AY139" s="222" t="s">
        <v>146</v>
      </c>
    </row>
    <row r="140" s="10" customFormat="1">
      <c r="A140" s="10"/>
      <c r="B140" s="212"/>
      <c r="C140" s="213"/>
      <c r="D140" s="207" t="s">
        <v>188</v>
      </c>
      <c r="E140" s="214" t="s">
        <v>19</v>
      </c>
      <c r="F140" s="215" t="s">
        <v>258</v>
      </c>
      <c r="G140" s="213"/>
      <c r="H140" s="216">
        <v>123.59999999999999</v>
      </c>
      <c r="I140" s="217"/>
      <c r="J140" s="213"/>
      <c r="K140" s="213"/>
      <c r="L140" s="218"/>
      <c r="M140" s="219"/>
      <c r="N140" s="220"/>
      <c r="O140" s="220"/>
      <c r="P140" s="220"/>
      <c r="Q140" s="220"/>
      <c r="R140" s="220"/>
      <c r="S140" s="220"/>
      <c r="T140" s="221"/>
      <c r="U140" s="10"/>
      <c r="V140" s="10"/>
      <c r="W140" s="10"/>
      <c r="X140" s="10"/>
      <c r="Y140" s="10"/>
      <c r="Z140" s="10"/>
      <c r="AA140" s="10"/>
      <c r="AB140" s="10"/>
      <c r="AC140" s="10"/>
      <c r="AD140" s="10"/>
      <c r="AE140" s="10"/>
      <c r="AT140" s="222" t="s">
        <v>188</v>
      </c>
      <c r="AU140" s="222" t="s">
        <v>74</v>
      </c>
      <c r="AV140" s="10" t="s">
        <v>83</v>
      </c>
      <c r="AW140" s="10" t="s">
        <v>35</v>
      </c>
      <c r="AX140" s="10" t="s">
        <v>74</v>
      </c>
      <c r="AY140" s="222" t="s">
        <v>146</v>
      </c>
    </row>
    <row r="141" s="10" customFormat="1">
      <c r="A141" s="10"/>
      <c r="B141" s="212"/>
      <c r="C141" s="213"/>
      <c r="D141" s="207" t="s">
        <v>188</v>
      </c>
      <c r="E141" s="214" t="s">
        <v>19</v>
      </c>
      <c r="F141" s="215" t="s">
        <v>259</v>
      </c>
      <c r="G141" s="213"/>
      <c r="H141" s="216">
        <v>4.7999999999999998</v>
      </c>
      <c r="I141" s="217"/>
      <c r="J141" s="213"/>
      <c r="K141" s="213"/>
      <c r="L141" s="218"/>
      <c r="M141" s="219"/>
      <c r="N141" s="220"/>
      <c r="O141" s="220"/>
      <c r="P141" s="220"/>
      <c r="Q141" s="220"/>
      <c r="R141" s="220"/>
      <c r="S141" s="220"/>
      <c r="T141" s="221"/>
      <c r="U141" s="10"/>
      <c r="V141" s="10"/>
      <c r="W141" s="10"/>
      <c r="X141" s="10"/>
      <c r="Y141" s="10"/>
      <c r="Z141" s="10"/>
      <c r="AA141" s="10"/>
      <c r="AB141" s="10"/>
      <c r="AC141" s="10"/>
      <c r="AD141" s="10"/>
      <c r="AE141" s="10"/>
      <c r="AT141" s="222" t="s">
        <v>188</v>
      </c>
      <c r="AU141" s="222" t="s">
        <v>74</v>
      </c>
      <c r="AV141" s="10" t="s">
        <v>83</v>
      </c>
      <c r="AW141" s="10" t="s">
        <v>35</v>
      </c>
      <c r="AX141" s="10" t="s">
        <v>74</v>
      </c>
      <c r="AY141" s="222" t="s">
        <v>146</v>
      </c>
    </row>
    <row r="142" s="11" customFormat="1">
      <c r="A142" s="11"/>
      <c r="B142" s="223"/>
      <c r="C142" s="224"/>
      <c r="D142" s="207" t="s">
        <v>188</v>
      </c>
      <c r="E142" s="225" t="s">
        <v>19</v>
      </c>
      <c r="F142" s="226" t="s">
        <v>242</v>
      </c>
      <c r="G142" s="224"/>
      <c r="H142" s="227">
        <v>332.40000000000003</v>
      </c>
      <c r="I142" s="228"/>
      <c r="J142" s="224"/>
      <c r="K142" s="224"/>
      <c r="L142" s="229"/>
      <c r="M142" s="230"/>
      <c r="N142" s="231"/>
      <c r="O142" s="231"/>
      <c r="P142" s="231"/>
      <c r="Q142" s="231"/>
      <c r="R142" s="231"/>
      <c r="S142" s="231"/>
      <c r="T142" s="232"/>
      <c r="U142" s="11"/>
      <c r="V142" s="11"/>
      <c r="W142" s="11"/>
      <c r="X142" s="11"/>
      <c r="Y142" s="11"/>
      <c r="Z142" s="11"/>
      <c r="AA142" s="11"/>
      <c r="AB142" s="11"/>
      <c r="AC142" s="11"/>
      <c r="AD142" s="11"/>
      <c r="AE142" s="11"/>
      <c r="AT142" s="233" t="s">
        <v>188</v>
      </c>
      <c r="AU142" s="233" t="s">
        <v>74</v>
      </c>
      <c r="AV142" s="11" t="s">
        <v>145</v>
      </c>
      <c r="AW142" s="11" t="s">
        <v>35</v>
      </c>
      <c r="AX142" s="11" t="s">
        <v>81</v>
      </c>
      <c r="AY142" s="233" t="s">
        <v>146</v>
      </c>
    </row>
    <row r="143" s="2" customFormat="1" ht="21.75" customHeight="1">
      <c r="A143" s="35"/>
      <c r="B143" s="36"/>
      <c r="C143" s="194" t="s">
        <v>260</v>
      </c>
      <c r="D143" s="194" t="s">
        <v>140</v>
      </c>
      <c r="E143" s="195" t="s">
        <v>261</v>
      </c>
      <c r="F143" s="196" t="s">
        <v>262</v>
      </c>
      <c r="G143" s="197" t="s">
        <v>205</v>
      </c>
      <c r="H143" s="198">
        <v>16</v>
      </c>
      <c r="I143" s="199"/>
      <c r="J143" s="200">
        <f>ROUND(I143*H143,2)</f>
        <v>0</v>
      </c>
      <c r="K143" s="196" t="s">
        <v>144</v>
      </c>
      <c r="L143" s="41"/>
      <c r="M143" s="201" t="s">
        <v>19</v>
      </c>
      <c r="N143" s="202" t="s">
        <v>45</v>
      </c>
      <c r="O143" s="81"/>
      <c r="P143" s="203">
        <f>O143*H143</f>
        <v>0</v>
      </c>
      <c r="Q143" s="203">
        <v>0</v>
      </c>
      <c r="R143" s="203">
        <f>Q143*H143</f>
        <v>0</v>
      </c>
      <c r="S143" s="203">
        <v>0</v>
      </c>
      <c r="T143" s="204">
        <f>S143*H143</f>
        <v>0</v>
      </c>
      <c r="U143" s="35"/>
      <c r="V143" s="35"/>
      <c r="W143" s="35"/>
      <c r="X143" s="35"/>
      <c r="Y143" s="35"/>
      <c r="Z143" s="35"/>
      <c r="AA143" s="35"/>
      <c r="AB143" s="35"/>
      <c r="AC143" s="35"/>
      <c r="AD143" s="35"/>
      <c r="AE143" s="35"/>
      <c r="AR143" s="205" t="s">
        <v>145</v>
      </c>
      <c r="AT143" s="205" t="s">
        <v>140</v>
      </c>
      <c r="AU143" s="205" t="s">
        <v>74</v>
      </c>
      <c r="AY143" s="14" t="s">
        <v>146</v>
      </c>
      <c r="BE143" s="206">
        <f>IF(N143="základní",J143,0)</f>
        <v>0</v>
      </c>
      <c r="BF143" s="206">
        <f>IF(N143="snížená",J143,0)</f>
        <v>0</v>
      </c>
      <c r="BG143" s="206">
        <f>IF(N143="zákl. přenesená",J143,0)</f>
        <v>0</v>
      </c>
      <c r="BH143" s="206">
        <f>IF(N143="sníž. přenesená",J143,0)</f>
        <v>0</v>
      </c>
      <c r="BI143" s="206">
        <f>IF(N143="nulová",J143,0)</f>
        <v>0</v>
      </c>
      <c r="BJ143" s="14" t="s">
        <v>81</v>
      </c>
      <c r="BK143" s="206">
        <f>ROUND(I143*H143,2)</f>
        <v>0</v>
      </c>
      <c r="BL143" s="14" t="s">
        <v>145</v>
      </c>
      <c r="BM143" s="205" t="s">
        <v>263</v>
      </c>
    </row>
    <row r="144" s="2" customFormat="1">
      <c r="A144" s="35"/>
      <c r="B144" s="36"/>
      <c r="C144" s="37"/>
      <c r="D144" s="207" t="s">
        <v>148</v>
      </c>
      <c r="E144" s="37"/>
      <c r="F144" s="208" t="s">
        <v>264</v>
      </c>
      <c r="G144" s="37"/>
      <c r="H144" s="37"/>
      <c r="I144" s="143"/>
      <c r="J144" s="37"/>
      <c r="K144" s="37"/>
      <c r="L144" s="41"/>
      <c r="M144" s="209"/>
      <c r="N144" s="210"/>
      <c r="O144" s="81"/>
      <c r="P144" s="81"/>
      <c r="Q144" s="81"/>
      <c r="R144" s="81"/>
      <c r="S144" s="81"/>
      <c r="T144" s="82"/>
      <c r="U144" s="35"/>
      <c r="V144" s="35"/>
      <c r="W144" s="35"/>
      <c r="X144" s="35"/>
      <c r="Y144" s="35"/>
      <c r="Z144" s="35"/>
      <c r="AA144" s="35"/>
      <c r="AB144" s="35"/>
      <c r="AC144" s="35"/>
      <c r="AD144" s="35"/>
      <c r="AE144" s="35"/>
      <c r="AT144" s="14" t="s">
        <v>148</v>
      </c>
      <c r="AU144" s="14" t="s">
        <v>74</v>
      </c>
    </row>
    <row r="145" s="2" customFormat="1">
      <c r="A145" s="35"/>
      <c r="B145" s="36"/>
      <c r="C145" s="37"/>
      <c r="D145" s="207" t="s">
        <v>150</v>
      </c>
      <c r="E145" s="37"/>
      <c r="F145" s="211" t="s">
        <v>265</v>
      </c>
      <c r="G145" s="37"/>
      <c r="H145" s="37"/>
      <c r="I145" s="143"/>
      <c r="J145" s="37"/>
      <c r="K145" s="37"/>
      <c r="L145" s="41"/>
      <c r="M145" s="209"/>
      <c r="N145" s="210"/>
      <c r="O145" s="81"/>
      <c r="P145" s="81"/>
      <c r="Q145" s="81"/>
      <c r="R145" s="81"/>
      <c r="S145" s="81"/>
      <c r="T145" s="82"/>
      <c r="U145" s="35"/>
      <c r="V145" s="35"/>
      <c r="W145" s="35"/>
      <c r="X145" s="35"/>
      <c r="Y145" s="35"/>
      <c r="Z145" s="35"/>
      <c r="AA145" s="35"/>
      <c r="AB145" s="35"/>
      <c r="AC145" s="35"/>
      <c r="AD145" s="35"/>
      <c r="AE145" s="35"/>
      <c r="AT145" s="14" t="s">
        <v>150</v>
      </c>
      <c r="AU145" s="14" t="s">
        <v>74</v>
      </c>
    </row>
    <row r="146" s="10" customFormat="1">
      <c r="A146" s="10"/>
      <c r="B146" s="212"/>
      <c r="C146" s="213"/>
      <c r="D146" s="207" t="s">
        <v>188</v>
      </c>
      <c r="E146" s="214" t="s">
        <v>19</v>
      </c>
      <c r="F146" s="215" t="s">
        <v>266</v>
      </c>
      <c r="G146" s="213"/>
      <c r="H146" s="216">
        <v>16</v>
      </c>
      <c r="I146" s="217"/>
      <c r="J146" s="213"/>
      <c r="K146" s="213"/>
      <c r="L146" s="218"/>
      <c r="M146" s="219"/>
      <c r="N146" s="220"/>
      <c r="O146" s="220"/>
      <c r="P146" s="220"/>
      <c r="Q146" s="220"/>
      <c r="R146" s="220"/>
      <c r="S146" s="220"/>
      <c r="T146" s="221"/>
      <c r="U146" s="10"/>
      <c r="V146" s="10"/>
      <c r="W146" s="10"/>
      <c r="X146" s="10"/>
      <c r="Y146" s="10"/>
      <c r="Z146" s="10"/>
      <c r="AA146" s="10"/>
      <c r="AB146" s="10"/>
      <c r="AC146" s="10"/>
      <c r="AD146" s="10"/>
      <c r="AE146" s="10"/>
      <c r="AT146" s="222" t="s">
        <v>188</v>
      </c>
      <c r="AU146" s="222" t="s">
        <v>74</v>
      </c>
      <c r="AV146" s="10" t="s">
        <v>83</v>
      </c>
      <c r="AW146" s="10" t="s">
        <v>35</v>
      </c>
      <c r="AX146" s="10" t="s">
        <v>81</v>
      </c>
      <c r="AY146" s="222" t="s">
        <v>146</v>
      </c>
    </row>
    <row r="147" s="2" customFormat="1" ht="21.75" customHeight="1">
      <c r="A147" s="35"/>
      <c r="B147" s="36"/>
      <c r="C147" s="194" t="s">
        <v>267</v>
      </c>
      <c r="D147" s="194" t="s">
        <v>140</v>
      </c>
      <c r="E147" s="195" t="s">
        <v>268</v>
      </c>
      <c r="F147" s="196" t="s">
        <v>269</v>
      </c>
      <c r="G147" s="197" t="s">
        <v>185</v>
      </c>
      <c r="H147" s="198">
        <v>179.03999999999999</v>
      </c>
      <c r="I147" s="199"/>
      <c r="J147" s="200">
        <f>ROUND(I147*H147,2)</f>
        <v>0</v>
      </c>
      <c r="K147" s="196" t="s">
        <v>144</v>
      </c>
      <c r="L147" s="41"/>
      <c r="M147" s="201" t="s">
        <v>19</v>
      </c>
      <c r="N147" s="202" t="s">
        <v>45</v>
      </c>
      <c r="O147" s="81"/>
      <c r="P147" s="203">
        <f>O147*H147</f>
        <v>0</v>
      </c>
      <c r="Q147" s="203">
        <v>0</v>
      </c>
      <c r="R147" s="203">
        <f>Q147*H147</f>
        <v>0</v>
      </c>
      <c r="S147" s="203">
        <v>0</v>
      </c>
      <c r="T147" s="204">
        <f>S147*H147</f>
        <v>0</v>
      </c>
      <c r="U147" s="35"/>
      <c r="V147" s="35"/>
      <c r="W147" s="35"/>
      <c r="X147" s="35"/>
      <c r="Y147" s="35"/>
      <c r="Z147" s="35"/>
      <c r="AA147" s="35"/>
      <c r="AB147" s="35"/>
      <c r="AC147" s="35"/>
      <c r="AD147" s="35"/>
      <c r="AE147" s="35"/>
      <c r="AR147" s="205" t="s">
        <v>145</v>
      </c>
      <c r="AT147" s="205" t="s">
        <v>140</v>
      </c>
      <c r="AU147" s="205" t="s">
        <v>74</v>
      </c>
      <c r="AY147" s="14" t="s">
        <v>146</v>
      </c>
      <c r="BE147" s="206">
        <f>IF(N147="základní",J147,0)</f>
        <v>0</v>
      </c>
      <c r="BF147" s="206">
        <f>IF(N147="snížená",J147,0)</f>
        <v>0</v>
      </c>
      <c r="BG147" s="206">
        <f>IF(N147="zákl. přenesená",J147,0)</f>
        <v>0</v>
      </c>
      <c r="BH147" s="206">
        <f>IF(N147="sníž. přenesená",J147,0)</f>
        <v>0</v>
      </c>
      <c r="BI147" s="206">
        <f>IF(N147="nulová",J147,0)</f>
        <v>0</v>
      </c>
      <c r="BJ147" s="14" t="s">
        <v>81</v>
      </c>
      <c r="BK147" s="206">
        <f>ROUND(I147*H147,2)</f>
        <v>0</v>
      </c>
      <c r="BL147" s="14" t="s">
        <v>145</v>
      </c>
      <c r="BM147" s="205" t="s">
        <v>270</v>
      </c>
    </row>
    <row r="148" s="2" customFormat="1">
      <c r="A148" s="35"/>
      <c r="B148" s="36"/>
      <c r="C148" s="37"/>
      <c r="D148" s="207" t="s">
        <v>148</v>
      </c>
      <c r="E148" s="37"/>
      <c r="F148" s="208" t="s">
        <v>271</v>
      </c>
      <c r="G148" s="37"/>
      <c r="H148" s="37"/>
      <c r="I148" s="143"/>
      <c r="J148" s="37"/>
      <c r="K148" s="37"/>
      <c r="L148" s="41"/>
      <c r="M148" s="209"/>
      <c r="N148" s="210"/>
      <c r="O148" s="81"/>
      <c r="P148" s="81"/>
      <c r="Q148" s="81"/>
      <c r="R148" s="81"/>
      <c r="S148" s="81"/>
      <c r="T148" s="82"/>
      <c r="U148" s="35"/>
      <c r="V148" s="35"/>
      <c r="W148" s="35"/>
      <c r="X148" s="35"/>
      <c r="Y148" s="35"/>
      <c r="Z148" s="35"/>
      <c r="AA148" s="35"/>
      <c r="AB148" s="35"/>
      <c r="AC148" s="35"/>
      <c r="AD148" s="35"/>
      <c r="AE148" s="35"/>
      <c r="AT148" s="14" t="s">
        <v>148</v>
      </c>
      <c r="AU148" s="14" t="s">
        <v>74</v>
      </c>
    </row>
    <row r="149" s="10" customFormat="1">
      <c r="A149" s="10"/>
      <c r="B149" s="212"/>
      <c r="C149" s="213"/>
      <c r="D149" s="207" t="s">
        <v>188</v>
      </c>
      <c r="E149" s="214" t="s">
        <v>19</v>
      </c>
      <c r="F149" s="215" t="s">
        <v>272</v>
      </c>
      <c r="G149" s="213"/>
      <c r="H149" s="216">
        <v>68.400000000000006</v>
      </c>
      <c r="I149" s="217"/>
      <c r="J149" s="213"/>
      <c r="K149" s="213"/>
      <c r="L149" s="218"/>
      <c r="M149" s="219"/>
      <c r="N149" s="220"/>
      <c r="O149" s="220"/>
      <c r="P149" s="220"/>
      <c r="Q149" s="220"/>
      <c r="R149" s="220"/>
      <c r="S149" s="220"/>
      <c r="T149" s="221"/>
      <c r="U149" s="10"/>
      <c r="V149" s="10"/>
      <c r="W149" s="10"/>
      <c r="X149" s="10"/>
      <c r="Y149" s="10"/>
      <c r="Z149" s="10"/>
      <c r="AA149" s="10"/>
      <c r="AB149" s="10"/>
      <c r="AC149" s="10"/>
      <c r="AD149" s="10"/>
      <c r="AE149" s="10"/>
      <c r="AT149" s="222" t="s">
        <v>188</v>
      </c>
      <c r="AU149" s="222" t="s">
        <v>74</v>
      </c>
      <c r="AV149" s="10" t="s">
        <v>83</v>
      </c>
      <c r="AW149" s="10" t="s">
        <v>35</v>
      </c>
      <c r="AX149" s="10" t="s">
        <v>74</v>
      </c>
      <c r="AY149" s="222" t="s">
        <v>146</v>
      </c>
    </row>
    <row r="150" s="10" customFormat="1">
      <c r="A150" s="10"/>
      <c r="B150" s="212"/>
      <c r="C150" s="213"/>
      <c r="D150" s="207" t="s">
        <v>188</v>
      </c>
      <c r="E150" s="214" t="s">
        <v>19</v>
      </c>
      <c r="F150" s="215" t="s">
        <v>273</v>
      </c>
      <c r="G150" s="213"/>
      <c r="H150" s="216">
        <v>37.920000000000002</v>
      </c>
      <c r="I150" s="217"/>
      <c r="J150" s="213"/>
      <c r="K150" s="213"/>
      <c r="L150" s="218"/>
      <c r="M150" s="219"/>
      <c r="N150" s="220"/>
      <c r="O150" s="220"/>
      <c r="P150" s="220"/>
      <c r="Q150" s="220"/>
      <c r="R150" s="220"/>
      <c r="S150" s="220"/>
      <c r="T150" s="221"/>
      <c r="U150" s="10"/>
      <c r="V150" s="10"/>
      <c r="W150" s="10"/>
      <c r="X150" s="10"/>
      <c r="Y150" s="10"/>
      <c r="Z150" s="10"/>
      <c r="AA150" s="10"/>
      <c r="AB150" s="10"/>
      <c r="AC150" s="10"/>
      <c r="AD150" s="10"/>
      <c r="AE150" s="10"/>
      <c r="AT150" s="222" t="s">
        <v>188</v>
      </c>
      <c r="AU150" s="222" t="s">
        <v>74</v>
      </c>
      <c r="AV150" s="10" t="s">
        <v>83</v>
      </c>
      <c r="AW150" s="10" t="s">
        <v>35</v>
      </c>
      <c r="AX150" s="10" t="s">
        <v>74</v>
      </c>
      <c r="AY150" s="222" t="s">
        <v>146</v>
      </c>
    </row>
    <row r="151" s="10" customFormat="1">
      <c r="A151" s="10"/>
      <c r="B151" s="212"/>
      <c r="C151" s="213"/>
      <c r="D151" s="207" t="s">
        <v>188</v>
      </c>
      <c r="E151" s="214" t="s">
        <v>19</v>
      </c>
      <c r="F151" s="215" t="s">
        <v>274</v>
      </c>
      <c r="G151" s="213"/>
      <c r="H151" s="216">
        <v>68.400000000000006</v>
      </c>
      <c r="I151" s="217"/>
      <c r="J151" s="213"/>
      <c r="K151" s="213"/>
      <c r="L151" s="218"/>
      <c r="M151" s="219"/>
      <c r="N151" s="220"/>
      <c r="O151" s="220"/>
      <c r="P151" s="220"/>
      <c r="Q151" s="220"/>
      <c r="R151" s="220"/>
      <c r="S151" s="220"/>
      <c r="T151" s="221"/>
      <c r="U151" s="10"/>
      <c r="V151" s="10"/>
      <c r="W151" s="10"/>
      <c r="X151" s="10"/>
      <c r="Y151" s="10"/>
      <c r="Z151" s="10"/>
      <c r="AA151" s="10"/>
      <c r="AB151" s="10"/>
      <c r="AC151" s="10"/>
      <c r="AD151" s="10"/>
      <c r="AE151" s="10"/>
      <c r="AT151" s="222" t="s">
        <v>188</v>
      </c>
      <c r="AU151" s="222" t="s">
        <v>74</v>
      </c>
      <c r="AV151" s="10" t="s">
        <v>83</v>
      </c>
      <c r="AW151" s="10" t="s">
        <v>35</v>
      </c>
      <c r="AX151" s="10" t="s">
        <v>74</v>
      </c>
      <c r="AY151" s="222" t="s">
        <v>146</v>
      </c>
    </row>
    <row r="152" s="10" customFormat="1">
      <c r="A152" s="10"/>
      <c r="B152" s="212"/>
      <c r="C152" s="213"/>
      <c r="D152" s="207" t="s">
        <v>188</v>
      </c>
      <c r="E152" s="214" t="s">
        <v>19</v>
      </c>
      <c r="F152" s="215" t="s">
        <v>275</v>
      </c>
      <c r="G152" s="213"/>
      <c r="H152" s="216">
        <v>4.3200000000000003</v>
      </c>
      <c r="I152" s="217"/>
      <c r="J152" s="213"/>
      <c r="K152" s="213"/>
      <c r="L152" s="218"/>
      <c r="M152" s="219"/>
      <c r="N152" s="220"/>
      <c r="O152" s="220"/>
      <c r="P152" s="220"/>
      <c r="Q152" s="220"/>
      <c r="R152" s="220"/>
      <c r="S152" s="220"/>
      <c r="T152" s="221"/>
      <c r="U152" s="10"/>
      <c r="V152" s="10"/>
      <c r="W152" s="10"/>
      <c r="X152" s="10"/>
      <c r="Y152" s="10"/>
      <c r="Z152" s="10"/>
      <c r="AA152" s="10"/>
      <c r="AB152" s="10"/>
      <c r="AC152" s="10"/>
      <c r="AD152" s="10"/>
      <c r="AE152" s="10"/>
      <c r="AT152" s="222" t="s">
        <v>188</v>
      </c>
      <c r="AU152" s="222" t="s">
        <v>74</v>
      </c>
      <c r="AV152" s="10" t="s">
        <v>83</v>
      </c>
      <c r="AW152" s="10" t="s">
        <v>35</v>
      </c>
      <c r="AX152" s="10" t="s">
        <v>74</v>
      </c>
      <c r="AY152" s="222" t="s">
        <v>146</v>
      </c>
    </row>
    <row r="153" s="11" customFormat="1">
      <c r="A153" s="11"/>
      <c r="B153" s="223"/>
      <c r="C153" s="224"/>
      <c r="D153" s="207" t="s">
        <v>188</v>
      </c>
      <c r="E153" s="225" t="s">
        <v>19</v>
      </c>
      <c r="F153" s="226" t="s">
        <v>242</v>
      </c>
      <c r="G153" s="224"/>
      <c r="H153" s="227">
        <v>179.04000000000002</v>
      </c>
      <c r="I153" s="228"/>
      <c r="J153" s="224"/>
      <c r="K153" s="224"/>
      <c r="L153" s="229"/>
      <c r="M153" s="230"/>
      <c r="N153" s="231"/>
      <c r="O153" s="231"/>
      <c r="P153" s="231"/>
      <c r="Q153" s="231"/>
      <c r="R153" s="231"/>
      <c r="S153" s="231"/>
      <c r="T153" s="232"/>
      <c r="U153" s="11"/>
      <c r="V153" s="11"/>
      <c r="W153" s="11"/>
      <c r="X153" s="11"/>
      <c r="Y153" s="11"/>
      <c r="Z153" s="11"/>
      <c r="AA153" s="11"/>
      <c r="AB153" s="11"/>
      <c r="AC153" s="11"/>
      <c r="AD153" s="11"/>
      <c r="AE153" s="11"/>
      <c r="AT153" s="233" t="s">
        <v>188</v>
      </c>
      <c r="AU153" s="233" t="s">
        <v>74</v>
      </c>
      <c r="AV153" s="11" t="s">
        <v>145</v>
      </c>
      <c r="AW153" s="11" t="s">
        <v>35</v>
      </c>
      <c r="AX153" s="11" t="s">
        <v>81</v>
      </c>
      <c r="AY153" s="233" t="s">
        <v>146</v>
      </c>
    </row>
    <row r="154" s="2" customFormat="1" ht="21.75" customHeight="1">
      <c r="A154" s="35"/>
      <c r="B154" s="36"/>
      <c r="C154" s="194" t="s">
        <v>7</v>
      </c>
      <c r="D154" s="194" t="s">
        <v>140</v>
      </c>
      <c r="E154" s="195" t="s">
        <v>276</v>
      </c>
      <c r="F154" s="196" t="s">
        <v>277</v>
      </c>
      <c r="G154" s="197" t="s">
        <v>205</v>
      </c>
      <c r="H154" s="198">
        <v>750</v>
      </c>
      <c r="I154" s="199"/>
      <c r="J154" s="200">
        <f>ROUND(I154*H154,2)</f>
        <v>0</v>
      </c>
      <c r="K154" s="196" t="s">
        <v>144</v>
      </c>
      <c r="L154" s="41"/>
      <c r="M154" s="201" t="s">
        <v>19</v>
      </c>
      <c r="N154" s="202" t="s">
        <v>45</v>
      </c>
      <c r="O154" s="81"/>
      <c r="P154" s="203">
        <f>O154*H154</f>
        <v>0</v>
      </c>
      <c r="Q154" s="203">
        <v>0</v>
      </c>
      <c r="R154" s="203">
        <f>Q154*H154</f>
        <v>0</v>
      </c>
      <c r="S154" s="203">
        <v>0</v>
      </c>
      <c r="T154" s="204">
        <f>S154*H154</f>
        <v>0</v>
      </c>
      <c r="U154" s="35"/>
      <c r="V154" s="35"/>
      <c r="W154" s="35"/>
      <c r="X154" s="35"/>
      <c r="Y154" s="35"/>
      <c r="Z154" s="35"/>
      <c r="AA154" s="35"/>
      <c r="AB154" s="35"/>
      <c r="AC154" s="35"/>
      <c r="AD154" s="35"/>
      <c r="AE154" s="35"/>
      <c r="AR154" s="205" t="s">
        <v>145</v>
      </c>
      <c r="AT154" s="205" t="s">
        <v>140</v>
      </c>
      <c r="AU154" s="205" t="s">
        <v>74</v>
      </c>
      <c r="AY154" s="14" t="s">
        <v>146</v>
      </c>
      <c r="BE154" s="206">
        <f>IF(N154="základní",J154,0)</f>
        <v>0</v>
      </c>
      <c r="BF154" s="206">
        <f>IF(N154="snížená",J154,0)</f>
        <v>0</v>
      </c>
      <c r="BG154" s="206">
        <f>IF(N154="zákl. přenesená",J154,0)</f>
        <v>0</v>
      </c>
      <c r="BH154" s="206">
        <f>IF(N154="sníž. přenesená",J154,0)</f>
        <v>0</v>
      </c>
      <c r="BI154" s="206">
        <f>IF(N154="nulová",J154,0)</f>
        <v>0</v>
      </c>
      <c r="BJ154" s="14" t="s">
        <v>81</v>
      </c>
      <c r="BK154" s="206">
        <f>ROUND(I154*H154,2)</f>
        <v>0</v>
      </c>
      <c r="BL154" s="14" t="s">
        <v>145</v>
      </c>
      <c r="BM154" s="205" t="s">
        <v>278</v>
      </c>
    </row>
    <row r="155" s="2" customFormat="1">
      <c r="A155" s="35"/>
      <c r="B155" s="36"/>
      <c r="C155" s="37"/>
      <c r="D155" s="207" t="s">
        <v>148</v>
      </c>
      <c r="E155" s="37"/>
      <c r="F155" s="208" t="s">
        <v>279</v>
      </c>
      <c r="G155" s="37"/>
      <c r="H155" s="37"/>
      <c r="I155" s="143"/>
      <c r="J155" s="37"/>
      <c r="K155" s="37"/>
      <c r="L155" s="41"/>
      <c r="M155" s="209"/>
      <c r="N155" s="210"/>
      <c r="O155" s="81"/>
      <c r="P155" s="81"/>
      <c r="Q155" s="81"/>
      <c r="R155" s="81"/>
      <c r="S155" s="81"/>
      <c r="T155" s="82"/>
      <c r="U155" s="35"/>
      <c r="V155" s="35"/>
      <c r="W155" s="35"/>
      <c r="X155" s="35"/>
      <c r="Y155" s="35"/>
      <c r="Z155" s="35"/>
      <c r="AA155" s="35"/>
      <c r="AB155" s="35"/>
      <c r="AC155" s="35"/>
      <c r="AD155" s="35"/>
      <c r="AE155" s="35"/>
      <c r="AT155" s="14" t="s">
        <v>148</v>
      </c>
      <c r="AU155" s="14" t="s">
        <v>74</v>
      </c>
    </row>
    <row r="156" s="2" customFormat="1">
      <c r="A156" s="35"/>
      <c r="B156" s="36"/>
      <c r="C156" s="37"/>
      <c r="D156" s="207" t="s">
        <v>150</v>
      </c>
      <c r="E156" s="37"/>
      <c r="F156" s="211" t="s">
        <v>280</v>
      </c>
      <c r="G156" s="37"/>
      <c r="H156" s="37"/>
      <c r="I156" s="143"/>
      <c r="J156" s="37"/>
      <c r="K156" s="37"/>
      <c r="L156" s="41"/>
      <c r="M156" s="209"/>
      <c r="N156" s="210"/>
      <c r="O156" s="81"/>
      <c r="P156" s="81"/>
      <c r="Q156" s="81"/>
      <c r="R156" s="81"/>
      <c r="S156" s="81"/>
      <c r="T156" s="82"/>
      <c r="U156" s="35"/>
      <c r="V156" s="35"/>
      <c r="W156" s="35"/>
      <c r="X156" s="35"/>
      <c r="Y156" s="35"/>
      <c r="Z156" s="35"/>
      <c r="AA156" s="35"/>
      <c r="AB156" s="35"/>
      <c r="AC156" s="35"/>
      <c r="AD156" s="35"/>
      <c r="AE156" s="35"/>
      <c r="AT156" s="14" t="s">
        <v>150</v>
      </c>
      <c r="AU156" s="14" t="s">
        <v>74</v>
      </c>
    </row>
    <row r="157" s="2" customFormat="1" ht="21.75" customHeight="1">
      <c r="A157" s="35"/>
      <c r="B157" s="36"/>
      <c r="C157" s="194" t="s">
        <v>281</v>
      </c>
      <c r="D157" s="194" t="s">
        <v>140</v>
      </c>
      <c r="E157" s="195" t="s">
        <v>282</v>
      </c>
      <c r="F157" s="196" t="s">
        <v>283</v>
      </c>
      <c r="G157" s="197" t="s">
        <v>205</v>
      </c>
      <c r="H157" s="198">
        <v>11</v>
      </c>
      <c r="I157" s="199"/>
      <c r="J157" s="200">
        <f>ROUND(I157*H157,2)</f>
        <v>0</v>
      </c>
      <c r="K157" s="196" t="s">
        <v>144</v>
      </c>
      <c r="L157" s="41"/>
      <c r="M157" s="201" t="s">
        <v>19</v>
      </c>
      <c r="N157" s="202" t="s">
        <v>45</v>
      </c>
      <c r="O157" s="81"/>
      <c r="P157" s="203">
        <f>O157*H157</f>
        <v>0</v>
      </c>
      <c r="Q157" s="203">
        <v>0</v>
      </c>
      <c r="R157" s="203">
        <f>Q157*H157</f>
        <v>0</v>
      </c>
      <c r="S157" s="203">
        <v>0</v>
      </c>
      <c r="T157" s="204">
        <f>S157*H157</f>
        <v>0</v>
      </c>
      <c r="U157" s="35"/>
      <c r="V157" s="35"/>
      <c r="W157" s="35"/>
      <c r="X157" s="35"/>
      <c r="Y157" s="35"/>
      <c r="Z157" s="35"/>
      <c r="AA157" s="35"/>
      <c r="AB157" s="35"/>
      <c r="AC157" s="35"/>
      <c r="AD157" s="35"/>
      <c r="AE157" s="35"/>
      <c r="AR157" s="205" t="s">
        <v>145</v>
      </c>
      <c r="AT157" s="205" t="s">
        <v>140</v>
      </c>
      <c r="AU157" s="205" t="s">
        <v>74</v>
      </c>
      <c r="AY157" s="14" t="s">
        <v>146</v>
      </c>
      <c r="BE157" s="206">
        <f>IF(N157="základní",J157,0)</f>
        <v>0</v>
      </c>
      <c r="BF157" s="206">
        <f>IF(N157="snížená",J157,0)</f>
        <v>0</v>
      </c>
      <c r="BG157" s="206">
        <f>IF(N157="zákl. přenesená",J157,0)</f>
        <v>0</v>
      </c>
      <c r="BH157" s="206">
        <f>IF(N157="sníž. přenesená",J157,0)</f>
        <v>0</v>
      </c>
      <c r="BI157" s="206">
        <f>IF(N157="nulová",J157,0)</f>
        <v>0</v>
      </c>
      <c r="BJ157" s="14" t="s">
        <v>81</v>
      </c>
      <c r="BK157" s="206">
        <f>ROUND(I157*H157,2)</f>
        <v>0</v>
      </c>
      <c r="BL157" s="14" t="s">
        <v>145</v>
      </c>
      <c r="BM157" s="205" t="s">
        <v>284</v>
      </c>
    </row>
    <row r="158" s="2" customFormat="1">
      <c r="A158" s="35"/>
      <c r="B158" s="36"/>
      <c r="C158" s="37"/>
      <c r="D158" s="207" t="s">
        <v>148</v>
      </c>
      <c r="E158" s="37"/>
      <c r="F158" s="208" t="s">
        <v>285</v>
      </c>
      <c r="G158" s="37"/>
      <c r="H158" s="37"/>
      <c r="I158" s="143"/>
      <c r="J158" s="37"/>
      <c r="K158" s="37"/>
      <c r="L158" s="41"/>
      <c r="M158" s="209"/>
      <c r="N158" s="210"/>
      <c r="O158" s="81"/>
      <c r="P158" s="81"/>
      <c r="Q158" s="81"/>
      <c r="R158" s="81"/>
      <c r="S158" s="81"/>
      <c r="T158" s="82"/>
      <c r="U158" s="35"/>
      <c r="V158" s="35"/>
      <c r="W158" s="35"/>
      <c r="X158" s="35"/>
      <c r="Y158" s="35"/>
      <c r="Z158" s="35"/>
      <c r="AA158" s="35"/>
      <c r="AB158" s="35"/>
      <c r="AC158" s="35"/>
      <c r="AD158" s="35"/>
      <c r="AE158" s="35"/>
      <c r="AT158" s="14" t="s">
        <v>148</v>
      </c>
      <c r="AU158" s="14" t="s">
        <v>74</v>
      </c>
    </row>
    <row r="159" s="2" customFormat="1" ht="21.75" customHeight="1">
      <c r="A159" s="35"/>
      <c r="B159" s="36"/>
      <c r="C159" s="194" t="s">
        <v>286</v>
      </c>
      <c r="D159" s="194" t="s">
        <v>140</v>
      </c>
      <c r="E159" s="195" t="s">
        <v>287</v>
      </c>
      <c r="F159" s="196" t="s">
        <v>288</v>
      </c>
      <c r="G159" s="197" t="s">
        <v>205</v>
      </c>
      <c r="H159" s="198">
        <v>6</v>
      </c>
      <c r="I159" s="199"/>
      <c r="J159" s="200">
        <f>ROUND(I159*H159,2)</f>
        <v>0</v>
      </c>
      <c r="K159" s="196" t="s">
        <v>144</v>
      </c>
      <c r="L159" s="41"/>
      <c r="M159" s="201" t="s">
        <v>19</v>
      </c>
      <c r="N159" s="202" t="s">
        <v>45</v>
      </c>
      <c r="O159" s="81"/>
      <c r="P159" s="203">
        <f>O159*H159</f>
        <v>0</v>
      </c>
      <c r="Q159" s="203">
        <v>0</v>
      </c>
      <c r="R159" s="203">
        <f>Q159*H159</f>
        <v>0</v>
      </c>
      <c r="S159" s="203">
        <v>0</v>
      </c>
      <c r="T159" s="204">
        <f>S159*H159</f>
        <v>0</v>
      </c>
      <c r="U159" s="35"/>
      <c r="V159" s="35"/>
      <c r="W159" s="35"/>
      <c r="X159" s="35"/>
      <c r="Y159" s="35"/>
      <c r="Z159" s="35"/>
      <c r="AA159" s="35"/>
      <c r="AB159" s="35"/>
      <c r="AC159" s="35"/>
      <c r="AD159" s="35"/>
      <c r="AE159" s="35"/>
      <c r="AR159" s="205" t="s">
        <v>145</v>
      </c>
      <c r="AT159" s="205" t="s">
        <v>140</v>
      </c>
      <c r="AU159" s="205" t="s">
        <v>74</v>
      </c>
      <c r="AY159" s="14" t="s">
        <v>146</v>
      </c>
      <c r="BE159" s="206">
        <f>IF(N159="základní",J159,0)</f>
        <v>0</v>
      </c>
      <c r="BF159" s="206">
        <f>IF(N159="snížená",J159,0)</f>
        <v>0</v>
      </c>
      <c r="BG159" s="206">
        <f>IF(N159="zákl. přenesená",J159,0)</f>
        <v>0</v>
      </c>
      <c r="BH159" s="206">
        <f>IF(N159="sníž. přenesená",J159,0)</f>
        <v>0</v>
      </c>
      <c r="BI159" s="206">
        <f>IF(N159="nulová",J159,0)</f>
        <v>0</v>
      </c>
      <c r="BJ159" s="14" t="s">
        <v>81</v>
      </c>
      <c r="BK159" s="206">
        <f>ROUND(I159*H159,2)</f>
        <v>0</v>
      </c>
      <c r="BL159" s="14" t="s">
        <v>145</v>
      </c>
      <c r="BM159" s="205" t="s">
        <v>289</v>
      </c>
    </row>
    <row r="160" s="2" customFormat="1">
      <c r="A160" s="35"/>
      <c r="B160" s="36"/>
      <c r="C160" s="37"/>
      <c r="D160" s="207" t="s">
        <v>148</v>
      </c>
      <c r="E160" s="37"/>
      <c r="F160" s="208" t="s">
        <v>290</v>
      </c>
      <c r="G160" s="37"/>
      <c r="H160" s="37"/>
      <c r="I160" s="143"/>
      <c r="J160" s="37"/>
      <c r="K160" s="37"/>
      <c r="L160" s="41"/>
      <c r="M160" s="209"/>
      <c r="N160" s="210"/>
      <c r="O160" s="81"/>
      <c r="P160" s="81"/>
      <c r="Q160" s="81"/>
      <c r="R160" s="81"/>
      <c r="S160" s="81"/>
      <c r="T160" s="82"/>
      <c r="U160" s="35"/>
      <c r="V160" s="35"/>
      <c r="W160" s="35"/>
      <c r="X160" s="35"/>
      <c r="Y160" s="35"/>
      <c r="Z160" s="35"/>
      <c r="AA160" s="35"/>
      <c r="AB160" s="35"/>
      <c r="AC160" s="35"/>
      <c r="AD160" s="35"/>
      <c r="AE160" s="35"/>
      <c r="AT160" s="14" t="s">
        <v>148</v>
      </c>
      <c r="AU160" s="14" t="s">
        <v>74</v>
      </c>
    </row>
    <row r="161" s="2" customFormat="1">
      <c r="A161" s="35"/>
      <c r="B161" s="36"/>
      <c r="C161" s="37"/>
      <c r="D161" s="207" t="s">
        <v>150</v>
      </c>
      <c r="E161" s="37"/>
      <c r="F161" s="211" t="s">
        <v>291</v>
      </c>
      <c r="G161" s="37"/>
      <c r="H161" s="37"/>
      <c r="I161" s="143"/>
      <c r="J161" s="37"/>
      <c r="K161" s="37"/>
      <c r="L161" s="41"/>
      <c r="M161" s="209"/>
      <c r="N161" s="210"/>
      <c r="O161" s="81"/>
      <c r="P161" s="81"/>
      <c r="Q161" s="81"/>
      <c r="R161" s="81"/>
      <c r="S161" s="81"/>
      <c r="T161" s="82"/>
      <c r="U161" s="35"/>
      <c r="V161" s="35"/>
      <c r="W161" s="35"/>
      <c r="X161" s="35"/>
      <c r="Y161" s="35"/>
      <c r="Z161" s="35"/>
      <c r="AA161" s="35"/>
      <c r="AB161" s="35"/>
      <c r="AC161" s="35"/>
      <c r="AD161" s="35"/>
      <c r="AE161" s="35"/>
      <c r="AT161" s="14" t="s">
        <v>150</v>
      </c>
      <c r="AU161" s="14" t="s">
        <v>74</v>
      </c>
    </row>
    <row r="162" s="2" customFormat="1" ht="21.75" customHeight="1">
      <c r="A162" s="35"/>
      <c r="B162" s="36"/>
      <c r="C162" s="194" t="s">
        <v>292</v>
      </c>
      <c r="D162" s="194" t="s">
        <v>140</v>
      </c>
      <c r="E162" s="195" t="s">
        <v>293</v>
      </c>
      <c r="F162" s="196" t="s">
        <v>294</v>
      </c>
      <c r="G162" s="197" t="s">
        <v>238</v>
      </c>
      <c r="H162" s="198">
        <v>171</v>
      </c>
      <c r="I162" s="199"/>
      <c r="J162" s="200">
        <f>ROUND(I162*H162,2)</f>
        <v>0</v>
      </c>
      <c r="K162" s="196" t="s">
        <v>144</v>
      </c>
      <c r="L162" s="41"/>
      <c r="M162" s="201" t="s">
        <v>19</v>
      </c>
      <c r="N162" s="202" t="s">
        <v>45</v>
      </c>
      <c r="O162" s="81"/>
      <c r="P162" s="203">
        <f>O162*H162</f>
        <v>0</v>
      </c>
      <c r="Q162" s="203">
        <v>0</v>
      </c>
      <c r="R162" s="203">
        <f>Q162*H162</f>
        <v>0</v>
      </c>
      <c r="S162" s="203">
        <v>0</v>
      </c>
      <c r="T162" s="204">
        <f>S162*H162</f>
        <v>0</v>
      </c>
      <c r="U162" s="35"/>
      <c r="V162" s="35"/>
      <c r="W162" s="35"/>
      <c r="X162" s="35"/>
      <c r="Y162" s="35"/>
      <c r="Z162" s="35"/>
      <c r="AA162" s="35"/>
      <c r="AB162" s="35"/>
      <c r="AC162" s="35"/>
      <c r="AD162" s="35"/>
      <c r="AE162" s="35"/>
      <c r="AR162" s="205" t="s">
        <v>145</v>
      </c>
      <c r="AT162" s="205" t="s">
        <v>140</v>
      </c>
      <c r="AU162" s="205" t="s">
        <v>74</v>
      </c>
      <c r="AY162" s="14" t="s">
        <v>146</v>
      </c>
      <c r="BE162" s="206">
        <f>IF(N162="základní",J162,0)</f>
        <v>0</v>
      </c>
      <c r="BF162" s="206">
        <f>IF(N162="snížená",J162,0)</f>
        <v>0</v>
      </c>
      <c r="BG162" s="206">
        <f>IF(N162="zákl. přenesená",J162,0)</f>
        <v>0</v>
      </c>
      <c r="BH162" s="206">
        <f>IF(N162="sníž. přenesená",J162,0)</f>
        <v>0</v>
      </c>
      <c r="BI162" s="206">
        <f>IF(N162="nulová",J162,0)</f>
        <v>0</v>
      </c>
      <c r="BJ162" s="14" t="s">
        <v>81</v>
      </c>
      <c r="BK162" s="206">
        <f>ROUND(I162*H162,2)</f>
        <v>0</v>
      </c>
      <c r="BL162" s="14" t="s">
        <v>145</v>
      </c>
      <c r="BM162" s="205" t="s">
        <v>295</v>
      </c>
    </row>
    <row r="163" s="2" customFormat="1">
      <c r="A163" s="35"/>
      <c r="B163" s="36"/>
      <c r="C163" s="37"/>
      <c r="D163" s="207" t="s">
        <v>148</v>
      </c>
      <c r="E163" s="37"/>
      <c r="F163" s="208" t="s">
        <v>296</v>
      </c>
      <c r="G163" s="37"/>
      <c r="H163" s="37"/>
      <c r="I163" s="143"/>
      <c r="J163" s="37"/>
      <c r="K163" s="37"/>
      <c r="L163" s="41"/>
      <c r="M163" s="209"/>
      <c r="N163" s="210"/>
      <c r="O163" s="81"/>
      <c r="P163" s="81"/>
      <c r="Q163" s="81"/>
      <c r="R163" s="81"/>
      <c r="S163" s="81"/>
      <c r="T163" s="82"/>
      <c r="U163" s="35"/>
      <c r="V163" s="35"/>
      <c r="W163" s="35"/>
      <c r="X163" s="35"/>
      <c r="Y163" s="35"/>
      <c r="Z163" s="35"/>
      <c r="AA163" s="35"/>
      <c r="AB163" s="35"/>
      <c r="AC163" s="35"/>
      <c r="AD163" s="35"/>
      <c r="AE163" s="35"/>
      <c r="AT163" s="14" t="s">
        <v>148</v>
      </c>
      <c r="AU163" s="14" t="s">
        <v>74</v>
      </c>
    </row>
    <row r="164" s="10" customFormat="1">
      <c r="A164" s="10"/>
      <c r="B164" s="212"/>
      <c r="C164" s="213"/>
      <c r="D164" s="207" t="s">
        <v>188</v>
      </c>
      <c r="E164" s="214" t="s">
        <v>19</v>
      </c>
      <c r="F164" s="215" t="s">
        <v>297</v>
      </c>
      <c r="G164" s="213"/>
      <c r="H164" s="216">
        <v>171</v>
      </c>
      <c r="I164" s="217"/>
      <c r="J164" s="213"/>
      <c r="K164" s="213"/>
      <c r="L164" s="218"/>
      <c r="M164" s="219"/>
      <c r="N164" s="220"/>
      <c r="O164" s="220"/>
      <c r="P164" s="220"/>
      <c r="Q164" s="220"/>
      <c r="R164" s="220"/>
      <c r="S164" s="220"/>
      <c r="T164" s="221"/>
      <c r="U164" s="10"/>
      <c r="V164" s="10"/>
      <c r="W164" s="10"/>
      <c r="X164" s="10"/>
      <c r="Y164" s="10"/>
      <c r="Z164" s="10"/>
      <c r="AA164" s="10"/>
      <c r="AB164" s="10"/>
      <c r="AC164" s="10"/>
      <c r="AD164" s="10"/>
      <c r="AE164" s="10"/>
      <c r="AT164" s="222" t="s">
        <v>188</v>
      </c>
      <c r="AU164" s="222" t="s">
        <v>74</v>
      </c>
      <c r="AV164" s="10" t="s">
        <v>83</v>
      </c>
      <c r="AW164" s="10" t="s">
        <v>35</v>
      </c>
      <c r="AX164" s="10" t="s">
        <v>81</v>
      </c>
      <c r="AY164" s="222" t="s">
        <v>146</v>
      </c>
    </row>
    <row r="165" s="2" customFormat="1" ht="21.75" customHeight="1">
      <c r="A165" s="35"/>
      <c r="B165" s="36"/>
      <c r="C165" s="194" t="s">
        <v>298</v>
      </c>
      <c r="D165" s="194" t="s">
        <v>140</v>
      </c>
      <c r="E165" s="195" t="s">
        <v>299</v>
      </c>
      <c r="F165" s="196" t="s">
        <v>300</v>
      </c>
      <c r="G165" s="197" t="s">
        <v>166</v>
      </c>
      <c r="H165" s="198">
        <v>3214.7370000000001</v>
      </c>
      <c r="I165" s="199"/>
      <c r="J165" s="200">
        <f>ROUND(I165*H165,2)</f>
        <v>0</v>
      </c>
      <c r="K165" s="196" t="s">
        <v>144</v>
      </c>
      <c r="L165" s="41"/>
      <c r="M165" s="201" t="s">
        <v>19</v>
      </c>
      <c r="N165" s="202" t="s">
        <v>45</v>
      </c>
      <c r="O165" s="81"/>
      <c r="P165" s="203">
        <f>O165*H165</f>
        <v>0</v>
      </c>
      <c r="Q165" s="203">
        <v>0</v>
      </c>
      <c r="R165" s="203">
        <f>Q165*H165</f>
        <v>0</v>
      </c>
      <c r="S165" s="203">
        <v>0</v>
      </c>
      <c r="T165" s="204">
        <f>S165*H165</f>
        <v>0</v>
      </c>
      <c r="U165" s="35"/>
      <c r="V165" s="35"/>
      <c r="W165" s="35"/>
      <c r="X165" s="35"/>
      <c r="Y165" s="35"/>
      <c r="Z165" s="35"/>
      <c r="AA165" s="35"/>
      <c r="AB165" s="35"/>
      <c r="AC165" s="35"/>
      <c r="AD165" s="35"/>
      <c r="AE165" s="35"/>
      <c r="AR165" s="205" t="s">
        <v>167</v>
      </c>
      <c r="AT165" s="205" t="s">
        <v>140</v>
      </c>
      <c r="AU165" s="205" t="s">
        <v>74</v>
      </c>
      <c r="AY165" s="14" t="s">
        <v>146</v>
      </c>
      <c r="BE165" s="206">
        <f>IF(N165="základní",J165,0)</f>
        <v>0</v>
      </c>
      <c r="BF165" s="206">
        <f>IF(N165="snížená",J165,0)</f>
        <v>0</v>
      </c>
      <c r="BG165" s="206">
        <f>IF(N165="zákl. přenesená",J165,0)</f>
        <v>0</v>
      </c>
      <c r="BH165" s="206">
        <f>IF(N165="sníž. přenesená",J165,0)</f>
        <v>0</v>
      </c>
      <c r="BI165" s="206">
        <f>IF(N165="nulová",J165,0)</f>
        <v>0</v>
      </c>
      <c r="BJ165" s="14" t="s">
        <v>81</v>
      </c>
      <c r="BK165" s="206">
        <f>ROUND(I165*H165,2)</f>
        <v>0</v>
      </c>
      <c r="BL165" s="14" t="s">
        <v>167</v>
      </c>
      <c r="BM165" s="205" t="s">
        <v>301</v>
      </c>
    </row>
    <row r="166" s="2" customFormat="1">
      <c r="A166" s="35"/>
      <c r="B166" s="36"/>
      <c r="C166" s="37"/>
      <c r="D166" s="207" t="s">
        <v>148</v>
      </c>
      <c r="E166" s="37"/>
      <c r="F166" s="208" t="s">
        <v>302</v>
      </c>
      <c r="G166" s="37"/>
      <c r="H166" s="37"/>
      <c r="I166" s="143"/>
      <c r="J166" s="37"/>
      <c r="K166" s="37"/>
      <c r="L166" s="41"/>
      <c r="M166" s="209"/>
      <c r="N166" s="210"/>
      <c r="O166" s="81"/>
      <c r="P166" s="81"/>
      <c r="Q166" s="81"/>
      <c r="R166" s="81"/>
      <c r="S166" s="81"/>
      <c r="T166" s="82"/>
      <c r="U166" s="35"/>
      <c r="V166" s="35"/>
      <c r="W166" s="35"/>
      <c r="X166" s="35"/>
      <c r="Y166" s="35"/>
      <c r="Z166" s="35"/>
      <c r="AA166" s="35"/>
      <c r="AB166" s="35"/>
      <c r="AC166" s="35"/>
      <c r="AD166" s="35"/>
      <c r="AE166" s="35"/>
      <c r="AT166" s="14" t="s">
        <v>148</v>
      </c>
      <c r="AU166" s="14" t="s">
        <v>74</v>
      </c>
    </row>
    <row r="167" s="10" customFormat="1">
      <c r="A167" s="10"/>
      <c r="B167" s="212"/>
      <c r="C167" s="213"/>
      <c r="D167" s="207" t="s">
        <v>188</v>
      </c>
      <c r="E167" s="214" t="s">
        <v>19</v>
      </c>
      <c r="F167" s="215" t="s">
        <v>303</v>
      </c>
      <c r="G167" s="213"/>
      <c r="H167" s="216">
        <v>2058.453</v>
      </c>
      <c r="I167" s="217"/>
      <c r="J167" s="213"/>
      <c r="K167" s="213"/>
      <c r="L167" s="218"/>
      <c r="M167" s="219"/>
      <c r="N167" s="220"/>
      <c r="O167" s="220"/>
      <c r="P167" s="220"/>
      <c r="Q167" s="220"/>
      <c r="R167" s="220"/>
      <c r="S167" s="220"/>
      <c r="T167" s="221"/>
      <c r="U167" s="10"/>
      <c r="V167" s="10"/>
      <c r="W167" s="10"/>
      <c r="X167" s="10"/>
      <c r="Y167" s="10"/>
      <c r="Z167" s="10"/>
      <c r="AA167" s="10"/>
      <c r="AB167" s="10"/>
      <c r="AC167" s="10"/>
      <c r="AD167" s="10"/>
      <c r="AE167" s="10"/>
      <c r="AT167" s="222" t="s">
        <v>188</v>
      </c>
      <c r="AU167" s="222" t="s">
        <v>74</v>
      </c>
      <c r="AV167" s="10" t="s">
        <v>83</v>
      </c>
      <c r="AW167" s="10" t="s">
        <v>35</v>
      </c>
      <c r="AX167" s="10" t="s">
        <v>74</v>
      </c>
      <c r="AY167" s="222" t="s">
        <v>146</v>
      </c>
    </row>
    <row r="168" s="10" customFormat="1">
      <c r="A168" s="10"/>
      <c r="B168" s="212"/>
      <c r="C168" s="213"/>
      <c r="D168" s="207" t="s">
        <v>188</v>
      </c>
      <c r="E168" s="214" t="s">
        <v>19</v>
      </c>
      <c r="F168" s="215" t="s">
        <v>304</v>
      </c>
      <c r="G168" s="213"/>
      <c r="H168" s="216">
        <v>216</v>
      </c>
      <c r="I168" s="217"/>
      <c r="J168" s="213"/>
      <c r="K168" s="213"/>
      <c r="L168" s="218"/>
      <c r="M168" s="219"/>
      <c r="N168" s="220"/>
      <c r="O168" s="220"/>
      <c r="P168" s="220"/>
      <c r="Q168" s="220"/>
      <c r="R168" s="220"/>
      <c r="S168" s="220"/>
      <c r="T168" s="221"/>
      <c r="U168" s="10"/>
      <c r="V168" s="10"/>
      <c r="W168" s="10"/>
      <c r="X168" s="10"/>
      <c r="Y168" s="10"/>
      <c r="Z168" s="10"/>
      <c r="AA168" s="10"/>
      <c r="AB168" s="10"/>
      <c r="AC168" s="10"/>
      <c r="AD168" s="10"/>
      <c r="AE168" s="10"/>
      <c r="AT168" s="222" t="s">
        <v>188</v>
      </c>
      <c r="AU168" s="222" t="s">
        <v>74</v>
      </c>
      <c r="AV168" s="10" t="s">
        <v>83</v>
      </c>
      <c r="AW168" s="10" t="s">
        <v>35</v>
      </c>
      <c r="AX168" s="10" t="s">
        <v>74</v>
      </c>
      <c r="AY168" s="222" t="s">
        <v>146</v>
      </c>
    </row>
    <row r="169" s="10" customFormat="1">
      <c r="A169" s="10"/>
      <c r="B169" s="212"/>
      <c r="C169" s="213"/>
      <c r="D169" s="207" t="s">
        <v>188</v>
      </c>
      <c r="E169" s="214" t="s">
        <v>19</v>
      </c>
      <c r="F169" s="215" t="s">
        <v>305</v>
      </c>
      <c r="G169" s="213"/>
      <c r="H169" s="216">
        <v>77.760000000000005</v>
      </c>
      <c r="I169" s="217"/>
      <c r="J169" s="213"/>
      <c r="K169" s="213"/>
      <c r="L169" s="218"/>
      <c r="M169" s="219"/>
      <c r="N169" s="220"/>
      <c r="O169" s="220"/>
      <c r="P169" s="220"/>
      <c r="Q169" s="220"/>
      <c r="R169" s="220"/>
      <c r="S169" s="220"/>
      <c r="T169" s="221"/>
      <c r="U169" s="10"/>
      <c r="V169" s="10"/>
      <c r="W169" s="10"/>
      <c r="X169" s="10"/>
      <c r="Y169" s="10"/>
      <c r="Z169" s="10"/>
      <c r="AA169" s="10"/>
      <c r="AB169" s="10"/>
      <c r="AC169" s="10"/>
      <c r="AD169" s="10"/>
      <c r="AE169" s="10"/>
      <c r="AT169" s="222" t="s">
        <v>188</v>
      </c>
      <c r="AU169" s="222" t="s">
        <v>74</v>
      </c>
      <c r="AV169" s="10" t="s">
        <v>83</v>
      </c>
      <c r="AW169" s="10" t="s">
        <v>35</v>
      </c>
      <c r="AX169" s="10" t="s">
        <v>74</v>
      </c>
      <c r="AY169" s="222" t="s">
        <v>146</v>
      </c>
    </row>
    <row r="170" s="10" customFormat="1">
      <c r="A170" s="10"/>
      <c r="B170" s="212"/>
      <c r="C170" s="213"/>
      <c r="D170" s="207" t="s">
        <v>188</v>
      </c>
      <c r="E170" s="214" t="s">
        <v>19</v>
      </c>
      <c r="F170" s="215" t="s">
        <v>306</v>
      </c>
      <c r="G170" s="213"/>
      <c r="H170" s="216">
        <v>66.959999999999994</v>
      </c>
      <c r="I170" s="217"/>
      <c r="J170" s="213"/>
      <c r="K170" s="213"/>
      <c r="L170" s="218"/>
      <c r="M170" s="219"/>
      <c r="N170" s="220"/>
      <c r="O170" s="220"/>
      <c r="P170" s="220"/>
      <c r="Q170" s="220"/>
      <c r="R170" s="220"/>
      <c r="S170" s="220"/>
      <c r="T170" s="221"/>
      <c r="U170" s="10"/>
      <c r="V170" s="10"/>
      <c r="W170" s="10"/>
      <c r="X170" s="10"/>
      <c r="Y170" s="10"/>
      <c r="Z170" s="10"/>
      <c r="AA170" s="10"/>
      <c r="AB170" s="10"/>
      <c r="AC170" s="10"/>
      <c r="AD170" s="10"/>
      <c r="AE170" s="10"/>
      <c r="AT170" s="222" t="s">
        <v>188</v>
      </c>
      <c r="AU170" s="222" t="s">
        <v>74</v>
      </c>
      <c r="AV170" s="10" t="s">
        <v>83</v>
      </c>
      <c r="AW170" s="10" t="s">
        <v>35</v>
      </c>
      <c r="AX170" s="10" t="s">
        <v>74</v>
      </c>
      <c r="AY170" s="222" t="s">
        <v>146</v>
      </c>
    </row>
    <row r="171" s="10" customFormat="1">
      <c r="A171" s="10"/>
      <c r="B171" s="212"/>
      <c r="C171" s="213"/>
      <c r="D171" s="207" t="s">
        <v>188</v>
      </c>
      <c r="E171" s="214" t="s">
        <v>19</v>
      </c>
      <c r="F171" s="215" t="s">
        <v>307</v>
      </c>
      <c r="G171" s="213"/>
      <c r="H171" s="216">
        <v>222.47999999999999</v>
      </c>
      <c r="I171" s="217"/>
      <c r="J171" s="213"/>
      <c r="K171" s="213"/>
      <c r="L171" s="218"/>
      <c r="M171" s="219"/>
      <c r="N171" s="220"/>
      <c r="O171" s="220"/>
      <c r="P171" s="220"/>
      <c r="Q171" s="220"/>
      <c r="R171" s="220"/>
      <c r="S171" s="220"/>
      <c r="T171" s="221"/>
      <c r="U171" s="10"/>
      <c r="V171" s="10"/>
      <c r="W171" s="10"/>
      <c r="X171" s="10"/>
      <c r="Y171" s="10"/>
      <c r="Z171" s="10"/>
      <c r="AA171" s="10"/>
      <c r="AB171" s="10"/>
      <c r="AC171" s="10"/>
      <c r="AD171" s="10"/>
      <c r="AE171" s="10"/>
      <c r="AT171" s="222" t="s">
        <v>188</v>
      </c>
      <c r="AU171" s="222" t="s">
        <v>74</v>
      </c>
      <c r="AV171" s="10" t="s">
        <v>83</v>
      </c>
      <c r="AW171" s="10" t="s">
        <v>35</v>
      </c>
      <c r="AX171" s="10" t="s">
        <v>74</v>
      </c>
      <c r="AY171" s="222" t="s">
        <v>146</v>
      </c>
    </row>
    <row r="172" s="10" customFormat="1">
      <c r="A172" s="10"/>
      <c r="B172" s="212"/>
      <c r="C172" s="213"/>
      <c r="D172" s="207" t="s">
        <v>188</v>
      </c>
      <c r="E172" s="214" t="s">
        <v>19</v>
      </c>
      <c r="F172" s="215" t="s">
        <v>308</v>
      </c>
      <c r="G172" s="213"/>
      <c r="H172" s="216">
        <v>222.47999999999999</v>
      </c>
      <c r="I172" s="217"/>
      <c r="J172" s="213"/>
      <c r="K172" s="213"/>
      <c r="L172" s="218"/>
      <c r="M172" s="219"/>
      <c r="N172" s="220"/>
      <c r="O172" s="220"/>
      <c r="P172" s="220"/>
      <c r="Q172" s="220"/>
      <c r="R172" s="220"/>
      <c r="S172" s="220"/>
      <c r="T172" s="221"/>
      <c r="U172" s="10"/>
      <c r="V172" s="10"/>
      <c r="W172" s="10"/>
      <c r="X172" s="10"/>
      <c r="Y172" s="10"/>
      <c r="Z172" s="10"/>
      <c r="AA172" s="10"/>
      <c r="AB172" s="10"/>
      <c r="AC172" s="10"/>
      <c r="AD172" s="10"/>
      <c r="AE172" s="10"/>
      <c r="AT172" s="222" t="s">
        <v>188</v>
      </c>
      <c r="AU172" s="222" t="s">
        <v>74</v>
      </c>
      <c r="AV172" s="10" t="s">
        <v>83</v>
      </c>
      <c r="AW172" s="10" t="s">
        <v>35</v>
      </c>
      <c r="AX172" s="10" t="s">
        <v>74</v>
      </c>
      <c r="AY172" s="222" t="s">
        <v>146</v>
      </c>
    </row>
    <row r="173" s="10" customFormat="1">
      <c r="A173" s="10"/>
      <c r="B173" s="212"/>
      <c r="C173" s="213"/>
      <c r="D173" s="207" t="s">
        <v>188</v>
      </c>
      <c r="E173" s="214" t="s">
        <v>19</v>
      </c>
      <c r="F173" s="215" t="s">
        <v>309</v>
      </c>
      <c r="G173" s="213"/>
      <c r="H173" s="216">
        <v>17.100000000000001</v>
      </c>
      <c r="I173" s="217"/>
      <c r="J173" s="213"/>
      <c r="K173" s="213"/>
      <c r="L173" s="218"/>
      <c r="M173" s="219"/>
      <c r="N173" s="220"/>
      <c r="O173" s="220"/>
      <c r="P173" s="220"/>
      <c r="Q173" s="220"/>
      <c r="R173" s="220"/>
      <c r="S173" s="220"/>
      <c r="T173" s="221"/>
      <c r="U173" s="10"/>
      <c r="V173" s="10"/>
      <c r="W173" s="10"/>
      <c r="X173" s="10"/>
      <c r="Y173" s="10"/>
      <c r="Z173" s="10"/>
      <c r="AA173" s="10"/>
      <c r="AB173" s="10"/>
      <c r="AC173" s="10"/>
      <c r="AD173" s="10"/>
      <c r="AE173" s="10"/>
      <c r="AT173" s="222" t="s">
        <v>188</v>
      </c>
      <c r="AU173" s="222" t="s">
        <v>74</v>
      </c>
      <c r="AV173" s="10" t="s">
        <v>83</v>
      </c>
      <c r="AW173" s="10" t="s">
        <v>35</v>
      </c>
      <c r="AX173" s="10" t="s">
        <v>74</v>
      </c>
      <c r="AY173" s="222" t="s">
        <v>146</v>
      </c>
    </row>
    <row r="174" s="10" customFormat="1">
      <c r="A174" s="10"/>
      <c r="B174" s="212"/>
      <c r="C174" s="213"/>
      <c r="D174" s="207" t="s">
        <v>188</v>
      </c>
      <c r="E174" s="214" t="s">
        <v>19</v>
      </c>
      <c r="F174" s="215" t="s">
        <v>310</v>
      </c>
      <c r="G174" s="213"/>
      <c r="H174" s="216">
        <v>123.12000000000001</v>
      </c>
      <c r="I174" s="217"/>
      <c r="J174" s="213"/>
      <c r="K174" s="213"/>
      <c r="L174" s="218"/>
      <c r="M174" s="219"/>
      <c r="N174" s="220"/>
      <c r="O174" s="220"/>
      <c r="P174" s="220"/>
      <c r="Q174" s="220"/>
      <c r="R174" s="220"/>
      <c r="S174" s="220"/>
      <c r="T174" s="221"/>
      <c r="U174" s="10"/>
      <c r="V174" s="10"/>
      <c r="W174" s="10"/>
      <c r="X174" s="10"/>
      <c r="Y174" s="10"/>
      <c r="Z174" s="10"/>
      <c r="AA174" s="10"/>
      <c r="AB174" s="10"/>
      <c r="AC174" s="10"/>
      <c r="AD174" s="10"/>
      <c r="AE174" s="10"/>
      <c r="AT174" s="222" t="s">
        <v>188</v>
      </c>
      <c r="AU174" s="222" t="s">
        <v>74</v>
      </c>
      <c r="AV174" s="10" t="s">
        <v>83</v>
      </c>
      <c r="AW174" s="10" t="s">
        <v>35</v>
      </c>
      <c r="AX174" s="10" t="s">
        <v>74</v>
      </c>
      <c r="AY174" s="222" t="s">
        <v>146</v>
      </c>
    </row>
    <row r="175" s="10" customFormat="1">
      <c r="A175" s="10"/>
      <c r="B175" s="212"/>
      <c r="C175" s="213"/>
      <c r="D175" s="207" t="s">
        <v>188</v>
      </c>
      <c r="E175" s="214" t="s">
        <v>19</v>
      </c>
      <c r="F175" s="215" t="s">
        <v>311</v>
      </c>
      <c r="G175" s="213"/>
      <c r="H175" s="216">
        <v>68.256</v>
      </c>
      <c r="I175" s="217"/>
      <c r="J175" s="213"/>
      <c r="K175" s="213"/>
      <c r="L175" s="218"/>
      <c r="M175" s="219"/>
      <c r="N175" s="220"/>
      <c r="O175" s="220"/>
      <c r="P175" s="220"/>
      <c r="Q175" s="220"/>
      <c r="R175" s="220"/>
      <c r="S175" s="220"/>
      <c r="T175" s="221"/>
      <c r="U175" s="10"/>
      <c r="V175" s="10"/>
      <c r="W175" s="10"/>
      <c r="X175" s="10"/>
      <c r="Y175" s="10"/>
      <c r="Z175" s="10"/>
      <c r="AA175" s="10"/>
      <c r="AB175" s="10"/>
      <c r="AC175" s="10"/>
      <c r="AD175" s="10"/>
      <c r="AE175" s="10"/>
      <c r="AT175" s="222" t="s">
        <v>188</v>
      </c>
      <c r="AU175" s="222" t="s">
        <v>74</v>
      </c>
      <c r="AV175" s="10" t="s">
        <v>83</v>
      </c>
      <c r="AW175" s="10" t="s">
        <v>35</v>
      </c>
      <c r="AX175" s="10" t="s">
        <v>74</v>
      </c>
      <c r="AY175" s="222" t="s">
        <v>146</v>
      </c>
    </row>
    <row r="176" s="10" customFormat="1">
      <c r="A176" s="10"/>
      <c r="B176" s="212"/>
      <c r="C176" s="213"/>
      <c r="D176" s="207" t="s">
        <v>188</v>
      </c>
      <c r="E176" s="214" t="s">
        <v>19</v>
      </c>
      <c r="F176" s="215" t="s">
        <v>312</v>
      </c>
      <c r="G176" s="213"/>
      <c r="H176" s="216">
        <v>123.12000000000001</v>
      </c>
      <c r="I176" s="217"/>
      <c r="J176" s="213"/>
      <c r="K176" s="213"/>
      <c r="L176" s="218"/>
      <c r="M176" s="219"/>
      <c r="N176" s="220"/>
      <c r="O176" s="220"/>
      <c r="P176" s="220"/>
      <c r="Q176" s="220"/>
      <c r="R176" s="220"/>
      <c r="S176" s="220"/>
      <c r="T176" s="221"/>
      <c r="U176" s="10"/>
      <c r="V176" s="10"/>
      <c r="W176" s="10"/>
      <c r="X176" s="10"/>
      <c r="Y176" s="10"/>
      <c r="Z176" s="10"/>
      <c r="AA176" s="10"/>
      <c r="AB176" s="10"/>
      <c r="AC176" s="10"/>
      <c r="AD176" s="10"/>
      <c r="AE176" s="10"/>
      <c r="AT176" s="222" t="s">
        <v>188</v>
      </c>
      <c r="AU176" s="222" t="s">
        <v>74</v>
      </c>
      <c r="AV176" s="10" t="s">
        <v>83</v>
      </c>
      <c r="AW176" s="10" t="s">
        <v>35</v>
      </c>
      <c r="AX176" s="10" t="s">
        <v>74</v>
      </c>
      <c r="AY176" s="222" t="s">
        <v>146</v>
      </c>
    </row>
    <row r="177" s="10" customFormat="1">
      <c r="A177" s="10"/>
      <c r="B177" s="212"/>
      <c r="C177" s="213"/>
      <c r="D177" s="207" t="s">
        <v>188</v>
      </c>
      <c r="E177" s="214" t="s">
        <v>19</v>
      </c>
      <c r="F177" s="215" t="s">
        <v>313</v>
      </c>
      <c r="G177" s="213"/>
      <c r="H177" s="216">
        <v>7.7759999999999998</v>
      </c>
      <c r="I177" s="217"/>
      <c r="J177" s="213"/>
      <c r="K177" s="213"/>
      <c r="L177" s="218"/>
      <c r="M177" s="219"/>
      <c r="N177" s="220"/>
      <c r="O177" s="220"/>
      <c r="P177" s="220"/>
      <c r="Q177" s="220"/>
      <c r="R177" s="220"/>
      <c r="S177" s="220"/>
      <c r="T177" s="221"/>
      <c r="U177" s="10"/>
      <c r="V177" s="10"/>
      <c r="W177" s="10"/>
      <c r="X177" s="10"/>
      <c r="Y177" s="10"/>
      <c r="Z177" s="10"/>
      <c r="AA177" s="10"/>
      <c r="AB177" s="10"/>
      <c r="AC177" s="10"/>
      <c r="AD177" s="10"/>
      <c r="AE177" s="10"/>
      <c r="AT177" s="222" t="s">
        <v>188</v>
      </c>
      <c r="AU177" s="222" t="s">
        <v>74</v>
      </c>
      <c r="AV177" s="10" t="s">
        <v>83</v>
      </c>
      <c r="AW177" s="10" t="s">
        <v>35</v>
      </c>
      <c r="AX177" s="10" t="s">
        <v>74</v>
      </c>
      <c r="AY177" s="222" t="s">
        <v>146</v>
      </c>
    </row>
    <row r="178" s="10" customFormat="1">
      <c r="A178" s="10"/>
      <c r="B178" s="212"/>
      <c r="C178" s="213"/>
      <c r="D178" s="207" t="s">
        <v>188</v>
      </c>
      <c r="E178" s="214" t="s">
        <v>19</v>
      </c>
      <c r="F178" s="215" t="s">
        <v>314</v>
      </c>
      <c r="G178" s="213"/>
      <c r="H178" s="216">
        <v>2.5920000000000001</v>
      </c>
      <c r="I178" s="217"/>
      <c r="J178" s="213"/>
      <c r="K178" s="213"/>
      <c r="L178" s="218"/>
      <c r="M178" s="219"/>
      <c r="N178" s="220"/>
      <c r="O178" s="220"/>
      <c r="P178" s="220"/>
      <c r="Q178" s="220"/>
      <c r="R178" s="220"/>
      <c r="S178" s="220"/>
      <c r="T178" s="221"/>
      <c r="U178" s="10"/>
      <c r="V178" s="10"/>
      <c r="W178" s="10"/>
      <c r="X178" s="10"/>
      <c r="Y178" s="10"/>
      <c r="Z178" s="10"/>
      <c r="AA178" s="10"/>
      <c r="AB178" s="10"/>
      <c r="AC178" s="10"/>
      <c r="AD178" s="10"/>
      <c r="AE178" s="10"/>
      <c r="AT178" s="222" t="s">
        <v>188</v>
      </c>
      <c r="AU178" s="222" t="s">
        <v>74</v>
      </c>
      <c r="AV178" s="10" t="s">
        <v>83</v>
      </c>
      <c r="AW178" s="10" t="s">
        <v>35</v>
      </c>
      <c r="AX178" s="10" t="s">
        <v>74</v>
      </c>
      <c r="AY178" s="222" t="s">
        <v>146</v>
      </c>
    </row>
    <row r="179" s="10" customFormat="1">
      <c r="A179" s="10"/>
      <c r="B179" s="212"/>
      <c r="C179" s="213"/>
      <c r="D179" s="207" t="s">
        <v>188</v>
      </c>
      <c r="E179" s="214" t="s">
        <v>19</v>
      </c>
      <c r="F179" s="215" t="s">
        <v>315</v>
      </c>
      <c r="G179" s="213"/>
      <c r="H179" s="216">
        <v>8.6400000000000006</v>
      </c>
      <c r="I179" s="217"/>
      <c r="J179" s="213"/>
      <c r="K179" s="213"/>
      <c r="L179" s="218"/>
      <c r="M179" s="219"/>
      <c r="N179" s="220"/>
      <c r="O179" s="220"/>
      <c r="P179" s="220"/>
      <c r="Q179" s="220"/>
      <c r="R179" s="220"/>
      <c r="S179" s="220"/>
      <c r="T179" s="221"/>
      <c r="U179" s="10"/>
      <c r="V179" s="10"/>
      <c r="W179" s="10"/>
      <c r="X179" s="10"/>
      <c r="Y179" s="10"/>
      <c r="Z179" s="10"/>
      <c r="AA179" s="10"/>
      <c r="AB179" s="10"/>
      <c r="AC179" s="10"/>
      <c r="AD179" s="10"/>
      <c r="AE179" s="10"/>
      <c r="AT179" s="222" t="s">
        <v>188</v>
      </c>
      <c r="AU179" s="222" t="s">
        <v>74</v>
      </c>
      <c r="AV179" s="10" t="s">
        <v>83</v>
      </c>
      <c r="AW179" s="10" t="s">
        <v>35</v>
      </c>
      <c r="AX179" s="10" t="s">
        <v>74</v>
      </c>
      <c r="AY179" s="222" t="s">
        <v>146</v>
      </c>
    </row>
    <row r="180" s="11" customFormat="1">
      <c r="A180" s="11"/>
      <c r="B180" s="223"/>
      <c r="C180" s="224"/>
      <c r="D180" s="207" t="s">
        <v>188</v>
      </c>
      <c r="E180" s="225" t="s">
        <v>19</v>
      </c>
      <c r="F180" s="226" t="s">
        <v>242</v>
      </c>
      <c r="G180" s="224"/>
      <c r="H180" s="227">
        <v>3214.7369999999996</v>
      </c>
      <c r="I180" s="228"/>
      <c r="J180" s="224"/>
      <c r="K180" s="224"/>
      <c r="L180" s="229"/>
      <c r="M180" s="230"/>
      <c r="N180" s="231"/>
      <c r="O180" s="231"/>
      <c r="P180" s="231"/>
      <c r="Q180" s="231"/>
      <c r="R180" s="231"/>
      <c r="S180" s="231"/>
      <c r="T180" s="232"/>
      <c r="U180" s="11"/>
      <c r="V180" s="11"/>
      <c r="W180" s="11"/>
      <c r="X180" s="11"/>
      <c r="Y180" s="11"/>
      <c r="Z180" s="11"/>
      <c r="AA180" s="11"/>
      <c r="AB180" s="11"/>
      <c r="AC180" s="11"/>
      <c r="AD180" s="11"/>
      <c r="AE180" s="11"/>
      <c r="AT180" s="233" t="s">
        <v>188</v>
      </c>
      <c r="AU180" s="233" t="s">
        <v>74</v>
      </c>
      <c r="AV180" s="11" t="s">
        <v>145</v>
      </c>
      <c r="AW180" s="11" t="s">
        <v>35</v>
      </c>
      <c r="AX180" s="11" t="s">
        <v>81</v>
      </c>
      <c r="AY180" s="233" t="s">
        <v>146</v>
      </c>
    </row>
    <row r="181" s="2" customFormat="1" ht="21.75" customHeight="1">
      <c r="A181" s="35"/>
      <c r="B181" s="36"/>
      <c r="C181" s="194" t="s">
        <v>316</v>
      </c>
      <c r="D181" s="194" t="s">
        <v>140</v>
      </c>
      <c r="E181" s="195" t="s">
        <v>317</v>
      </c>
      <c r="F181" s="196" t="s">
        <v>318</v>
      </c>
      <c r="G181" s="197" t="s">
        <v>143</v>
      </c>
      <c r="H181" s="198">
        <v>40</v>
      </c>
      <c r="I181" s="199"/>
      <c r="J181" s="200">
        <f>ROUND(I181*H181,2)</f>
        <v>0</v>
      </c>
      <c r="K181" s="196" t="s">
        <v>144</v>
      </c>
      <c r="L181" s="41"/>
      <c r="M181" s="201" t="s">
        <v>19</v>
      </c>
      <c r="N181" s="202" t="s">
        <v>45</v>
      </c>
      <c r="O181" s="81"/>
      <c r="P181" s="203">
        <f>O181*H181</f>
        <v>0</v>
      </c>
      <c r="Q181" s="203">
        <v>0</v>
      </c>
      <c r="R181" s="203">
        <f>Q181*H181</f>
        <v>0</v>
      </c>
      <c r="S181" s="203">
        <v>0</v>
      </c>
      <c r="T181" s="204">
        <f>S181*H181</f>
        <v>0</v>
      </c>
      <c r="U181" s="35"/>
      <c r="V181" s="35"/>
      <c r="W181" s="35"/>
      <c r="X181" s="35"/>
      <c r="Y181" s="35"/>
      <c r="Z181" s="35"/>
      <c r="AA181" s="35"/>
      <c r="AB181" s="35"/>
      <c r="AC181" s="35"/>
      <c r="AD181" s="35"/>
      <c r="AE181" s="35"/>
      <c r="AR181" s="205" t="s">
        <v>145</v>
      </c>
      <c r="AT181" s="205" t="s">
        <v>140</v>
      </c>
      <c r="AU181" s="205" t="s">
        <v>74</v>
      </c>
      <c r="AY181" s="14" t="s">
        <v>146</v>
      </c>
      <c r="BE181" s="206">
        <f>IF(N181="základní",J181,0)</f>
        <v>0</v>
      </c>
      <c r="BF181" s="206">
        <f>IF(N181="snížená",J181,0)</f>
        <v>0</v>
      </c>
      <c r="BG181" s="206">
        <f>IF(N181="zákl. přenesená",J181,0)</f>
        <v>0</v>
      </c>
      <c r="BH181" s="206">
        <f>IF(N181="sníž. přenesená",J181,0)</f>
        <v>0</v>
      </c>
      <c r="BI181" s="206">
        <f>IF(N181="nulová",J181,0)</f>
        <v>0</v>
      </c>
      <c r="BJ181" s="14" t="s">
        <v>81</v>
      </c>
      <c r="BK181" s="206">
        <f>ROUND(I181*H181,2)</f>
        <v>0</v>
      </c>
      <c r="BL181" s="14" t="s">
        <v>145</v>
      </c>
      <c r="BM181" s="205" t="s">
        <v>319</v>
      </c>
    </row>
    <row r="182" s="2" customFormat="1">
      <c r="A182" s="35"/>
      <c r="B182" s="36"/>
      <c r="C182" s="37"/>
      <c r="D182" s="207" t="s">
        <v>148</v>
      </c>
      <c r="E182" s="37"/>
      <c r="F182" s="208" t="s">
        <v>320</v>
      </c>
      <c r="G182" s="37"/>
      <c r="H182" s="37"/>
      <c r="I182" s="143"/>
      <c r="J182" s="37"/>
      <c r="K182" s="37"/>
      <c r="L182" s="41"/>
      <c r="M182" s="209"/>
      <c r="N182" s="210"/>
      <c r="O182" s="81"/>
      <c r="P182" s="81"/>
      <c r="Q182" s="81"/>
      <c r="R182" s="81"/>
      <c r="S182" s="81"/>
      <c r="T182" s="82"/>
      <c r="U182" s="35"/>
      <c r="V182" s="35"/>
      <c r="W182" s="35"/>
      <c r="X182" s="35"/>
      <c r="Y182" s="35"/>
      <c r="Z182" s="35"/>
      <c r="AA182" s="35"/>
      <c r="AB182" s="35"/>
      <c r="AC182" s="35"/>
      <c r="AD182" s="35"/>
      <c r="AE182" s="35"/>
      <c r="AT182" s="14" t="s">
        <v>148</v>
      </c>
      <c r="AU182" s="14" t="s">
        <v>74</v>
      </c>
    </row>
    <row r="183" s="2" customFormat="1">
      <c r="A183" s="35"/>
      <c r="B183" s="36"/>
      <c r="C183" s="37"/>
      <c r="D183" s="207" t="s">
        <v>150</v>
      </c>
      <c r="E183" s="37"/>
      <c r="F183" s="211" t="s">
        <v>321</v>
      </c>
      <c r="G183" s="37"/>
      <c r="H183" s="37"/>
      <c r="I183" s="143"/>
      <c r="J183" s="37"/>
      <c r="K183" s="37"/>
      <c r="L183" s="41"/>
      <c r="M183" s="209"/>
      <c r="N183" s="210"/>
      <c r="O183" s="81"/>
      <c r="P183" s="81"/>
      <c r="Q183" s="81"/>
      <c r="R183" s="81"/>
      <c r="S183" s="81"/>
      <c r="T183" s="82"/>
      <c r="U183" s="35"/>
      <c r="V183" s="35"/>
      <c r="W183" s="35"/>
      <c r="X183" s="35"/>
      <c r="Y183" s="35"/>
      <c r="Z183" s="35"/>
      <c r="AA183" s="35"/>
      <c r="AB183" s="35"/>
      <c r="AC183" s="35"/>
      <c r="AD183" s="35"/>
      <c r="AE183" s="35"/>
      <c r="AT183" s="14" t="s">
        <v>150</v>
      </c>
      <c r="AU183" s="14" t="s">
        <v>74</v>
      </c>
    </row>
    <row r="184" s="2" customFormat="1" ht="21.75" customHeight="1">
      <c r="A184" s="35"/>
      <c r="B184" s="36"/>
      <c r="C184" s="194" t="s">
        <v>322</v>
      </c>
      <c r="D184" s="194" t="s">
        <v>140</v>
      </c>
      <c r="E184" s="195" t="s">
        <v>323</v>
      </c>
      <c r="F184" s="196" t="s">
        <v>324</v>
      </c>
      <c r="G184" s="197" t="s">
        <v>178</v>
      </c>
      <c r="H184" s="198">
        <v>1.5680000000000001</v>
      </c>
      <c r="I184" s="199"/>
      <c r="J184" s="200">
        <f>ROUND(I184*H184,2)</f>
        <v>0</v>
      </c>
      <c r="K184" s="196" t="s">
        <v>144</v>
      </c>
      <c r="L184" s="41"/>
      <c r="M184" s="201" t="s">
        <v>19</v>
      </c>
      <c r="N184" s="202" t="s">
        <v>45</v>
      </c>
      <c r="O184" s="81"/>
      <c r="P184" s="203">
        <f>O184*H184</f>
        <v>0</v>
      </c>
      <c r="Q184" s="203">
        <v>0</v>
      </c>
      <c r="R184" s="203">
        <f>Q184*H184</f>
        <v>0</v>
      </c>
      <c r="S184" s="203">
        <v>0</v>
      </c>
      <c r="T184" s="204">
        <f>S184*H184</f>
        <v>0</v>
      </c>
      <c r="U184" s="35"/>
      <c r="V184" s="35"/>
      <c r="W184" s="35"/>
      <c r="X184" s="35"/>
      <c r="Y184" s="35"/>
      <c r="Z184" s="35"/>
      <c r="AA184" s="35"/>
      <c r="AB184" s="35"/>
      <c r="AC184" s="35"/>
      <c r="AD184" s="35"/>
      <c r="AE184" s="35"/>
      <c r="AR184" s="205" t="s">
        <v>145</v>
      </c>
      <c r="AT184" s="205" t="s">
        <v>140</v>
      </c>
      <c r="AU184" s="205" t="s">
        <v>74</v>
      </c>
      <c r="AY184" s="14" t="s">
        <v>146</v>
      </c>
      <c r="BE184" s="206">
        <f>IF(N184="základní",J184,0)</f>
        <v>0</v>
      </c>
      <c r="BF184" s="206">
        <f>IF(N184="snížená",J184,0)</f>
        <v>0</v>
      </c>
      <c r="BG184" s="206">
        <f>IF(N184="zákl. přenesená",J184,0)</f>
        <v>0</v>
      </c>
      <c r="BH184" s="206">
        <f>IF(N184="sníž. přenesená",J184,0)</f>
        <v>0</v>
      </c>
      <c r="BI184" s="206">
        <f>IF(N184="nulová",J184,0)</f>
        <v>0</v>
      </c>
      <c r="BJ184" s="14" t="s">
        <v>81</v>
      </c>
      <c r="BK184" s="206">
        <f>ROUND(I184*H184,2)</f>
        <v>0</v>
      </c>
      <c r="BL184" s="14" t="s">
        <v>145</v>
      </c>
      <c r="BM184" s="205" t="s">
        <v>325</v>
      </c>
    </row>
    <row r="185" s="2" customFormat="1">
      <c r="A185" s="35"/>
      <c r="B185" s="36"/>
      <c r="C185" s="37"/>
      <c r="D185" s="207" t="s">
        <v>148</v>
      </c>
      <c r="E185" s="37"/>
      <c r="F185" s="208" t="s">
        <v>326</v>
      </c>
      <c r="G185" s="37"/>
      <c r="H185" s="37"/>
      <c r="I185" s="143"/>
      <c r="J185" s="37"/>
      <c r="K185" s="37"/>
      <c r="L185" s="41"/>
      <c r="M185" s="209"/>
      <c r="N185" s="210"/>
      <c r="O185" s="81"/>
      <c r="P185" s="81"/>
      <c r="Q185" s="81"/>
      <c r="R185" s="81"/>
      <c r="S185" s="81"/>
      <c r="T185" s="82"/>
      <c r="U185" s="35"/>
      <c r="V185" s="35"/>
      <c r="W185" s="35"/>
      <c r="X185" s="35"/>
      <c r="Y185" s="35"/>
      <c r="Z185" s="35"/>
      <c r="AA185" s="35"/>
      <c r="AB185" s="35"/>
      <c r="AC185" s="35"/>
      <c r="AD185" s="35"/>
      <c r="AE185" s="35"/>
      <c r="AT185" s="14" t="s">
        <v>148</v>
      </c>
      <c r="AU185" s="14" t="s">
        <v>74</v>
      </c>
    </row>
    <row r="186" s="2" customFormat="1" ht="21.75" customHeight="1">
      <c r="A186" s="35"/>
      <c r="B186" s="36"/>
      <c r="C186" s="234" t="s">
        <v>327</v>
      </c>
      <c r="D186" s="234" t="s">
        <v>328</v>
      </c>
      <c r="E186" s="235" t="s">
        <v>329</v>
      </c>
      <c r="F186" s="236" t="s">
        <v>330</v>
      </c>
      <c r="G186" s="237" t="s">
        <v>166</v>
      </c>
      <c r="H186" s="238">
        <v>3465.2449999999999</v>
      </c>
      <c r="I186" s="239"/>
      <c r="J186" s="240">
        <f>ROUND(I186*H186,2)</f>
        <v>0</v>
      </c>
      <c r="K186" s="236" t="s">
        <v>144</v>
      </c>
      <c r="L186" s="241"/>
      <c r="M186" s="242" t="s">
        <v>19</v>
      </c>
      <c r="N186" s="243" t="s">
        <v>45</v>
      </c>
      <c r="O186" s="81"/>
      <c r="P186" s="203">
        <f>O186*H186</f>
        <v>0</v>
      </c>
      <c r="Q186" s="203">
        <v>1</v>
      </c>
      <c r="R186" s="203">
        <f>Q186*H186</f>
        <v>3465.2449999999999</v>
      </c>
      <c r="S186" s="203">
        <v>0</v>
      </c>
      <c r="T186" s="204">
        <f>S186*H186</f>
        <v>0</v>
      </c>
      <c r="U186" s="35"/>
      <c r="V186" s="35"/>
      <c r="W186" s="35"/>
      <c r="X186" s="35"/>
      <c r="Y186" s="35"/>
      <c r="Z186" s="35"/>
      <c r="AA186" s="35"/>
      <c r="AB186" s="35"/>
      <c r="AC186" s="35"/>
      <c r="AD186" s="35"/>
      <c r="AE186" s="35"/>
      <c r="AR186" s="205" t="s">
        <v>167</v>
      </c>
      <c r="AT186" s="205" t="s">
        <v>328</v>
      </c>
      <c r="AU186" s="205" t="s">
        <v>74</v>
      </c>
      <c r="AY186" s="14" t="s">
        <v>146</v>
      </c>
      <c r="BE186" s="206">
        <f>IF(N186="základní",J186,0)</f>
        <v>0</v>
      </c>
      <c r="BF186" s="206">
        <f>IF(N186="snížená",J186,0)</f>
        <v>0</v>
      </c>
      <c r="BG186" s="206">
        <f>IF(N186="zákl. přenesená",J186,0)</f>
        <v>0</v>
      </c>
      <c r="BH186" s="206">
        <f>IF(N186="sníž. přenesená",J186,0)</f>
        <v>0</v>
      </c>
      <c r="BI186" s="206">
        <f>IF(N186="nulová",J186,0)</f>
        <v>0</v>
      </c>
      <c r="BJ186" s="14" t="s">
        <v>81</v>
      </c>
      <c r="BK186" s="206">
        <f>ROUND(I186*H186,2)</f>
        <v>0</v>
      </c>
      <c r="BL186" s="14" t="s">
        <v>167</v>
      </c>
      <c r="BM186" s="205" t="s">
        <v>331</v>
      </c>
    </row>
    <row r="187" s="2" customFormat="1">
      <c r="A187" s="35"/>
      <c r="B187" s="36"/>
      <c r="C187" s="37"/>
      <c r="D187" s="207" t="s">
        <v>148</v>
      </c>
      <c r="E187" s="37"/>
      <c r="F187" s="208" t="s">
        <v>330</v>
      </c>
      <c r="G187" s="37"/>
      <c r="H187" s="37"/>
      <c r="I187" s="143"/>
      <c r="J187" s="37"/>
      <c r="K187" s="37"/>
      <c r="L187" s="41"/>
      <c r="M187" s="209"/>
      <c r="N187" s="210"/>
      <c r="O187" s="81"/>
      <c r="P187" s="81"/>
      <c r="Q187" s="81"/>
      <c r="R187" s="81"/>
      <c r="S187" s="81"/>
      <c r="T187" s="82"/>
      <c r="U187" s="35"/>
      <c r="V187" s="35"/>
      <c r="W187" s="35"/>
      <c r="X187" s="35"/>
      <c r="Y187" s="35"/>
      <c r="Z187" s="35"/>
      <c r="AA187" s="35"/>
      <c r="AB187" s="35"/>
      <c r="AC187" s="35"/>
      <c r="AD187" s="35"/>
      <c r="AE187" s="35"/>
      <c r="AT187" s="14" t="s">
        <v>148</v>
      </c>
      <c r="AU187" s="14" t="s">
        <v>74</v>
      </c>
    </row>
    <row r="188" s="2" customFormat="1" ht="21.75" customHeight="1">
      <c r="A188" s="35"/>
      <c r="B188" s="36"/>
      <c r="C188" s="234" t="s">
        <v>332</v>
      </c>
      <c r="D188" s="234" t="s">
        <v>328</v>
      </c>
      <c r="E188" s="235" t="s">
        <v>333</v>
      </c>
      <c r="F188" s="236" t="s">
        <v>334</v>
      </c>
      <c r="G188" s="237" t="s">
        <v>166</v>
      </c>
      <c r="H188" s="238">
        <v>76.5</v>
      </c>
      <c r="I188" s="239"/>
      <c r="J188" s="240">
        <f>ROUND(I188*H188,2)</f>
        <v>0</v>
      </c>
      <c r="K188" s="236" t="s">
        <v>144</v>
      </c>
      <c r="L188" s="241"/>
      <c r="M188" s="242" t="s">
        <v>19</v>
      </c>
      <c r="N188" s="243" t="s">
        <v>45</v>
      </c>
      <c r="O188" s="81"/>
      <c r="P188" s="203">
        <f>O188*H188</f>
        <v>0</v>
      </c>
      <c r="Q188" s="203">
        <v>1</v>
      </c>
      <c r="R188" s="203">
        <f>Q188*H188</f>
        <v>76.5</v>
      </c>
      <c r="S188" s="203">
        <v>0</v>
      </c>
      <c r="T188" s="204">
        <f>S188*H188</f>
        <v>0</v>
      </c>
      <c r="U188" s="35"/>
      <c r="V188" s="35"/>
      <c r="W188" s="35"/>
      <c r="X188" s="35"/>
      <c r="Y188" s="35"/>
      <c r="Z188" s="35"/>
      <c r="AA188" s="35"/>
      <c r="AB188" s="35"/>
      <c r="AC188" s="35"/>
      <c r="AD188" s="35"/>
      <c r="AE188" s="35"/>
      <c r="AR188" s="205" t="s">
        <v>167</v>
      </c>
      <c r="AT188" s="205" t="s">
        <v>328</v>
      </c>
      <c r="AU188" s="205" t="s">
        <v>74</v>
      </c>
      <c r="AY188" s="14" t="s">
        <v>146</v>
      </c>
      <c r="BE188" s="206">
        <f>IF(N188="základní",J188,0)</f>
        <v>0</v>
      </c>
      <c r="BF188" s="206">
        <f>IF(N188="snížená",J188,0)</f>
        <v>0</v>
      </c>
      <c r="BG188" s="206">
        <f>IF(N188="zákl. přenesená",J188,0)</f>
        <v>0</v>
      </c>
      <c r="BH188" s="206">
        <f>IF(N188="sníž. přenesená",J188,0)</f>
        <v>0</v>
      </c>
      <c r="BI188" s="206">
        <f>IF(N188="nulová",J188,0)</f>
        <v>0</v>
      </c>
      <c r="BJ188" s="14" t="s">
        <v>81</v>
      </c>
      <c r="BK188" s="206">
        <f>ROUND(I188*H188,2)</f>
        <v>0</v>
      </c>
      <c r="BL188" s="14" t="s">
        <v>167</v>
      </c>
      <c r="BM188" s="205" t="s">
        <v>335</v>
      </c>
    </row>
    <row r="189" s="2" customFormat="1">
      <c r="A189" s="35"/>
      <c r="B189" s="36"/>
      <c r="C189" s="37"/>
      <c r="D189" s="207" t="s">
        <v>148</v>
      </c>
      <c r="E189" s="37"/>
      <c r="F189" s="208" t="s">
        <v>334</v>
      </c>
      <c r="G189" s="37"/>
      <c r="H189" s="37"/>
      <c r="I189" s="143"/>
      <c r="J189" s="37"/>
      <c r="K189" s="37"/>
      <c r="L189" s="41"/>
      <c r="M189" s="209"/>
      <c r="N189" s="210"/>
      <c r="O189" s="81"/>
      <c r="P189" s="81"/>
      <c r="Q189" s="81"/>
      <c r="R189" s="81"/>
      <c r="S189" s="81"/>
      <c r="T189" s="82"/>
      <c r="U189" s="35"/>
      <c r="V189" s="35"/>
      <c r="W189" s="35"/>
      <c r="X189" s="35"/>
      <c r="Y189" s="35"/>
      <c r="Z189" s="35"/>
      <c r="AA189" s="35"/>
      <c r="AB189" s="35"/>
      <c r="AC189" s="35"/>
      <c r="AD189" s="35"/>
      <c r="AE189" s="35"/>
      <c r="AT189" s="14" t="s">
        <v>148</v>
      </c>
      <c r="AU189" s="14" t="s">
        <v>74</v>
      </c>
    </row>
    <row r="190" s="2" customFormat="1" ht="21.75" customHeight="1">
      <c r="A190" s="35"/>
      <c r="B190" s="36"/>
      <c r="C190" s="234" t="s">
        <v>336</v>
      </c>
      <c r="D190" s="234" t="s">
        <v>328</v>
      </c>
      <c r="E190" s="235" t="s">
        <v>337</v>
      </c>
      <c r="F190" s="236" t="s">
        <v>338</v>
      </c>
      <c r="G190" s="237" t="s">
        <v>166</v>
      </c>
      <c r="H190" s="238">
        <v>2</v>
      </c>
      <c r="I190" s="239"/>
      <c r="J190" s="240">
        <f>ROUND(I190*H190,2)</f>
        <v>0</v>
      </c>
      <c r="K190" s="236" t="s">
        <v>144</v>
      </c>
      <c r="L190" s="241"/>
      <c r="M190" s="242" t="s">
        <v>19</v>
      </c>
      <c r="N190" s="243" t="s">
        <v>45</v>
      </c>
      <c r="O190" s="81"/>
      <c r="P190" s="203">
        <f>O190*H190</f>
        <v>0</v>
      </c>
      <c r="Q190" s="203">
        <v>1</v>
      </c>
      <c r="R190" s="203">
        <f>Q190*H190</f>
        <v>2</v>
      </c>
      <c r="S190" s="203">
        <v>0</v>
      </c>
      <c r="T190" s="204">
        <f>S190*H190</f>
        <v>0</v>
      </c>
      <c r="U190" s="35"/>
      <c r="V190" s="35"/>
      <c r="W190" s="35"/>
      <c r="X190" s="35"/>
      <c r="Y190" s="35"/>
      <c r="Z190" s="35"/>
      <c r="AA190" s="35"/>
      <c r="AB190" s="35"/>
      <c r="AC190" s="35"/>
      <c r="AD190" s="35"/>
      <c r="AE190" s="35"/>
      <c r="AR190" s="205" t="s">
        <v>167</v>
      </c>
      <c r="AT190" s="205" t="s">
        <v>328</v>
      </c>
      <c r="AU190" s="205" t="s">
        <v>74</v>
      </c>
      <c r="AY190" s="14" t="s">
        <v>146</v>
      </c>
      <c r="BE190" s="206">
        <f>IF(N190="základní",J190,0)</f>
        <v>0</v>
      </c>
      <c r="BF190" s="206">
        <f>IF(N190="snížená",J190,0)</f>
        <v>0</v>
      </c>
      <c r="BG190" s="206">
        <f>IF(N190="zákl. přenesená",J190,0)</f>
        <v>0</v>
      </c>
      <c r="BH190" s="206">
        <f>IF(N190="sníž. přenesená",J190,0)</f>
        <v>0</v>
      </c>
      <c r="BI190" s="206">
        <f>IF(N190="nulová",J190,0)</f>
        <v>0</v>
      </c>
      <c r="BJ190" s="14" t="s">
        <v>81</v>
      </c>
      <c r="BK190" s="206">
        <f>ROUND(I190*H190,2)</f>
        <v>0</v>
      </c>
      <c r="BL190" s="14" t="s">
        <v>167</v>
      </c>
      <c r="BM190" s="205" t="s">
        <v>339</v>
      </c>
    </row>
    <row r="191" s="2" customFormat="1">
      <c r="A191" s="35"/>
      <c r="B191" s="36"/>
      <c r="C191" s="37"/>
      <c r="D191" s="207" t="s">
        <v>148</v>
      </c>
      <c r="E191" s="37"/>
      <c r="F191" s="208" t="s">
        <v>338</v>
      </c>
      <c r="G191" s="37"/>
      <c r="H191" s="37"/>
      <c r="I191" s="143"/>
      <c r="J191" s="37"/>
      <c r="K191" s="37"/>
      <c r="L191" s="41"/>
      <c r="M191" s="209"/>
      <c r="N191" s="210"/>
      <c r="O191" s="81"/>
      <c r="P191" s="81"/>
      <c r="Q191" s="81"/>
      <c r="R191" s="81"/>
      <c r="S191" s="81"/>
      <c r="T191" s="82"/>
      <c r="U191" s="35"/>
      <c r="V191" s="35"/>
      <c r="W191" s="35"/>
      <c r="X191" s="35"/>
      <c r="Y191" s="35"/>
      <c r="Z191" s="35"/>
      <c r="AA191" s="35"/>
      <c r="AB191" s="35"/>
      <c r="AC191" s="35"/>
      <c r="AD191" s="35"/>
      <c r="AE191" s="35"/>
      <c r="AT191" s="14" t="s">
        <v>148</v>
      </c>
      <c r="AU191" s="14" t="s">
        <v>74</v>
      </c>
    </row>
    <row r="192" s="2" customFormat="1" ht="21.75" customHeight="1">
      <c r="A192" s="35"/>
      <c r="B192" s="36"/>
      <c r="C192" s="234" t="s">
        <v>340</v>
      </c>
      <c r="D192" s="234" t="s">
        <v>328</v>
      </c>
      <c r="E192" s="235" t="s">
        <v>341</v>
      </c>
      <c r="F192" s="236" t="s">
        <v>342</v>
      </c>
      <c r="G192" s="237" t="s">
        <v>185</v>
      </c>
      <c r="H192" s="238">
        <v>0.5</v>
      </c>
      <c r="I192" s="239"/>
      <c r="J192" s="240">
        <f>ROUND(I192*H192,2)</f>
        <v>0</v>
      </c>
      <c r="K192" s="236" t="s">
        <v>144</v>
      </c>
      <c r="L192" s="241"/>
      <c r="M192" s="242" t="s">
        <v>19</v>
      </c>
      <c r="N192" s="243" t="s">
        <v>45</v>
      </c>
      <c r="O192" s="81"/>
      <c r="P192" s="203">
        <f>O192*H192</f>
        <v>0</v>
      </c>
      <c r="Q192" s="203">
        <v>2.4289999999999998</v>
      </c>
      <c r="R192" s="203">
        <f>Q192*H192</f>
        <v>1.2144999999999999</v>
      </c>
      <c r="S192" s="203">
        <v>0</v>
      </c>
      <c r="T192" s="204">
        <f>S192*H192</f>
        <v>0</v>
      </c>
      <c r="U192" s="35"/>
      <c r="V192" s="35"/>
      <c r="W192" s="35"/>
      <c r="X192" s="35"/>
      <c r="Y192" s="35"/>
      <c r="Z192" s="35"/>
      <c r="AA192" s="35"/>
      <c r="AB192" s="35"/>
      <c r="AC192" s="35"/>
      <c r="AD192" s="35"/>
      <c r="AE192" s="35"/>
      <c r="AR192" s="205" t="s">
        <v>167</v>
      </c>
      <c r="AT192" s="205" t="s">
        <v>328</v>
      </c>
      <c r="AU192" s="205" t="s">
        <v>74</v>
      </c>
      <c r="AY192" s="14" t="s">
        <v>146</v>
      </c>
      <c r="BE192" s="206">
        <f>IF(N192="základní",J192,0)</f>
        <v>0</v>
      </c>
      <c r="BF192" s="206">
        <f>IF(N192="snížená",J192,0)</f>
        <v>0</v>
      </c>
      <c r="BG192" s="206">
        <f>IF(N192="zákl. přenesená",J192,0)</f>
        <v>0</v>
      </c>
      <c r="BH192" s="206">
        <f>IF(N192="sníž. přenesená",J192,0)</f>
        <v>0</v>
      </c>
      <c r="BI192" s="206">
        <f>IF(N192="nulová",J192,0)</f>
        <v>0</v>
      </c>
      <c r="BJ192" s="14" t="s">
        <v>81</v>
      </c>
      <c r="BK192" s="206">
        <f>ROUND(I192*H192,2)</f>
        <v>0</v>
      </c>
      <c r="BL192" s="14" t="s">
        <v>167</v>
      </c>
      <c r="BM192" s="205" t="s">
        <v>343</v>
      </c>
    </row>
    <row r="193" s="2" customFormat="1">
      <c r="A193" s="35"/>
      <c r="B193" s="36"/>
      <c r="C193" s="37"/>
      <c r="D193" s="207" t="s">
        <v>148</v>
      </c>
      <c r="E193" s="37"/>
      <c r="F193" s="208" t="s">
        <v>342</v>
      </c>
      <c r="G193" s="37"/>
      <c r="H193" s="37"/>
      <c r="I193" s="143"/>
      <c r="J193" s="37"/>
      <c r="K193" s="37"/>
      <c r="L193" s="41"/>
      <c r="M193" s="209"/>
      <c r="N193" s="210"/>
      <c r="O193" s="81"/>
      <c r="P193" s="81"/>
      <c r="Q193" s="81"/>
      <c r="R193" s="81"/>
      <c r="S193" s="81"/>
      <c r="T193" s="82"/>
      <c r="U193" s="35"/>
      <c r="V193" s="35"/>
      <c r="W193" s="35"/>
      <c r="X193" s="35"/>
      <c r="Y193" s="35"/>
      <c r="Z193" s="35"/>
      <c r="AA193" s="35"/>
      <c r="AB193" s="35"/>
      <c r="AC193" s="35"/>
      <c r="AD193" s="35"/>
      <c r="AE193" s="35"/>
      <c r="AT193" s="14" t="s">
        <v>148</v>
      </c>
      <c r="AU193" s="14" t="s">
        <v>74</v>
      </c>
    </row>
    <row r="194" s="2" customFormat="1" ht="21.75" customHeight="1">
      <c r="A194" s="35"/>
      <c r="B194" s="36"/>
      <c r="C194" s="234" t="s">
        <v>344</v>
      </c>
      <c r="D194" s="234" t="s">
        <v>328</v>
      </c>
      <c r="E194" s="235" t="s">
        <v>345</v>
      </c>
      <c r="F194" s="236" t="s">
        <v>346</v>
      </c>
      <c r="G194" s="237" t="s">
        <v>205</v>
      </c>
      <c r="H194" s="238">
        <v>750</v>
      </c>
      <c r="I194" s="239"/>
      <c r="J194" s="240">
        <f>ROUND(I194*H194,2)</f>
        <v>0</v>
      </c>
      <c r="K194" s="236" t="s">
        <v>144</v>
      </c>
      <c r="L194" s="241"/>
      <c r="M194" s="242" t="s">
        <v>19</v>
      </c>
      <c r="N194" s="243" t="s">
        <v>45</v>
      </c>
      <c r="O194" s="81"/>
      <c r="P194" s="203">
        <f>O194*H194</f>
        <v>0</v>
      </c>
      <c r="Q194" s="203">
        <v>0</v>
      </c>
      <c r="R194" s="203">
        <f>Q194*H194</f>
        <v>0</v>
      </c>
      <c r="S194" s="203">
        <v>0</v>
      </c>
      <c r="T194" s="204">
        <f>S194*H194</f>
        <v>0</v>
      </c>
      <c r="U194" s="35"/>
      <c r="V194" s="35"/>
      <c r="W194" s="35"/>
      <c r="X194" s="35"/>
      <c r="Y194" s="35"/>
      <c r="Z194" s="35"/>
      <c r="AA194" s="35"/>
      <c r="AB194" s="35"/>
      <c r="AC194" s="35"/>
      <c r="AD194" s="35"/>
      <c r="AE194" s="35"/>
      <c r="AR194" s="205" t="s">
        <v>167</v>
      </c>
      <c r="AT194" s="205" t="s">
        <v>328</v>
      </c>
      <c r="AU194" s="205" t="s">
        <v>74</v>
      </c>
      <c r="AY194" s="14" t="s">
        <v>146</v>
      </c>
      <c r="BE194" s="206">
        <f>IF(N194="základní",J194,0)</f>
        <v>0</v>
      </c>
      <c r="BF194" s="206">
        <f>IF(N194="snížená",J194,0)</f>
        <v>0</v>
      </c>
      <c r="BG194" s="206">
        <f>IF(N194="zákl. přenesená",J194,0)</f>
        <v>0</v>
      </c>
      <c r="BH194" s="206">
        <f>IF(N194="sníž. přenesená",J194,0)</f>
        <v>0</v>
      </c>
      <c r="BI194" s="206">
        <f>IF(N194="nulová",J194,0)</f>
        <v>0</v>
      </c>
      <c r="BJ194" s="14" t="s">
        <v>81</v>
      </c>
      <c r="BK194" s="206">
        <f>ROUND(I194*H194,2)</f>
        <v>0</v>
      </c>
      <c r="BL194" s="14" t="s">
        <v>167</v>
      </c>
      <c r="BM194" s="205" t="s">
        <v>347</v>
      </c>
    </row>
    <row r="195" s="2" customFormat="1">
      <c r="A195" s="35"/>
      <c r="B195" s="36"/>
      <c r="C195" s="37"/>
      <c r="D195" s="207" t="s">
        <v>148</v>
      </c>
      <c r="E195" s="37"/>
      <c r="F195" s="208" t="s">
        <v>346</v>
      </c>
      <c r="G195" s="37"/>
      <c r="H195" s="37"/>
      <c r="I195" s="143"/>
      <c r="J195" s="37"/>
      <c r="K195" s="37"/>
      <c r="L195" s="41"/>
      <c r="M195" s="209"/>
      <c r="N195" s="210"/>
      <c r="O195" s="81"/>
      <c r="P195" s="81"/>
      <c r="Q195" s="81"/>
      <c r="R195" s="81"/>
      <c r="S195" s="81"/>
      <c r="T195" s="82"/>
      <c r="U195" s="35"/>
      <c r="V195" s="35"/>
      <c r="W195" s="35"/>
      <c r="X195" s="35"/>
      <c r="Y195" s="35"/>
      <c r="Z195" s="35"/>
      <c r="AA195" s="35"/>
      <c r="AB195" s="35"/>
      <c r="AC195" s="35"/>
      <c r="AD195" s="35"/>
      <c r="AE195" s="35"/>
      <c r="AT195" s="14" t="s">
        <v>148</v>
      </c>
      <c r="AU195" s="14" t="s">
        <v>74</v>
      </c>
    </row>
    <row r="196" s="2" customFormat="1" ht="21.75" customHeight="1">
      <c r="A196" s="35"/>
      <c r="B196" s="36"/>
      <c r="C196" s="234" t="s">
        <v>348</v>
      </c>
      <c r="D196" s="234" t="s">
        <v>328</v>
      </c>
      <c r="E196" s="235" t="s">
        <v>349</v>
      </c>
      <c r="F196" s="236" t="s">
        <v>350</v>
      </c>
      <c r="G196" s="237" t="s">
        <v>143</v>
      </c>
      <c r="H196" s="238">
        <v>11</v>
      </c>
      <c r="I196" s="239"/>
      <c r="J196" s="240">
        <f>ROUND(I196*H196,2)</f>
        <v>0</v>
      </c>
      <c r="K196" s="236" t="s">
        <v>144</v>
      </c>
      <c r="L196" s="241"/>
      <c r="M196" s="242" t="s">
        <v>19</v>
      </c>
      <c r="N196" s="243" t="s">
        <v>45</v>
      </c>
      <c r="O196" s="81"/>
      <c r="P196" s="203">
        <f>O196*H196</f>
        <v>0</v>
      </c>
      <c r="Q196" s="203">
        <v>0</v>
      </c>
      <c r="R196" s="203">
        <f>Q196*H196</f>
        <v>0</v>
      </c>
      <c r="S196" s="203">
        <v>0</v>
      </c>
      <c r="T196" s="204">
        <f>S196*H196</f>
        <v>0</v>
      </c>
      <c r="U196" s="35"/>
      <c r="V196" s="35"/>
      <c r="W196" s="35"/>
      <c r="X196" s="35"/>
      <c r="Y196" s="35"/>
      <c r="Z196" s="35"/>
      <c r="AA196" s="35"/>
      <c r="AB196" s="35"/>
      <c r="AC196" s="35"/>
      <c r="AD196" s="35"/>
      <c r="AE196" s="35"/>
      <c r="AR196" s="205" t="s">
        <v>167</v>
      </c>
      <c r="AT196" s="205" t="s">
        <v>328</v>
      </c>
      <c r="AU196" s="205" t="s">
        <v>74</v>
      </c>
      <c r="AY196" s="14" t="s">
        <v>146</v>
      </c>
      <c r="BE196" s="206">
        <f>IF(N196="základní",J196,0)</f>
        <v>0</v>
      </c>
      <c r="BF196" s="206">
        <f>IF(N196="snížená",J196,0)</f>
        <v>0</v>
      </c>
      <c r="BG196" s="206">
        <f>IF(N196="zákl. přenesená",J196,0)</f>
        <v>0</v>
      </c>
      <c r="BH196" s="206">
        <f>IF(N196="sníž. přenesená",J196,0)</f>
        <v>0</v>
      </c>
      <c r="BI196" s="206">
        <f>IF(N196="nulová",J196,0)</f>
        <v>0</v>
      </c>
      <c r="BJ196" s="14" t="s">
        <v>81</v>
      </c>
      <c r="BK196" s="206">
        <f>ROUND(I196*H196,2)</f>
        <v>0</v>
      </c>
      <c r="BL196" s="14" t="s">
        <v>167</v>
      </c>
      <c r="BM196" s="205" t="s">
        <v>351</v>
      </c>
    </row>
    <row r="197" s="2" customFormat="1">
      <c r="A197" s="35"/>
      <c r="B197" s="36"/>
      <c r="C197" s="37"/>
      <c r="D197" s="207" t="s">
        <v>148</v>
      </c>
      <c r="E197" s="37"/>
      <c r="F197" s="208" t="s">
        <v>350</v>
      </c>
      <c r="G197" s="37"/>
      <c r="H197" s="37"/>
      <c r="I197" s="143"/>
      <c r="J197" s="37"/>
      <c r="K197" s="37"/>
      <c r="L197" s="41"/>
      <c r="M197" s="209"/>
      <c r="N197" s="210"/>
      <c r="O197" s="81"/>
      <c r="P197" s="81"/>
      <c r="Q197" s="81"/>
      <c r="R197" s="81"/>
      <c r="S197" s="81"/>
      <c r="T197" s="82"/>
      <c r="U197" s="35"/>
      <c r="V197" s="35"/>
      <c r="W197" s="35"/>
      <c r="X197" s="35"/>
      <c r="Y197" s="35"/>
      <c r="Z197" s="35"/>
      <c r="AA197" s="35"/>
      <c r="AB197" s="35"/>
      <c r="AC197" s="35"/>
      <c r="AD197" s="35"/>
      <c r="AE197" s="35"/>
      <c r="AT197" s="14" t="s">
        <v>148</v>
      </c>
      <c r="AU197" s="14" t="s">
        <v>74</v>
      </c>
    </row>
    <row r="198" s="2" customFormat="1" ht="21.75" customHeight="1">
      <c r="A198" s="35"/>
      <c r="B198" s="36"/>
      <c r="C198" s="234" t="s">
        <v>352</v>
      </c>
      <c r="D198" s="234" t="s">
        <v>328</v>
      </c>
      <c r="E198" s="235" t="s">
        <v>353</v>
      </c>
      <c r="F198" s="236" t="s">
        <v>354</v>
      </c>
      <c r="G198" s="237" t="s">
        <v>143</v>
      </c>
      <c r="H198" s="238">
        <v>4</v>
      </c>
      <c r="I198" s="239"/>
      <c r="J198" s="240">
        <f>ROUND(I198*H198,2)</f>
        <v>0</v>
      </c>
      <c r="K198" s="236" t="s">
        <v>144</v>
      </c>
      <c r="L198" s="241"/>
      <c r="M198" s="242" t="s">
        <v>19</v>
      </c>
      <c r="N198" s="243" t="s">
        <v>45</v>
      </c>
      <c r="O198" s="81"/>
      <c r="P198" s="203">
        <f>O198*H198</f>
        <v>0</v>
      </c>
      <c r="Q198" s="203">
        <v>0</v>
      </c>
      <c r="R198" s="203">
        <f>Q198*H198</f>
        <v>0</v>
      </c>
      <c r="S198" s="203">
        <v>0</v>
      </c>
      <c r="T198" s="204">
        <f>S198*H198</f>
        <v>0</v>
      </c>
      <c r="U198" s="35"/>
      <c r="V198" s="35"/>
      <c r="W198" s="35"/>
      <c r="X198" s="35"/>
      <c r="Y198" s="35"/>
      <c r="Z198" s="35"/>
      <c r="AA198" s="35"/>
      <c r="AB198" s="35"/>
      <c r="AC198" s="35"/>
      <c r="AD198" s="35"/>
      <c r="AE198" s="35"/>
      <c r="AR198" s="205" t="s">
        <v>167</v>
      </c>
      <c r="AT198" s="205" t="s">
        <v>328</v>
      </c>
      <c r="AU198" s="205" t="s">
        <v>74</v>
      </c>
      <c r="AY198" s="14" t="s">
        <v>146</v>
      </c>
      <c r="BE198" s="206">
        <f>IF(N198="základní",J198,0)</f>
        <v>0</v>
      </c>
      <c r="BF198" s="206">
        <f>IF(N198="snížená",J198,0)</f>
        <v>0</v>
      </c>
      <c r="BG198" s="206">
        <f>IF(N198="zákl. přenesená",J198,0)</f>
        <v>0</v>
      </c>
      <c r="BH198" s="206">
        <f>IF(N198="sníž. přenesená",J198,0)</f>
        <v>0</v>
      </c>
      <c r="BI198" s="206">
        <f>IF(N198="nulová",J198,0)</f>
        <v>0</v>
      </c>
      <c r="BJ198" s="14" t="s">
        <v>81</v>
      </c>
      <c r="BK198" s="206">
        <f>ROUND(I198*H198,2)</f>
        <v>0</v>
      </c>
      <c r="BL198" s="14" t="s">
        <v>167</v>
      </c>
      <c r="BM198" s="205" t="s">
        <v>355</v>
      </c>
    </row>
    <row r="199" s="2" customFormat="1">
      <c r="A199" s="35"/>
      <c r="B199" s="36"/>
      <c r="C199" s="37"/>
      <c r="D199" s="207" t="s">
        <v>148</v>
      </c>
      <c r="E199" s="37"/>
      <c r="F199" s="208" t="s">
        <v>354</v>
      </c>
      <c r="G199" s="37"/>
      <c r="H199" s="37"/>
      <c r="I199" s="143"/>
      <c r="J199" s="37"/>
      <c r="K199" s="37"/>
      <c r="L199" s="41"/>
      <c r="M199" s="209"/>
      <c r="N199" s="210"/>
      <c r="O199" s="81"/>
      <c r="P199" s="81"/>
      <c r="Q199" s="81"/>
      <c r="R199" s="81"/>
      <c r="S199" s="81"/>
      <c r="T199" s="82"/>
      <c r="U199" s="35"/>
      <c r="V199" s="35"/>
      <c r="W199" s="35"/>
      <c r="X199" s="35"/>
      <c r="Y199" s="35"/>
      <c r="Z199" s="35"/>
      <c r="AA199" s="35"/>
      <c r="AB199" s="35"/>
      <c r="AC199" s="35"/>
      <c r="AD199" s="35"/>
      <c r="AE199" s="35"/>
      <c r="AT199" s="14" t="s">
        <v>148</v>
      </c>
      <c r="AU199" s="14" t="s">
        <v>74</v>
      </c>
    </row>
    <row r="200" s="2" customFormat="1" ht="21.75" customHeight="1">
      <c r="A200" s="35"/>
      <c r="B200" s="36"/>
      <c r="C200" s="234" t="s">
        <v>356</v>
      </c>
      <c r="D200" s="234" t="s">
        <v>328</v>
      </c>
      <c r="E200" s="235" t="s">
        <v>357</v>
      </c>
      <c r="F200" s="236" t="s">
        <v>358</v>
      </c>
      <c r="G200" s="237" t="s">
        <v>143</v>
      </c>
      <c r="H200" s="238">
        <v>4</v>
      </c>
      <c r="I200" s="239"/>
      <c r="J200" s="240">
        <f>ROUND(I200*H200,2)</f>
        <v>0</v>
      </c>
      <c r="K200" s="236" t="s">
        <v>144</v>
      </c>
      <c r="L200" s="241"/>
      <c r="M200" s="242" t="s">
        <v>19</v>
      </c>
      <c r="N200" s="243" t="s">
        <v>45</v>
      </c>
      <c r="O200" s="81"/>
      <c r="P200" s="203">
        <f>O200*H200</f>
        <v>0</v>
      </c>
      <c r="Q200" s="203">
        <v>0</v>
      </c>
      <c r="R200" s="203">
        <f>Q200*H200</f>
        <v>0</v>
      </c>
      <c r="S200" s="203">
        <v>0</v>
      </c>
      <c r="T200" s="204">
        <f>S200*H200</f>
        <v>0</v>
      </c>
      <c r="U200" s="35"/>
      <c r="V200" s="35"/>
      <c r="W200" s="35"/>
      <c r="X200" s="35"/>
      <c r="Y200" s="35"/>
      <c r="Z200" s="35"/>
      <c r="AA200" s="35"/>
      <c r="AB200" s="35"/>
      <c r="AC200" s="35"/>
      <c r="AD200" s="35"/>
      <c r="AE200" s="35"/>
      <c r="AR200" s="205" t="s">
        <v>167</v>
      </c>
      <c r="AT200" s="205" t="s">
        <v>328</v>
      </c>
      <c r="AU200" s="205" t="s">
        <v>74</v>
      </c>
      <c r="AY200" s="14" t="s">
        <v>146</v>
      </c>
      <c r="BE200" s="206">
        <f>IF(N200="základní",J200,0)</f>
        <v>0</v>
      </c>
      <c r="BF200" s="206">
        <f>IF(N200="snížená",J200,0)</f>
        <v>0</v>
      </c>
      <c r="BG200" s="206">
        <f>IF(N200="zákl. přenesená",J200,0)</f>
        <v>0</v>
      </c>
      <c r="BH200" s="206">
        <f>IF(N200="sníž. přenesená",J200,0)</f>
        <v>0</v>
      </c>
      <c r="BI200" s="206">
        <f>IF(N200="nulová",J200,0)</f>
        <v>0</v>
      </c>
      <c r="BJ200" s="14" t="s">
        <v>81</v>
      </c>
      <c r="BK200" s="206">
        <f>ROUND(I200*H200,2)</f>
        <v>0</v>
      </c>
      <c r="BL200" s="14" t="s">
        <v>167</v>
      </c>
      <c r="BM200" s="205" t="s">
        <v>359</v>
      </c>
    </row>
    <row r="201" s="2" customFormat="1">
      <c r="A201" s="35"/>
      <c r="B201" s="36"/>
      <c r="C201" s="37"/>
      <c r="D201" s="207" t="s">
        <v>148</v>
      </c>
      <c r="E201" s="37"/>
      <c r="F201" s="208" t="s">
        <v>358</v>
      </c>
      <c r="G201" s="37"/>
      <c r="H201" s="37"/>
      <c r="I201" s="143"/>
      <c r="J201" s="37"/>
      <c r="K201" s="37"/>
      <c r="L201" s="41"/>
      <c r="M201" s="209"/>
      <c r="N201" s="210"/>
      <c r="O201" s="81"/>
      <c r="P201" s="81"/>
      <c r="Q201" s="81"/>
      <c r="R201" s="81"/>
      <c r="S201" s="81"/>
      <c r="T201" s="82"/>
      <c r="U201" s="35"/>
      <c r="V201" s="35"/>
      <c r="W201" s="35"/>
      <c r="X201" s="35"/>
      <c r="Y201" s="35"/>
      <c r="Z201" s="35"/>
      <c r="AA201" s="35"/>
      <c r="AB201" s="35"/>
      <c r="AC201" s="35"/>
      <c r="AD201" s="35"/>
      <c r="AE201" s="35"/>
      <c r="AT201" s="14" t="s">
        <v>148</v>
      </c>
      <c r="AU201" s="14" t="s">
        <v>74</v>
      </c>
    </row>
    <row r="202" s="2" customFormat="1" ht="21.75" customHeight="1">
      <c r="A202" s="35"/>
      <c r="B202" s="36"/>
      <c r="C202" s="234" t="s">
        <v>360</v>
      </c>
      <c r="D202" s="234" t="s">
        <v>328</v>
      </c>
      <c r="E202" s="235" t="s">
        <v>361</v>
      </c>
      <c r="F202" s="236" t="s">
        <v>362</v>
      </c>
      <c r="G202" s="237" t="s">
        <v>238</v>
      </c>
      <c r="H202" s="238">
        <v>2700</v>
      </c>
      <c r="I202" s="239"/>
      <c r="J202" s="240">
        <f>ROUND(I202*H202,2)</f>
        <v>0</v>
      </c>
      <c r="K202" s="236" t="s">
        <v>144</v>
      </c>
      <c r="L202" s="241"/>
      <c r="M202" s="242" t="s">
        <v>19</v>
      </c>
      <c r="N202" s="243" t="s">
        <v>45</v>
      </c>
      <c r="O202" s="81"/>
      <c r="P202" s="203">
        <f>O202*H202</f>
        <v>0</v>
      </c>
      <c r="Q202" s="203">
        <v>0</v>
      </c>
      <c r="R202" s="203">
        <f>Q202*H202</f>
        <v>0</v>
      </c>
      <c r="S202" s="203">
        <v>0</v>
      </c>
      <c r="T202" s="204">
        <f>S202*H202</f>
        <v>0</v>
      </c>
      <c r="U202" s="35"/>
      <c r="V202" s="35"/>
      <c r="W202" s="35"/>
      <c r="X202" s="35"/>
      <c r="Y202" s="35"/>
      <c r="Z202" s="35"/>
      <c r="AA202" s="35"/>
      <c r="AB202" s="35"/>
      <c r="AC202" s="35"/>
      <c r="AD202" s="35"/>
      <c r="AE202" s="35"/>
      <c r="AR202" s="205" t="s">
        <v>167</v>
      </c>
      <c r="AT202" s="205" t="s">
        <v>328</v>
      </c>
      <c r="AU202" s="205" t="s">
        <v>74</v>
      </c>
      <c r="AY202" s="14" t="s">
        <v>146</v>
      </c>
      <c r="BE202" s="206">
        <f>IF(N202="základní",J202,0)</f>
        <v>0</v>
      </c>
      <c r="BF202" s="206">
        <f>IF(N202="snížená",J202,0)</f>
        <v>0</v>
      </c>
      <c r="BG202" s="206">
        <f>IF(N202="zákl. přenesená",J202,0)</f>
        <v>0</v>
      </c>
      <c r="BH202" s="206">
        <f>IF(N202="sníž. přenesená",J202,0)</f>
        <v>0</v>
      </c>
      <c r="BI202" s="206">
        <f>IF(N202="nulová",J202,0)</f>
        <v>0</v>
      </c>
      <c r="BJ202" s="14" t="s">
        <v>81</v>
      </c>
      <c r="BK202" s="206">
        <f>ROUND(I202*H202,2)</f>
        <v>0</v>
      </c>
      <c r="BL202" s="14" t="s">
        <v>167</v>
      </c>
      <c r="BM202" s="205" t="s">
        <v>363</v>
      </c>
    </row>
    <row r="203" s="2" customFormat="1">
      <c r="A203" s="35"/>
      <c r="B203" s="36"/>
      <c r="C203" s="37"/>
      <c r="D203" s="207" t="s">
        <v>148</v>
      </c>
      <c r="E203" s="37"/>
      <c r="F203" s="208" t="s">
        <v>362</v>
      </c>
      <c r="G203" s="37"/>
      <c r="H203" s="37"/>
      <c r="I203" s="143"/>
      <c r="J203" s="37"/>
      <c r="K203" s="37"/>
      <c r="L203" s="41"/>
      <c r="M203" s="209"/>
      <c r="N203" s="210"/>
      <c r="O203" s="81"/>
      <c r="P203" s="81"/>
      <c r="Q203" s="81"/>
      <c r="R203" s="81"/>
      <c r="S203" s="81"/>
      <c r="T203" s="82"/>
      <c r="U203" s="35"/>
      <c r="V203" s="35"/>
      <c r="W203" s="35"/>
      <c r="X203" s="35"/>
      <c r="Y203" s="35"/>
      <c r="Z203" s="35"/>
      <c r="AA203" s="35"/>
      <c r="AB203" s="35"/>
      <c r="AC203" s="35"/>
      <c r="AD203" s="35"/>
      <c r="AE203" s="35"/>
      <c r="AT203" s="14" t="s">
        <v>148</v>
      </c>
      <c r="AU203" s="14" t="s">
        <v>74</v>
      </c>
    </row>
    <row r="204" s="2" customFormat="1" ht="21.75" customHeight="1">
      <c r="A204" s="35"/>
      <c r="B204" s="36"/>
      <c r="C204" s="234" t="s">
        <v>364</v>
      </c>
      <c r="D204" s="234" t="s">
        <v>328</v>
      </c>
      <c r="E204" s="235" t="s">
        <v>365</v>
      </c>
      <c r="F204" s="236" t="s">
        <v>366</v>
      </c>
      <c r="G204" s="237" t="s">
        <v>143</v>
      </c>
      <c r="H204" s="238">
        <v>40</v>
      </c>
      <c r="I204" s="239"/>
      <c r="J204" s="240">
        <f>ROUND(I204*H204,2)</f>
        <v>0</v>
      </c>
      <c r="K204" s="236" t="s">
        <v>144</v>
      </c>
      <c r="L204" s="241"/>
      <c r="M204" s="242" t="s">
        <v>19</v>
      </c>
      <c r="N204" s="243" t="s">
        <v>45</v>
      </c>
      <c r="O204" s="81"/>
      <c r="P204" s="203">
        <f>O204*H204</f>
        <v>0</v>
      </c>
      <c r="Q204" s="203">
        <v>0</v>
      </c>
      <c r="R204" s="203">
        <f>Q204*H204</f>
        <v>0</v>
      </c>
      <c r="S204" s="203">
        <v>0</v>
      </c>
      <c r="T204" s="204">
        <f>S204*H204</f>
        <v>0</v>
      </c>
      <c r="U204" s="35"/>
      <c r="V204" s="35"/>
      <c r="W204" s="35"/>
      <c r="X204" s="35"/>
      <c r="Y204" s="35"/>
      <c r="Z204" s="35"/>
      <c r="AA204" s="35"/>
      <c r="AB204" s="35"/>
      <c r="AC204" s="35"/>
      <c r="AD204" s="35"/>
      <c r="AE204" s="35"/>
      <c r="AR204" s="205" t="s">
        <v>167</v>
      </c>
      <c r="AT204" s="205" t="s">
        <v>328</v>
      </c>
      <c r="AU204" s="205" t="s">
        <v>74</v>
      </c>
      <c r="AY204" s="14" t="s">
        <v>146</v>
      </c>
      <c r="BE204" s="206">
        <f>IF(N204="základní",J204,0)</f>
        <v>0</v>
      </c>
      <c r="BF204" s="206">
        <f>IF(N204="snížená",J204,0)</f>
        <v>0</v>
      </c>
      <c r="BG204" s="206">
        <f>IF(N204="zákl. přenesená",J204,0)</f>
        <v>0</v>
      </c>
      <c r="BH204" s="206">
        <f>IF(N204="sníž. přenesená",J204,0)</f>
        <v>0</v>
      </c>
      <c r="BI204" s="206">
        <f>IF(N204="nulová",J204,0)</f>
        <v>0</v>
      </c>
      <c r="BJ204" s="14" t="s">
        <v>81</v>
      </c>
      <c r="BK204" s="206">
        <f>ROUND(I204*H204,2)</f>
        <v>0</v>
      </c>
      <c r="BL204" s="14" t="s">
        <v>167</v>
      </c>
      <c r="BM204" s="205" t="s">
        <v>367</v>
      </c>
    </row>
    <row r="205" s="2" customFormat="1">
      <c r="A205" s="35"/>
      <c r="B205" s="36"/>
      <c r="C205" s="37"/>
      <c r="D205" s="207" t="s">
        <v>148</v>
      </c>
      <c r="E205" s="37"/>
      <c r="F205" s="208" t="s">
        <v>366</v>
      </c>
      <c r="G205" s="37"/>
      <c r="H205" s="37"/>
      <c r="I205" s="143"/>
      <c r="J205" s="37"/>
      <c r="K205" s="37"/>
      <c r="L205" s="41"/>
      <c r="M205" s="244"/>
      <c r="N205" s="245"/>
      <c r="O205" s="246"/>
      <c r="P205" s="246"/>
      <c r="Q205" s="246"/>
      <c r="R205" s="246"/>
      <c r="S205" s="246"/>
      <c r="T205" s="247"/>
      <c r="U205" s="35"/>
      <c r="V205" s="35"/>
      <c r="W205" s="35"/>
      <c r="X205" s="35"/>
      <c r="Y205" s="35"/>
      <c r="Z205" s="35"/>
      <c r="AA205" s="35"/>
      <c r="AB205" s="35"/>
      <c r="AC205" s="35"/>
      <c r="AD205" s="35"/>
      <c r="AE205" s="35"/>
      <c r="AT205" s="14" t="s">
        <v>148</v>
      </c>
      <c r="AU205" s="14" t="s">
        <v>74</v>
      </c>
    </row>
    <row r="206" s="2" customFormat="1" ht="6.96" customHeight="1">
      <c r="A206" s="35"/>
      <c r="B206" s="56"/>
      <c r="C206" s="57"/>
      <c r="D206" s="57"/>
      <c r="E206" s="57"/>
      <c r="F206" s="57"/>
      <c r="G206" s="57"/>
      <c r="H206" s="57"/>
      <c r="I206" s="172"/>
      <c r="J206" s="57"/>
      <c r="K206" s="57"/>
      <c r="L206" s="41"/>
      <c r="M206" s="35"/>
      <c r="O206" s="35"/>
      <c r="P206" s="35"/>
      <c r="Q206" s="35"/>
      <c r="R206" s="35"/>
      <c r="S206" s="35"/>
      <c r="T206" s="35"/>
      <c r="U206" s="35"/>
      <c r="V206" s="35"/>
      <c r="W206" s="35"/>
      <c r="X206" s="35"/>
      <c r="Y206" s="35"/>
      <c r="Z206" s="35"/>
      <c r="AA206" s="35"/>
      <c r="AB206" s="35"/>
      <c r="AC206" s="35"/>
      <c r="AD206" s="35"/>
      <c r="AE206" s="35"/>
    </row>
  </sheetData>
  <sheetProtection sheet="1" autoFilter="0" formatColumns="0" formatRows="0" objects="1" scenarios="1" spinCount="100000" saltValue="ws7j2MzcY9anIVYexJCjSTikyaXnheHjhjG08BOGpYLL69JaXkCT+g2WAwY9ItybeKHUWn6HlctBM/JeTwk5yg==" hashValue="P3nL6ctWD393y6LiZGwJZe68QA3O4Rb9F8ZXb6Pz3ZFczsbOkPZy3XpRNtAQuQyWlm23can+r7gGaVmiHkoDcg==" algorithmName="SHA-512" password="CC35"/>
  <autoFilter ref="C84:K205"/>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91</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118</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16.5" customHeight="1">
      <c r="B7" s="17"/>
      <c r="E7" s="142" t="str">
        <f>'Rekapitulace stavby'!K6</f>
        <v>Oprava trati v úseku Štědrá - Toužim, Otročín - Bečov</v>
      </c>
      <c r="F7" s="141"/>
      <c r="G7" s="141"/>
      <c r="H7" s="141"/>
      <c r="I7" s="135"/>
      <c r="L7" s="17"/>
    </row>
    <row r="8" hidden="1" s="1" customFormat="1" ht="12" customHeight="1">
      <c r="B8" s="17"/>
      <c r="D8" s="141" t="s">
        <v>119</v>
      </c>
      <c r="I8" s="135"/>
      <c r="L8" s="17"/>
    </row>
    <row r="9" hidden="1" s="2" customFormat="1" ht="16.5" customHeight="1">
      <c r="A9" s="35"/>
      <c r="B9" s="41"/>
      <c r="C9" s="35"/>
      <c r="D9" s="35"/>
      <c r="E9" s="142" t="s">
        <v>120</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121</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368</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12. 3. 2020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37</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38</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39</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40</v>
      </c>
      <c r="E32" s="35"/>
      <c r="F32" s="35"/>
      <c r="G32" s="35"/>
      <c r="H32" s="35"/>
      <c r="I32" s="143"/>
      <c r="J32" s="156">
        <f>ROUND(J85,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42</v>
      </c>
      <c r="G34" s="35"/>
      <c r="H34" s="35"/>
      <c r="I34" s="158" t="s">
        <v>41</v>
      </c>
      <c r="J34" s="157" t="s">
        <v>43</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44</v>
      </c>
      <c r="E35" s="141" t="s">
        <v>45</v>
      </c>
      <c r="F35" s="160">
        <f>ROUND((SUM(BE85:BE105)),  2)</f>
        <v>0</v>
      </c>
      <c r="G35" s="35"/>
      <c r="H35" s="35"/>
      <c r="I35" s="161">
        <v>0.20999999999999999</v>
      </c>
      <c r="J35" s="160">
        <f>ROUND(((SUM(BE85:BE105))*I35),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46</v>
      </c>
      <c r="F36" s="160">
        <f>ROUND((SUM(BF85:BF105)),  2)</f>
        <v>0</v>
      </c>
      <c r="G36" s="35"/>
      <c r="H36" s="35"/>
      <c r="I36" s="161">
        <v>0.14999999999999999</v>
      </c>
      <c r="J36" s="160">
        <f>ROUND(((SUM(BF85:BF105))*I36),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47</v>
      </c>
      <c r="F37" s="160">
        <f>ROUND((SUM(BG85:BG105)),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48</v>
      </c>
      <c r="F38" s="160">
        <f>ROUND((SUM(BH85:BH105)),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49</v>
      </c>
      <c r="F39" s="160">
        <f>ROUND((SUM(BI85:BI105)),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50</v>
      </c>
      <c r="E41" s="164"/>
      <c r="F41" s="164"/>
      <c r="G41" s="165" t="s">
        <v>51</v>
      </c>
      <c r="H41" s="166" t="s">
        <v>52</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123</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16.5" customHeight="1">
      <c r="A50" s="35"/>
      <c r="B50" s="36"/>
      <c r="C50" s="37"/>
      <c r="D50" s="37"/>
      <c r="E50" s="176" t="str">
        <f>E7</f>
        <v>Oprava trati v úseku Štědrá - Toužim, Otročín - Bečov</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119</v>
      </c>
      <c r="D51" s="19"/>
      <c r="E51" s="19"/>
      <c r="F51" s="19"/>
      <c r="G51" s="19"/>
      <c r="H51" s="19"/>
      <c r="I51" s="135"/>
      <c r="J51" s="19"/>
      <c r="K51" s="19"/>
      <c r="L51" s="17"/>
    </row>
    <row r="52" hidden="1" s="2" customFormat="1" ht="16.5" customHeight="1">
      <c r="A52" s="35"/>
      <c r="B52" s="36"/>
      <c r="C52" s="37"/>
      <c r="D52" s="37"/>
      <c r="E52" s="176" t="s">
        <v>120</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121</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A.1.2 - Materiál zajištěný objednatelem - NEOCEŇOVAT</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Štědrá - Toužim, Otročín - Bečov n. T.</v>
      </c>
      <c r="G56" s="37"/>
      <c r="H56" s="37"/>
      <c r="I56" s="146" t="s">
        <v>23</v>
      </c>
      <c r="J56" s="69" t="str">
        <f>IF(J14="","",J14)</f>
        <v>12. 3. 2020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Správa železnic, s.o.; OŘ ÚNL - ST K. Vary</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Monika Roztočilová</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124</v>
      </c>
      <c r="D61" s="178"/>
      <c r="E61" s="178"/>
      <c r="F61" s="178"/>
      <c r="G61" s="178"/>
      <c r="H61" s="178"/>
      <c r="I61" s="179"/>
      <c r="J61" s="180" t="s">
        <v>125</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72</v>
      </c>
      <c r="D63" s="37"/>
      <c r="E63" s="37"/>
      <c r="F63" s="37"/>
      <c r="G63" s="37"/>
      <c r="H63" s="37"/>
      <c r="I63" s="143"/>
      <c r="J63" s="99">
        <f>J85</f>
        <v>0</v>
      </c>
      <c r="K63" s="37"/>
      <c r="L63" s="144"/>
      <c r="S63" s="35"/>
      <c r="T63" s="35"/>
      <c r="U63" s="35"/>
      <c r="V63" s="35"/>
      <c r="W63" s="35"/>
      <c r="X63" s="35"/>
      <c r="Y63" s="35"/>
      <c r="Z63" s="35"/>
      <c r="AA63" s="35"/>
      <c r="AB63" s="35"/>
      <c r="AC63" s="35"/>
      <c r="AD63" s="35"/>
      <c r="AE63" s="35"/>
      <c r="AU63" s="14" t="s">
        <v>126</v>
      </c>
    </row>
    <row r="64" hidden="1" s="2" customFormat="1" ht="21.84" customHeight="1">
      <c r="A64" s="35"/>
      <c r="B64" s="36"/>
      <c r="C64" s="37"/>
      <c r="D64" s="37"/>
      <c r="E64" s="37"/>
      <c r="F64" s="37"/>
      <c r="G64" s="37"/>
      <c r="H64" s="37"/>
      <c r="I64" s="143"/>
      <c r="J64" s="37"/>
      <c r="K64" s="37"/>
      <c r="L64" s="144"/>
      <c r="S64" s="35"/>
      <c r="T64" s="35"/>
      <c r="U64" s="35"/>
      <c r="V64" s="35"/>
      <c r="W64" s="35"/>
      <c r="X64" s="35"/>
      <c r="Y64" s="35"/>
      <c r="Z64" s="35"/>
      <c r="AA64" s="35"/>
      <c r="AB64" s="35"/>
      <c r="AC64" s="35"/>
      <c r="AD64" s="35"/>
      <c r="AE64" s="35"/>
    </row>
    <row r="65" hidden="1" s="2" customFormat="1" ht="6.96" customHeight="1">
      <c r="A65" s="35"/>
      <c r="B65" s="56"/>
      <c r="C65" s="57"/>
      <c r="D65" s="57"/>
      <c r="E65" s="57"/>
      <c r="F65" s="57"/>
      <c r="G65" s="57"/>
      <c r="H65" s="57"/>
      <c r="I65" s="172"/>
      <c r="J65" s="57"/>
      <c r="K65" s="57"/>
      <c r="L65" s="144"/>
      <c r="S65" s="35"/>
      <c r="T65" s="35"/>
      <c r="U65" s="35"/>
      <c r="V65" s="35"/>
      <c r="W65" s="35"/>
      <c r="X65" s="35"/>
      <c r="Y65" s="35"/>
      <c r="Z65" s="35"/>
      <c r="AA65" s="35"/>
      <c r="AB65" s="35"/>
      <c r="AC65" s="35"/>
      <c r="AD65" s="35"/>
      <c r="AE65" s="35"/>
    </row>
    <row r="66" hidden="1"/>
    <row r="67" hidden="1"/>
    <row r="68" hidden="1"/>
    <row r="69" s="2" customFormat="1" ht="6.96" customHeight="1">
      <c r="A69" s="35"/>
      <c r="B69" s="58"/>
      <c r="C69" s="59"/>
      <c r="D69" s="59"/>
      <c r="E69" s="59"/>
      <c r="F69" s="59"/>
      <c r="G69" s="59"/>
      <c r="H69" s="59"/>
      <c r="I69" s="175"/>
      <c r="J69" s="59"/>
      <c r="K69" s="59"/>
      <c r="L69" s="144"/>
      <c r="S69" s="35"/>
      <c r="T69" s="35"/>
      <c r="U69" s="35"/>
      <c r="V69" s="35"/>
      <c r="W69" s="35"/>
      <c r="X69" s="35"/>
      <c r="Y69" s="35"/>
      <c r="Z69" s="35"/>
      <c r="AA69" s="35"/>
      <c r="AB69" s="35"/>
      <c r="AC69" s="35"/>
      <c r="AD69" s="35"/>
      <c r="AE69" s="35"/>
    </row>
    <row r="70" s="2" customFormat="1" ht="24.96" customHeight="1">
      <c r="A70" s="35"/>
      <c r="B70" s="36"/>
      <c r="C70" s="20" t="s">
        <v>127</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16.5" customHeight="1">
      <c r="A73" s="35"/>
      <c r="B73" s="36"/>
      <c r="C73" s="37"/>
      <c r="D73" s="37"/>
      <c r="E73" s="176" t="str">
        <f>E7</f>
        <v>Oprava trati v úseku Štědrá - Toužim, Otročín - Bečov</v>
      </c>
      <c r="F73" s="29"/>
      <c r="G73" s="29"/>
      <c r="H73" s="29"/>
      <c r="I73" s="143"/>
      <c r="J73" s="37"/>
      <c r="K73" s="37"/>
      <c r="L73" s="144"/>
      <c r="S73" s="35"/>
      <c r="T73" s="35"/>
      <c r="U73" s="35"/>
      <c r="V73" s="35"/>
      <c r="W73" s="35"/>
      <c r="X73" s="35"/>
      <c r="Y73" s="35"/>
      <c r="Z73" s="35"/>
      <c r="AA73" s="35"/>
      <c r="AB73" s="35"/>
      <c r="AC73" s="35"/>
      <c r="AD73" s="35"/>
      <c r="AE73" s="35"/>
    </row>
    <row r="74" s="1" customFormat="1" ht="12" customHeight="1">
      <c r="B74" s="18"/>
      <c r="C74" s="29" t="s">
        <v>119</v>
      </c>
      <c r="D74" s="19"/>
      <c r="E74" s="19"/>
      <c r="F74" s="19"/>
      <c r="G74" s="19"/>
      <c r="H74" s="19"/>
      <c r="I74" s="135"/>
      <c r="J74" s="19"/>
      <c r="K74" s="19"/>
      <c r="L74" s="17"/>
    </row>
    <row r="75" s="2" customFormat="1" ht="16.5" customHeight="1">
      <c r="A75" s="35"/>
      <c r="B75" s="36"/>
      <c r="C75" s="37"/>
      <c r="D75" s="37"/>
      <c r="E75" s="176" t="s">
        <v>120</v>
      </c>
      <c r="F75" s="37"/>
      <c r="G75" s="37"/>
      <c r="H75" s="37"/>
      <c r="I75" s="143"/>
      <c r="J75" s="37"/>
      <c r="K75" s="37"/>
      <c r="L75" s="144"/>
      <c r="S75" s="35"/>
      <c r="T75" s="35"/>
      <c r="U75" s="35"/>
      <c r="V75" s="35"/>
      <c r="W75" s="35"/>
      <c r="X75" s="35"/>
      <c r="Y75" s="35"/>
      <c r="Z75" s="35"/>
      <c r="AA75" s="35"/>
      <c r="AB75" s="35"/>
      <c r="AC75" s="35"/>
      <c r="AD75" s="35"/>
      <c r="AE75" s="35"/>
    </row>
    <row r="76" s="2" customFormat="1" ht="12" customHeight="1">
      <c r="A76" s="35"/>
      <c r="B76" s="36"/>
      <c r="C76" s="29" t="s">
        <v>121</v>
      </c>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16.5" customHeight="1">
      <c r="A77" s="35"/>
      <c r="B77" s="36"/>
      <c r="C77" s="37"/>
      <c r="D77" s="37"/>
      <c r="E77" s="66" t="str">
        <f>E11</f>
        <v>A.1.2 - Materiál zajištěný objednatelem - NEOCEŇOVAT</v>
      </c>
      <c r="F77" s="37"/>
      <c r="G77" s="37"/>
      <c r="H77" s="37"/>
      <c r="I77" s="143"/>
      <c r="J77" s="37"/>
      <c r="K77" s="37"/>
      <c r="L77" s="144"/>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143"/>
      <c r="J78" s="37"/>
      <c r="K78" s="37"/>
      <c r="L78" s="144"/>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Štědrá - Toužim, Otročín - Bečov n. T.</v>
      </c>
      <c r="G79" s="37"/>
      <c r="H79" s="37"/>
      <c r="I79" s="146" t="s">
        <v>23</v>
      </c>
      <c r="J79" s="69" t="str">
        <f>IF(J14="","",J14)</f>
        <v>12. 3. 2020</v>
      </c>
      <c r="K79" s="37"/>
      <c r="L79" s="14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OŘ ÚNL - ST K. Vary</v>
      </c>
      <c r="G81" s="37"/>
      <c r="H81" s="37"/>
      <c r="I81" s="146" t="s">
        <v>33</v>
      </c>
      <c r="J81" s="33" t="str">
        <f>E23</f>
        <v xml:space="preserve"> </v>
      </c>
      <c r="K81" s="37"/>
      <c r="L81" s="144"/>
      <c r="S81" s="35"/>
      <c r="T81" s="35"/>
      <c r="U81" s="35"/>
      <c r="V81" s="35"/>
      <c r="W81" s="35"/>
      <c r="X81" s="35"/>
      <c r="Y81" s="35"/>
      <c r="Z81" s="35"/>
      <c r="AA81" s="35"/>
      <c r="AB81" s="35"/>
      <c r="AC81" s="35"/>
      <c r="AD81" s="35"/>
      <c r="AE81" s="35"/>
    </row>
    <row r="82" s="2" customFormat="1" ht="15.15" customHeight="1">
      <c r="A82" s="35"/>
      <c r="B82" s="36"/>
      <c r="C82" s="29" t="s">
        <v>31</v>
      </c>
      <c r="D82" s="37"/>
      <c r="E82" s="37"/>
      <c r="F82" s="24" t="str">
        <f>IF(E20="","",E20)</f>
        <v>Vyplň údaj</v>
      </c>
      <c r="G82" s="37"/>
      <c r="H82" s="37"/>
      <c r="I82" s="146" t="s">
        <v>36</v>
      </c>
      <c r="J82" s="33" t="str">
        <f>E26</f>
        <v>Monika Roztočilová</v>
      </c>
      <c r="K82" s="37"/>
      <c r="L82" s="144"/>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143"/>
      <c r="J83" s="37"/>
      <c r="K83" s="37"/>
      <c r="L83" s="144"/>
      <c r="S83" s="35"/>
      <c r="T83" s="35"/>
      <c r="U83" s="35"/>
      <c r="V83" s="35"/>
      <c r="W83" s="35"/>
      <c r="X83" s="35"/>
      <c r="Y83" s="35"/>
      <c r="Z83" s="35"/>
      <c r="AA83" s="35"/>
      <c r="AB83" s="35"/>
      <c r="AC83" s="35"/>
      <c r="AD83" s="35"/>
      <c r="AE83" s="35"/>
    </row>
    <row r="84" s="9" customFormat="1" ht="29.28" customHeight="1">
      <c r="A84" s="182"/>
      <c r="B84" s="183"/>
      <c r="C84" s="184" t="s">
        <v>128</v>
      </c>
      <c r="D84" s="185" t="s">
        <v>59</v>
      </c>
      <c r="E84" s="185" t="s">
        <v>55</v>
      </c>
      <c r="F84" s="185" t="s">
        <v>56</v>
      </c>
      <c r="G84" s="185" t="s">
        <v>129</v>
      </c>
      <c r="H84" s="185" t="s">
        <v>130</v>
      </c>
      <c r="I84" s="186" t="s">
        <v>131</v>
      </c>
      <c r="J84" s="185" t="s">
        <v>125</v>
      </c>
      <c r="K84" s="187" t="s">
        <v>132</v>
      </c>
      <c r="L84" s="188"/>
      <c r="M84" s="89" t="s">
        <v>19</v>
      </c>
      <c r="N84" s="90" t="s">
        <v>44</v>
      </c>
      <c r="O84" s="90" t="s">
        <v>133</v>
      </c>
      <c r="P84" s="90" t="s">
        <v>134</v>
      </c>
      <c r="Q84" s="90" t="s">
        <v>135</v>
      </c>
      <c r="R84" s="90" t="s">
        <v>136</v>
      </c>
      <c r="S84" s="90" t="s">
        <v>137</v>
      </c>
      <c r="T84" s="91" t="s">
        <v>138</v>
      </c>
      <c r="U84" s="182"/>
      <c r="V84" s="182"/>
      <c r="W84" s="182"/>
      <c r="X84" s="182"/>
      <c r="Y84" s="182"/>
      <c r="Z84" s="182"/>
      <c r="AA84" s="182"/>
      <c r="AB84" s="182"/>
      <c r="AC84" s="182"/>
      <c r="AD84" s="182"/>
      <c r="AE84" s="182"/>
    </row>
    <row r="85" s="2" customFormat="1" ht="22.8" customHeight="1">
      <c r="A85" s="35"/>
      <c r="B85" s="36"/>
      <c r="C85" s="96" t="s">
        <v>139</v>
      </c>
      <c r="D85" s="37"/>
      <c r="E85" s="37"/>
      <c r="F85" s="37"/>
      <c r="G85" s="37"/>
      <c r="H85" s="37"/>
      <c r="I85" s="143"/>
      <c r="J85" s="189">
        <f>BK85</f>
        <v>0</v>
      </c>
      <c r="K85" s="37"/>
      <c r="L85" s="41"/>
      <c r="M85" s="92"/>
      <c r="N85" s="190"/>
      <c r="O85" s="93"/>
      <c r="P85" s="191">
        <f>SUM(P86:P105)</f>
        <v>0</v>
      </c>
      <c r="Q85" s="93"/>
      <c r="R85" s="191">
        <f>SUM(R86:R105)</f>
        <v>15.955500000000001</v>
      </c>
      <c r="S85" s="93"/>
      <c r="T85" s="192">
        <f>SUM(T86:T105)</f>
        <v>0</v>
      </c>
      <c r="U85" s="35"/>
      <c r="V85" s="35"/>
      <c r="W85" s="35"/>
      <c r="X85" s="35"/>
      <c r="Y85" s="35"/>
      <c r="Z85" s="35"/>
      <c r="AA85" s="35"/>
      <c r="AB85" s="35"/>
      <c r="AC85" s="35"/>
      <c r="AD85" s="35"/>
      <c r="AE85" s="35"/>
      <c r="AT85" s="14" t="s">
        <v>73</v>
      </c>
      <c r="AU85" s="14" t="s">
        <v>126</v>
      </c>
      <c r="BK85" s="193">
        <f>SUM(BK86:BK105)</f>
        <v>0</v>
      </c>
    </row>
    <row r="86" s="2" customFormat="1" ht="21.75" customHeight="1">
      <c r="A86" s="35"/>
      <c r="B86" s="36"/>
      <c r="C86" s="234" t="s">
        <v>81</v>
      </c>
      <c r="D86" s="234" t="s">
        <v>328</v>
      </c>
      <c r="E86" s="235" t="s">
        <v>369</v>
      </c>
      <c r="F86" s="236" t="s">
        <v>370</v>
      </c>
      <c r="G86" s="237" t="s">
        <v>143</v>
      </c>
      <c r="H86" s="238">
        <v>33</v>
      </c>
      <c r="I86" s="239"/>
      <c r="J86" s="240">
        <f>ROUND(I86*H86,2)</f>
        <v>0</v>
      </c>
      <c r="K86" s="236" t="s">
        <v>144</v>
      </c>
      <c r="L86" s="241"/>
      <c r="M86" s="242" t="s">
        <v>19</v>
      </c>
      <c r="N86" s="243" t="s">
        <v>45</v>
      </c>
      <c r="O86" s="81"/>
      <c r="P86" s="203">
        <f>O86*H86</f>
        <v>0</v>
      </c>
      <c r="Q86" s="203">
        <v>0.097000000000000003</v>
      </c>
      <c r="R86" s="203">
        <f>Q86*H86</f>
        <v>3.2010000000000001</v>
      </c>
      <c r="S86" s="203">
        <v>0</v>
      </c>
      <c r="T86" s="204">
        <f>S86*H86</f>
        <v>0</v>
      </c>
      <c r="U86" s="35"/>
      <c r="V86" s="35"/>
      <c r="W86" s="35"/>
      <c r="X86" s="35"/>
      <c r="Y86" s="35"/>
      <c r="Z86" s="35"/>
      <c r="AA86" s="35"/>
      <c r="AB86" s="35"/>
      <c r="AC86" s="35"/>
      <c r="AD86" s="35"/>
      <c r="AE86" s="35"/>
      <c r="AR86" s="205" t="s">
        <v>167</v>
      </c>
      <c r="AT86" s="205" t="s">
        <v>328</v>
      </c>
      <c r="AU86" s="205" t="s">
        <v>74</v>
      </c>
      <c r="AY86" s="14" t="s">
        <v>146</v>
      </c>
      <c r="BE86" s="206">
        <f>IF(N86="základní",J86,0)</f>
        <v>0</v>
      </c>
      <c r="BF86" s="206">
        <f>IF(N86="snížená",J86,0)</f>
        <v>0</v>
      </c>
      <c r="BG86" s="206">
        <f>IF(N86="zákl. přenesená",J86,0)</f>
        <v>0</v>
      </c>
      <c r="BH86" s="206">
        <f>IF(N86="sníž. přenesená",J86,0)</f>
        <v>0</v>
      </c>
      <c r="BI86" s="206">
        <f>IF(N86="nulová",J86,0)</f>
        <v>0</v>
      </c>
      <c r="BJ86" s="14" t="s">
        <v>81</v>
      </c>
      <c r="BK86" s="206">
        <f>ROUND(I86*H86,2)</f>
        <v>0</v>
      </c>
      <c r="BL86" s="14" t="s">
        <v>167</v>
      </c>
      <c r="BM86" s="205" t="s">
        <v>371</v>
      </c>
    </row>
    <row r="87" s="2" customFormat="1">
      <c r="A87" s="35"/>
      <c r="B87" s="36"/>
      <c r="C87" s="37"/>
      <c r="D87" s="207" t="s">
        <v>148</v>
      </c>
      <c r="E87" s="37"/>
      <c r="F87" s="208" t="s">
        <v>370</v>
      </c>
      <c r="G87" s="37"/>
      <c r="H87" s="37"/>
      <c r="I87" s="143"/>
      <c r="J87" s="37"/>
      <c r="K87" s="37"/>
      <c r="L87" s="41"/>
      <c r="M87" s="209"/>
      <c r="N87" s="210"/>
      <c r="O87" s="81"/>
      <c r="P87" s="81"/>
      <c r="Q87" s="81"/>
      <c r="R87" s="81"/>
      <c r="S87" s="81"/>
      <c r="T87" s="82"/>
      <c r="U87" s="35"/>
      <c r="V87" s="35"/>
      <c r="W87" s="35"/>
      <c r="X87" s="35"/>
      <c r="Y87" s="35"/>
      <c r="Z87" s="35"/>
      <c r="AA87" s="35"/>
      <c r="AB87" s="35"/>
      <c r="AC87" s="35"/>
      <c r="AD87" s="35"/>
      <c r="AE87" s="35"/>
      <c r="AT87" s="14" t="s">
        <v>148</v>
      </c>
      <c r="AU87" s="14" t="s">
        <v>74</v>
      </c>
    </row>
    <row r="88" s="2" customFormat="1" ht="21.75" customHeight="1">
      <c r="A88" s="35"/>
      <c r="B88" s="36"/>
      <c r="C88" s="234" t="s">
        <v>83</v>
      </c>
      <c r="D88" s="234" t="s">
        <v>328</v>
      </c>
      <c r="E88" s="235" t="s">
        <v>372</v>
      </c>
      <c r="F88" s="236" t="s">
        <v>373</v>
      </c>
      <c r="G88" s="237" t="s">
        <v>143</v>
      </c>
      <c r="H88" s="238">
        <v>2351</v>
      </c>
      <c r="I88" s="239"/>
      <c r="J88" s="240">
        <f>ROUND(I88*H88,2)</f>
        <v>0</v>
      </c>
      <c r="K88" s="236" t="s">
        <v>144</v>
      </c>
      <c r="L88" s="241"/>
      <c r="M88" s="242" t="s">
        <v>19</v>
      </c>
      <c r="N88" s="243" t="s">
        <v>45</v>
      </c>
      <c r="O88" s="81"/>
      <c r="P88" s="203">
        <f>O88*H88</f>
        <v>0</v>
      </c>
      <c r="Q88" s="203">
        <v>0</v>
      </c>
      <c r="R88" s="203">
        <f>Q88*H88</f>
        <v>0</v>
      </c>
      <c r="S88" s="203">
        <v>0</v>
      </c>
      <c r="T88" s="204">
        <f>S88*H88</f>
        <v>0</v>
      </c>
      <c r="U88" s="35"/>
      <c r="V88" s="35"/>
      <c r="W88" s="35"/>
      <c r="X88" s="35"/>
      <c r="Y88" s="35"/>
      <c r="Z88" s="35"/>
      <c r="AA88" s="35"/>
      <c r="AB88" s="35"/>
      <c r="AC88" s="35"/>
      <c r="AD88" s="35"/>
      <c r="AE88" s="35"/>
      <c r="AR88" s="205" t="s">
        <v>167</v>
      </c>
      <c r="AT88" s="205" t="s">
        <v>328</v>
      </c>
      <c r="AU88" s="205" t="s">
        <v>74</v>
      </c>
      <c r="AY88" s="14" t="s">
        <v>146</v>
      </c>
      <c r="BE88" s="206">
        <f>IF(N88="základní",J88,0)</f>
        <v>0</v>
      </c>
      <c r="BF88" s="206">
        <f>IF(N88="snížená",J88,0)</f>
        <v>0</v>
      </c>
      <c r="BG88" s="206">
        <f>IF(N88="zákl. přenesená",J88,0)</f>
        <v>0</v>
      </c>
      <c r="BH88" s="206">
        <f>IF(N88="sníž. přenesená",J88,0)</f>
        <v>0</v>
      </c>
      <c r="BI88" s="206">
        <f>IF(N88="nulová",J88,0)</f>
        <v>0</v>
      </c>
      <c r="BJ88" s="14" t="s">
        <v>81</v>
      </c>
      <c r="BK88" s="206">
        <f>ROUND(I88*H88,2)</f>
        <v>0</v>
      </c>
      <c r="BL88" s="14" t="s">
        <v>167</v>
      </c>
      <c r="BM88" s="205" t="s">
        <v>374</v>
      </c>
    </row>
    <row r="89" s="2" customFormat="1">
      <c r="A89" s="35"/>
      <c r="B89" s="36"/>
      <c r="C89" s="37"/>
      <c r="D89" s="207" t="s">
        <v>148</v>
      </c>
      <c r="E89" s="37"/>
      <c r="F89" s="208" t="s">
        <v>373</v>
      </c>
      <c r="G89" s="37"/>
      <c r="H89" s="37"/>
      <c r="I89" s="143"/>
      <c r="J89" s="37"/>
      <c r="K89" s="37"/>
      <c r="L89" s="41"/>
      <c r="M89" s="209"/>
      <c r="N89" s="210"/>
      <c r="O89" s="81"/>
      <c r="P89" s="81"/>
      <c r="Q89" s="81"/>
      <c r="R89" s="81"/>
      <c r="S89" s="81"/>
      <c r="T89" s="82"/>
      <c r="U89" s="35"/>
      <c r="V89" s="35"/>
      <c r="W89" s="35"/>
      <c r="X89" s="35"/>
      <c r="Y89" s="35"/>
      <c r="Z89" s="35"/>
      <c r="AA89" s="35"/>
      <c r="AB89" s="35"/>
      <c r="AC89" s="35"/>
      <c r="AD89" s="35"/>
      <c r="AE89" s="35"/>
      <c r="AT89" s="14" t="s">
        <v>148</v>
      </c>
      <c r="AU89" s="14" t="s">
        <v>74</v>
      </c>
    </row>
    <row r="90" s="2" customFormat="1" ht="21.75" customHeight="1">
      <c r="A90" s="35"/>
      <c r="B90" s="36"/>
      <c r="C90" s="234" t="s">
        <v>157</v>
      </c>
      <c r="D90" s="234" t="s">
        <v>328</v>
      </c>
      <c r="E90" s="235" t="s">
        <v>375</v>
      </c>
      <c r="F90" s="236" t="s">
        <v>376</v>
      </c>
      <c r="G90" s="237" t="s">
        <v>205</v>
      </c>
      <c r="H90" s="238">
        <v>112</v>
      </c>
      <c r="I90" s="239"/>
      <c r="J90" s="240">
        <f>ROUND(I90*H90,2)</f>
        <v>0</v>
      </c>
      <c r="K90" s="236" t="s">
        <v>144</v>
      </c>
      <c r="L90" s="241"/>
      <c r="M90" s="242" t="s">
        <v>19</v>
      </c>
      <c r="N90" s="243" t="s">
        <v>45</v>
      </c>
      <c r="O90" s="81"/>
      <c r="P90" s="203">
        <f>O90*H90</f>
        <v>0</v>
      </c>
      <c r="Q90" s="203">
        <v>0</v>
      </c>
      <c r="R90" s="203">
        <f>Q90*H90</f>
        <v>0</v>
      </c>
      <c r="S90" s="203">
        <v>0</v>
      </c>
      <c r="T90" s="204">
        <f>S90*H90</f>
        <v>0</v>
      </c>
      <c r="U90" s="35"/>
      <c r="V90" s="35"/>
      <c r="W90" s="35"/>
      <c r="X90" s="35"/>
      <c r="Y90" s="35"/>
      <c r="Z90" s="35"/>
      <c r="AA90" s="35"/>
      <c r="AB90" s="35"/>
      <c r="AC90" s="35"/>
      <c r="AD90" s="35"/>
      <c r="AE90" s="35"/>
      <c r="AR90" s="205" t="s">
        <v>167</v>
      </c>
      <c r="AT90" s="205" t="s">
        <v>328</v>
      </c>
      <c r="AU90" s="205" t="s">
        <v>74</v>
      </c>
      <c r="AY90" s="14" t="s">
        <v>146</v>
      </c>
      <c r="BE90" s="206">
        <f>IF(N90="základní",J90,0)</f>
        <v>0</v>
      </c>
      <c r="BF90" s="206">
        <f>IF(N90="snížená",J90,0)</f>
        <v>0</v>
      </c>
      <c r="BG90" s="206">
        <f>IF(N90="zákl. přenesená",J90,0)</f>
        <v>0</v>
      </c>
      <c r="BH90" s="206">
        <f>IF(N90="sníž. přenesená",J90,0)</f>
        <v>0</v>
      </c>
      <c r="BI90" s="206">
        <f>IF(N90="nulová",J90,0)</f>
        <v>0</v>
      </c>
      <c r="BJ90" s="14" t="s">
        <v>81</v>
      </c>
      <c r="BK90" s="206">
        <f>ROUND(I90*H90,2)</f>
        <v>0</v>
      </c>
      <c r="BL90" s="14" t="s">
        <v>167</v>
      </c>
      <c r="BM90" s="205" t="s">
        <v>377</v>
      </c>
    </row>
    <row r="91" s="2" customFormat="1">
      <c r="A91" s="35"/>
      <c r="B91" s="36"/>
      <c r="C91" s="37"/>
      <c r="D91" s="207" t="s">
        <v>148</v>
      </c>
      <c r="E91" s="37"/>
      <c r="F91" s="208" t="s">
        <v>376</v>
      </c>
      <c r="G91" s="37"/>
      <c r="H91" s="37"/>
      <c r="I91" s="143"/>
      <c r="J91" s="37"/>
      <c r="K91" s="37"/>
      <c r="L91" s="41"/>
      <c r="M91" s="209"/>
      <c r="N91" s="210"/>
      <c r="O91" s="81"/>
      <c r="P91" s="81"/>
      <c r="Q91" s="81"/>
      <c r="R91" s="81"/>
      <c r="S91" s="81"/>
      <c r="T91" s="82"/>
      <c r="U91" s="35"/>
      <c r="V91" s="35"/>
      <c r="W91" s="35"/>
      <c r="X91" s="35"/>
      <c r="Y91" s="35"/>
      <c r="Z91" s="35"/>
      <c r="AA91" s="35"/>
      <c r="AB91" s="35"/>
      <c r="AC91" s="35"/>
      <c r="AD91" s="35"/>
      <c r="AE91" s="35"/>
      <c r="AT91" s="14" t="s">
        <v>148</v>
      </c>
      <c r="AU91" s="14" t="s">
        <v>74</v>
      </c>
    </row>
    <row r="92" s="2" customFormat="1" ht="21.75" customHeight="1">
      <c r="A92" s="35"/>
      <c r="B92" s="36"/>
      <c r="C92" s="234" t="s">
        <v>145</v>
      </c>
      <c r="D92" s="234" t="s">
        <v>328</v>
      </c>
      <c r="E92" s="235" t="s">
        <v>378</v>
      </c>
      <c r="F92" s="236" t="s">
        <v>379</v>
      </c>
      <c r="G92" s="237" t="s">
        <v>143</v>
      </c>
      <c r="H92" s="238">
        <v>66</v>
      </c>
      <c r="I92" s="239"/>
      <c r="J92" s="240">
        <f>ROUND(I92*H92,2)</f>
        <v>0</v>
      </c>
      <c r="K92" s="236" t="s">
        <v>144</v>
      </c>
      <c r="L92" s="241"/>
      <c r="M92" s="242" t="s">
        <v>19</v>
      </c>
      <c r="N92" s="243" t="s">
        <v>45</v>
      </c>
      <c r="O92" s="81"/>
      <c r="P92" s="203">
        <f>O92*H92</f>
        <v>0</v>
      </c>
      <c r="Q92" s="203">
        <v>0</v>
      </c>
      <c r="R92" s="203">
        <f>Q92*H92</f>
        <v>0</v>
      </c>
      <c r="S92" s="203">
        <v>0</v>
      </c>
      <c r="T92" s="204">
        <f>S92*H92</f>
        <v>0</v>
      </c>
      <c r="U92" s="35"/>
      <c r="V92" s="35"/>
      <c r="W92" s="35"/>
      <c r="X92" s="35"/>
      <c r="Y92" s="35"/>
      <c r="Z92" s="35"/>
      <c r="AA92" s="35"/>
      <c r="AB92" s="35"/>
      <c r="AC92" s="35"/>
      <c r="AD92" s="35"/>
      <c r="AE92" s="35"/>
      <c r="AR92" s="205" t="s">
        <v>167</v>
      </c>
      <c r="AT92" s="205" t="s">
        <v>328</v>
      </c>
      <c r="AU92" s="205" t="s">
        <v>74</v>
      </c>
      <c r="AY92" s="14" t="s">
        <v>146</v>
      </c>
      <c r="BE92" s="206">
        <f>IF(N92="základní",J92,0)</f>
        <v>0</v>
      </c>
      <c r="BF92" s="206">
        <f>IF(N92="snížená",J92,0)</f>
        <v>0</v>
      </c>
      <c r="BG92" s="206">
        <f>IF(N92="zákl. přenesená",J92,0)</f>
        <v>0</v>
      </c>
      <c r="BH92" s="206">
        <f>IF(N92="sníž. přenesená",J92,0)</f>
        <v>0</v>
      </c>
      <c r="BI92" s="206">
        <f>IF(N92="nulová",J92,0)</f>
        <v>0</v>
      </c>
      <c r="BJ92" s="14" t="s">
        <v>81</v>
      </c>
      <c r="BK92" s="206">
        <f>ROUND(I92*H92,2)</f>
        <v>0</v>
      </c>
      <c r="BL92" s="14" t="s">
        <v>167</v>
      </c>
      <c r="BM92" s="205" t="s">
        <v>380</v>
      </c>
    </row>
    <row r="93" s="2" customFormat="1">
      <c r="A93" s="35"/>
      <c r="B93" s="36"/>
      <c r="C93" s="37"/>
      <c r="D93" s="207" t="s">
        <v>148</v>
      </c>
      <c r="E93" s="37"/>
      <c r="F93" s="208" t="s">
        <v>379</v>
      </c>
      <c r="G93" s="37"/>
      <c r="H93" s="37"/>
      <c r="I93" s="143"/>
      <c r="J93" s="37"/>
      <c r="K93" s="37"/>
      <c r="L93" s="41"/>
      <c r="M93" s="209"/>
      <c r="N93" s="210"/>
      <c r="O93" s="81"/>
      <c r="P93" s="81"/>
      <c r="Q93" s="81"/>
      <c r="R93" s="81"/>
      <c r="S93" s="81"/>
      <c r="T93" s="82"/>
      <c r="U93" s="35"/>
      <c r="V93" s="35"/>
      <c r="W93" s="35"/>
      <c r="X93" s="35"/>
      <c r="Y93" s="35"/>
      <c r="Z93" s="35"/>
      <c r="AA93" s="35"/>
      <c r="AB93" s="35"/>
      <c r="AC93" s="35"/>
      <c r="AD93" s="35"/>
      <c r="AE93" s="35"/>
      <c r="AT93" s="14" t="s">
        <v>148</v>
      </c>
      <c r="AU93" s="14" t="s">
        <v>74</v>
      </c>
    </row>
    <row r="94" s="2" customFormat="1" ht="21.75" customHeight="1">
      <c r="A94" s="35"/>
      <c r="B94" s="36"/>
      <c r="C94" s="234" t="s">
        <v>170</v>
      </c>
      <c r="D94" s="234" t="s">
        <v>328</v>
      </c>
      <c r="E94" s="235" t="s">
        <v>381</v>
      </c>
      <c r="F94" s="236" t="s">
        <v>382</v>
      </c>
      <c r="G94" s="237" t="s">
        <v>143</v>
      </c>
      <c r="H94" s="238">
        <v>264</v>
      </c>
      <c r="I94" s="239"/>
      <c r="J94" s="240">
        <f>ROUND(I94*H94,2)</f>
        <v>0</v>
      </c>
      <c r="K94" s="236" t="s">
        <v>144</v>
      </c>
      <c r="L94" s="241"/>
      <c r="M94" s="242" t="s">
        <v>19</v>
      </c>
      <c r="N94" s="243" t="s">
        <v>45</v>
      </c>
      <c r="O94" s="81"/>
      <c r="P94" s="203">
        <f>O94*H94</f>
        <v>0</v>
      </c>
      <c r="Q94" s="203">
        <v>0.00051999999999999995</v>
      </c>
      <c r="R94" s="203">
        <f>Q94*H94</f>
        <v>0.13727999999999999</v>
      </c>
      <c r="S94" s="203">
        <v>0</v>
      </c>
      <c r="T94" s="204">
        <f>S94*H94</f>
        <v>0</v>
      </c>
      <c r="U94" s="35"/>
      <c r="V94" s="35"/>
      <c r="W94" s="35"/>
      <c r="X94" s="35"/>
      <c r="Y94" s="35"/>
      <c r="Z94" s="35"/>
      <c r="AA94" s="35"/>
      <c r="AB94" s="35"/>
      <c r="AC94" s="35"/>
      <c r="AD94" s="35"/>
      <c r="AE94" s="35"/>
      <c r="AR94" s="205" t="s">
        <v>167</v>
      </c>
      <c r="AT94" s="205" t="s">
        <v>328</v>
      </c>
      <c r="AU94" s="205" t="s">
        <v>74</v>
      </c>
      <c r="AY94" s="14" t="s">
        <v>146</v>
      </c>
      <c r="BE94" s="206">
        <f>IF(N94="základní",J94,0)</f>
        <v>0</v>
      </c>
      <c r="BF94" s="206">
        <f>IF(N94="snížená",J94,0)</f>
        <v>0</v>
      </c>
      <c r="BG94" s="206">
        <f>IF(N94="zákl. přenesená",J94,0)</f>
        <v>0</v>
      </c>
      <c r="BH94" s="206">
        <f>IF(N94="sníž. přenesená",J94,0)</f>
        <v>0</v>
      </c>
      <c r="BI94" s="206">
        <f>IF(N94="nulová",J94,0)</f>
        <v>0</v>
      </c>
      <c r="BJ94" s="14" t="s">
        <v>81</v>
      </c>
      <c r="BK94" s="206">
        <f>ROUND(I94*H94,2)</f>
        <v>0</v>
      </c>
      <c r="BL94" s="14" t="s">
        <v>167</v>
      </c>
      <c r="BM94" s="205" t="s">
        <v>383</v>
      </c>
    </row>
    <row r="95" s="2" customFormat="1">
      <c r="A95" s="35"/>
      <c r="B95" s="36"/>
      <c r="C95" s="37"/>
      <c r="D95" s="207" t="s">
        <v>148</v>
      </c>
      <c r="E95" s="37"/>
      <c r="F95" s="208" t="s">
        <v>382</v>
      </c>
      <c r="G95" s="37"/>
      <c r="H95" s="37"/>
      <c r="I95" s="143"/>
      <c r="J95" s="37"/>
      <c r="K95" s="37"/>
      <c r="L95" s="41"/>
      <c r="M95" s="209"/>
      <c r="N95" s="210"/>
      <c r="O95" s="81"/>
      <c r="P95" s="81"/>
      <c r="Q95" s="81"/>
      <c r="R95" s="81"/>
      <c r="S95" s="81"/>
      <c r="T95" s="82"/>
      <c r="U95" s="35"/>
      <c r="V95" s="35"/>
      <c r="W95" s="35"/>
      <c r="X95" s="35"/>
      <c r="Y95" s="35"/>
      <c r="Z95" s="35"/>
      <c r="AA95" s="35"/>
      <c r="AB95" s="35"/>
      <c r="AC95" s="35"/>
      <c r="AD95" s="35"/>
      <c r="AE95" s="35"/>
      <c r="AT95" s="14" t="s">
        <v>148</v>
      </c>
      <c r="AU95" s="14" t="s">
        <v>74</v>
      </c>
    </row>
    <row r="96" s="2" customFormat="1" ht="21.75" customHeight="1">
      <c r="A96" s="35"/>
      <c r="B96" s="36"/>
      <c r="C96" s="234" t="s">
        <v>175</v>
      </c>
      <c r="D96" s="234" t="s">
        <v>328</v>
      </c>
      <c r="E96" s="235" t="s">
        <v>384</v>
      </c>
      <c r="F96" s="236" t="s">
        <v>385</v>
      </c>
      <c r="G96" s="237" t="s">
        <v>143</v>
      </c>
      <c r="H96" s="238">
        <v>264</v>
      </c>
      <c r="I96" s="239"/>
      <c r="J96" s="240">
        <f>ROUND(I96*H96,2)</f>
        <v>0</v>
      </c>
      <c r="K96" s="236" t="s">
        <v>144</v>
      </c>
      <c r="L96" s="241"/>
      <c r="M96" s="242" t="s">
        <v>19</v>
      </c>
      <c r="N96" s="243" t="s">
        <v>45</v>
      </c>
      <c r="O96" s="81"/>
      <c r="P96" s="203">
        <f>O96*H96</f>
        <v>0</v>
      </c>
      <c r="Q96" s="203">
        <v>9.0000000000000006E-05</v>
      </c>
      <c r="R96" s="203">
        <f>Q96*H96</f>
        <v>0.02376</v>
      </c>
      <c r="S96" s="203">
        <v>0</v>
      </c>
      <c r="T96" s="204">
        <f>S96*H96</f>
        <v>0</v>
      </c>
      <c r="U96" s="35"/>
      <c r="V96" s="35"/>
      <c r="W96" s="35"/>
      <c r="X96" s="35"/>
      <c r="Y96" s="35"/>
      <c r="Z96" s="35"/>
      <c r="AA96" s="35"/>
      <c r="AB96" s="35"/>
      <c r="AC96" s="35"/>
      <c r="AD96" s="35"/>
      <c r="AE96" s="35"/>
      <c r="AR96" s="205" t="s">
        <v>167</v>
      </c>
      <c r="AT96" s="205" t="s">
        <v>328</v>
      </c>
      <c r="AU96" s="205" t="s">
        <v>74</v>
      </c>
      <c r="AY96" s="14" t="s">
        <v>146</v>
      </c>
      <c r="BE96" s="206">
        <f>IF(N96="základní",J96,0)</f>
        <v>0</v>
      </c>
      <c r="BF96" s="206">
        <f>IF(N96="snížená",J96,0)</f>
        <v>0</v>
      </c>
      <c r="BG96" s="206">
        <f>IF(N96="zákl. přenesená",J96,0)</f>
        <v>0</v>
      </c>
      <c r="BH96" s="206">
        <f>IF(N96="sníž. přenesená",J96,0)</f>
        <v>0</v>
      </c>
      <c r="BI96" s="206">
        <f>IF(N96="nulová",J96,0)</f>
        <v>0</v>
      </c>
      <c r="BJ96" s="14" t="s">
        <v>81</v>
      </c>
      <c r="BK96" s="206">
        <f>ROUND(I96*H96,2)</f>
        <v>0</v>
      </c>
      <c r="BL96" s="14" t="s">
        <v>167</v>
      </c>
      <c r="BM96" s="205" t="s">
        <v>386</v>
      </c>
    </row>
    <row r="97" s="2" customFormat="1">
      <c r="A97" s="35"/>
      <c r="B97" s="36"/>
      <c r="C97" s="37"/>
      <c r="D97" s="207" t="s">
        <v>148</v>
      </c>
      <c r="E97" s="37"/>
      <c r="F97" s="208" t="s">
        <v>385</v>
      </c>
      <c r="G97" s="37"/>
      <c r="H97" s="37"/>
      <c r="I97" s="143"/>
      <c r="J97" s="37"/>
      <c r="K97" s="37"/>
      <c r="L97" s="41"/>
      <c r="M97" s="209"/>
      <c r="N97" s="210"/>
      <c r="O97" s="81"/>
      <c r="P97" s="81"/>
      <c r="Q97" s="81"/>
      <c r="R97" s="81"/>
      <c r="S97" s="81"/>
      <c r="T97" s="82"/>
      <c r="U97" s="35"/>
      <c r="V97" s="35"/>
      <c r="W97" s="35"/>
      <c r="X97" s="35"/>
      <c r="Y97" s="35"/>
      <c r="Z97" s="35"/>
      <c r="AA97" s="35"/>
      <c r="AB97" s="35"/>
      <c r="AC97" s="35"/>
      <c r="AD97" s="35"/>
      <c r="AE97" s="35"/>
      <c r="AT97" s="14" t="s">
        <v>148</v>
      </c>
      <c r="AU97" s="14" t="s">
        <v>74</v>
      </c>
    </row>
    <row r="98" s="2" customFormat="1" ht="21.75" customHeight="1">
      <c r="A98" s="35"/>
      <c r="B98" s="36"/>
      <c r="C98" s="234" t="s">
        <v>182</v>
      </c>
      <c r="D98" s="234" t="s">
        <v>328</v>
      </c>
      <c r="E98" s="235" t="s">
        <v>387</v>
      </c>
      <c r="F98" s="236" t="s">
        <v>388</v>
      </c>
      <c r="G98" s="237" t="s">
        <v>143</v>
      </c>
      <c r="H98" s="238">
        <v>132</v>
      </c>
      <c r="I98" s="239"/>
      <c r="J98" s="240">
        <f>ROUND(I98*H98,2)</f>
        <v>0</v>
      </c>
      <c r="K98" s="236" t="s">
        <v>144</v>
      </c>
      <c r="L98" s="241"/>
      <c r="M98" s="242" t="s">
        <v>19</v>
      </c>
      <c r="N98" s="243" t="s">
        <v>45</v>
      </c>
      <c r="O98" s="81"/>
      <c r="P98" s="203">
        <f>O98*H98</f>
        <v>0</v>
      </c>
      <c r="Q98" s="203">
        <v>0.00123</v>
      </c>
      <c r="R98" s="203">
        <f>Q98*H98</f>
        <v>0.16236</v>
      </c>
      <c r="S98" s="203">
        <v>0</v>
      </c>
      <c r="T98" s="204">
        <f>S98*H98</f>
        <v>0</v>
      </c>
      <c r="U98" s="35"/>
      <c r="V98" s="35"/>
      <c r="W98" s="35"/>
      <c r="X98" s="35"/>
      <c r="Y98" s="35"/>
      <c r="Z98" s="35"/>
      <c r="AA98" s="35"/>
      <c r="AB98" s="35"/>
      <c r="AC98" s="35"/>
      <c r="AD98" s="35"/>
      <c r="AE98" s="35"/>
      <c r="AR98" s="205" t="s">
        <v>167</v>
      </c>
      <c r="AT98" s="205" t="s">
        <v>328</v>
      </c>
      <c r="AU98" s="205" t="s">
        <v>74</v>
      </c>
      <c r="AY98" s="14" t="s">
        <v>146</v>
      </c>
      <c r="BE98" s="206">
        <f>IF(N98="základní",J98,0)</f>
        <v>0</v>
      </c>
      <c r="BF98" s="206">
        <f>IF(N98="snížená",J98,0)</f>
        <v>0</v>
      </c>
      <c r="BG98" s="206">
        <f>IF(N98="zákl. přenesená",J98,0)</f>
        <v>0</v>
      </c>
      <c r="BH98" s="206">
        <f>IF(N98="sníž. přenesená",J98,0)</f>
        <v>0</v>
      </c>
      <c r="BI98" s="206">
        <f>IF(N98="nulová",J98,0)</f>
        <v>0</v>
      </c>
      <c r="BJ98" s="14" t="s">
        <v>81</v>
      </c>
      <c r="BK98" s="206">
        <f>ROUND(I98*H98,2)</f>
        <v>0</v>
      </c>
      <c r="BL98" s="14" t="s">
        <v>167</v>
      </c>
      <c r="BM98" s="205" t="s">
        <v>389</v>
      </c>
    </row>
    <row r="99" s="2" customFormat="1">
      <c r="A99" s="35"/>
      <c r="B99" s="36"/>
      <c r="C99" s="37"/>
      <c r="D99" s="207" t="s">
        <v>148</v>
      </c>
      <c r="E99" s="37"/>
      <c r="F99" s="208" t="s">
        <v>388</v>
      </c>
      <c r="G99" s="37"/>
      <c r="H99" s="37"/>
      <c r="I99" s="143"/>
      <c r="J99" s="37"/>
      <c r="K99" s="37"/>
      <c r="L99" s="41"/>
      <c r="M99" s="209"/>
      <c r="N99" s="210"/>
      <c r="O99" s="81"/>
      <c r="P99" s="81"/>
      <c r="Q99" s="81"/>
      <c r="R99" s="81"/>
      <c r="S99" s="81"/>
      <c r="T99" s="82"/>
      <c r="U99" s="35"/>
      <c r="V99" s="35"/>
      <c r="W99" s="35"/>
      <c r="X99" s="35"/>
      <c r="Y99" s="35"/>
      <c r="Z99" s="35"/>
      <c r="AA99" s="35"/>
      <c r="AB99" s="35"/>
      <c r="AC99" s="35"/>
      <c r="AD99" s="35"/>
      <c r="AE99" s="35"/>
      <c r="AT99" s="14" t="s">
        <v>148</v>
      </c>
      <c r="AU99" s="14" t="s">
        <v>74</v>
      </c>
    </row>
    <row r="100" s="2" customFormat="1" ht="21.75" customHeight="1">
      <c r="A100" s="35"/>
      <c r="B100" s="36"/>
      <c r="C100" s="234" t="s">
        <v>190</v>
      </c>
      <c r="D100" s="234" t="s">
        <v>328</v>
      </c>
      <c r="E100" s="235" t="s">
        <v>390</v>
      </c>
      <c r="F100" s="236" t="s">
        <v>391</v>
      </c>
      <c r="G100" s="237" t="s">
        <v>143</v>
      </c>
      <c r="H100" s="238">
        <v>4768</v>
      </c>
      <c r="I100" s="239"/>
      <c r="J100" s="240">
        <f>ROUND(I100*H100,2)</f>
        <v>0</v>
      </c>
      <c r="K100" s="236" t="s">
        <v>144</v>
      </c>
      <c r="L100" s="241"/>
      <c r="M100" s="242" t="s">
        <v>19</v>
      </c>
      <c r="N100" s="243" t="s">
        <v>45</v>
      </c>
      <c r="O100" s="81"/>
      <c r="P100" s="203">
        <f>O100*H100</f>
        <v>0</v>
      </c>
      <c r="Q100" s="203">
        <v>0.00018000000000000001</v>
      </c>
      <c r="R100" s="203">
        <f>Q100*H100</f>
        <v>0.85824</v>
      </c>
      <c r="S100" s="203">
        <v>0</v>
      </c>
      <c r="T100" s="204">
        <f>S100*H100</f>
        <v>0</v>
      </c>
      <c r="U100" s="35"/>
      <c r="V100" s="35"/>
      <c r="W100" s="35"/>
      <c r="X100" s="35"/>
      <c r="Y100" s="35"/>
      <c r="Z100" s="35"/>
      <c r="AA100" s="35"/>
      <c r="AB100" s="35"/>
      <c r="AC100" s="35"/>
      <c r="AD100" s="35"/>
      <c r="AE100" s="35"/>
      <c r="AR100" s="205" t="s">
        <v>167</v>
      </c>
      <c r="AT100" s="205" t="s">
        <v>328</v>
      </c>
      <c r="AU100" s="205" t="s">
        <v>74</v>
      </c>
      <c r="AY100" s="14" t="s">
        <v>146</v>
      </c>
      <c r="BE100" s="206">
        <f>IF(N100="základní",J100,0)</f>
        <v>0</v>
      </c>
      <c r="BF100" s="206">
        <f>IF(N100="snížená",J100,0)</f>
        <v>0</v>
      </c>
      <c r="BG100" s="206">
        <f>IF(N100="zákl. přenesená",J100,0)</f>
        <v>0</v>
      </c>
      <c r="BH100" s="206">
        <f>IF(N100="sníž. přenesená",J100,0)</f>
        <v>0</v>
      </c>
      <c r="BI100" s="206">
        <f>IF(N100="nulová",J100,0)</f>
        <v>0</v>
      </c>
      <c r="BJ100" s="14" t="s">
        <v>81</v>
      </c>
      <c r="BK100" s="206">
        <f>ROUND(I100*H100,2)</f>
        <v>0</v>
      </c>
      <c r="BL100" s="14" t="s">
        <v>167</v>
      </c>
      <c r="BM100" s="205" t="s">
        <v>392</v>
      </c>
    </row>
    <row r="101" s="2" customFormat="1">
      <c r="A101" s="35"/>
      <c r="B101" s="36"/>
      <c r="C101" s="37"/>
      <c r="D101" s="207" t="s">
        <v>148</v>
      </c>
      <c r="E101" s="37"/>
      <c r="F101" s="208" t="s">
        <v>391</v>
      </c>
      <c r="G101" s="37"/>
      <c r="H101" s="37"/>
      <c r="I101" s="143"/>
      <c r="J101" s="37"/>
      <c r="K101" s="37"/>
      <c r="L101" s="41"/>
      <c r="M101" s="209"/>
      <c r="N101" s="210"/>
      <c r="O101" s="81"/>
      <c r="P101" s="81"/>
      <c r="Q101" s="81"/>
      <c r="R101" s="81"/>
      <c r="S101" s="81"/>
      <c r="T101" s="82"/>
      <c r="U101" s="35"/>
      <c r="V101" s="35"/>
      <c r="W101" s="35"/>
      <c r="X101" s="35"/>
      <c r="Y101" s="35"/>
      <c r="Z101" s="35"/>
      <c r="AA101" s="35"/>
      <c r="AB101" s="35"/>
      <c r="AC101" s="35"/>
      <c r="AD101" s="35"/>
      <c r="AE101" s="35"/>
      <c r="AT101" s="14" t="s">
        <v>148</v>
      </c>
      <c r="AU101" s="14" t="s">
        <v>74</v>
      </c>
    </row>
    <row r="102" s="2" customFormat="1" ht="21.75" customHeight="1">
      <c r="A102" s="35"/>
      <c r="B102" s="36"/>
      <c r="C102" s="234" t="s">
        <v>196</v>
      </c>
      <c r="D102" s="234" t="s">
        <v>328</v>
      </c>
      <c r="E102" s="235" t="s">
        <v>393</v>
      </c>
      <c r="F102" s="236" t="s">
        <v>394</v>
      </c>
      <c r="G102" s="237" t="s">
        <v>143</v>
      </c>
      <c r="H102" s="238">
        <v>66</v>
      </c>
      <c r="I102" s="239"/>
      <c r="J102" s="240">
        <f>ROUND(I102*H102,2)</f>
        <v>0</v>
      </c>
      <c r="K102" s="236" t="s">
        <v>144</v>
      </c>
      <c r="L102" s="241"/>
      <c r="M102" s="242" t="s">
        <v>19</v>
      </c>
      <c r="N102" s="243" t="s">
        <v>45</v>
      </c>
      <c r="O102" s="81"/>
      <c r="P102" s="203">
        <f>O102*H102</f>
        <v>0</v>
      </c>
      <c r="Q102" s="203">
        <v>9.0000000000000006E-05</v>
      </c>
      <c r="R102" s="203">
        <f>Q102*H102</f>
        <v>0.00594</v>
      </c>
      <c r="S102" s="203">
        <v>0</v>
      </c>
      <c r="T102" s="204">
        <f>S102*H102</f>
        <v>0</v>
      </c>
      <c r="U102" s="35"/>
      <c r="V102" s="35"/>
      <c r="W102" s="35"/>
      <c r="X102" s="35"/>
      <c r="Y102" s="35"/>
      <c r="Z102" s="35"/>
      <c r="AA102" s="35"/>
      <c r="AB102" s="35"/>
      <c r="AC102" s="35"/>
      <c r="AD102" s="35"/>
      <c r="AE102" s="35"/>
      <c r="AR102" s="205" t="s">
        <v>167</v>
      </c>
      <c r="AT102" s="205" t="s">
        <v>328</v>
      </c>
      <c r="AU102" s="205" t="s">
        <v>74</v>
      </c>
      <c r="AY102" s="14" t="s">
        <v>146</v>
      </c>
      <c r="BE102" s="206">
        <f>IF(N102="základní",J102,0)</f>
        <v>0</v>
      </c>
      <c r="BF102" s="206">
        <f>IF(N102="snížená",J102,0)</f>
        <v>0</v>
      </c>
      <c r="BG102" s="206">
        <f>IF(N102="zákl. přenesená",J102,0)</f>
        <v>0</v>
      </c>
      <c r="BH102" s="206">
        <f>IF(N102="sníž. přenesená",J102,0)</f>
        <v>0</v>
      </c>
      <c r="BI102" s="206">
        <f>IF(N102="nulová",J102,0)</f>
        <v>0</v>
      </c>
      <c r="BJ102" s="14" t="s">
        <v>81</v>
      </c>
      <c r="BK102" s="206">
        <f>ROUND(I102*H102,2)</f>
        <v>0</v>
      </c>
      <c r="BL102" s="14" t="s">
        <v>167</v>
      </c>
      <c r="BM102" s="205" t="s">
        <v>395</v>
      </c>
    </row>
    <row r="103" s="2" customFormat="1">
      <c r="A103" s="35"/>
      <c r="B103" s="36"/>
      <c r="C103" s="37"/>
      <c r="D103" s="207" t="s">
        <v>148</v>
      </c>
      <c r="E103" s="37"/>
      <c r="F103" s="208" t="s">
        <v>394</v>
      </c>
      <c r="G103" s="37"/>
      <c r="H103" s="37"/>
      <c r="I103" s="143"/>
      <c r="J103" s="37"/>
      <c r="K103" s="37"/>
      <c r="L103" s="41"/>
      <c r="M103" s="209"/>
      <c r="N103" s="210"/>
      <c r="O103" s="81"/>
      <c r="P103" s="81"/>
      <c r="Q103" s="81"/>
      <c r="R103" s="81"/>
      <c r="S103" s="81"/>
      <c r="T103" s="82"/>
      <c r="U103" s="35"/>
      <c r="V103" s="35"/>
      <c r="W103" s="35"/>
      <c r="X103" s="35"/>
      <c r="Y103" s="35"/>
      <c r="Z103" s="35"/>
      <c r="AA103" s="35"/>
      <c r="AB103" s="35"/>
      <c r="AC103" s="35"/>
      <c r="AD103" s="35"/>
      <c r="AE103" s="35"/>
      <c r="AT103" s="14" t="s">
        <v>148</v>
      </c>
      <c r="AU103" s="14" t="s">
        <v>74</v>
      </c>
    </row>
    <row r="104" s="2" customFormat="1" ht="21.75" customHeight="1">
      <c r="A104" s="35"/>
      <c r="B104" s="36"/>
      <c r="C104" s="234" t="s">
        <v>202</v>
      </c>
      <c r="D104" s="234" t="s">
        <v>328</v>
      </c>
      <c r="E104" s="235" t="s">
        <v>396</v>
      </c>
      <c r="F104" s="236" t="s">
        <v>397</v>
      </c>
      <c r="G104" s="237" t="s">
        <v>143</v>
      </c>
      <c r="H104" s="238">
        <v>9404</v>
      </c>
      <c r="I104" s="239"/>
      <c r="J104" s="240">
        <f>ROUND(I104*H104,2)</f>
        <v>0</v>
      </c>
      <c r="K104" s="236" t="s">
        <v>144</v>
      </c>
      <c r="L104" s="241"/>
      <c r="M104" s="242" t="s">
        <v>19</v>
      </c>
      <c r="N104" s="243" t="s">
        <v>45</v>
      </c>
      <c r="O104" s="81"/>
      <c r="P104" s="203">
        <f>O104*H104</f>
        <v>0</v>
      </c>
      <c r="Q104" s="203">
        <v>0.00123</v>
      </c>
      <c r="R104" s="203">
        <f>Q104*H104</f>
        <v>11.56692</v>
      </c>
      <c r="S104" s="203">
        <v>0</v>
      </c>
      <c r="T104" s="204">
        <f>S104*H104</f>
        <v>0</v>
      </c>
      <c r="U104" s="35"/>
      <c r="V104" s="35"/>
      <c r="W104" s="35"/>
      <c r="X104" s="35"/>
      <c r="Y104" s="35"/>
      <c r="Z104" s="35"/>
      <c r="AA104" s="35"/>
      <c r="AB104" s="35"/>
      <c r="AC104" s="35"/>
      <c r="AD104" s="35"/>
      <c r="AE104" s="35"/>
      <c r="AR104" s="205" t="s">
        <v>167</v>
      </c>
      <c r="AT104" s="205" t="s">
        <v>328</v>
      </c>
      <c r="AU104" s="205" t="s">
        <v>74</v>
      </c>
      <c r="AY104" s="14" t="s">
        <v>146</v>
      </c>
      <c r="BE104" s="206">
        <f>IF(N104="základní",J104,0)</f>
        <v>0</v>
      </c>
      <c r="BF104" s="206">
        <f>IF(N104="snížená",J104,0)</f>
        <v>0</v>
      </c>
      <c r="BG104" s="206">
        <f>IF(N104="zákl. přenesená",J104,0)</f>
        <v>0</v>
      </c>
      <c r="BH104" s="206">
        <f>IF(N104="sníž. přenesená",J104,0)</f>
        <v>0</v>
      </c>
      <c r="BI104" s="206">
        <f>IF(N104="nulová",J104,0)</f>
        <v>0</v>
      </c>
      <c r="BJ104" s="14" t="s">
        <v>81</v>
      </c>
      <c r="BK104" s="206">
        <f>ROUND(I104*H104,2)</f>
        <v>0</v>
      </c>
      <c r="BL104" s="14" t="s">
        <v>167</v>
      </c>
      <c r="BM104" s="205" t="s">
        <v>398</v>
      </c>
    </row>
    <row r="105" s="2" customFormat="1">
      <c r="A105" s="35"/>
      <c r="B105" s="36"/>
      <c r="C105" s="37"/>
      <c r="D105" s="207" t="s">
        <v>148</v>
      </c>
      <c r="E105" s="37"/>
      <c r="F105" s="208" t="s">
        <v>397</v>
      </c>
      <c r="G105" s="37"/>
      <c r="H105" s="37"/>
      <c r="I105" s="143"/>
      <c r="J105" s="37"/>
      <c r="K105" s="37"/>
      <c r="L105" s="41"/>
      <c r="M105" s="244"/>
      <c r="N105" s="245"/>
      <c r="O105" s="246"/>
      <c r="P105" s="246"/>
      <c r="Q105" s="246"/>
      <c r="R105" s="246"/>
      <c r="S105" s="246"/>
      <c r="T105" s="247"/>
      <c r="U105" s="35"/>
      <c r="V105" s="35"/>
      <c r="W105" s="35"/>
      <c r="X105" s="35"/>
      <c r="Y105" s="35"/>
      <c r="Z105" s="35"/>
      <c r="AA105" s="35"/>
      <c r="AB105" s="35"/>
      <c r="AC105" s="35"/>
      <c r="AD105" s="35"/>
      <c r="AE105" s="35"/>
      <c r="AT105" s="14" t="s">
        <v>148</v>
      </c>
      <c r="AU105" s="14" t="s">
        <v>74</v>
      </c>
    </row>
    <row r="106" s="2" customFormat="1" ht="6.96" customHeight="1">
      <c r="A106" s="35"/>
      <c r="B106" s="56"/>
      <c r="C106" s="57"/>
      <c r="D106" s="57"/>
      <c r="E106" s="57"/>
      <c r="F106" s="57"/>
      <c r="G106" s="57"/>
      <c r="H106" s="57"/>
      <c r="I106" s="172"/>
      <c r="J106" s="57"/>
      <c r="K106" s="57"/>
      <c r="L106" s="41"/>
      <c r="M106" s="35"/>
      <c r="O106" s="35"/>
      <c r="P106" s="35"/>
      <c r="Q106" s="35"/>
      <c r="R106" s="35"/>
      <c r="S106" s="35"/>
      <c r="T106" s="35"/>
      <c r="U106" s="35"/>
      <c r="V106" s="35"/>
      <c r="W106" s="35"/>
      <c r="X106" s="35"/>
      <c r="Y106" s="35"/>
      <c r="Z106" s="35"/>
      <c r="AA106" s="35"/>
      <c r="AB106" s="35"/>
      <c r="AC106" s="35"/>
      <c r="AD106" s="35"/>
      <c r="AE106" s="35"/>
    </row>
  </sheetData>
  <sheetProtection sheet="1" autoFilter="0" formatColumns="0" formatRows="0" objects="1" scenarios="1" spinCount="100000" saltValue="Wl4vfGJ76ecmMUc5JJ2b3OZpx/oWi698MVDKqKjHYCmZx23VsaXmBb4l92e7KM11Fm3ECU6C6tIjaTrypl4btw==" hashValue="pYqKy8QXdj+FgHOIbQ7zc2be775+tclvOUyrblUX/2KjUiBCzprpxk1MNcz5ezwGwN2kDOm6ORtyyoYeAU7Ufg==" algorithmName="SHA-512" password="CC35"/>
  <autoFilter ref="C84:K105"/>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94</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118</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16.5" customHeight="1">
      <c r="B7" s="17"/>
      <c r="E7" s="142" t="str">
        <f>'Rekapitulace stavby'!K6</f>
        <v>Oprava trati v úseku Štědrá - Toužim, Otročín - Bečov</v>
      </c>
      <c r="F7" s="141"/>
      <c r="G7" s="141"/>
      <c r="H7" s="141"/>
      <c r="I7" s="135"/>
      <c r="L7" s="17"/>
    </row>
    <row r="8" hidden="1" s="1" customFormat="1" ht="12" customHeight="1">
      <c r="B8" s="17"/>
      <c r="D8" s="141" t="s">
        <v>119</v>
      </c>
      <c r="I8" s="135"/>
      <c r="L8" s="17"/>
    </row>
    <row r="9" hidden="1" s="2" customFormat="1" ht="16.5" customHeight="1">
      <c r="A9" s="35"/>
      <c r="B9" s="41"/>
      <c r="C9" s="35"/>
      <c r="D9" s="35"/>
      <c r="E9" s="142" t="s">
        <v>120</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121</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24.75" customHeight="1">
      <c r="A11" s="35"/>
      <c r="B11" s="41"/>
      <c r="C11" s="35"/>
      <c r="D11" s="35"/>
      <c r="E11" s="145" t="s">
        <v>399</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12. 3. 2020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37</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38</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39</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40</v>
      </c>
      <c r="E32" s="35"/>
      <c r="F32" s="35"/>
      <c r="G32" s="35"/>
      <c r="H32" s="35"/>
      <c r="I32" s="143"/>
      <c r="J32" s="156">
        <f>ROUND(J85,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42</v>
      </c>
      <c r="G34" s="35"/>
      <c r="H34" s="35"/>
      <c r="I34" s="158" t="s">
        <v>41</v>
      </c>
      <c r="J34" s="157" t="s">
        <v>43</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44</v>
      </c>
      <c r="E35" s="141" t="s">
        <v>45</v>
      </c>
      <c r="F35" s="160">
        <f>ROUND((SUM(BE85:BE160)),  2)</f>
        <v>0</v>
      </c>
      <c r="G35" s="35"/>
      <c r="H35" s="35"/>
      <c r="I35" s="161">
        <v>0.20999999999999999</v>
      </c>
      <c r="J35" s="160">
        <f>ROUND(((SUM(BE85:BE160))*I35),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46</v>
      </c>
      <c r="F36" s="160">
        <f>ROUND((SUM(BF85:BF160)),  2)</f>
        <v>0</v>
      </c>
      <c r="G36" s="35"/>
      <c r="H36" s="35"/>
      <c r="I36" s="161">
        <v>0.14999999999999999</v>
      </c>
      <c r="J36" s="160">
        <f>ROUND(((SUM(BF85:BF160))*I36),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47</v>
      </c>
      <c r="F37" s="160">
        <f>ROUND((SUM(BG85:BG160)),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48</v>
      </c>
      <c r="F38" s="160">
        <f>ROUND((SUM(BH85:BH160)),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49</v>
      </c>
      <c r="F39" s="160">
        <f>ROUND((SUM(BI85:BI160)),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50</v>
      </c>
      <c r="E41" s="164"/>
      <c r="F41" s="164"/>
      <c r="G41" s="165" t="s">
        <v>51</v>
      </c>
      <c r="H41" s="166" t="s">
        <v>52</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123</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16.5" customHeight="1">
      <c r="A50" s="35"/>
      <c r="B50" s="36"/>
      <c r="C50" s="37"/>
      <c r="D50" s="37"/>
      <c r="E50" s="176" t="str">
        <f>E7</f>
        <v>Oprava trati v úseku Štědrá - Toužim, Otročín - Bečov</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119</v>
      </c>
      <c r="D51" s="19"/>
      <c r="E51" s="19"/>
      <c r="F51" s="19"/>
      <c r="G51" s="19"/>
      <c r="H51" s="19"/>
      <c r="I51" s="135"/>
      <c r="J51" s="19"/>
      <c r="K51" s="19"/>
      <c r="L51" s="17"/>
    </row>
    <row r="52" hidden="1" s="2" customFormat="1" ht="16.5" customHeight="1">
      <c r="A52" s="35"/>
      <c r="B52" s="36"/>
      <c r="C52" s="37"/>
      <c r="D52" s="37"/>
      <c r="E52" s="176" t="s">
        <v>120</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121</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24.75" customHeight="1">
      <c r="A54" s="35"/>
      <c r="B54" s="36"/>
      <c r="C54" s="37"/>
      <c r="D54" s="37"/>
      <c r="E54" s="66" t="str">
        <f>E11</f>
        <v>A.1.3 - Práce na přejezdech - P1820, P1821, P1822 (Sborník SŽDC 2019)</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Štědrá - Toužim, Otročín - Bečov n. T.</v>
      </c>
      <c r="G56" s="37"/>
      <c r="H56" s="37"/>
      <c r="I56" s="146" t="s">
        <v>23</v>
      </c>
      <c r="J56" s="69" t="str">
        <f>IF(J14="","",J14)</f>
        <v>12. 3. 2020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Správa železnic, s.o.; OŘ ÚNL - ST K. Vary</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Monika Roztočilová</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124</v>
      </c>
      <c r="D61" s="178"/>
      <c r="E61" s="178"/>
      <c r="F61" s="178"/>
      <c r="G61" s="178"/>
      <c r="H61" s="178"/>
      <c r="I61" s="179"/>
      <c r="J61" s="180" t="s">
        <v>125</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72</v>
      </c>
      <c r="D63" s="37"/>
      <c r="E63" s="37"/>
      <c r="F63" s="37"/>
      <c r="G63" s="37"/>
      <c r="H63" s="37"/>
      <c r="I63" s="143"/>
      <c r="J63" s="99">
        <f>J85</f>
        <v>0</v>
      </c>
      <c r="K63" s="37"/>
      <c r="L63" s="144"/>
      <c r="S63" s="35"/>
      <c r="T63" s="35"/>
      <c r="U63" s="35"/>
      <c r="V63" s="35"/>
      <c r="W63" s="35"/>
      <c r="X63" s="35"/>
      <c r="Y63" s="35"/>
      <c r="Z63" s="35"/>
      <c r="AA63" s="35"/>
      <c r="AB63" s="35"/>
      <c r="AC63" s="35"/>
      <c r="AD63" s="35"/>
      <c r="AE63" s="35"/>
      <c r="AU63" s="14" t="s">
        <v>126</v>
      </c>
    </row>
    <row r="64" hidden="1" s="2" customFormat="1" ht="21.84" customHeight="1">
      <c r="A64" s="35"/>
      <c r="B64" s="36"/>
      <c r="C64" s="37"/>
      <c r="D64" s="37"/>
      <c r="E64" s="37"/>
      <c r="F64" s="37"/>
      <c r="G64" s="37"/>
      <c r="H64" s="37"/>
      <c r="I64" s="143"/>
      <c r="J64" s="37"/>
      <c r="K64" s="37"/>
      <c r="L64" s="144"/>
      <c r="S64" s="35"/>
      <c r="T64" s="35"/>
      <c r="U64" s="35"/>
      <c r="V64" s="35"/>
      <c r="W64" s="35"/>
      <c r="X64" s="35"/>
      <c r="Y64" s="35"/>
      <c r="Z64" s="35"/>
      <c r="AA64" s="35"/>
      <c r="AB64" s="35"/>
      <c r="AC64" s="35"/>
      <c r="AD64" s="35"/>
      <c r="AE64" s="35"/>
    </row>
    <row r="65" hidden="1" s="2" customFormat="1" ht="6.96" customHeight="1">
      <c r="A65" s="35"/>
      <c r="B65" s="56"/>
      <c r="C65" s="57"/>
      <c r="D65" s="57"/>
      <c r="E65" s="57"/>
      <c r="F65" s="57"/>
      <c r="G65" s="57"/>
      <c r="H65" s="57"/>
      <c r="I65" s="172"/>
      <c r="J65" s="57"/>
      <c r="K65" s="57"/>
      <c r="L65" s="144"/>
      <c r="S65" s="35"/>
      <c r="T65" s="35"/>
      <c r="U65" s="35"/>
      <c r="V65" s="35"/>
      <c r="W65" s="35"/>
      <c r="X65" s="35"/>
      <c r="Y65" s="35"/>
      <c r="Z65" s="35"/>
      <c r="AA65" s="35"/>
      <c r="AB65" s="35"/>
      <c r="AC65" s="35"/>
      <c r="AD65" s="35"/>
      <c r="AE65" s="35"/>
    </row>
    <row r="66" hidden="1"/>
    <row r="67" hidden="1"/>
    <row r="68" hidden="1"/>
    <row r="69" s="2" customFormat="1" ht="6.96" customHeight="1">
      <c r="A69" s="35"/>
      <c r="B69" s="58"/>
      <c r="C69" s="59"/>
      <c r="D69" s="59"/>
      <c r="E69" s="59"/>
      <c r="F69" s="59"/>
      <c r="G69" s="59"/>
      <c r="H69" s="59"/>
      <c r="I69" s="175"/>
      <c r="J69" s="59"/>
      <c r="K69" s="59"/>
      <c r="L69" s="144"/>
      <c r="S69" s="35"/>
      <c r="T69" s="35"/>
      <c r="U69" s="35"/>
      <c r="V69" s="35"/>
      <c r="W69" s="35"/>
      <c r="X69" s="35"/>
      <c r="Y69" s="35"/>
      <c r="Z69" s="35"/>
      <c r="AA69" s="35"/>
      <c r="AB69" s="35"/>
      <c r="AC69" s="35"/>
      <c r="AD69" s="35"/>
      <c r="AE69" s="35"/>
    </row>
    <row r="70" s="2" customFormat="1" ht="24.96" customHeight="1">
      <c r="A70" s="35"/>
      <c r="B70" s="36"/>
      <c r="C70" s="20" t="s">
        <v>127</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16.5" customHeight="1">
      <c r="A73" s="35"/>
      <c r="B73" s="36"/>
      <c r="C73" s="37"/>
      <c r="D73" s="37"/>
      <c r="E73" s="176" t="str">
        <f>E7</f>
        <v>Oprava trati v úseku Štědrá - Toužim, Otročín - Bečov</v>
      </c>
      <c r="F73" s="29"/>
      <c r="G73" s="29"/>
      <c r="H73" s="29"/>
      <c r="I73" s="143"/>
      <c r="J73" s="37"/>
      <c r="K73" s="37"/>
      <c r="L73" s="144"/>
      <c r="S73" s="35"/>
      <c r="T73" s="35"/>
      <c r="U73" s="35"/>
      <c r="V73" s="35"/>
      <c r="W73" s="35"/>
      <c r="X73" s="35"/>
      <c r="Y73" s="35"/>
      <c r="Z73" s="35"/>
      <c r="AA73" s="35"/>
      <c r="AB73" s="35"/>
      <c r="AC73" s="35"/>
      <c r="AD73" s="35"/>
      <c r="AE73" s="35"/>
    </row>
    <row r="74" s="1" customFormat="1" ht="12" customHeight="1">
      <c r="B74" s="18"/>
      <c r="C74" s="29" t="s">
        <v>119</v>
      </c>
      <c r="D74" s="19"/>
      <c r="E74" s="19"/>
      <c r="F74" s="19"/>
      <c r="G74" s="19"/>
      <c r="H74" s="19"/>
      <c r="I74" s="135"/>
      <c r="J74" s="19"/>
      <c r="K74" s="19"/>
      <c r="L74" s="17"/>
    </row>
    <row r="75" s="2" customFormat="1" ht="16.5" customHeight="1">
      <c r="A75" s="35"/>
      <c r="B75" s="36"/>
      <c r="C75" s="37"/>
      <c r="D75" s="37"/>
      <c r="E75" s="176" t="s">
        <v>120</v>
      </c>
      <c r="F75" s="37"/>
      <c r="G75" s="37"/>
      <c r="H75" s="37"/>
      <c r="I75" s="143"/>
      <c r="J75" s="37"/>
      <c r="K75" s="37"/>
      <c r="L75" s="144"/>
      <c r="S75" s="35"/>
      <c r="T75" s="35"/>
      <c r="U75" s="35"/>
      <c r="V75" s="35"/>
      <c r="W75" s="35"/>
      <c r="X75" s="35"/>
      <c r="Y75" s="35"/>
      <c r="Z75" s="35"/>
      <c r="AA75" s="35"/>
      <c r="AB75" s="35"/>
      <c r="AC75" s="35"/>
      <c r="AD75" s="35"/>
      <c r="AE75" s="35"/>
    </row>
    <row r="76" s="2" customFormat="1" ht="12" customHeight="1">
      <c r="A76" s="35"/>
      <c r="B76" s="36"/>
      <c r="C76" s="29" t="s">
        <v>121</v>
      </c>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24.75" customHeight="1">
      <c r="A77" s="35"/>
      <c r="B77" s="36"/>
      <c r="C77" s="37"/>
      <c r="D77" s="37"/>
      <c r="E77" s="66" t="str">
        <f>E11</f>
        <v>A.1.3 - Práce na přejezdech - P1820, P1821, P1822 (Sborník SŽDC 2019)</v>
      </c>
      <c r="F77" s="37"/>
      <c r="G77" s="37"/>
      <c r="H77" s="37"/>
      <c r="I77" s="143"/>
      <c r="J77" s="37"/>
      <c r="K77" s="37"/>
      <c r="L77" s="144"/>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143"/>
      <c r="J78" s="37"/>
      <c r="K78" s="37"/>
      <c r="L78" s="144"/>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Štědrá - Toužim, Otročín - Bečov n. T.</v>
      </c>
      <c r="G79" s="37"/>
      <c r="H79" s="37"/>
      <c r="I79" s="146" t="s">
        <v>23</v>
      </c>
      <c r="J79" s="69" t="str">
        <f>IF(J14="","",J14)</f>
        <v>12. 3. 2020</v>
      </c>
      <c r="K79" s="37"/>
      <c r="L79" s="14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OŘ ÚNL - ST K. Vary</v>
      </c>
      <c r="G81" s="37"/>
      <c r="H81" s="37"/>
      <c r="I81" s="146" t="s">
        <v>33</v>
      </c>
      <c r="J81" s="33" t="str">
        <f>E23</f>
        <v xml:space="preserve"> </v>
      </c>
      <c r="K81" s="37"/>
      <c r="L81" s="144"/>
      <c r="S81" s="35"/>
      <c r="T81" s="35"/>
      <c r="U81" s="35"/>
      <c r="V81" s="35"/>
      <c r="W81" s="35"/>
      <c r="X81" s="35"/>
      <c r="Y81" s="35"/>
      <c r="Z81" s="35"/>
      <c r="AA81" s="35"/>
      <c r="AB81" s="35"/>
      <c r="AC81" s="35"/>
      <c r="AD81" s="35"/>
      <c r="AE81" s="35"/>
    </row>
    <row r="82" s="2" customFormat="1" ht="15.15" customHeight="1">
      <c r="A82" s="35"/>
      <c r="B82" s="36"/>
      <c r="C82" s="29" t="s">
        <v>31</v>
      </c>
      <c r="D82" s="37"/>
      <c r="E82" s="37"/>
      <c r="F82" s="24" t="str">
        <f>IF(E20="","",E20)</f>
        <v>Vyplň údaj</v>
      </c>
      <c r="G82" s="37"/>
      <c r="H82" s="37"/>
      <c r="I82" s="146" t="s">
        <v>36</v>
      </c>
      <c r="J82" s="33" t="str">
        <f>E26</f>
        <v>Monika Roztočilová</v>
      </c>
      <c r="K82" s="37"/>
      <c r="L82" s="144"/>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143"/>
      <c r="J83" s="37"/>
      <c r="K83" s="37"/>
      <c r="L83" s="144"/>
      <c r="S83" s="35"/>
      <c r="T83" s="35"/>
      <c r="U83" s="35"/>
      <c r="V83" s="35"/>
      <c r="W83" s="35"/>
      <c r="X83" s="35"/>
      <c r="Y83" s="35"/>
      <c r="Z83" s="35"/>
      <c r="AA83" s="35"/>
      <c r="AB83" s="35"/>
      <c r="AC83" s="35"/>
      <c r="AD83" s="35"/>
      <c r="AE83" s="35"/>
    </row>
    <row r="84" s="9" customFormat="1" ht="29.28" customHeight="1">
      <c r="A84" s="182"/>
      <c r="B84" s="183"/>
      <c r="C84" s="184" t="s">
        <v>128</v>
      </c>
      <c r="D84" s="185" t="s">
        <v>59</v>
      </c>
      <c r="E84" s="185" t="s">
        <v>55</v>
      </c>
      <c r="F84" s="185" t="s">
        <v>56</v>
      </c>
      <c r="G84" s="185" t="s">
        <v>129</v>
      </c>
      <c r="H84" s="185" t="s">
        <v>130</v>
      </c>
      <c r="I84" s="186" t="s">
        <v>131</v>
      </c>
      <c r="J84" s="185" t="s">
        <v>125</v>
      </c>
      <c r="K84" s="187" t="s">
        <v>132</v>
      </c>
      <c r="L84" s="188"/>
      <c r="M84" s="89" t="s">
        <v>19</v>
      </c>
      <c r="N84" s="90" t="s">
        <v>44</v>
      </c>
      <c r="O84" s="90" t="s">
        <v>133</v>
      </c>
      <c r="P84" s="90" t="s">
        <v>134</v>
      </c>
      <c r="Q84" s="90" t="s">
        <v>135</v>
      </c>
      <c r="R84" s="90" t="s">
        <v>136</v>
      </c>
      <c r="S84" s="90" t="s">
        <v>137</v>
      </c>
      <c r="T84" s="91" t="s">
        <v>138</v>
      </c>
      <c r="U84" s="182"/>
      <c r="V84" s="182"/>
      <c r="W84" s="182"/>
      <c r="X84" s="182"/>
      <c r="Y84" s="182"/>
      <c r="Z84" s="182"/>
      <c r="AA84" s="182"/>
      <c r="AB84" s="182"/>
      <c r="AC84" s="182"/>
      <c r="AD84" s="182"/>
      <c r="AE84" s="182"/>
    </row>
    <row r="85" s="2" customFormat="1" ht="22.8" customHeight="1">
      <c r="A85" s="35"/>
      <c r="B85" s="36"/>
      <c r="C85" s="96" t="s">
        <v>139</v>
      </c>
      <c r="D85" s="37"/>
      <c r="E85" s="37"/>
      <c r="F85" s="37"/>
      <c r="G85" s="37"/>
      <c r="H85" s="37"/>
      <c r="I85" s="143"/>
      <c r="J85" s="189">
        <f>BK85</f>
        <v>0</v>
      </c>
      <c r="K85" s="37"/>
      <c r="L85" s="41"/>
      <c r="M85" s="92"/>
      <c r="N85" s="190"/>
      <c r="O85" s="93"/>
      <c r="P85" s="191">
        <f>SUM(P86:P160)</f>
        <v>0</v>
      </c>
      <c r="Q85" s="93"/>
      <c r="R85" s="191">
        <f>SUM(R86:R160)</f>
        <v>38.309999999999995</v>
      </c>
      <c r="S85" s="93"/>
      <c r="T85" s="192">
        <f>SUM(T86:T160)</f>
        <v>0</v>
      </c>
      <c r="U85" s="35"/>
      <c r="V85" s="35"/>
      <c r="W85" s="35"/>
      <c r="X85" s="35"/>
      <c r="Y85" s="35"/>
      <c r="Z85" s="35"/>
      <c r="AA85" s="35"/>
      <c r="AB85" s="35"/>
      <c r="AC85" s="35"/>
      <c r="AD85" s="35"/>
      <c r="AE85" s="35"/>
      <c r="AT85" s="14" t="s">
        <v>73</v>
      </c>
      <c r="AU85" s="14" t="s">
        <v>126</v>
      </c>
      <c r="BK85" s="193">
        <f>SUM(BK86:BK160)</f>
        <v>0</v>
      </c>
    </row>
    <row r="86" s="2" customFormat="1" ht="21.75" customHeight="1">
      <c r="A86" s="35"/>
      <c r="B86" s="36"/>
      <c r="C86" s="194" t="s">
        <v>81</v>
      </c>
      <c r="D86" s="194" t="s">
        <v>140</v>
      </c>
      <c r="E86" s="195" t="s">
        <v>400</v>
      </c>
      <c r="F86" s="196" t="s">
        <v>401</v>
      </c>
      <c r="G86" s="197" t="s">
        <v>205</v>
      </c>
      <c r="H86" s="198">
        <v>4</v>
      </c>
      <c r="I86" s="199"/>
      <c r="J86" s="200">
        <f>ROUND(I86*H86,2)</f>
        <v>0</v>
      </c>
      <c r="K86" s="196" t="s">
        <v>144</v>
      </c>
      <c r="L86" s="41"/>
      <c r="M86" s="201" t="s">
        <v>19</v>
      </c>
      <c r="N86" s="202" t="s">
        <v>45</v>
      </c>
      <c r="O86" s="81"/>
      <c r="P86" s="203">
        <f>O86*H86</f>
        <v>0</v>
      </c>
      <c r="Q86" s="203">
        <v>0</v>
      </c>
      <c r="R86" s="203">
        <f>Q86*H86</f>
        <v>0</v>
      </c>
      <c r="S86" s="203">
        <v>0</v>
      </c>
      <c r="T86" s="204">
        <f>S86*H86</f>
        <v>0</v>
      </c>
      <c r="U86" s="35"/>
      <c r="V86" s="35"/>
      <c r="W86" s="35"/>
      <c r="X86" s="35"/>
      <c r="Y86" s="35"/>
      <c r="Z86" s="35"/>
      <c r="AA86" s="35"/>
      <c r="AB86" s="35"/>
      <c r="AC86" s="35"/>
      <c r="AD86" s="35"/>
      <c r="AE86" s="35"/>
      <c r="AR86" s="205" t="s">
        <v>145</v>
      </c>
      <c r="AT86" s="205" t="s">
        <v>140</v>
      </c>
      <c r="AU86" s="205" t="s">
        <v>74</v>
      </c>
      <c r="AY86" s="14" t="s">
        <v>146</v>
      </c>
      <c r="BE86" s="206">
        <f>IF(N86="základní",J86,0)</f>
        <v>0</v>
      </c>
      <c r="BF86" s="206">
        <f>IF(N86="snížená",J86,0)</f>
        <v>0</v>
      </c>
      <c r="BG86" s="206">
        <f>IF(N86="zákl. přenesená",J86,0)</f>
        <v>0</v>
      </c>
      <c r="BH86" s="206">
        <f>IF(N86="sníž. přenesená",J86,0)</f>
        <v>0</v>
      </c>
      <c r="BI86" s="206">
        <f>IF(N86="nulová",J86,0)</f>
        <v>0</v>
      </c>
      <c r="BJ86" s="14" t="s">
        <v>81</v>
      </c>
      <c r="BK86" s="206">
        <f>ROUND(I86*H86,2)</f>
        <v>0</v>
      </c>
      <c r="BL86" s="14" t="s">
        <v>145</v>
      </c>
      <c r="BM86" s="205" t="s">
        <v>402</v>
      </c>
    </row>
    <row r="87" s="2" customFormat="1">
      <c r="A87" s="35"/>
      <c r="B87" s="36"/>
      <c r="C87" s="37"/>
      <c r="D87" s="207" t="s">
        <v>148</v>
      </c>
      <c r="E87" s="37"/>
      <c r="F87" s="208" t="s">
        <v>403</v>
      </c>
      <c r="G87" s="37"/>
      <c r="H87" s="37"/>
      <c r="I87" s="143"/>
      <c r="J87" s="37"/>
      <c r="K87" s="37"/>
      <c r="L87" s="41"/>
      <c r="M87" s="209"/>
      <c r="N87" s="210"/>
      <c r="O87" s="81"/>
      <c r="P87" s="81"/>
      <c r="Q87" s="81"/>
      <c r="R87" s="81"/>
      <c r="S87" s="81"/>
      <c r="T87" s="82"/>
      <c r="U87" s="35"/>
      <c r="V87" s="35"/>
      <c r="W87" s="35"/>
      <c r="X87" s="35"/>
      <c r="Y87" s="35"/>
      <c r="Z87" s="35"/>
      <c r="AA87" s="35"/>
      <c r="AB87" s="35"/>
      <c r="AC87" s="35"/>
      <c r="AD87" s="35"/>
      <c r="AE87" s="35"/>
      <c r="AT87" s="14" t="s">
        <v>148</v>
      </c>
      <c r="AU87" s="14" t="s">
        <v>74</v>
      </c>
    </row>
    <row r="88" s="2" customFormat="1">
      <c r="A88" s="35"/>
      <c r="B88" s="36"/>
      <c r="C88" s="37"/>
      <c r="D88" s="207" t="s">
        <v>150</v>
      </c>
      <c r="E88" s="37"/>
      <c r="F88" s="211" t="s">
        <v>404</v>
      </c>
      <c r="G88" s="37"/>
      <c r="H88" s="37"/>
      <c r="I88" s="143"/>
      <c r="J88" s="37"/>
      <c r="K88" s="37"/>
      <c r="L88" s="41"/>
      <c r="M88" s="209"/>
      <c r="N88" s="210"/>
      <c r="O88" s="81"/>
      <c r="P88" s="81"/>
      <c r="Q88" s="81"/>
      <c r="R88" s="81"/>
      <c r="S88" s="81"/>
      <c r="T88" s="82"/>
      <c r="U88" s="35"/>
      <c r="V88" s="35"/>
      <c r="W88" s="35"/>
      <c r="X88" s="35"/>
      <c r="Y88" s="35"/>
      <c r="Z88" s="35"/>
      <c r="AA88" s="35"/>
      <c r="AB88" s="35"/>
      <c r="AC88" s="35"/>
      <c r="AD88" s="35"/>
      <c r="AE88" s="35"/>
      <c r="AT88" s="14" t="s">
        <v>150</v>
      </c>
      <c r="AU88" s="14" t="s">
        <v>74</v>
      </c>
    </row>
    <row r="89" s="2" customFormat="1" ht="21.75" customHeight="1">
      <c r="A89" s="35"/>
      <c r="B89" s="36"/>
      <c r="C89" s="194" t="s">
        <v>83</v>
      </c>
      <c r="D89" s="194" t="s">
        <v>140</v>
      </c>
      <c r="E89" s="195" t="s">
        <v>405</v>
      </c>
      <c r="F89" s="196" t="s">
        <v>406</v>
      </c>
      <c r="G89" s="197" t="s">
        <v>238</v>
      </c>
      <c r="H89" s="198">
        <v>14.58</v>
      </c>
      <c r="I89" s="199"/>
      <c r="J89" s="200">
        <f>ROUND(I89*H89,2)</f>
        <v>0</v>
      </c>
      <c r="K89" s="196" t="s">
        <v>144</v>
      </c>
      <c r="L89" s="41"/>
      <c r="M89" s="201" t="s">
        <v>19</v>
      </c>
      <c r="N89" s="202" t="s">
        <v>45</v>
      </c>
      <c r="O89" s="81"/>
      <c r="P89" s="203">
        <f>O89*H89</f>
        <v>0</v>
      </c>
      <c r="Q89" s="203">
        <v>0</v>
      </c>
      <c r="R89" s="203">
        <f>Q89*H89</f>
        <v>0</v>
      </c>
      <c r="S89" s="203">
        <v>0</v>
      </c>
      <c r="T89" s="204">
        <f>S89*H89</f>
        <v>0</v>
      </c>
      <c r="U89" s="35"/>
      <c r="V89" s="35"/>
      <c r="W89" s="35"/>
      <c r="X89" s="35"/>
      <c r="Y89" s="35"/>
      <c r="Z89" s="35"/>
      <c r="AA89" s="35"/>
      <c r="AB89" s="35"/>
      <c r="AC89" s="35"/>
      <c r="AD89" s="35"/>
      <c r="AE89" s="35"/>
      <c r="AR89" s="205" t="s">
        <v>145</v>
      </c>
      <c r="AT89" s="205" t="s">
        <v>140</v>
      </c>
      <c r="AU89" s="205" t="s">
        <v>74</v>
      </c>
      <c r="AY89" s="14" t="s">
        <v>146</v>
      </c>
      <c r="BE89" s="206">
        <f>IF(N89="základní",J89,0)</f>
        <v>0</v>
      </c>
      <c r="BF89" s="206">
        <f>IF(N89="snížená",J89,0)</f>
        <v>0</v>
      </c>
      <c r="BG89" s="206">
        <f>IF(N89="zákl. přenesená",J89,0)</f>
        <v>0</v>
      </c>
      <c r="BH89" s="206">
        <f>IF(N89="sníž. přenesená",J89,0)</f>
        <v>0</v>
      </c>
      <c r="BI89" s="206">
        <f>IF(N89="nulová",J89,0)</f>
        <v>0</v>
      </c>
      <c r="BJ89" s="14" t="s">
        <v>81</v>
      </c>
      <c r="BK89" s="206">
        <f>ROUND(I89*H89,2)</f>
        <v>0</v>
      </c>
      <c r="BL89" s="14" t="s">
        <v>145</v>
      </c>
      <c r="BM89" s="205" t="s">
        <v>407</v>
      </c>
    </row>
    <row r="90" s="2" customFormat="1">
      <c r="A90" s="35"/>
      <c r="B90" s="36"/>
      <c r="C90" s="37"/>
      <c r="D90" s="207" t="s">
        <v>148</v>
      </c>
      <c r="E90" s="37"/>
      <c r="F90" s="208" t="s">
        <v>408</v>
      </c>
      <c r="G90" s="37"/>
      <c r="H90" s="37"/>
      <c r="I90" s="143"/>
      <c r="J90" s="37"/>
      <c r="K90" s="37"/>
      <c r="L90" s="41"/>
      <c r="M90" s="209"/>
      <c r="N90" s="210"/>
      <c r="O90" s="81"/>
      <c r="P90" s="81"/>
      <c r="Q90" s="81"/>
      <c r="R90" s="81"/>
      <c r="S90" s="81"/>
      <c r="T90" s="82"/>
      <c r="U90" s="35"/>
      <c r="V90" s="35"/>
      <c r="W90" s="35"/>
      <c r="X90" s="35"/>
      <c r="Y90" s="35"/>
      <c r="Z90" s="35"/>
      <c r="AA90" s="35"/>
      <c r="AB90" s="35"/>
      <c r="AC90" s="35"/>
      <c r="AD90" s="35"/>
      <c r="AE90" s="35"/>
      <c r="AT90" s="14" t="s">
        <v>148</v>
      </c>
      <c r="AU90" s="14" t="s">
        <v>74</v>
      </c>
    </row>
    <row r="91" s="10" customFormat="1">
      <c r="A91" s="10"/>
      <c r="B91" s="212"/>
      <c r="C91" s="213"/>
      <c r="D91" s="207" t="s">
        <v>188</v>
      </c>
      <c r="E91" s="214" t="s">
        <v>19</v>
      </c>
      <c r="F91" s="215" t="s">
        <v>409</v>
      </c>
      <c r="G91" s="213"/>
      <c r="H91" s="216">
        <v>2.0800000000000001</v>
      </c>
      <c r="I91" s="217"/>
      <c r="J91" s="213"/>
      <c r="K91" s="213"/>
      <c r="L91" s="218"/>
      <c r="M91" s="219"/>
      <c r="N91" s="220"/>
      <c r="O91" s="220"/>
      <c r="P91" s="220"/>
      <c r="Q91" s="220"/>
      <c r="R91" s="220"/>
      <c r="S91" s="220"/>
      <c r="T91" s="221"/>
      <c r="U91" s="10"/>
      <c r="V91" s="10"/>
      <c r="W91" s="10"/>
      <c r="X91" s="10"/>
      <c r="Y91" s="10"/>
      <c r="Z91" s="10"/>
      <c r="AA91" s="10"/>
      <c r="AB91" s="10"/>
      <c r="AC91" s="10"/>
      <c r="AD91" s="10"/>
      <c r="AE91" s="10"/>
      <c r="AT91" s="222" t="s">
        <v>188</v>
      </c>
      <c r="AU91" s="222" t="s">
        <v>74</v>
      </c>
      <c r="AV91" s="10" t="s">
        <v>83</v>
      </c>
      <c r="AW91" s="10" t="s">
        <v>35</v>
      </c>
      <c r="AX91" s="10" t="s">
        <v>74</v>
      </c>
      <c r="AY91" s="222" t="s">
        <v>146</v>
      </c>
    </row>
    <row r="92" s="10" customFormat="1">
      <c r="A92" s="10"/>
      <c r="B92" s="212"/>
      <c r="C92" s="213"/>
      <c r="D92" s="207" t="s">
        <v>188</v>
      </c>
      <c r="E92" s="214" t="s">
        <v>19</v>
      </c>
      <c r="F92" s="215" t="s">
        <v>410</v>
      </c>
      <c r="G92" s="213"/>
      <c r="H92" s="216">
        <v>12.5</v>
      </c>
      <c r="I92" s="217"/>
      <c r="J92" s="213"/>
      <c r="K92" s="213"/>
      <c r="L92" s="218"/>
      <c r="M92" s="219"/>
      <c r="N92" s="220"/>
      <c r="O92" s="220"/>
      <c r="P92" s="220"/>
      <c r="Q92" s="220"/>
      <c r="R92" s="220"/>
      <c r="S92" s="220"/>
      <c r="T92" s="221"/>
      <c r="U92" s="10"/>
      <c r="V92" s="10"/>
      <c r="W92" s="10"/>
      <c r="X92" s="10"/>
      <c r="Y92" s="10"/>
      <c r="Z92" s="10"/>
      <c r="AA92" s="10"/>
      <c r="AB92" s="10"/>
      <c r="AC92" s="10"/>
      <c r="AD92" s="10"/>
      <c r="AE92" s="10"/>
      <c r="AT92" s="222" t="s">
        <v>188</v>
      </c>
      <c r="AU92" s="222" t="s">
        <v>74</v>
      </c>
      <c r="AV92" s="10" t="s">
        <v>83</v>
      </c>
      <c r="AW92" s="10" t="s">
        <v>35</v>
      </c>
      <c r="AX92" s="10" t="s">
        <v>74</v>
      </c>
      <c r="AY92" s="222" t="s">
        <v>146</v>
      </c>
    </row>
    <row r="93" s="11" customFormat="1">
      <c r="A93" s="11"/>
      <c r="B93" s="223"/>
      <c r="C93" s="224"/>
      <c r="D93" s="207" t="s">
        <v>188</v>
      </c>
      <c r="E93" s="225" t="s">
        <v>19</v>
      </c>
      <c r="F93" s="226" t="s">
        <v>242</v>
      </c>
      <c r="G93" s="224"/>
      <c r="H93" s="227">
        <v>14.58</v>
      </c>
      <c r="I93" s="228"/>
      <c r="J93" s="224"/>
      <c r="K93" s="224"/>
      <c r="L93" s="229"/>
      <c r="M93" s="230"/>
      <c r="N93" s="231"/>
      <c r="O93" s="231"/>
      <c r="P93" s="231"/>
      <c r="Q93" s="231"/>
      <c r="R93" s="231"/>
      <c r="S93" s="231"/>
      <c r="T93" s="232"/>
      <c r="U93" s="11"/>
      <c r="V93" s="11"/>
      <c r="W93" s="11"/>
      <c r="X93" s="11"/>
      <c r="Y93" s="11"/>
      <c r="Z93" s="11"/>
      <c r="AA93" s="11"/>
      <c r="AB93" s="11"/>
      <c r="AC93" s="11"/>
      <c r="AD93" s="11"/>
      <c r="AE93" s="11"/>
      <c r="AT93" s="233" t="s">
        <v>188</v>
      </c>
      <c r="AU93" s="233" t="s">
        <v>74</v>
      </c>
      <c r="AV93" s="11" t="s">
        <v>145</v>
      </c>
      <c r="AW93" s="11" t="s">
        <v>35</v>
      </c>
      <c r="AX93" s="11" t="s">
        <v>81</v>
      </c>
      <c r="AY93" s="233" t="s">
        <v>146</v>
      </c>
    </row>
    <row r="94" s="2" customFormat="1" ht="21.75" customHeight="1">
      <c r="A94" s="35"/>
      <c r="B94" s="36"/>
      <c r="C94" s="194" t="s">
        <v>157</v>
      </c>
      <c r="D94" s="194" t="s">
        <v>140</v>
      </c>
      <c r="E94" s="195" t="s">
        <v>411</v>
      </c>
      <c r="F94" s="196" t="s">
        <v>412</v>
      </c>
      <c r="G94" s="197" t="s">
        <v>205</v>
      </c>
      <c r="H94" s="198">
        <v>24</v>
      </c>
      <c r="I94" s="199"/>
      <c r="J94" s="200">
        <f>ROUND(I94*H94,2)</f>
        <v>0</v>
      </c>
      <c r="K94" s="196" t="s">
        <v>144</v>
      </c>
      <c r="L94" s="41"/>
      <c r="M94" s="201" t="s">
        <v>19</v>
      </c>
      <c r="N94" s="202" t="s">
        <v>45</v>
      </c>
      <c r="O94" s="81"/>
      <c r="P94" s="203">
        <f>O94*H94</f>
        <v>0</v>
      </c>
      <c r="Q94" s="203">
        <v>0</v>
      </c>
      <c r="R94" s="203">
        <f>Q94*H94</f>
        <v>0</v>
      </c>
      <c r="S94" s="203">
        <v>0</v>
      </c>
      <c r="T94" s="204">
        <f>S94*H94</f>
        <v>0</v>
      </c>
      <c r="U94" s="35"/>
      <c r="V94" s="35"/>
      <c r="W94" s="35"/>
      <c r="X94" s="35"/>
      <c r="Y94" s="35"/>
      <c r="Z94" s="35"/>
      <c r="AA94" s="35"/>
      <c r="AB94" s="35"/>
      <c r="AC94" s="35"/>
      <c r="AD94" s="35"/>
      <c r="AE94" s="35"/>
      <c r="AR94" s="205" t="s">
        <v>145</v>
      </c>
      <c r="AT94" s="205" t="s">
        <v>140</v>
      </c>
      <c r="AU94" s="205" t="s">
        <v>74</v>
      </c>
      <c r="AY94" s="14" t="s">
        <v>146</v>
      </c>
      <c r="BE94" s="206">
        <f>IF(N94="základní",J94,0)</f>
        <v>0</v>
      </c>
      <c r="BF94" s="206">
        <f>IF(N94="snížená",J94,0)</f>
        <v>0</v>
      </c>
      <c r="BG94" s="206">
        <f>IF(N94="zákl. přenesená",J94,0)</f>
        <v>0</v>
      </c>
      <c r="BH94" s="206">
        <f>IF(N94="sníž. přenesená",J94,0)</f>
        <v>0</v>
      </c>
      <c r="BI94" s="206">
        <f>IF(N94="nulová",J94,0)</f>
        <v>0</v>
      </c>
      <c r="BJ94" s="14" t="s">
        <v>81</v>
      </c>
      <c r="BK94" s="206">
        <f>ROUND(I94*H94,2)</f>
        <v>0</v>
      </c>
      <c r="BL94" s="14" t="s">
        <v>145</v>
      </c>
      <c r="BM94" s="205" t="s">
        <v>413</v>
      </c>
    </row>
    <row r="95" s="2" customFormat="1">
      <c r="A95" s="35"/>
      <c r="B95" s="36"/>
      <c r="C95" s="37"/>
      <c r="D95" s="207" t="s">
        <v>148</v>
      </c>
      <c r="E95" s="37"/>
      <c r="F95" s="208" t="s">
        <v>414</v>
      </c>
      <c r="G95" s="37"/>
      <c r="H95" s="37"/>
      <c r="I95" s="143"/>
      <c r="J95" s="37"/>
      <c r="K95" s="37"/>
      <c r="L95" s="41"/>
      <c r="M95" s="209"/>
      <c r="N95" s="210"/>
      <c r="O95" s="81"/>
      <c r="P95" s="81"/>
      <c r="Q95" s="81"/>
      <c r="R95" s="81"/>
      <c r="S95" s="81"/>
      <c r="T95" s="82"/>
      <c r="U95" s="35"/>
      <c r="V95" s="35"/>
      <c r="W95" s="35"/>
      <c r="X95" s="35"/>
      <c r="Y95" s="35"/>
      <c r="Z95" s="35"/>
      <c r="AA95" s="35"/>
      <c r="AB95" s="35"/>
      <c r="AC95" s="35"/>
      <c r="AD95" s="35"/>
      <c r="AE95" s="35"/>
      <c r="AT95" s="14" t="s">
        <v>148</v>
      </c>
      <c r="AU95" s="14" t="s">
        <v>74</v>
      </c>
    </row>
    <row r="96" s="2" customFormat="1">
      <c r="A96" s="35"/>
      <c r="B96" s="36"/>
      <c r="C96" s="37"/>
      <c r="D96" s="207" t="s">
        <v>150</v>
      </c>
      <c r="E96" s="37"/>
      <c r="F96" s="211" t="s">
        <v>415</v>
      </c>
      <c r="G96" s="37"/>
      <c r="H96" s="37"/>
      <c r="I96" s="143"/>
      <c r="J96" s="37"/>
      <c r="K96" s="37"/>
      <c r="L96" s="41"/>
      <c r="M96" s="209"/>
      <c r="N96" s="210"/>
      <c r="O96" s="81"/>
      <c r="P96" s="81"/>
      <c r="Q96" s="81"/>
      <c r="R96" s="81"/>
      <c r="S96" s="81"/>
      <c r="T96" s="82"/>
      <c r="U96" s="35"/>
      <c r="V96" s="35"/>
      <c r="W96" s="35"/>
      <c r="X96" s="35"/>
      <c r="Y96" s="35"/>
      <c r="Z96" s="35"/>
      <c r="AA96" s="35"/>
      <c r="AB96" s="35"/>
      <c r="AC96" s="35"/>
      <c r="AD96" s="35"/>
      <c r="AE96" s="35"/>
      <c r="AT96" s="14" t="s">
        <v>150</v>
      </c>
      <c r="AU96" s="14" t="s">
        <v>74</v>
      </c>
    </row>
    <row r="97" s="2" customFormat="1" ht="21.75" customHeight="1">
      <c r="A97" s="35"/>
      <c r="B97" s="36"/>
      <c r="C97" s="194" t="s">
        <v>145</v>
      </c>
      <c r="D97" s="194" t="s">
        <v>140</v>
      </c>
      <c r="E97" s="195" t="s">
        <v>416</v>
      </c>
      <c r="F97" s="196" t="s">
        <v>417</v>
      </c>
      <c r="G97" s="197" t="s">
        <v>143</v>
      </c>
      <c r="H97" s="198">
        <v>10</v>
      </c>
      <c r="I97" s="199"/>
      <c r="J97" s="200">
        <f>ROUND(I97*H97,2)</f>
        <v>0</v>
      </c>
      <c r="K97" s="196" t="s">
        <v>144</v>
      </c>
      <c r="L97" s="41"/>
      <c r="M97" s="201" t="s">
        <v>19</v>
      </c>
      <c r="N97" s="202" t="s">
        <v>45</v>
      </c>
      <c r="O97" s="81"/>
      <c r="P97" s="203">
        <f>O97*H97</f>
        <v>0</v>
      </c>
      <c r="Q97" s="203">
        <v>0</v>
      </c>
      <c r="R97" s="203">
        <f>Q97*H97</f>
        <v>0</v>
      </c>
      <c r="S97" s="203">
        <v>0</v>
      </c>
      <c r="T97" s="204">
        <f>S97*H97</f>
        <v>0</v>
      </c>
      <c r="U97" s="35"/>
      <c r="V97" s="35"/>
      <c r="W97" s="35"/>
      <c r="X97" s="35"/>
      <c r="Y97" s="35"/>
      <c r="Z97" s="35"/>
      <c r="AA97" s="35"/>
      <c r="AB97" s="35"/>
      <c r="AC97" s="35"/>
      <c r="AD97" s="35"/>
      <c r="AE97" s="35"/>
      <c r="AR97" s="205" t="s">
        <v>145</v>
      </c>
      <c r="AT97" s="205" t="s">
        <v>140</v>
      </c>
      <c r="AU97" s="205" t="s">
        <v>74</v>
      </c>
      <c r="AY97" s="14" t="s">
        <v>146</v>
      </c>
      <c r="BE97" s="206">
        <f>IF(N97="základní",J97,0)</f>
        <v>0</v>
      </c>
      <c r="BF97" s="206">
        <f>IF(N97="snížená",J97,0)</f>
        <v>0</v>
      </c>
      <c r="BG97" s="206">
        <f>IF(N97="zákl. přenesená",J97,0)</f>
        <v>0</v>
      </c>
      <c r="BH97" s="206">
        <f>IF(N97="sníž. přenesená",J97,0)</f>
        <v>0</v>
      </c>
      <c r="BI97" s="206">
        <f>IF(N97="nulová",J97,0)</f>
        <v>0</v>
      </c>
      <c r="BJ97" s="14" t="s">
        <v>81</v>
      </c>
      <c r="BK97" s="206">
        <f>ROUND(I97*H97,2)</f>
        <v>0</v>
      </c>
      <c r="BL97" s="14" t="s">
        <v>145</v>
      </c>
      <c r="BM97" s="205" t="s">
        <v>418</v>
      </c>
    </row>
    <row r="98" s="2" customFormat="1">
      <c r="A98" s="35"/>
      <c r="B98" s="36"/>
      <c r="C98" s="37"/>
      <c r="D98" s="207" t="s">
        <v>148</v>
      </c>
      <c r="E98" s="37"/>
      <c r="F98" s="208" t="s">
        <v>419</v>
      </c>
      <c r="G98" s="37"/>
      <c r="H98" s="37"/>
      <c r="I98" s="143"/>
      <c r="J98" s="37"/>
      <c r="K98" s="37"/>
      <c r="L98" s="41"/>
      <c r="M98" s="209"/>
      <c r="N98" s="210"/>
      <c r="O98" s="81"/>
      <c r="P98" s="81"/>
      <c r="Q98" s="81"/>
      <c r="R98" s="81"/>
      <c r="S98" s="81"/>
      <c r="T98" s="82"/>
      <c r="U98" s="35"/>
      <c r="V98" s="35"/>
      <c r="W98" s="35"/>
      <c r="X98" s="35"/>
      <c r="Y98" s="35"/>
      <c r="Z98" s="35"/>
      <c r="AA98" s="35"/>
      <c r="AB98" s="35"/>
      <c r="AC98" s="35"/>
      <c r="AD98" s="35"/>
      <c r="AE98" s="35"/>
      <c r="AT98" s="14" t="s">
        <v>148</v>
      </c>
      <c r="AU98" s="14" t="s">
        <v>74</v>
      </c>
    </row>
    <row r="99" s="2" customFormat="1">
      <c r="A99" s="35"/>
      <c r="B99" s="36"/>
      <c r="C99" s="37"/>
      <c r="D99" s="207" t="s">
        <v>150</v>
      </c>
      <c r="E99" s="37"/>
      <c r="F99" s="211" t="s">
        <v>420</v>
      </c>
      <c r="G99" s="37"/>
      <c r="H99" s="37"/>
      <c r="I99" s="143"/>
      <c r="J99" s="37"/>
      <c r="K99" s="37"/>
      <c r="L99" s="41"/>
      <c r="M99" s="209"/>
      <c r="N99" s="210"/>
      <c r="O99" s="81"/>
      <c r="P99" s="81"/>
      <c r="Q99" s="81"/>
      <c r="R99" s="81"/>
      <c r="S99" s="81"/>
      <c r="T99" s="82"/>
      <c r="U99" s="35"/>
      <c r="V99" s="35"/>
      <c r="W99" s="35"/>
      <c r="X99" s="35"/>
      <c r="Y99" s="35"/>
      <c r="Z99" s="35"/>
      <c r="AA99" s="35"/>
      <c r="AB99" s="35"/>
      <c r="AC99" s="35"/>
      <c r="AD99" s="35"/>
      <c r="AE99" s="35"/>
      <c r="AT99" s="14" t="s">
        <v>150</v>
      </c>
      <c r="AU99" s="14" t="s">
        <v>74</v>
      </c>
    </row>
    <row r="100" s="2" customFormat="1" ht="21.75" customHeight="1">
      <c r="A100" s="35"/>
      <c r="B100" s="36"/>
      <c r="C100" s="194" t="s">
        <v>170</v>
      </c>
      <c r="D100" s="194" t="s">
        <v>140</v>
      </c>
      <c r="E100" s="195" t="s">
        <v>421</v>
      </c>
      <c r="F100" s="196" t="s">
        <v>422</v>
      </c>
      <c r="G100" s="197" t="s">
        <v>143</v>
      </c>
      <c r="H100" s="198">
        <v>2</v>
      </c>
      <c r="I100" s="199"/>
      <c r="J100" s="200">
        <f>ROUND(I100*H100,2)</f>
        <v>0</v>
      </c>
      <c r="K100" s="196" t="s">
        <v>144</v>
      </c>
      <c r="L100" s="41"/>
      <c r="M100" s="201" t="s">
        <v>19</v>
      </c>
      <c r="N100" s="202" t="s">
        <v>45</v>
      </c>
      <c r="O100" s="81"/>
      <c r="P100" s="203">
        <f>O100*H100</f>
        <v>0</v>
      </c>
      <c r="Q100" s="203">
        <v>0</v>
      </c>
      <c r="R100" s="203">
        <f>Q100*H100</f>
        <v>0</v>
      </c>
      <c r="S100" s="203">
        <v>0</v>
      </c>
      <c r="T100" s="204">
        <f>S100*H100</f>
        <v>0</v>
      </c>
      <c r="U100" s="35"/>
      <c r="V100" s="35"/>
      <c r="W100" s="35"/>
      <c r="X100" s="35"/>
      <c r="Y100" s="35"/>
      <c r="Z100" s="35"/>
      <c r="AA100" s="35"/>
      <c r="AB100" s="35"/>
      <c r="AC100" s="35"/>
      <c r="AD100" s="35"/>
      <c r="AE100" s="35"/>
      <c r="AR100" s="205" t="s">
        <v>145</v>
      </c>
      <c r="AT100" s="205" t="s">
        <v>140</v>
      </c>
      <c r="AU100" s="205" t="s">
        <v>74</v>
      </c>
      <c r="AY100" s="14" t="s">
        <v>146</v>
      </c>
      <c r="BE100" s="206">
        <f>IF(N100="základní",J100,0)</f>
        <v>0</v>
      </c>
      <c r="BF100" s="206">
        <f>IF(N100="snížená",J100,0)</f>
        <v>0</v>
      </c>
      <c r="BG100" s="206">
        <f>IF(N100="zákl. přenesená",J100,0)</f>
        <v>0</v>
      </c>
      <c r="BH100" s="206">
        <f>IF(N100="sníž. přenesená",J100,0)</f>
        <v>0</v>
      </c>
      <c r="BI100" s="206">
        <f>IF(N100="nulová",J100,0)</f>
        <v>0</v>
      </c>
      <c r="BJ100" s="14" t="s">
        <v>81</v>
      </c>
      <c r="BK100" s="206">
        <f>ROUND(I100*H100,2)</f>
        <v>0</v>
      </c>
      <c r="BL100" s="14" t="s">
        <v>145</v>
      </c>
      <c r="BM100" s="205" t="s">
        <v>423</v>
      </c>
    </row>
    <row r="101" s="2" customFormat="1">
      <c r="A101" s="35"/>
      <c r="B101" s="36"/>
      <c r="C101" s="37"/>
      <c r="D101" s="207" t="s">
        <v>148</v>
      </c>
      <c r="E101" s="37"/>
      <c r="F101" s="208" t="s">
        <v>424</v>
      </c>
      <c r="G101" s="37"/>
      <c r="H101" s="37"/>
      <c r="I101" s="143"/>
      <c r="J101" s="37"/>
      <c r="K101" s="37"/>
      <c r="L101" s="41"/>
      <c r="M101" s="209"/>
      <c r="N101" s="210"/>
      <c r="O101" s="81"/>
      <c r="P101" s="81"/>
      <c r="Q101" s="81"/>
      <c r="R101" s="81"/>
      <c r="S101" s="81"/>
      <c r="T101" s="82"/>
      <c r="U101" s="35"/>
      <c r="V101" s="35"/>
      <c r="W101" s="35"/>
      <c r="X101" s="35"/>
      <c r="Y101" s="35"/>
      <c r="Z101" s="35"/>
      <c r="AA101" s="35"/>
      <c r="AB101" s="35"/>
      <c r="AC101" s="35"/>
      <c r="AD101" s="35"/>
      <c r="AE101" s="35"/>
      <c r="AT101" s="14" t="s">
        <v>148</v>
      </c>
      <c r="AU101" s="14" t="s">
        <v>74</v>
      </c>
    </row>
    <row r="102" s="2" customFormat="1">
      <c r="A102" s="35"/>
      <c r="B102" s="36"/>
      <c r="C102" s="37"/>
      <c r="D102" s="207" t="s">
        <v>150</v>
      </c>
      <c r="E102" s="37"/>
      <c r="F102" s="211" t="s">
        <v>425</v>
      </c>
      <c r="G102" s="37"/>
      <c r="H102" s="37"/>
      <c r="I102" s="143"/>
      <c r="J102" s="37"/>
      <c r="K102" s="37"/>
      <c r="L102" s="41"/>
      <c r="M102" s="209"/>
      <c r="N102" s="210"/>
      <c r="O102" s="81"/>
      <c r="P102" s="81"/>
      <c r="Q102" s="81"/>
      <c r="R102" s="81"/>
      <c r="S102" s="81"/>
      <c r="T102" s="82"/>
      <c r="U102" s="35"/>
      <c r="V102" s="35"/>
      <c r="W102" s="35"/>
      <c r="X102" s="35"/>
      <c r="Y102" s="35"/>
      <c r="Z102" s="35"/>
      <c r="AA102" s="35"/>
      <c r="AB102" s="35"/>
      <c r="AC102" s="35"/>
      <c r="AD102" s="35"/>
      <c r="AE102" s="35"/>
      <c r="AT102" s="14" t="s">
        <v>150</v>
      </c>
      <c r="AU102" s="14" t="s">
        <v>74</v>
      </c>
    </row>
    <row r="103" s="2" customFormat="1" ht="21.75" customHeight="1">
      <c r="A103" s="35"/>
      <c r="B103" s="36"/>
      <c r="C103" s="194" t="s">
        <v>175</v>
      </c>
      <c r="D103" s="194" t="s">
        <v>140</v>
      </c>
      <c r="E103" s="195" t="s">
        <v>426</v>
      </c>
      <c r="F103" s="196" t="s">
        <v>427</v>
      </c>
      <c r="G103" s="197" t="s">
        <v>185</v>
      </c>
      <c r="H103" s="198">
        <v>12</v>
      </c>
      <c r="I103" s="199"/>
      <c r="J103" s="200">
        <f>ROUND(I103*H103,2)</f>
        <v>0</v>
      </c>
      <c r="K103" s="196" t="s">
        <v>144</v>
      </c>
      <c r="L103" s="41"/>
      <c r="M103" s="201" t="s">
        <v>19</v>
      </c>
      <c r="N103" s="202" t="s">
        <v>45</v>
      </c>
      <c r="O103" s="81"/>
      <c r="P103" s="203">
        <f>O103*H103</f>
        <v>0</v>
      </c>
      <c r="Q103" s="203">
        <v>0</v>
      </c>
      <c r="R103" s="203">
        <f>Q103*H103</f>
        <v>0</v>
      </c>
      <c r="S103" s="203">
        <v>0</v>
      </c>
      <c r="T103" s="204">
        <f>S103*H103</f>
        <v>0</v>
      </c>
      <c r="U103" s="35"/>
      <c r="V103" s="35"/>
      <c r="W103" s="35"/>
      <c r="X103" s="35"/>
      <c r="Y103" s="35"/>
      <c r="Z103" s="35"/>
      <c r="AA103" s="35"/>
      <c r="AB103" s="35"/>
      <c r="AC103" s="35"/>
      <c r="AD103" s="35"/>
      <c r="AE103" s="35"/>
      <c r="AR103" s="205" t="s">
        <v>145</v>
      </c>
      <c r="AT103" s="205" t="s">
        <v>140</v>
      </c>
      <c r="AU103" s="205" t="s">
        <v>74</v>
      </c>
      <c r="AY103" s="14" t="s">
        <v>146</v>
      </c>
      <c r="BE103" s="206">
        <f>IF(N103="základní",J103,0)</f>
        <v>0</v>
      </c>
      <c r="BF103" s="206">
        <f>IF(N103="snížená",J103,0)</f>
        <v>0</v>
      </c>
      <c r="BG103" s="206">
        <f>IF(N103="zákl. přenesená",J103,0)</f>
        <v>0</v>
      </c>
      <c r="BH103" s="206">
        <f>IF(N103="sníž. přenesená",J103,0)</f>
        <v>0</v>
      </c>
      <c r="BI103" s="206">
        <f>IF(N103="nulová",J103,0)</f>
        <v>0</v>
      </c>
      <c r="BJ103" s="14" t="s">
        <v>81</v>
      </c>
      <c r="BK103" s="206">
        <f>ROUND(I103*H103,2)</f>
        <v>0</v>
      </c>
      <c r="BL103" s="14" t="s">
        <v>145</v>
      </c>
      <c r="BM103" s="205" t="s">
        <v>428</v>
      </c>
    </row>
    <row r="104" s="2" customFormat="1">
      <c r="A104" s="35"/>
      <c r="B104" s="36"/>
      <c r="C104" s="37"/>
      <c r="D104" s="207" t="s">
        <v>148</v>
      </c>
      <c r="E104" s="37"/>
      <c r="F104" s="208" t="s">
        <v>429</v>
      </c>
      <c r="G104" s="37"/>
      <c r="H104" s="37"/>
      <c r="I104" s="143"/>
      <c r="J104" s="37"/>
      <c r="K104" s="37"/>
      <c r="L104" s="41"/>
      <c r="M104" s="209"/>
      <c r="N104" s="210"/>
      <c r="O104" s="81"/>
      <c r="P104" s="81"/>
      <c r="Q104" s="81"/>
      <c r="R104" s="81"/>
      <c r="S104" s="81"/>
      <c r="T104" s="82"/>
      <c r="U104" s="35"/>
      <c r="V104" s="35"/>
      <c r="W104" s="35"/>
      <c r="X104" s="35"/>
      <c r="Y104" s="35"/>
      <c r="Z104" s="35"/>
      <c r="AA104" s="35"/>
      <c r="AB104" s="35"/>
      <c r="AC104" s="35"/>
      <c r="AD104" s="35"/>
      <c r="AE104" s="35"/>
      <c r="AT104" s="14" t="s">
        <v>148</v>
      </c>
      <c r="AU104" s="14" t="s">
        <v>74</v>
      </c>
    </row>
    <row r="105" s="10" customFormat="1">
      <c r="A105" s="10"/>
      <c r="B105" s="212"/>
      <c r="C105" s="213"/>
      <c r="D105" s="207" t="s">
        <v>188</v>
      </c>
      <c r="E105" s="214" t="s">
        <v>19</v>
      </c>
      <c r="F105" s="215" t="s">
        <v>430</v>
      </c>
      <c r="G105" s="213"/>
      <c r="H105" s="216">
        <v>1.6000000000000001</v>
      </c>
      <c r="I105" s="217"/>
      <c r="J105" s="213"/>
      <c r="K105" s="213"/>
      <c r="L105" s="218"/>
      <c r="M105" s="219"/>
      <c r="N105" s="220"/>
      <c r="O105" s="220"/>
      <c r="P105" s="220"/>
      <c r="Q105" s="220"/>
      <c r="R105" s="220"/>
      <c r="S105" s="220"/>
      <c r="T105" s="221"/>
      <c r="U105" s="10"/>
      <c r="V105" s="10"/>
      <c r="W105" s="10"/>
      <c r="X105" s="10"/>
      <c r="Y105" s="10"/>
      <c r="Z105" s="10"/>
      <c r="AA105" s="10"/>
      <c r="AB105" s="10"/>
      <c r="AC105" s="10"/>
      <c r="AD105" s="10"/>
      <c r="AE105" s="10"/>
      <c r="AT105" s="222" t="s">
        <v>188</v>
      </c>
      <c r="AU105" s="222" t="s">
        <v>74</v>
      </c>
      <c r="AV105" s="10" t="s">
        <v>83</v>
      </c>
      <c r="AW105" s="10" t="s">
        <v>35</v>
      </c>
      <c r="AX105" s="10" t="s">
        <v>74</v>
      </c>
      <c r="AY105" s="222" t="s">
        <v>146</v>
      </c>
    </row>
    <row r="106" s="10" customFormat="1">
      <c r="A106" s="10"/>
      <c r="B106" s="212"/>
      <c r="C106" s="213"/>
      <c r="D106" s="207" t="s">
        <v>188</v>
      </c>
      <c r="E106" s="214" t="s">
        <v>19</v>
      </c>
      <c r="F106" s="215" t="s">
        <v>431</v>
      </c>
      <c r="G106" s="213"/>
      <c r="H106" s="216">
        <v>1.6000000000000001</v>
      </c>
      <c r="I106" s="217"/>
      <c r="J106" s="213"/>
      <c r="K106" s="213"/>
      <c r="L106" s="218"/>
      <c r="M106" s="219"/>
      <c r="N106" s="220"/>
      <c r="O106" s="220"/>
      <c r="P106" s="220"/>
      <c r="Q106" s="220"/>
      <c r="R106" s="220"/>
      <c r="S106" s="220"/>
      <c r="T106" s="221"/>
      <c r="U106" s="10"/>
      <c r="V106" s="10"/>
      <c r="W106" s="10"/>
      <c r="X106" s="10"/>
      <c r="Y106" s="10"/>
      <c r="Z106" s="10"/>
      <c r="AA106" s="10"/>
      <c r="AB106" s="10"/>
      <c r="AC106" s="10"/>
      <c r="AD106" s="10"/>
      <c r="AE106" s="10"/>
      <c r="AT106" s="222" t="s">
        <v>188</v>
      </c>
      <c r="AU106" s="222" t="s">
        <v>74</v>
      </c>
      <c r="AV106" s="10" t="s">
        <v>83</v>
      </c>
      <c r="AW106" s="10" t="s">
        <v>35</v>
      </c>
      <c r="AX106" s="10" t="s">
        <v>74</v>
      </c>
      <c r="AY106" s="222" t="s">
        <v>146</v>
      </c>
    </row>
    <row r="107" s="10" customFormat="1">
      <c r="A107" s="10"/>
      <c r="B107" s="212"/>
      <c r="C107" s="213"/>
      <c r="D107" s="207" t="s">
        <v>188</v>
      </c>
      <c r="E107" s="214" t="s">
        <v>19</v>
      </c>
      <c r="F107" s="215" t="s">
        <v>432</v>
      </c>
      <c r="G107" s="213"/>
      <c r="H107" s="216">
        <v>2.3999999999999999</v>
      </c>
      <c r="I107" s="217"/>
      <c r="J107" s="213"/>
      <c r="K107" s="213"/>
      <c r="L107" s="218"/>
      <c r="M107" s="219"/>
      <c r="N107" s="220"/>
      <c r="O107" s="220"/>
      <c r="P107" s="220"/>
      <c r="Q107" s="220"/>
      <c r="R107" s="220"/>
      <c r="S107" s="220"/>
      <c r="T107" s="221"/>
      <c r="U107" s="10"/>
      <c r="V107" s="10"/>
      <c r="W107" s="10"/>
      <c r="X107" s="10"/>
      <c r="Y107" s="10"/>
      <c r="Z107" s="10"/>
      <c r="AA107" s="10"/>
      <c r="AB107" s="10"/>
      <c r="AC107" s="10"/>
      <c r="AD107" s="10"/>
      <c r="AE107" s="10"/>
      <c r="AT107" s="222" t="s">
        <v>188</v>
      </c>
      <c r="AU107" s="222" t="s">
        <v>74</v>
      </c>
      <c r="AV107" s="10" t="s">
        <v>83</v>
      </c>
      <c r="AW107" s="10" t="s">
        <v>35</v>
      </c>
      <c r="AX107" s="10" t="s">
        <v>74</v>
      </c>
      <c r="AY107" s="222" t="s">
        <v>146</v>
      </c>
    </row>
    <row r="108" s="10" customFormat="1">
      <c r="A108" s="10"/>
      <c r="B108" s="212"/>
      <c r="C108" s="213"/>
      <c r="D108" s="207" t="s">
        <v>188</v>
      </c>
      <c r="E108" s="214" t="s">
        <v>19</v>
      </c>
      <c r="F108" s="215" t="s">
        <v>433</v>
      </c>
      <c r="G108" s="213"/>
      <c r="H108" s="216">
        <v>2.3999999999999999</v>
      </c>
      <c r="I108" s="217"/>
      <c r="J108" s="213"/>
      <c r="K108" s="213"/>
      <c r="L108" s="218"/>
      <c r="M108" s="219"/>
      <c r="N108" s="220"/>
      <c r="O108" s="220"/>
      <c r="P108" s="220"/>
      <c r="Q108" s="220"/>
      <c r="R108" s="220"/>
      <c r="S108" s="220"/>
      <c r="T108" s="221"/>
      <c r="U108" s="10"/>
      <c r="V108" s="10"/>
      <c r="W108" s="10"/>
      <c r="X108" s="10"/>
      <c r="Y108" s="10"/>
      <c r="Z108" s="10"/>
      <c r="AA108" s="10"/>
      <c r="AB108" s="10"/>
      <c r="AC108" s="10"/>
      <c r="AD108" s="10"/>
      <c r="AE108" s="10"/>
      <c r="AT108" s="222" t="s">
        <v>188</v>
      </c>
      <c r="AU108" s="222" t="s">
        <v>74</v>
      </c>
      <c r="AV108" s="10" t="s">
        <v>83</v>
      </c>
      <c r="AW108" s="10" t="s">
        <v>35</v>
      </c>
      <c r="AX108" s="10" t="s">
        <v>74</v>
      </c>
      <c r="AY108" s="222" t="s">
        <v>146</v>
      </c>
    </row>
    <row r="109" s="10" customFormat="1">
      <c r="A109" s="10"/>
      <c r="B109" s="212"/>
      <c r="C109" s="213"/>
      <c r="D109" s="207" t="s">
        <v>188</v>
      </c>
      <c r="E109" s="214" t="s">
        <v>19</v>
      </c>
      <c r="F109" s="215" t="s">
        <v>434</v>
      </c>
      <c r="G109" s="213"/>
      <c r="H109" s="216">
        <v>2</v>
      </c>
      <c r="I109" s="217"/>
      <c r="J109" s="213"/>
      <c r="K109" s="213"/>
      <c r="L109" s="218"/>
      <c r="M109" s="219"/>
      <c r="N109" s="220"/>
      <c r="O109" s="220"/>
      <c r="P109" s="220"/>
      <c r="Q109" s="220"/>
      <c r="R109" s="220"/>
      <c r="S109" s="220"/>
      <c r="T109" s="221"/>
      <c r="U109" s="10"/>
      <c r="V109" s="10"/>
      <c r="W109" s="10"/>
      <c r="X109" s="10"/>
      <c r="Y109" s="10"/>
      <c r="Z109" s="10"/>
      <c r="AA109" s="10"/>
      <c r="AB109" s="10"/>
      <c r="AC109" s="10"/>
      <c r="AD109" s="10"/>
      <c r="AE109" s="10"/>
      <c r="AT109" s="222" t="s">
        <v>188</v>
      </c>
      <c r="AU109" s="222" t="s">
        <v>74</v>
      </c>
      <c r="AV109" s="10" t="s">
        <v>83</v>
      </c>
      <c r="AW109" s="10" t="s">
        <v>35</v>
      </c>
      <c r="AX109" s="10" t="s">
        <v>74</v>
      </c>
      <c r="AY109" s="222" t="s">
        <v>146</v>
      </c>
    </row>
    <row r="110" s="10" customFormat="1">
      <c r="A110" s="10"/>
      <c r="B110" s="212"/>
      <c r="C110" s="213"/>
      <c r="D110" s="207" t="s">
        <v>188</v>
      </c>
      <c r="E110" s="214" t="s">
        <v>19</v>
      </c>
      <c r="F110" s="215" t="s">
        <v>435</v>
      </c>
      <c r="G110" s="213"/>
      <c r="H110" s="216">
        <v>2</v>
      </c>
      <c r="I110" s="217"/>
      <c r="J110" s="213"/>
      <c r="K110" s="213"/>
      <c r="L110" s="218"/>
      <c r="M110" s="219"/>
      <c r="N110" s="220"/>
      <c r="O110" s="220"/>
      <c r="P110" s="220"/>
      <c r="Q110" s="220"/>
      <c r="R110" s="220"/>
      <c r="S110" s="220"/>
      <c r="T110" s="221"/>
      <c r="U110" s="10"/>
      <c r="V110" s="10"/>
      <c r="W110" s="10"/>
      <c r="X110" s="10"/>
      <c r="Y110" s="10"/>
      <c r="Z110" s="10"/>
      <c r="AA110" s="10"/>
      <c r="AB110" s="10"/>
      <c r="AC110" s="10"/>
      <c r="AD110" s="10"/>
      <c r="AE110" s="10"/>
      <c r="AT110" s="222" t="s">
        <v>188</v>
      </c>
      <c r="AU110" s="222" t="s">
        <v>74</v>
      </c>
      <c r="AV110" s="10" t="s">
        <v>83</v>
      </c>
      <c r="AW110" s="10" t="s">
        <v>35</v>
      </c>
      <c r="AX110" s="10" t="s">
        <v>74</v>
      </c>
      <c r="AY110" s="222" t="s">
        <v>146</v>
      </c>
    </row>
    <row r="111" s="11" customFormat="1">
      <c r="A111" s="11"/>
      <c r="B111" s="223"/>
      <c r="C111" s="224"/>
      <c r="D111" s="207" t="s">
        <v>188</v>
      </c>
      <c r="E111" s="225" t="s">
        <v>19</v>
      </c>
      <c r="F111" s="226" t="s">
        <v>242</v>
      </c>
      <c r="G111" s="224"/>
      <c r="H111" s="227">
        <v>12</v>
      </c>
      <c r="I111" s="228"/>
      <c r="J111" s="224"/>
      <c r="K111" s="224"/>
      <c r="L111" s="229"/>
      <c r="M111" s="230"/>
      <c r="N111" s="231"/>
      <c r="O111" s="231"/>
      <c r="P111" s="231"/>
      <c r="Q111" s="231"/>
      <c r="R111" s="231"/>
      <c r="S111" s="231"/>
      <c r="T111" s="232"/>
      <c r="U111" s="11"/>
      <c r="V111" s="11"/>
      <c r="W111" s="11"/>
      <c r="X111" s="11"/>
      <c r="Y111" s="11"/>
      <c r="Z111" s="11"/>
      <c r="AA111" s="11"/>
      <c r="AB111" s="11"/>
      <c r="AC111" s="11"/>
      <c r="AD111" s="11"/>
      <c r="AE111" s="11"/>
      <c r="AT111" s="233" t="s">
        <v>188</v>
      </c>
      <c r="AU111" s="233" t="s">
        <v>74</v>
      </c>
      <c r="AV111" s="11" t="s">
        <v>145</v>
      </c>
      <c r="AW111" s="11" t="s">
        <v>35</v>
      </c>
      <c r="AX111" s="11" t="s">
        <v>81</v>
      </c>
      <c r="AY111" s="233" t="s">
        <v>146</v>
      </c>
    </row>
    <row r="112" s="2" customFormat="1" ht="21.75" customHeight="1">
      <c r="A112" s="35"/>
      <c r="B112" s="36"/>
      <c r="C112" s="194" t="s">
        <v>182</v>
      </c>
      <c r="D112" s="194" t="s">
        <v>140</v>
      </c>
      <c r="E112" s="195" t="s">
        <v>236</v>
      </c>
      <c r="F112" s="196" t="s">
        <v>237</v>
      </c>
      <c r="G112" s="197" t="s">
        <v>238</v>
      </c>
      <c r="H112" s="198">
        <v>60</v>
      </c>
      <c r="I112" s="199"/>
      <c r="J112" s="200">
        <f>ROUND(I112*H112,2)</f>
        <v>0</v>
      </c>
      <c r="K112" s="196" t="s">
        <v>144</v>
      </c>
      <c r="L112" s="41"/>
      <c r="M112" s="201" t="s">
        <v>19</v>
      </c>
      <c r="N112" s="202" t="s">
        <v>45</v>
      </c>
      <c r="O112" s="81"/>
      <c r="P112" s="203">
        <f>O112*H112</f>
        <v>0</v>
      </c>
      <c r="Q112" s="203">
        <v>0</v>
      </c>
      <c r="R112" s="203">
        <f>Q112*H112</f>
        <v>0</v>
      </c>
      <c r="S112" s="203">
        <v>0</v>
      </c>
      <c r="T112" s="204">
        <f>S112*H112</f>
        <v>0</v>
      </c>
      <c r="U112" s="35"/>
      <c r="V112" s="35"/>
      <c r="W112" s="35"/>
      <c r="X112" s="35"/>
      <c r="Y112" s="35"/>
      <c r="Z112" s="35"/>
      <c r="AA112" s="35"/>
      <c r="AB112" s="35"/>
      <c r="AC112" s="35"/>
      <c r="AD112" s="35"/>
      <c r="AE112" s="35"/>
      <c r="AR112" s="205" t="s">
        <v>145</v>
      </c>
      <c r="AT112" s="205" t="s">
        <v>140</v>
      </c>
      <c r="AU112" s="205" t="s">
        <v>74</v>
      </c>
      <c r="AY112" s="14" t="s">
        <v>146</v>
      </c>
      <c r="BE112" s="206">
        <f>IF(N112="základní",J112,0)</f>
        <v>0</v>
      </c>
      <c r="BF112" s="206">
        <f>IF(N112="snížená",J112,0)</f>
        <v>0</v>
      </c>
      <c r="BG112" s="206">
        <f>IF(N112="zákl. přenesená",J112,0)</f>
        <v>0</v>
      </c>
      <c r="BH112" s="206">
        <f>IF(N112="sníž. přenesená",J112,0)</f>
        <v>0</v>
      </c>
      <c r="BI112" s="206">
        <f>IF(N112="nulová",J112,0)</f>
        <v>0</v>
      </c>
      <c r="BJ112" s="14" t="s">
        <v>81</v>
      </c>
      <c r="BK112" s="206">
        <f>ROUND(I112*H112,2)</f>
        <v>0</v>
      </c>
      <c r="BL112" s="14" t="s">
        <v>145</v>
      </c>
      <c r="BM112" s="205" t="s">
        <v>436</v>
      </c>
    </row>
    <row r="113" s="2" customFormat="1">
      <c r="A113" s="35"/>
      <c r="B113" s="36"/>
      <c r="C113" s="37"/>
      <c r="D113" s="207" t="s">
        <v>148</v>
      </c>
      <c r="E113" s="37"/>
      <c r="F113" s="208" t="s">
        <v>240</v>
      </c>
      <c r="G113" s="37"/>
      <c r="H113" s="37"/>
      <c r="I113" s="143"/>
      <c r="J113" s="37"/>
      <c r="K113" s="37"/>
      <c r="L113" s="41"/>
      <c r="M113" s="209"/>
      <c r="N113" s="210"/>
      <c r="O113" s="81"/>
      <c r="P113" s="81"/>
      <c r="Q113" s="81"/>
      <c r="R113" s="81"/>
      <c r="S113" s="81"/>
      <c r="T113" s="82"/>
      <c r="U113" s="35"/>
      <c r="V113" s="35"/>
      <c r="W113" s="35"/>
      <c r="X113" s="35"/>
      <c r="Y113" s="35"/>
      <c r="Z113" s="35"/>
      <c r="AA113" s="35"/>
      <c r="AB113" s="35"/>
      <c r="AC113" s="35"/>
      <c r="AD113" s="35"/>
      <c r="AE113" s="35"/>
      <c r="AT113" s="14" t="s">
        <v>148</v>
      </c>
      <c r="AU113" s="14" t="s">
        <v>74</v>
      </c>
    </row>
    <row r="114" s="10" customFormat="1">
      <c r="A114" s="10"/>
      <c r="B114" s="212"/>
      <c r="C114" s="213"/>
      <c r="D114" s="207" t="s">
        <v>188</v>
      </c>
      <c r="E114" s="214" t="s">
        <v>19</v>
      </c>
      <c r="F114" s="215" t="s">
        <v>437</v>
      </c>
      <c r="G114" s="213"/>
      <c r="H114" s="216">
        <v>8</v>
      </c>
      <c r="I114" s="217"/>
      <c r="J114" s="213"/>
      <c r="K114" s="213"/>
      <c r="L114" s="218"/>
      <c r="M114" s="219"/>
      <c r="N114" s="220"/>
      <c r="O114" s="220"/>
      <c r="P114" s="220"/>
      <c r="Q114" s="220"/>
      <c r="R114" s="220"/>
      <c r="S114" s="220"/>
      <c r="T114" s="221"/>
      <c r="U114" s="10"/>
      <c r="V114" s="10"/>
      <c r="W114" s="10"/>
      <c r="X114" s="10"/>
      <c r="Y114" s="10"/>
      <c r="Z114" s="10"/>
      <c r="AA114" s="10"/>
      <c r="AB114" s="10"/>
      <c r="AC114" s="10"/>
      <c r="AD114" s="10"/>
      <c r="AE114" s="10"/>
      <c r="AT114" s="222" t="s">
        <v>188</v>
      </c>
      <c r="AU114" s="222" t="s">
        <v>74</v>
      </c>
      <c r="AV114" s="10" t="s">
        <v>83</v>
      </c>
      <c r="AW114" s="10" t="s">
        <v>35</v>
      </c>
      <c r="AX114" s="10" t="s">
        <v>74</v>
      </c>
      <c r="AY114" s="222" t="s">
        <v>146</v>
      </c>
    </row>
    <row r="115" s="10" customFormat="1">
      <c r="A115" s="10"/>
      <c r="B115" s="212"/>
      <c r="C115" s="213"/>
      <c r="D115" s="207" t="s">
        <v>188</v>
      </c>
      <c r="E115" s="214" t="s">
        <v>19</v>
      </c>
      <c r="F115" s="215" t="s">
        <v>438</v>
      </c>
      <c r="G115" s="213"/>
      <c r="H115" s="216">
        <v>8</v>
      </c>
      <c r="I115" s="217"/>
      <c r="J115" s="213"/>
      <c r="K115" s="213"/>
      <c r="L115" s="218"/>
      <c r="M115" s="219"/>
      <c r="N115" s="220"/>
      <c r="O115" s="220"/>
      <c r="P115" s="220"/>
      <c r="Q115" s="220"/>
      <c r="R115" s="220"/>
      <c r="S115" s="220"/>
      <c r="T115" s="221"/>
      <c r="U115" s="10"/>
      <c r="V115" s="10"/>
      <c r="W115" s="10"/>
      <c r="X115" s="10"/>
      <c r="Y115" s="10"/>
      <c r="Z115" s="10"/>
      <c r="AA115" s="10"/>
      <c r="AB115" s="10"/>
      <c r="AC115" s="10"/>
      <c r="AD115" s="10"/>
      <c r="AE115" s="10"/>
      <c r="AT115" s="222" t="s">
        <v>188</v>
      </c>
      <c r="AU115" s="222" t="s">
        <v>74</v>
      </c>
      <c r="AV115" s="10" t="s">
        <v>83</v>
      </c>
      <c r="AW115" s="10" t="s">
        <v>35</v>
      </c>
      <c r="AX115" s="10" t="s">
        <v>74</v>
      </c>
      <c r="AY115" s="222" t="s">
        <v>146</v>
      </c>
    </row>
    <row r="116" s="10" customFormat="1">
      <c r="A116" s="10"/>
      <c r="B116" s="212"/>
      <c r="C116" s="213"/>
      <c r="D116" s="207" t="s">
        <v>188</v>
      </c>
      <c r="E116" s="214" t="s">
        <v>19</v>
      </c>
      <c r="F116" s="215" t="s">
        <v>439</v>
      </c>
      <c r="G116" s="213"/>
      <c r="H116" s="216">
        <v>12</v>
      </c>
      <c r="I116" s="217"/>
      <c r="J116" s="213"/>
      <c r="K116" s="213"/>
      <c r="L116" s="218"/>
      <c r="M116" s="219"/>
      <c r="N116" s="220"/>
      <c r="O116" s="220"/>
      <c r="P116" s="220"/>
      <c r="Q116" s="220"/>
      <c r="R116" s="220"/>
      <c r="S116" s="220"/>
      <c r="T116" s="221"/>
      <c r="U116" s="10"/>
      <c r="V116" s="10"/>
      <c r="W116" s="10"/>
      <c r="X116" s="10"/>
      <c r="Y116" s="10"/>
      <c r="Z116" s="10"/>
      <c r="AA116" s="10"/>
      <c r="AB116" s="10"/>
      <c r="AC116" s="10"/>
      <c r="AD116" s="10"/>
      <c r="AE116" s="10"/>
      <c r="AT116" s="222" t="s">
        <v>188</v>
      </c>
      <c r="AU116" s="222" t="s">
        <v>74</v>
      </c>
      <c r="AV116" s="10" t="s">
        <v>83</v>
      </c>
      <c r="AW116" s="10" t="s">
        <v>35</v>
      </c>
      <c r="AX116" s="10" t="s">
        <v>74</v>
      </c>
      <c r="AY116" s="222" t="s">
        <v>146</v>
      </c>
    </row>
    <row r="117" s="10" customFormat="1">
      <c r="A117" s="10"/>
      <c r="B117" s="212"/>
      <c r="C117" s="213"/>
      <c r="D117" s="207" t="s">
        <v>188</v>
      </c>
      <c r="E117" s="214" t="s">
        <v>19</v>
      </c>
      <c r="F117" s="215" t="s">
        <v>440</v>
      </c>
      <c r="G117" s="213"/>
      <c r="H117" s="216">
        <v>12</v>
      </c>
      <c r="I117" s="217"/>
      <c r="J117" s="213"/>
      <c r="K117" s="213"/>
      <c r="L117" s="218"/>
      <c r="M117" s="219"/>
      <c r="N117" s="220"/>
      <c r="O117" s="220"/>
      <c r="P117" s="220"/>
      <c r="Q117" s="220"/>
      <c r="R117" s="220"/>
      <c r="S117" s="220"/>
      <c r="T117" s="221"/>
      <c r="U117" s="10"/>
      <c r="V117" s="10"/>
      <c r="W117" s="10"/>
      <c r="X117" s="10"/>
      <c r="Y117" s="10"/>
      <c r="Z117" s="10"/>
      <c r="AA117" s="10"/>
      <c r="AB117" s="10"/>
      <c r="AC117" s="10"/>
      <c r="AD117" s="10"/>
      <c r="AE117" s="10"/>
      <c r="AT117" s="222" t="s">
        <v>188</v>
      </c>
      <c r="AU117" s="222" t="s">
        <v>74</v>
      </c>
      <c r="AV117" s="10" t="s">
        <v>83</v>
      </c>
      <c r="AW117" s="10" t="s">
        <v>35</v>
      </c>
      <c r="AX117" s="10" t="s">
        <v>74</v>
      </c>
      <c r="AY117" s="222" t="s">
        <v>146</v>
      </c>
    </row>
    <row r="118" s="10" customFormat="1">
      <c r="A118" s="10"/>
      <c r="B118" s="212"/>
      <c r="C118" s="213"/>
      <c r="D118" s="207" t="s">
        <v>188</v>
      </c>
      <c r="E118" s="214" t="s">
        <v>19</v>
      </c>
      <c r="F118" s="215" t="s">
        <v>441</v>
      </c>
      <c r="G118" s="213"/>
      <c r="H118" s="216">
        <v>10</v>
      </c>
      <c r="I118" s="217"/>
      <c r="J118" s="213"/>
      <c r="K118" s="213"/>
      <c r="L118" s="218"/>
      <c r="M118" s="219"/>
      <c r="N118" s="220"/>
      <c r="O118" s="220"/>
      <c r="P118" s="220"/>
      <c r="Q118" s="220"/>
      <c r="R118" s="220"/>
      <c r="S118" s="220"/>
      <c r="T118" s="221"/>
      <c r="U118" s="10"/>
      <c r="V118" s="10"/>
      <c r="W118" s="10"/>
      <c r="X118" s="10"/>
      <c r="Y118" s="10"/>
      <c r="Z118" s="10"/>
      <c r="AA118" s="10"/>
      <c r="AB118" s="10"/>
      <c r="AC118" s="10"/>
      <c r="AD118" s="10"/>
      <c r="AE118" s="10"/>
      <c r="AT118" s="222" t="s">
        <v>188</v>
      </c>
      <c r="AU118" s="222" t="s">
        <v>74</v>
      </c>
      <c r="AV118" s="10" t="s">
        <v>83</v>
      </c>
      <c r="AW118" s="10" t="s">
        <v>35</v>
      </c>
      <c r="AX118" s="10" t="s">
        <v>74</v>
      </c>
      <c r="AY118" s="222" t="s">
        <v>146</v>
      </c>
    </row>
    <row r="119" s="10" customFormat="1">
      <c r="A119" s="10"/>
      <c r="B119" s="212"/>
      <c r="C119" s="213"/>
      <c r="D119" s="207" t="s">
        <v>188</v>
      </c>
      <c r="E119" s="214" t="s">
        <v>19</v>
      </c>
      <c r="F119" s="215" t="s">
        <v>442</v>
      </c>
      <c r="G119" s="213"/>
      <c r="H119" s="216">
        <v>10</v>
      </c>
      <c r="I119" s="217"/>
      <c r="J119" s="213"/>
      <c r="K119" s="213"/>
      <c r="L119" s="218"/>
      <c r="M119" s="219"/>
      <c r="N119" s="220"/>
      <c r="O119" s="220"/>
      <c r="P119" s="220"/>
      <c r="Q119" s="220"/>
      <c r="R119" s="220"/>
      <c r="S119" s="220"/>
      <c r="T119" s="221"/>
      <c r="U119" s="10"/>
      <c r="V119" s="10"/>
      <c r="W119" s="10"/>
      <c r="X119" s="10"/>
      <c r="Y119" s="10"/>
      <c r="Z119" s="10"/>
      <c r="AA119" s="10"/>
      <c r="AB119" s="10"/>
      <c r="AC119" s="10"/>
      <c r="AD119" s="10"/>
      <c r="AE119" s="10"/>
      <c r="AT119" s="222" t="s">
        <v>188</v>
      </c>
      <c r="AU119" s="222" t="s">
        <v>74</v>
      </c>
      <c r="AV119" s="10" t="s">
        <v>83</v>
      </c>
      <c r="AW119" s="10" t="s">
        <v>35</v>
      </c>
      <c r="AX119" s="10" t="s">
        <v>74</v>
      </c>
      <c r="AY119" s="222" t="s">
        <v>146</v>
      </c>
    </row>
    <row r="120" s="11" customFormat="1">
      <c r="A120" s="11"/>
      <c r="B120" s="223"/>
      <c r="C120" s="224"/>
      <c r="D120" s="207" t="s">
        <v>188</v>
      </c>
      <c r="E120" s="225" t="s">
        <v>19</v>
      </c>
      <c r="F120" s="226" t="s">
        <v>242</v>
      </c>
      <c r="G120" s="224"/>
      <c r="H120" s="227">
        <v>60</v>
      </c>
      <c r="I120" s="228"/>
      <c r="J120" s="224"/>
      <c r="K120" s="224"/>
      <c r="L120" s="229"/>
      <c r="M120" s="230"/>
      <c r="N120" s="231"/>
      <c r="O120" s="231"/>
      <c r="P120" s="231"/>
      <c r="Q120" s="231"/>
      <c r="R120" s="231"/>
      <c r="S120" s="231"/>
      <c r="T120" s="232"/>
      <c r="U120" s="11"/>
      <c r="V120" s="11"/>
      <c r="W120" s="11"/>
      <c r="X120" s="11"/>
      <c r="Y120" s="11"/>
      <c r="Z120" s="11"/>
      <c r="AA120" s="11"/>
      <c r="AB120" s="11"/>
      <c r="AC120" s="11"/>
      <c r="AD120" s="11"/>
      <c r="AE120" s="11"/>
      <c r="AT120" s="233" t="s">
        <v>188</v>
      </c>
      <c r="AU120" s="233" t="s">
        <v>74</v>
      </c>
      <c r="AV120" s="11" t="s">
        <v>145</v>
      </c>
      <c r="AW120" s="11" t="s">
        <v>35</v>
      </c>
      <c r="AX120" s="11" t="s">
        <v>81</v>
      </c>
      <c r="AY120" s="233" t="s">
        <v>146</v>
      </c>
    </row>
    <row r="121" s="2" customFormat="1" ht="21.75" customHeight="1">
      <c r="A121" s="35"/>
      <c r="B121" s="36"/>
      <c r="C121" s="194" t="s">
        <v>190</v>
      </c>
      <c r="D121" s="194" t="s">
        <v>140</v>
      </c>
      <c r="E121" s="195" t="s">
        <v>443</v>
      </c>
      <c r="F121" s="196" t="s">
        <v>444</v>
      </c>
      <c r="G121" s="197" t="s">
        <v>205</v>
      </c>
      <c r="H121" s="198">
        <v>14</v>
      </c>
      <c r="I121" s="199"/>
      <c r="J121" s="200">
        <f>ROUND(I121*H121,2)</f>
        <v>0</v>
      </c>
      <c r="K121" s="196" t="s">
        <v>144</v>
      </c>
      <c r="L121" s="41"/>
      <c r="M121" s="201" t="s">
        <v>19</v>
      </c>
      <c r="N121" s="202" t="s">
        <v>45</v>
      </c>
      <c r="O121" s="81"/>
      <c r="P121" s="203">
        <f>O121*H121</f>
        <v>0</v>
      </c>
      <c r="Q121" s="203">
        <v>0</v>
      </c>
      <c r="R121" s="203">
        <f>Q121*H121</f>
        <v>0</v>
      </c>
      <c r="S121" s="203">
        <v>0</v>
      </c>
      <c r="T121" s="204">
        <f>S121*H121</f>
        <v>0</v>
      </c>
      <c r="U121" s="35"/>
      <c r="V121" s="35"/>
      <c r="W121" s="35"/>
      <c r="X121" s="35"/>
      <c r="Y121" s="35"/>
      <c r="Z121" s="35"/>
      <c r="AA121" s="35"/>
      <c r="AB121" s="35"/>
      <c r="AC121" s="35"/>
      <c r="AD121" s="35"/>
      <c r="AE121" s="35"/>
      <c r="AR121" s="205" t="s">
        <v>145</v>
      </c>
      <c r="AT121" s="205" t="s">
        <v>140</v>
      </c>
      <c r="AU121" s="205" t="s">
        <v>74</v>
      </c>
      <c r="AY121" s="14" t="s">
        <v>146</v>
      </c>
      <c r="BE121" s="206">
        <f>IF(N121="základní",J121,0)</f>
        <v>0</v>
      </c>
      <c r="BF121" s="206">
        <f>IF(N121="snížená",J121,0)</f>
        <v>0</v>
      </c>
      <c r="BG121" s="206">
        <f>IF(N121="zákl. přenesená",J121,0)</f>
        <v>0</v>
      </c>
      <c r="BH121" s="206">
        <f>IF(N121="sníž. přenesená",J121,0)</f>
        <v>0</v>
      </c>
      <c r="BI121" s="206">
        <f>IF(N121="nulová",J121,0)</f>
        <v>0</v>
      </c>
      <c r="BJ121" s="14" t="s">
        <v>81</v>
      </c>
      <c r="BK121" s="206">
        <f>ROUND(I121*H121,2)</f>
        <v>0</v>
      </c>
      <c r="BL121" s="14" t="s">
        <v>145</v>
      </c>
      <c r="BM121" s="205" t="s">
        <v>445</v>
      </c>
    </row>
    <row r="122" s="2" customFormat="1">
      <c r="A122" s="35"/>
      <c r="B122" s="36"/>
      <c r="C122" s="37"/>
      <c r="D122" s="207" t="s">
        <v>148</v>
      </c>
      <c r="E122" s="37"/>
      <c r="F122" s="208" t="s">
        <v>446</v>
      </c>
      <c r="G122" s="37"/>
      <c r="H122" s="37"/>
      <c r="I122" s="143"/>
      <c r="J122" s="37"/>
      <c r="K122" s="37"/>
      <c r="L122" s="41"/>
      <c r="M122" s="209"/>
      <c r="N122" s="210"/>
      <c r="O122" s="81"/>
      <c r="P122" s="81"/>
      <c r="Q122" s="81"/>
      <c r="R122" s="81"/>
      <c r="S122" s="81"/>
      <c r="T122" s="82"/>
      <c r="U122" s="35"/>
      <c r="V122" s="35"/>
      <c r="W122" s="35"/>
      <c r="X122" s="35"/>
      <c r="Y122" s="35"/>
      <c r="Z122" s="35"/>
      <c r="AA122" s="35"/>
      <c r="AB122" s="35"/>
      <c r="AC122" s="35"/>
      <c r="AD122" s="35"/>
      <c r="AE122" s="35"/>
      <c r="AT122" s="14" t="s">
        <v>148</v>
      </c>
      <c r="AU122" s="14" t="s">
        <v>74</v>
      </c>
    </row>
    <row r="123" s="10" customFormat="1">
      <c r="A123" s="10"/>
      <c r="B123" s="212"/>
      <c r="C123" s="213"/>
      <c r="D123" s="207" t="s">
        <v>188</v>
      </c>
      <c r="E123" s="214" t="s">
        <v>19</v>
      </c>
      <c r="F123" s="215" t="s">
        <v>447</v>
      </c>
      <c r="G123" s="213"/>
      <c r="H123" s="216">
        <v>14</v>
      </c>
      <c r="I123" s="217"/>
      <c r="J123" s="213"/>
      <c r="K123" s="213"/>
      <c r="L123" s="218"/>
      <c r="M123" s="219"/>
      <c r="N123" s="220"/>
      <c r="O123" s="220"/>
      <c r="P123" s="220"/>
      <c r="Q123" s="220"/>
      <c r="R123" s="220"/>
      <c r="S123" s="220"/>
      <c r="T123" s="221"/>
      <c r="U123" s="10"/>
      <c r="V123" s="10"/>
      <c r="W123" s="10"/>
      <c r="X123" s="10"/>
      <c r="Y123" s="10"/>
      <c r="Z123" s="10"/>
      <c r="AA123" s="10"/>
      <c r="AB123" s="10"/>
      <c r="AC123" s="10"/>
      <c r="AD123" s="10"/>
      <c r="AE123" s="10"/>
      <c r="AT123" s="222" t="s">
        <v>188</v>
      </c>
      <c r="AU123" s="222" t="s">
        <v>74</v>
      </c>
      <c r="AV123" s="10" t="s">
        <v>83</v>
      </c>
      <c r="AW123" s="10" t="s">
        <v>35</v>
      </c>
      <c r="AX123" s="10" t="s">
        <v>81</v>
      </c>
      <c r="AY123" s="222" t="s">
        <v>146</v>
      </c>
    </row>
    <row r="124" s="2" customFormat="1" ht="21.75" customHeight="1">
      <c r="A124" s="35"/>
      <c r="B124" s="36"/>
      <c r="C124" s="194" t="s">
        <v>196</v>
      </c>
      <c r="D124" s="194" t="s">
        <v>140</v>
      </c>
      <c r="E124" s="195" t="s">
        <v>299</v>
      </c>
      <c r="F124" s="196" t="s">
        <v>300</v>
      </c>
      <c r="G124" s="197" t="s">
        <v>166</v>
      </c>
      <c r="H124" s="198">
        <v>23.867999999999999</v>
      </c>
      <c r="I124" s="199"/>
      <c r="J124" s="200">
        <f>ROUND(I124*H124,2)</f>
        <v>0</v>
      </c>
      <c r="K124" s="196" t="s">
        <v>144</v>
      </c>
      <c r="L124" s="41"/>
      <c r="M124" s="201" t="s">
        <v>19</v>
      </c>
      <c r="N124" s="202" t="s">
        <v>45</v>
      </c>
      <c r="O124" s="81"/>
      <c r="P124" s="203">
        <f>O124*H124</f>
        <v>0</v>
      </c>
      <c r="Q124" s="203">
        <v>0</v>
      </c>
      <c r="R124" s="203">
        <f>Q124*H124</f>
        <v>0</v>
      </c>
      <c r="S124" s="203">
        <v>0</v>
      </c>
      <c r="T124" s="204">
        <f>S124*H124</f>
        <v>0</v>
      </c>
      <c r="U124" s="35"/>
      <c r="V124" s="35"/>
      <c r="W124" s="35"/>
      <c r="X124" s="35"/>
      <c r="Y124" s="35"/>
      <c r="Z124" s="35"/>
      <c r="AA124" s="35"/>
      <c r="AB124" s="35"/>
      <c r="AC124" s="35"/>
      <c r="AD124" s="35"/>
      <c r="AE124" s="35"/>
      <c r="AR124" s="205" t="s">
        <v>167</v>
      </c>
      <c r="AT124" s="205" t="s">
        <v>140</v>
      </c>
      <c r="AU124" s="205" t="s">
        <v>74</v>
      </c>
      <c r="AY124" s="14" t="s">
        <v>146</v>
      </c>
      <c r="BE124" s="206">
        <f>IF(N124="základní",J124,0)</f>
        <v>0</v>
      </c>
      <c r="BF124" s="206">
        <f>IF(N124="snížená",J124,0)</f>
        <v>0</v>
      </c>
      <c r="BG124" s="206">
        <f>IF(N124="zákl. přenesená",J124,0)</f>
        <v>0</v>
      </c>
      <c r="BH124" s="206">
        <f>IF(N124="sníž. přenesená",J124,0)</f>
        <v>0</v>
      </c>
      <c r="BI124" s="206">
        <f>IF(N124="nulová",J124,0)</f>
        <v>0</v>
      </c>
      <c r="BJ124" s="14" t="s">
        <v>81</v>
      </c>
      <c r="BK124" s="206">
        <f>ROUND(I124*H124,2)</f>
        <v>0</v>
      </c>
      <c r="BL124" s="14" t="s">
        <v>167</v>
      </c>
      <c r="BM124" s="205" t="s">
        <v>448</v>
      </c>
    </row>
    <row r="125" s="2" customFormat="1">
      <c r="A125" s="35"/>
      <c r="B125" s="36"/>
      <c r="C125" s="37"/>
      <c r="D125" s="207" t="s">
        <v>148</v>
      </c>
      <c r="E125" s="37"/>
      <c r="F125" s="208" t="s">
        <v>302</v>
      </c>
      <c r="G125" s="37"/>
      <c r="H125" s="37"/>
      <c r="I125" s="143"/>
      <c r="J125" s="37"/>
      <c r="K125" s="37"/>
      <c r="L125" s="41"/>
      <c r="M125" s="209"/>
      <c r="N125" s="210"/>
      <c r="O125" s="81"/>
      <c r="P125" s="81"/>
      <c r="Q125" s="81"/>
      <c r="R125" s="81"/>
      <c r="S125" s="81"/>
      <c r="T125" s="82"/>
      <c r="U125" s="35"/>
      <c r="V125" s="35"/>
      <c r="W125" s="35"/>
      <c r="X125" s="35"/>
      <c r="Y125" s="35"/>
      <c r="Z125" s="35"/>
      <c r="AA125" s="35"/>
      <c r="AB125" s="35"/>
      <c r="AC125" s="35"/>
      <c r="AD125" s="35"/>
      <c r="AE125" s="35"/>
      <c r="AT125" s="14" t="s">
        <v>148</v>
      </c>
      <c r="AU125" s="14" t="s">
        <v>74</v>
      </c>
    </row>
    <row r="126" s="10" customFormat="1">
      <c r="A126" s="10"/>
      <c r="B126" s="212"/>
      <c r="C126" s="213"/>
      <c r="D126" s="207" t="s">
        <v>188</v>
      </c>
      <c r="E126" s="214" t="s">
        <v>19</v>
      </c>
      <c r="F126" s="215" t="s">
        <v>449</v>
      </c>
      <c r="G126" s="213"/>
      <c r="H126" s="216">
        <v>2.8799999999999999</v>
      </c>
      <c r="I126" s="217"/>
      <c r="J126" s="213"/>
      <c r="K126" s="213"/>
      <c r="L126" s="218"/>
      <c r="M126" s="219"/>
      <c r="N126" s="220"/>
      <c r="O126" s="220"/>
      <c r="P126" s="220"/>
      <c r="Q126" s="220"/>
      <c r="R126" s="220"/>
      <c r="S126" s="220"/>
      <c r="T126" s="221"/>
      <c r="U126" s="10"/>
      <c r="V126" s="10"/>
      <c r="W126" s="10"/>
      <c r="X126" s="10"/>
      <c r="Y126" s="10"/>
      <c r="Z126" s="10"/>
      <c r="AA126" s="10"/>
      <c r="AB126" s="10"/>
      <c r="AC126" s="10"/>
      <c r="AD126" s="10"/>
      <c r="AE126" s="10"/>
      <c r="AT126" s="222" t="s">
        <v>188</v>
      </c>
      <c r="AU126" s="222" t="s">
        <v>74</v>
      </c>
      <c r="AV126" s="10" t="s">
        <v>83</v>
      </c>
      <c r="AW126" s="10" t="s">
        <v>35</v>
      </c>
      <c r="AX126" s="10" t="s">
        <v>74</v>
      </c>
      <c r="AY126" s="222" t="s">
        <v>146</v>
      </c>
    </row>
    <row r="127" s="10" customFormat="1">
      <c r="A127" s="10"/>
      <c r="B127" s="212"/>
      <c r="C127" s="213"/>
      <c r="D127" s="207" t="s">
        <v>188</v>
      </c>
      <c r="E127" s="214" t="s">
        <v>19</v>
      </c>
      <c r="F127" s="215" t="s">
        <v>450</v>
      </c>
      <c r="G127" s="213"/>
      <c r="H127" s="216">
        <v>2.8799999999999999</v>
      </c>
      <c r="I127" s="217"/>
      <c r="J127" s="213"/>
      <c r="K127" s="213"/>
      <c r="L127" s="218"/>
      <c r="M127" s="219"/>
      <c r="N127" s="220"/>
      <c r="O127" s="220"/>
      <c r="P127" s="220"/>
      <c r="Q127" s="220"/>
      <c r="R127" s="220"/>
      <c r="S127" s="220"/>
      <c r="T127" s="221"/>
      <c r="U127" s="10"/>
      <c r="V127" s="10"/>
      <c r="W127" s="10"/>
      <c r="X127" s="10"/>
      <c r="Y127" s="10"/>
      <c r="Z127" s="10"/>
      <c r="AA127" s="10"/>
      <c r="AB127" s="10"/>
      <c r="AC127" s="10"/>
      <c r="AD127" s="10"/>
      <c r="AE127" s="10"/>
      <c r="AT127" s="222" t="s">
        <v>188</v>
      </c>
      <c r="AU127" s="222" t="s">
        <v>74</v>
      </c>
      <c r="AV127" s="10" t="s">
        <v>83</v>
      </c>
      <c r="AW127" s="10" t="s">
        <v>35</v>
      </c>
      <c r="AX127" s="10" t="s">
        <v>74</v>
      </c>
      <c r="AY127" s="222" t="s">
        <v>146</v>
      </c>
    </row>
    <row r="128" s="10" customFormat="1">
      <c r="A128" s="10"/>
      <c r="B128" s="212"/>
      <c r="C128" s="213"/>
      <c r="D128" s="207" t="s">
        <v>188</v>
      </c>
      <c r="E128" s="214" t="s">
        <v>19</v>
      </c>
      <c r="F128" s="215" t="s">
        <v>451</v>
      </c>
      <c r="G128" s="213"/>
      <c r="H128" s="216">
        <v>4.3200000000000003</v>
      </c>
      <c r="I128" s="217"/>
      <c r="J128" s="213"/>
      <c r="K128" s="213"/>
      <c r="L128" s="218"/>
      <c r="M128" s="219"/>
      <c r="N128" s="220"/>
      <c r="O128" s="220"/>
      <c r="P128" s="220"/>
      <c r="Q128" s="220"/>
      <c r="R128" s="220"/>
      <c r="S128" s="220"/>
      <c r="T128" s="221"/>
      <c r="U128" s="10"/>
      <c r="V128" s="10"/>
      <c r="W128" s="10"/>
      <c r="X128" s="10"/>
      <c r="Y128" s="10"/>
      <c r="Z128" s="10"/>
      <c r="AA128" s="10"/>
      <c r="AB128" s="10"/>
      <c r="AC128" s="10"/>
      <c r="AD128" s="10"/>
      <c r="AE128" s="10"/>
      <c r="AT128" s="222" t="s">
        <v>188</v>
      </c>
      <c r="AU128" s="222" t="s">
        <v>74</v>
      </c>
      <c r="AV128" s="10" t="s">
        <v>83</v>
      </c>
      <c r="AW128" s="10" t="s">
        <v>35</v>
      </c>
      <c r="AX128" s="10" t="s">
        <v>74</v>
      </c>
      <c r="AY128" s="222" t="s">
        <v>146</v>
      </c>
    </row>
    <row r="129" s="10" customFormat="1">
      <c r="A129" s="10"/>
      <c r="B129" s="212"/>
      <c r="C129" s="213"/>
      <c r="D129" s="207" t="s">
        <v>188</v>
      </c>
      <c r="E129" s="214" t="s">
        <v>19</v>
      </c>
      <c r="F129" s="215" t="s">
        <v>452</v>
      </c>
      <c r="G129" s="213"/>
      <c r="H129" s="216">
        <v>4.3200000000000003</v>
      </c>
      <c r="I129" s="217"/>
      <c r="J129" s="213"/>
      <c r="K129" s="213"/>
      <c r="L129" s="218"/>
      <c r="M129" s="219"/>
      <c r="N129" s="220"/>
      <c r="O129" s="220"/>
      <c r="P129" s="220"/>
      <c r="Q129" s="220"/>
      <c r="R129" s="220"/>
      <c r="S129" s="220"/>
      <c r="T129" s="221"/>
      <c r="U129" s="10"/>
      <c r="V129" s="10"/>
      <c r="W129" s="10"/>
      <c r="X129" s="10"/>
      <c r="Y129" s="10"/>
      <c r="Z129" s="10"/>
      <c r="AA129" s="10"/>
      <c r="AB129" s="10"/>
      <c r="AC129" s="10"/>
      <c r="AD129" s="10"/>
      <c r="AE129" s="10"/>
      <c r="AT129" s="222" t="s">
        <v>188</v>
      </c>
      <c r="AU129" s="222" t="s">
        <v>74</v>
      </c>
      <c r="AV129" s="10" t="s">
        <v>83</v>
      </c>
      <c r="AW129" s="10" t="s">
        <v>35</v>
      </c>
      <c r="AX129" s="10" t="s">
        <v>74</v>
      </c>
      <c r="AY129" s="222" t="s">
        <v>146</v>
      </c>
    </row>
    <row r="130" s="10" customFormat="1">
      <c r="A130" s="10"/>
      <c r="B130" s="212"/>
      <c r="C130" s="213"/>
      <c r="D130" s="207" t="s">
        <v>188</v>
      </c>
      <c r="E130" s="214" t="s">
        <v>19</v>
      </c>
      <c r="F130" s="215" t="s">
        <v>453</v>
      </c>
      <c r="G130" s="213"/>
      <c r="H130" s="216">
        <v>3.6000000000000001</v>
      </c>
      <c r="I130" s="217"/>
      <c r="J130" s="213"/>
      <c r="K130" s="213"/>
      <c r="L130" s="218"/>
      <c r="M130" s="219"/>
      <c r="N130" s="220"/>
      <c r="O130" s="220"/>
      <c r="P130" s="220"/>
      <c r="Q130" s="220"/>
      <c r="R130" s="220"/>
      <c r="S130" s="220"/>
      <c r="T130" s="221"/>
      <c r="U130" s="10"/>
      <c r="V130" s="10"/>
      <c r="W130" s="10"/>
      <c r="X130" s="10"/>
      <c r="Y130" s="10"/>
      <c r="Z130" s="10"/>
      <c r="AA130" s="10"/>
      <c r="AB130" s="10"/>
      <c r="AC130" s="10"/>
      <c r="AD130" s="10"/>
      <c r="AE130" s="10"/>
      <c r="AT130" s="222" t="s">
        <v>188</v>
      </c>
      <c r="AU130" s="222" t="s">
        <v>74</v>
      </c>
      <c r="AV130" s="10" t="s">
        <v>83</v>
      </c>
      <c r="AW130" s="10" t="s">
        <v>35</v>
      </c>
      <c r="AX130" s="10" t="s">
        <v>74</v>
      </c>
      <c r="AY130" s="222" t="s">
        <v>146</v>
      </c>
    </row>
    <row r="131" s="10" customFormat="1">
      <c r="A131" s="10"/>
      <c r="B131" s="212"/>
      <c r="C131" s="213"/>
      <c r="D131" s="207" t="s">
        <v>188</v>
      </c>
      <c r="E131" s="214" t="s">
        <v>19</v>
      </c>
      <c r="F131" s="215" t="s">
        <v>454</v>
      </c>
      <c r="G131" s="213"/>
      <c r="H131" s="216">
        <v>3.6000000000000001</v>
      </c>
      <c r="I131" s="217"/>
      <c r="J131" s="213"/>
      <c r="K131" s="213"/>
      <c r="L131" s="218"/>
      <c r="M131" s="219"/>
      <c r="N131" s="220"/>
      <c r="O131" s="220"/>
      <c r="P131" s="220"/>
      <c r="Q131" s="220"/>
      <c r="R131" s="220"/>
      <c r="S131" s="220"/>
      <c r="T131" s="221"/>
      <c r="U131" s="10"/>
      <c r="V131" s="10"/>
      <c r="W131" s="10"/>
      <c r="X131" s="10"/>
      <c r="Y131" s="10"/>
      <c r="Z131" s="10"/>
      <c r="AA131" s="10"/>
      <c r="AB131" s="10"/>
      <c r="AC131" s="10"/>
      <c r="AD131" s="10"/>
      <c r="AE131" s="10"/>
      <c r="AT131" s="222" t="s">
        <v>188</v>
      </c>
      <c r="AU131" s="222" t="s">
        <v>74</v>
      </c>
      <c r="AV131" s="10" t="s">
        <v>83</v>
      </c>
      <c r="AW131" s="10" t="s">
        <v>35</v>
      </c>
      <c r="AX131" s="10" t="s">
        <v>74</v>
      </c>
      <c r="AY131" s="222" t="s">
        <v>146</v>
      </c>
    </row>
    <row r="132" s="10" customFormat="1">
      <c r="A132" s="10"/>
      <c r="B132" s="212"/>
      <c r="C132" s="213"/>
      <c r="D132" s="207" t="s">
        <v>188</v>
      </c>
      <c r="E132" s="214" t="s">
        <v>19</v>
      </c>
      <c r="F132" s="215" t="s">
        <v>455</v>
      </c>
      <c r="G132" s="213"/>
      <c r="H132" s="216">
        <v>2.2679999999999998</v>
      </c>
      <c r="I132" s="217"/>
      <c r="J132" s="213"/>
      <c r="K132" s="213"/>
      <c r="L132" s="218"/>
      <c r="M132" s="219"/>
      <c r="N132" s="220"/>
      <c r="O132" s="220"/>
      <c r="P132" s="220"/>
      <c r="Q132" s="220"/>
      <c r="R132" s="220"/>
      <c r="S132" s="220"/>
      <c r="T132" s="221"/>
      <c r="U132" s="10"/>
      <c r="V132" s="10"/>
      <c r="W132" s="10"/>
      <c r="X132" s="10"/>
      <c r="Y132" s="10"/>
      <c r="Z132" s="10"/>
      <c r="AA132" s="10"/>
      <c r="AB132" s="10"/>
      <c r="AC132" s="10"/>
      <c r="AD132" s="10"/>
      <c r="AE132" s="10"/>
      <c r="AT132" s="222" t="s">
        <v>188</v>
      </c>
      <c r="AU132" s="222" t="s">
        <v>74</v>
      </c>
      <c r="AV132" s="10" t="s">
        <v>83</v>
      </c>
      <c r="AW132" s="10" t="s">
        <v>35</v>
      </c>
      <c r="AX132" s="10" t="s">
        <v>74</v>
      </c>
      <c r="AY132" s="222" t="s">
        <v>146</v>
      </c>
    </row>
    <row r="133" s="11" customFormat="1">
      <c r="A133" s="11"/>
      <c r="B133" s="223"/>
      <c r="C133" s="224"/>
      <c r="D133" s="207" t="s">
        <v>188</v>
      </c>
      <c r="E133" s="225" t="s">
        <v>19</v>
      </c>
      <c r="F133" s="226" t="s">
        <v>242</v>
      </c>
      <c r="G133" s="224"/>
      <c r="H133" s="227">
        <v>23.868000000000002</v>
      </c>
      <c r="I133" s="228"/>
      <c r="J133" s="224"/>
      <c r="K133" s="224"/>
      <c r="L133" s="229"/>
      <c r="M133" s="230"/>
      <c r="N133" s="231"/>
      <c r="O133" s="231"/>
      <c r="P133" s="231"/>
      <c r="Q133" s="231"/>
      <c r="R133" s="231"/>
      <c r="S133" s="231"/>
      <c r="T133" s="232"/>
      <c r="U133" s="11"/>
      <c r="V133" s="11"/>
      <c r="W133" s="11"/>
      <c r="X133" s="11"/>
      <c r="Y133" s="11"/>
      <c r="Z133" s="11"/>
      <c r="AA133" s="11"/>
      <c r="AB133" s="11"/>
      <c r="AC133" s="11"/>
      <c r="AD133" s="11"/>
      <c r="AE133" s="11"/>
      <c r="AT133" s="233" t="s">
        <v>188</v>
      </c>
      <c r="AU133" s="233" t="s">
        <v>74</v>
      </c>
      <c r="AV133" s="11" t="s">
        <v>145</v>
      </c>
      <c r="AW133" s="11" t="s">
        <v>35</v>
      </c>
      <c r="AX133" s="11" t="s">
        <v>81</v>
      </c>
      <c r="AY133" s="233" t="s">
        <v>146</v>
      </c>
    </row>
    <row r="134" s="2" customFormat="1" ht="21.75" customHeight="1">
      <c r="A134" s="35"/>
      <c r="B134" s="36"/>
      <c r="C134" s="194" t="s">
        <v>202</v>
      </c>
      <c r="D134" s="194" t="s">
        <v>140</v>
      </c>
      <c r="E134" s="195" t="s">
        <v>456</v>
      </c>
      <c r="F134" s="196" t="s">
        <v>457</v>
      </c>
      <c r="G134" s="197" t="s">
        <v>166</v>
      </c>
      <c r="H134" s="198">
        <v>9.0660000000000007</v>
      </c>
      <c r="I134" s="199"/>
      <c r="J134" s="200">
        <f>ROUND(I134*H134,2)</f>
        <v>0</v>
      </c>
      <c r="K134" s="196" t="s">
        <v>144</v>
      </c>
      <c r="L134" s="41"/>
      <c r="M134" s="201" t="s">
        <v>19</v>
      </c>
      <c r="N134" s="202" t="s">
        <v>45</v>
      </c>
      <c r="O134" s="81"/>
      <c r="P134" s="203">
        <f>O134*H134</f>
        <v>0</v>
      </c>
      <c r="Q134" s="203">
        <v>0</v>
      </c>
      <c r="R134" s="203">
        <f>Q134*H134</f>
        <v>0</v>
      </c>
      <c r="S134" s="203">
        <v>0</v>
      </c>
      <c r="T134" s="204">
        <f>S134*H134</f>
        <v>0</v>
      </c>
      <c r="U134" s="35"/>
      <c r="V134" s="35"/>
      <c r="W134" s="35"/>
      <c r="X134" s="35"/>
      <c r="Y134" s="35"/>
      <c r="Z134" s="35"/>
      <c r="AA134" s="35"/>
      <c r="AB134" s="35"/>
      <c r="AC134" s="35"/>
      <c r="AD134" s="35"/>
      <c r="AE134" s="35"/>
      <c r="AR134" s="205" t="s">
        <v>167</v>
      </c>
      <c r="AT134" s="205" t="s">
        <v>140</v>
      </c>
      <c r="AU134" s="205" t="s">
        <v>74</v>
      </c>
      <c r="AY134" s="14" t="s">
        <v>146</v>
      </c>
      <c r="BE134" s="206">
        <f>IF(N134="základní",J134,0)</f>
        <v>0</v>
      </c>
      <c r="BF134" s="206">
        <f>IF(N134="snížená",J134,0)</f>
        <v>0</v>
      </c>
      <c r="BG134" s="206">
        <f>IF(N134="zákl. přenesená",J134,0)</f>
        <v>0</v>
      </c>
      <c r="BH134" s="206">
        <f>IF(N134="sníž. přenesená",J134,0)</f>
        <v>0</v>
      </c>
      <c r="BI134" s="206">
        <f>IF(N134="nulová",J134,0)</f>
        <v>0</v>
      </c>
      <c r="BJ134" s="14" t="s">
        <v>81</v>
      </c>
      <c r="BK134" s="206">
        <f>ROUND(I134*H134,2)</f>
        <v>0</v>
      </c>
      <c r="BL134" s="14" t="s">
        <v>167</v>
      </c>
      <c r="BM134" s="205" t="s">
        <v>458</v>
      </c>
    </row>
    <row r="135" s="2" customFormat="1">
      <c r="A135" s="35"/>
      <c r="B135" s="36"/>
      <c r="C135" s="37"/>
      <c r="D135" s="207" t="s">
        <v>148</v>
      </c>
      <c r="E135" s="37"/>
      <c r="F135" s="208" t="s">
        <v>459</v>
      </c>
      <c r="G135" s="37"/>
      <c r="H135" s="37"/>
      <c r="I135" s="143"/>
      <c r="J135" s="37"/>
      <c r="K135" s="37"/>
      <c r="L135" s="41"/>
      <c r="M135" s="209"/>
      <c r="N135" s="210"/>
      <c r="O135" s="81"/>
      <c r="P135" s="81"/>
      <c r="Q135" s="81"/>
      <c r="R135" s="81"/>
      <c r="S135" s="81"/>
      <c r="T135" s="82"/>
      <c r="U135" s="35"/>
      <c r="V135" s="35"/>
      <c r="W135" s="35"/>
      <c r="X135" s="35"/>
      <c r="Y135" s="35"/>
      <c r="Z135" s="35"/>
      <c r="AA135" s="35"/>
      <c r="AB135" s="35"/>
      <c r="AC135" s="35"/>
      <c r="AD135" s="35"/>
      <c r="AE135" s="35"/>
      <c r="AT135" s="14" t="s">
        <v>148</v>
      </c>
      <c r="AU135" s="14" t="s">
        <v>74</v>
      </c>
    </row>
    <row r="136" s="10" customFormat="1">
      <c r="A136" s="10"/>
      <c r="B136" s="212"/>
      <c r="C136" s="213"/>
      <c r="D136" s="207" t="s">
        <v>188</v>
      </c>
      <c r="E136" s="214" t="s">
        <v>19</v>
      </c>
      <c r="F136" s="215" t="s">
        <v>460</v>
      </c>
      <c r="G136" s="213"/>
      <c r="H136" s="216">
        <v>3.0960000000000001</v>
      </c>
      <c r="I136" s="217"/>
      <c r="J136" s="213"/>
      <c r="K136" s="213"/>
      <c r="L136" s="218"/>
      <c r="M136" s="219"/>
      <c r="N136" s="220"/>
      <c r="O136" s="220"/>
      <c r="P136" s="220"/>
      <c r="Q136" s="220"/>
      <c r="R136" s="220"/>
      <c r="S136" s="220"/>
      <c r="T136" s="221"/>
      <c r="U136" s="10"/>
      <c r="V136" s="10"/>
      <c r="W136" s="10"/>
      <c r="X136" s="10"/>
      <c r="Y136" s="10"/>
      <c r="Z136" s="10"/>
      <c r="AA136" s="10"/>
      <c r="AB136" s="10"/>
      <c r="AC136" s="10"/>
      <c r="AD136" s="10"/>
      <c r="AE136" s="10"/>
      <c r="AT136" s="222" t="s">
        <v>188</v>
      </c>
      <c r="AU136" s="222" t="s">
        <v>74</v>
      </c>
      <c r="AV136" s="10" t="s">
        <v>83</v>
      </c>
      <c r="AW136" s="10" t="s">
        <v>35</v>
      </c>
      <c r="AX136" s="10" t="s">
        <v>74</v>
      </c>
      <c r="AY136" s="222" t="s">
        <v>146</v>
      </c>
    </row>
    <row r="137" s="10" customFormat="1">
      <c r="A137" s="10"/>
      <c r="B137" s="212"/>
      <c r="C137" s="213"/>
      <c r="D137" s="207" t="s">
        <v>188</v>
      </c>
      <c r="E137" s="214" t="s">
        <v>19</v>
      </c>
      <c r="F137" s="215" t="s">
        <v>461</v>
      </c>
      <c r="G137" s="213"/>
      <c r="H137" s="216">
        <v>3.1099999999999999</v>
      </c>
      <c r="I137" s="217"/>
      <c r="J137" s="213"/>
      <c r="K137" s="213"/>
      <c r="L137" s="218"/>
      <c r="M137" s="219"/>
      <c r="N137" s="220"/>
      <c r="O137" s="220"/>
      <c r="P137" s="220"/>
      <c r="Q137" s="220"/>
      <c r="R137" s="220"/>
      <c r="S137" s="220"/>
      <c r="T137" s="221"/>
      <c r="U137" s="10"/>
      <c r="V137" s="10"/>
      <c r="W137" s="10"/>
      <c r="X137" s="10"/>
      <c r="Y137" s="10"/>
      <c r="Z137" s="10"/>
      <c r="AA137" s="10"/>
      <c r="AB137" s="10"/>
      <c r="AC137" s="10"/>
      <c r="AD137" s="10"/>
      <c r="AE137" s="10"/>
      <c r="AT137" s="222" t="s">
        <v>188</v>
      </c>
      <c r="AU137" s="222" t="s">
        <v>74</v>
      </c>
      <c r="AV137" s="10" t="s">
        <v>83</v>
      </c>
      <c r="AW137" s="10" t="s">
        <v>35</v>
      </c>
      <c r="AX137" s="10" t="s">
        <v>74</v>
      </c>
      <c r="AY137" s="222" t="s">
        <v>146</v>
      </c>
    </row>
    <row r="138" s="10" customFormat="1">
      <c r="A138" s="10"/>
      <c r="B138" s="212"/>
      <c r="C138" s="213"/>
      <c r="D138" s="207" t="s">
        <v>188</v>
      </c>
      <c r="E138" s="214" t="s">
        <v>19</v>
      </c>
      <c r="F138" s="215" t="s">
        <v>462</v>
      </c>
      <c r="G138" s="213"/>
      <c r="H138" s="216">
        <v>2.8599999999999999</v>
      </c>
      <c r="I138" s="217"/>
      <c r="J138" s="213"/>
      <c r="K138" s="213"/>
      <c r="L138" s="218"/>
      <c r="M138" s="219"/>
      <c r="N138" s="220"/>
      <c r="O138" s="220"/>
      <c r="P138" s="220"/>
      <c r="Q138" s="220"/>
      <c r="R138" s="220"/>
      <c r="S138" s="220"/>
      <c r="T138" s="221"/>
      <c r="U138" s="10"/>
      <c r="V138" s="10"/>
      <c r="W138" s="10"/>
      <c r="X138" s="10"/>
      <c r="Y138" s="10"/>
      <c r="Z138" s="10"/>
      <c r="AA138" s="10"/>
      <c r="AB138" s="10"/>
      <c r="AC138" s="10"/>
      <c r="AD138" s="10"/>
      <c r="AE138" s="10"/>
      <c r="AT138" s="222" t="s">
        <v>188</v>
      </c>
      <c r="AU138" s="222" t="s">
        <v>74</v>
      </c>
      <c r="AV138" s="10" t="s">
        <v>83</v>
      </c>
      <c r="AW138" s="10" t="s">
        <v>35</v>
      </c>
      <c r="AX138" s="10" t="s">
        <v>74</v>
      </c>
      <c r="AY138" s="222" t="s">
        <v>146</v>
      </c>
    </row>
    <row r="139" s="11" customFormat="1">
      <c r="A139" s="11"/>
      <c r="B139" s="223"/>
      <c r="C139" s="224"/>
      <c r="D139" s="207" t="s">
        <v>188</v>
      </c>
      <c r="E139" s="225" t="s">
        <v>19</v>
      </c>
      <c r="F139" s="226" t="s">
        <v>242</v>
      </c>
      <c r="G139" s="224"/>
      <c r="H139" s="227">
        <v>9.0659999999999989</v>
      </c>
      <c r="I139" s="228"/>
      <c r="J139" s="224"/>
      <c r="K139" s="224"/>
      <c r="L139" s="229"/>
      <c r="M139" s="230"/>
      <c r="N139" s="231"/>
      <c r="O139" s="231"/>
      <c r="P139" s="231"/>
      <c r="Q139" s="231"/>
      <c r="R139" s="231"/>
      <c r="S139" s="231"/>
      <c r="T139" s="232"/>
      <c r="U139" s="11"/>
      <c r="V139" s="11"/>
      <c r="W139" s="11"/>
      <c r="X139" s="11"/>
      <c r="Y139" s="11"/>
      <c r="Z139" s="11"/>
      <c r="AA139" s="11"/>
      <c r="AB139" s="11"/>
      <c r="AC139" s="11"/>
      <c r="AD139" s="11"/>
      <c r="AE139" s="11"/>
      <c r="AT139" s="233" t="s">
        <v>188</v>
      </c>
      <c r="AU139" s="233" t="s">
        <v>74</v>
      </c>
      <c r="AV139" s="11" t="s">
        <v>145</v>
      </c>
      <c r="AW139" s="11" t="s">
        <v>35</v>
      </c>
      <c r="AX139" s="11" t="s">
        <v>81</v>
      </c>
      <c r="AY139" s="233" t="s">
        <v>146</v>
      </c>
    </row>
    <row r="140" s="2" customFormat="1" ht="21.75" customHeight="1">
      <c r="A140" s="35"/>
      <c r="B140" s="36"/>
      <c r="C140" s="194" t="s">
        <v>208</v>
      </c>
      <c r="D140" s="194" t="s">
        <v>140</v>
      </c>
      <c r="E140" s="195" t="s">
        <v>463</v>
      </c>
      <c r="F140" s="196" t="s">
        <v>464</v>
      </c>
      <c r="G140" s="197" t="s">
        <v>205</v>
      </c>
      <c r="H140" s="198">
        <v>36</v>
      </c>
      <c r="I140" s="199"/>
      <c r="J140" s="200">
        <f>ROUND(I140*H140,2)</f>
        <v>0</v>
      </c>
      <c r="K140" s="196" t="s">
        <v>144</v>
      </c>
      <c r="L140" s="41"/>
      <c r="M140" s="201" t="s">
        <v>19</v>
      </c>
      <c r="N140" s="202" t="s">
        <v>45</v>
      </c>
      <c r="O140" s="81"/>
      <c r="P140" s="203">
        <f>O140*H140</f>
        <v>0</v>
      </c>
      <c r="Q140" s="203">
        <v>0</v>
      </c>
      <c r="R140" s="203">
        <f>Q140*H140</f>
        <v>0</v>
      </c>
      <c r="S140" s="203">
        <v>0</v>
      </c>
      <c r="T140" s="204">
        <f>S140*H140</f>
        <v>0</v>
      </c>
      <c r="U140" s="35"/>
      <c r="V140" s="35"/>
      <c r="W140" s="35"/>
      <c r="X140" s="35"/>
      <c r="Y140" s="35"/>
      <c r="Z140" s="35"/>
      <c r="AA140" s="35"/>
      <c r="AB140" s="35"/>
      <c r="AC140" s="35"/>
      <c r="AD140" s="35"/>
      <c r="AE140" s="35"/>
      <c r="AR140" s="205" t="s">
        <v>145</v>
      </c>
      <c r="AT140" s="205" t="s">
        <v>140</v>
      </c>
      <c r="AU140" s="205" t="s">
        <v>74</v>
      </c>
      <c r="AY140" s="14" t="s">
        <v>146</v>
      </c>
      <c r="BE140" s="206">
        <f>IF(N140="základní",J140,0)</f>
        <v>0</v>
      </c>
      <c r="BF140" s="206">
        <f>IF(N140="snížená",J140,0)</f>
        <v>0</v>
      </c>
      <c r="BG140" s="206">
        <f>IF(N140="zákl. přenesená",J140,0)</f>
        <v>0</v>
      </c>
      <c r="BH140" s="206">
        <f>IF(N140="sníž. přenesená",J140,0)</f>
        <v>0</v>
      </c>
      <c r="BI140" s="206">
        <f>IF(N140="nulová",J140,0)</f>
        <v>0</v>
      </c>
      <c r="BJ140" s="14" t="s">
        <v>81</v>
      </c>
      <c r="BK140" s="206">
        <f>ROUND(I140*H140,2)</f>
        <v>0</v>
      </c>
      <c r="BL140" s="14" t="s">
        <v>145</v>
      </c>
      <c r="BM140" s="205" t="s">
        <v>465</v>
      </c>
    </row>
    <row r="141" s="2" customFormat="1">
      <c r="A141" s="35"/>
      <c r="B141" s="36"/>
      <c r="C141" s="37"/>
      <c r="D141" s="207" t="s">
        <v>148</v>
      </c>
      <c r="E141" s="37"/>
      <c r="F141" s="208" t="s">
        <v>466</v>
      </c>
      <c r="G141" s="37"/>
      <c r="H141" s="37"/>
      <c r="I141" s="143"/>
      <c r="J141" s="37"/>
      <c r="K141" s="37"/>
      <c r="L141" s="41"/>
      <c r="M141" s="209"/>
      <c r="N141" s="210"/>
      <c r="O141" s="81"/>
      <c r="P141" s="81"/>
      <c r="Q141" s="81"/>
      <c r="R141" s="81"/>
      <c r="S141" s="81"/>
      <c r="T141" s="82"/>
      <c r="U141" s="35"/>
      <c r="V141" s="35"/>
      <c r="W141" s="35"/>
      <c r="X141" s="35"/>
      <c r="Y141" s="35"/>
      <c r="Z141" s="35"/>
      <c r="AA141" s="35"/>
      <c r="AB141" s="35"/>
      <c r="AC141" s="35"/>
      <c r="AD141" s="35"/>
      <c r="AE141" s="35"/>
      <c r="AT141" s="14" t="s">
        <v>148</v>
      </c>
      <c r="AU141" s="14" t="s">
        <v>74</v>
      </c>
    </row>
    <row r="142" s="2" customFormat="1">
      <c r="A142" s="35"/>
      <c r="B142" s="36"/>
      <c r="C142" s="37"/>
      <c r="D142" s="207" t="s">
        <v>150</v>
      </c>
      <c r="E142" s="37"/>
      <c r="F142" s="211" t="s">
        <v>467</v>
      </c>
      <c r="G142" s="37"/>
      <c r="H142" s="37"/>
      <c r="I142" s="143"/>
      <c r="J142" s="37"/>
      <c r="K142" s="37"/>
      <c r="L142" s="41"/>
      <c r="M142" s="209"/>
      <c r="N142" s="210"/>
      <c r="O142" s="81"/>
      <c r="P142" s="81"/>
      <c r="Q142" s="81"/>
      <c r="R142" s="81"/>
      <c r="S142" s="81"/>
      <c r="T142" s="82"/>
      <c r="U142" s="35"/>
      <c r="V142" s="35"/>
      <c r="W142" s="35"/>
      <c r="X142" s="35"/>
      <c r="Y142" s="35"/>
      <c r="Z142" s="35"/>
      <c r="AA142" s="35"/>
      <c r="AB142" s="35"/>
      <c r="AC142" s="35"/>
      <c r="AD142" s="35"/>
      <c r="AE142" s="35"/>
      <c r="AT142" s="14" t="s">
        <v>150</v>
      </c>
      <c r="AU142" s="14" t="s">
        <v>74</v>
      </c>
    </row>
    <row r="143" s="2" customFormat="1" ht="21.75" customHeight="1">
      <c r="A143" s="35"/>
      <c r="B143" s="36"/>
      <c r="C143" s="194" t="s">
        <v>214</v>
      </c>
      <c r="D143" s="194" t="s">
        <v>140</v>
      </c>
      <c r="E143" s="195" t="s">
        <v>468</v>
      </c>
      <c r="F143" s="196" t="s">
        <v>469</v>
      </c>
      <c r="G143" s="197" t="s">
        <v>143</v>
      </c>
      <c r="H143" s="198">
        <v>12</v>
      </c>
      <c r="I143" s="199"/>
      <c r="J143" s="200">
        <f>ROUND(I143*H143,2)</f>
        <v>0</v>
      </c>
      <c r="K143" s="196" t="s">
        <v>144</v>
      </c>
      <c r="L143" s="41"/>
      <c r="M143" s="201" t="s">
        <v>19</v>
      </c>
      <c r="N143" s="202" t="s">
        <v>45</v>
      </c>
      <c r="O143" s="81"/>
      <c r="P143" s="203">
        <f>O143*H143</f>
        <v>0</v>
      </c>
      <c r="Q143" s="203">
        <v>0</v>
      </c>
      <c r="R143" s="203">
        <f>Q143*H143</f>
        <v>0</v>
      </c>
      <c r="S143" s="203">
        <v>0</v>
      </c>
      <c r="T143" s="204">
        <f>S143*H143</f>
        <v>0</v>
      </c>
      <c r="U143" s="35"/>
      <c r="V143" s="35"/>
      <c r="W143" s="35"/>
      <c r="X143" s="35"/>
      <c r="Y143" s="35"/>
      <c r="Z143" s="35"/>
      <c r="AA143" s="35"/>
      <c r="AB143" s="35"/>
      <c r="AC143" s="35"/>
      <c r="AD143" s="35"/>
      <c r="AE143" s="35"/>
      <c r="AR143" s="205" t="s">
        <v>145</v>
      </c>
      <c r="AT143" s="205" t="s">
        <v>140</v>
      </c>
      <c r="AU143" s="205" t="s">
        <v>74</v>
      </c>
      <c r="AY143" s="14" t="s">
        <v>146</v>
      </c>
      <c r="BE143" s="206">
        <f>IF(N143="základní",J143,0)</f>
        <v>0</v>
      </c>
      <c r="BF143" s="206">
        <f>IF(N143="snížená",J143,0)</f>
        <v>0</v>
      </c>
      <c r="BG143" s="206">
        <f>IF(N143="zákl. přenesená",J143,0)</f>
        <v>0</v>
      </c>
      <c r="BH143" s="206">
        <f>IF(N143="sníž. přenesená",J143,0)</f>
        <v>0</v>
      </c>
      <c r="BI143" s="206">
        <f>IF(N143="nulová",J143,0)</f>
        <v>0</v>
      </c>
      <c r="BJ143" s="14" t="s">
        <v>81</v>
      </c>
      <c r="BK143" s="206">
        <f>ROUND(I143*H143,2)</f>
        <v>0</v>
      </c>
      <c r="BL143" s="14" t="s">
        <v>145</v>
      </c>
      <c r="BM143" s="205" t="s">
        <v>470</v>
      </c>
    </row>
    <row r="144" s="2" customFormat="1">
      <c r="A144" s="35"/>
      <c r="B144" s="36"/>
      <c r="C144" s="37"/>
      <c r="D144" s="207" t="s">
        <v>148</v>
      </c>
      <c r="E144" s="37"/>
      <c r="F144" s="208" t="s">
        <v>471</v>
      </c>
      <c r="G144" s="37"/>
      <c r="H144" s="37"/>
      <c r="I144" s="143"/>
      <c r="J144" s="37"/>
      <c r="K144" s="37"/>
      <c r="L144" s="41"/>
      <c r="M144" s="209"/>
      <c r="N144" s="210"/>
      <c r="O144" s="81"/>
      <c r="P144" s="81"/>
      <c r="Q144" s="81"/>
      <c r="R144" s="81"/>
      <c r="S144" s="81"/>
      <c r="T144" s="82"/>
      <c r="U144" s="35"/>
      <c r="V144" s="35"/>
      <c r="W144" s="35"/>
      <c r="X144" s="35"/>
      <c r="Y144" s="35"/>
      <c r="Z144" s="35"/>
      <c r="AA144" s="35"/>
      <c r="AB144" s="35"/>
      <c r="AC144" s="35"/>
      <c r="AD144" s="35"/>
      <c r="AE144" s="35"/>
      <c r="AT144" s="14" t="s">
        <v>148</v>
      </c>
      <c r="AU144" s="14" t="s">
        <v>74</v>
      </c>
    </row>
    <row r="145" s="2" customFormat="1">
      <c r="A145" s="35"/>
      <c r="B145" s="36"/>
      <c r="C145" s="37"/>
      <c r="D145" s="207" t="s">
        <v>150</v>
      </c>
      <c r="E145" s="37"/>
      <c r="F145" s="211" t="s">
        <v>472</v>
      </c>
      <c r="G145" s="37"/>
      <c r="H145" s="37"/>
      <c r="I145" s="143"/>
      <c r="J145" s="37"/>
      <c r="K145" s="37"/>
      <c r="L145" s="41"/>
      <c r="M145" s="209"/>
      <c r="N145" s="210"/>
      <c r="O145" s="81"/>
      <c r="P145" s="81"/>
      <c r="Q145" s="81"/>
      <c r="R145" s="81"/>
      <c r="S145" s="81"/>
      <c r="T145" s="82"/>
      <c r="U145" s="35"/>
      <c r="V145" s="35"/>
      <c r="W145" s="35"/>
      <c r="X145" s="35"/>
      <c r="Y145" s="35"/>
      <c r="Z145" s="35"/>
      <c r="AA145" s="35"/>
      <c r="AB145" s="35"/>
      <c r="AC145" s="35"/>
      <c r="AD145" s="35"/>
      <c r="AE145" s="35"/>
      <c r="AT145" s="14" t="s">
        <v>150</v>
      </c>
      <c r="AU145" s="14" t="s">
        <v>74</v>
      </c>
    </row>
    <row r="146" s="2" customFormat="1" ht="21.75" customHeight="1">
      <c r="A146" s="35"/>
      <c r="B146" s="36"/>
      <c r="C146" s="194" t="s">
        <v>220</v>
      </c>
      <c r="D146" s="194" t="s">
        <v>140</v>
      </c>
      <c r="E146" s="195" t="s">
        <v>473</v>
      </c>
      <c r="F146" s="196" t="s">
        <v>474</v>
      </c>
      <c r="G146" s="197" t="s">
        <v>238</v>
      </c>
      <c r="H146" s="198">
        <v>60</v>
      </c>
      <c r="I146" s="199"/>
      <c r="J146" s="200">
        <f>ROUND(I146*H146,2)</f>
        <v>0</v>
      </c>
      <c r="K146" s="196" t="s">
        <v>144</v>
      </c>
      <c r="L146" s="41"/>
      <c r="M146" s="201" t="s">
        <v>19</v>
      </c>
      <c r="N146" s="202" t="s">
        <v>45</v>
      </c>
      <c r="O146" s="81"/>
      <c r="P146" s="203">
        <f>O146*H146</f>
        <v>0</v>
      </c>
      <c r="Q146" s="203">
        <v>0</v>
      </c>
      <c r="R146" s="203">
        <f>Q146*H146</f>
        <v>0</v>
      </c>
      <c r="S146" s="203">
        <v>0</v>
      </c>
      <c r="T146" s="204">
        <f>S146*H146</f>
        <v>0</v>
      </c>
      <c r="U146" s="35"/>
      <c r="V146" s="35"/>
      <c r="W146" s="35"/>
      <c r="X146" s="35"/>
      <c r="Y146" s="35"/>
      <c r="Z146" s="35"/>
      <c r="AA146" s="35"/>
      <c r="AB146" s="35"/>
      <c r="AC146" s="35"/>
      <c r="AD146" s="35"/>
      <c r="AE146" s="35"/>
      <c r="AR146" s="205" t="s">
        <v>145</v>
      </c>
      <c r="AT146" s="205" t="s">
        <v>140</v>
      </c>
      <c r="AU146" s="205" t="s">
        <v>74</v>
      </c>
      <c r="AY146" s="14" t="s">
        <v>146</v>
      </c>
      <c r="BE146" s="206">
        <f>IF(N146="základní",J146,0)</f>
        <v>0</v>
      </c>
      <c r="BF146" s="206">
        <f>IF(N146="snížená",J146,0)</f>
        <v>0</v>
      </c>
      <c r="BG146" s="206">
        <f>IF(N146="zákl. přenesená",J146,0)</f>
        <v>0</v>
      </c>
      <c r="BH146" s="206">
        <f>IF(N146="sníž. přenesená",J146,0)</f>
        <v>0</v>
      </c>
      <c r="BI146" s="206">
        <f>IF(N146="nulová",J146,0)</f>
        <v>0</v>
      </c>
      <c r="BJ146" s="14" t="s">
        <v>81</v>
      </c>
      <c r="BK146" s="206">
        <f>ROUND(I146*H146,2)</f>
        <v>0</v>
      </c>
      <c r="BL146" s="14" t="s">
        <v>145</v>
      </c>
      <c r="BM146" s="205" t="s">
        <v>475</v>
      </c>
    </row>
    <row r="147" s="2" customFormat="1">
      <c r="A147" s="35"/>
      <c r="B147" s="36"/>
      <c r="C147" s="37"/>
      <c r="D147" s="207" t="s">
        <v>148</v>
      </c>
      <c r="E147" s="37"/>
      <c r="F147" s="208" t="s">
        <v>476</v>
      </c>
      <c r="G147" s="37"/>
      <c r="H147" s="37"/>
      <c r="I147" s="143"/>
      <c r="J147" s="37"/>
      <c r="K147" s="37"/>
      <c r="L147" s="41"/>
      <c r="M147" s="209"/>
      <c r="N147" s="210"/>
      <c r="O147" s="81"/>
      <c r="P147" s="81"/>
      <c r="Q147" s="81"/>
      <c r="R147" s="81"/>
      <c r="S147" s="81"/>
      <c r="T147" s="82"/>
      <c r="U147" s="35"/>
      <c r="V147" s="35"/>
      <c r="W147" s="35"/>
      <c r="X147" s="35"/>
      <c r="Y147" s="35"/>
      <c r="Z147" s="35"/>
      <c r="AA147" s="35"/>
      <c r="AB147" s="35"/>
      <c r="AC147" s="35"/>
      <c r="AD147" s="35"/>
      <c r="AE147" s="35"/>
      <c r="AT147" s="14" t="s">
        <v>148</v>
      </c>
      <c r="AU147" s="14" t="s">
        <v>74</v>
      </c>
    </row>
    <row r="148" s="10" customFormat="1">
      <c r="A148" s="10"/>
      <c r="B148" s="212"/>
      <c r="C148" s="213"/>
      <c r="D148" s="207" t="s">
        <v>188</v>
      </c>
      <c r="E148" s="214" t="s">
        <v>19</v>
      </c>
      <c r="F148" s="215" t="s">
        <v>437</v>
      </c>
      <c r="G148" s="213"/>
      <c r="H148" s="216">
        <v>8</v>
      </c>
      <c r="I148" s="217"/>
      <c r="J148" s="213"/>
      <c r="K148" s="213"/>
      <c r="L148" s="218"/>
      <c r="M148" s="219"/>
      <c r="N148" s="220"/>
      <c r="O148" s="220"/>
      <c r="P148" s="220"/>
      <c r="Q148" s="220"/>
      <c r="R148" s="220"/>
      <c r="S148" s="220"/>
      <c r="T148" s="221"/>
      <c r="U148" s="10"/>
      <c r="V148" s="10"/>
      <c r="W148" s="10"/>
      <c r="X148" s="10"/>
      <c r="Y148" s="10"/>
      <c r="Z148" s="10"/>
      <c r="AA148" s="10"/>
      <c r="AB148" s="10"/>
      <c r="AC148" s="10"/>
      <c r="AD148" s="10"/>
      <c r="AE148" s="10"/>
      <c r="AT148" s="222" t="s">
        <v>188</v>
      </c>
      <c r="AU148" s="222" t="s">
        <v>74</v>
      </c>
      <c r="AV148" s="10" t="s">
        <v>83</v>
      </c>
      <c r="AW148" s="10" t="s">
        <v>35</v>
      </c>
      <c r="AX148" s="10" t="s">
        <v>74</v>
      </c>
      <c r="AY148" s="222" t="s">
        <v>146</v>
      </c>
    </row>
    <row r="149" s="10" customFormat="1">
      <c r="A149" s="10"/>
      <c r="B149" s="212"/>
      <c r="C149" s="213"/>
      <c r="D149" s="207" t="s">
        <v>188</v>
      </c>
      <c r="E149" s="214" t="s">
        <v>19</v>
      </c>
      <c r="F149" s="215" t="s">
        <v>438</v>
      </c>
      <c r="G149" s="213"/>
      <c r="H149" s="216">
        <v>8</v>
      </c>
      <c r="I149" s="217"/>
      <c r="J149" s="213"/>
      <c r="K149" s="213"/>
      <c r="L149" s="218"/>
      <c r="M149" s="219"/>
      <c r="N149" s="220"/>
      <c r="O149" s="220"/>
      <c r="P149" s="220"/>
      <c r="Q149" s="220"/>
      <c r="R149" s="220"/>
      <c r="S149" s="220"/>
      <c r="T149" s="221"/>
      <c r="U149" s="10"/>
      <c r="V149" s="10"/>
      <c r="W149" s="10"/>
      <c r="X149" s="10"/>
      <c r="Y149" s="10"/>
      <c r="Z149" s="10"/>
      <c r="AA149" s="10"/>
      <c r="AB149" s="10"/>
      <c r="AC149" s="10"/>
      <c r="AD149" s="10"/>
      <c r="AE149" s="10"/>
      <c r="AT149" s="222" t="s">
        <v>188</v>
      </c>
      <c r="AU149" s="222" t="s">
        <v>74</v>
      </c>
      <c r="AV149" s="10" t="s">
        <v>83</v>
      </c>
      <c r="AW149" s="10" t="s">
        <v>35</v>
      </c>
      <c r="AX149" s="10" t="s">
        <v>74</v>
      </c>
      <c r="AY149" s="222" t="s">
        <v>146</v>
      </c>
    </row>
    <row r="150" s="10" customFormat="1">
      <c r="A150" s="10"/>
      <c r="B150" s="212"/>
      <c r="C150" s="213"/>
      <c r="D150" s="207" t="s">
        <v>188</v>
      </c>
      <c r="E150" s="214" t="s">
        <v>19</v>
      </c>
      <c r="F150" s="215" t="s">
        <v>439</v>
      </c>
      <c r="G150" s="213"/>
      <c r="H150" s="216">
        <v>12</v>
      </c>
      <c r="I150" s="217"/>
      <c r="J150" s="213"/>
      <c r="K150" s="213"/>
      <c r="L150" s="218"/>
      <c r="M150" s="219"/>
      <c r="N150" s="220"/>
      <c r="O150" s="220"/>
      <c r="P150" s="220"/>
      <c r="Q150" s="220"/>
      <c r="R150" s="220"/>
      <c r="S150" s="220"/>
      <c r="T150" s="221"/>
      <c r="U150" s="10"/>
      <c r="V150" s="10"/>
      <c r="W150" s="10"/>
      <c r="X150" s="10"/>
      <c r="Y150" s="10"/>
      <c r="Z150" s="10"/>
      <c r="AA150" s="10"/>
      <c r="AB150" s="10"/>
      <c r="AC150" s="10"/>
      <c r="AD150" s="10"/>
      <c r="AE150" s="10"/>
      <c r="AT150" s="222" t="s">
        <v>188</v>
      </c>
      <c r="AU150" s="222" t="s">
        <v>74</v>
      </c>
      <c r="AV150" s="10" t="s">
        <v>83</v>
      </c>
      <c r="AW150" s="10" t="s">
        <v>35</v>
      </c>
      <c r="AX150" s="10" t="s">
        <v>74</v>
      </c>
      <c r="AY150" s="222" t="s">
        <v>146</v>
      </c>
    </row>
    <row r="151" s="10" customFormat="1">
      <c r="A151" s="10"/>
      <c r="B151" s="212"/>
      <c r="C151" s="213"/>
      <c r="D151" s="207" t="s">
        <v>188</v>
      </c>
      <c r="E151" s="214" t="s">
        <v>19</v>
      </c>
      <c r="F151" s="215" t="s">
        <v>440</v>
      </c>
      <c r="G151" s="213"/>
      <c r="H151" s="216">
        <v>12</v>
      </c>
      <c r="I151" s="217"/>
      <c r="J151" s="213"/>
      <c r="K151" s="213"/>
      <c r="L151" s="218"/>
      <c r="M151" s="219"/>
      <c r="N151" s="220"/>
      <c r="O151" s="220"/>
      <c r="P151" s="220"/>
      <c r="Q151" s="220"/>
      <c r="R151" s="220"/>
      <c r="S151" s="220"/>
      <c r="T151" s="221"/>
      <c r="U151" s="10"/>
      <c r="V151" s="10"/>
      <c r="W151" s="10"/>
      <c r="X151" s="10"/>
      <c r="Y151" s="10"/>
      <c r="Z151" s="10"/>
      <c r="AA151" s="10"/>
      <c r="AB151" s="10"/>
      <c r="AC151" s="10"/>
      <c r="AD151" s="10"/>
      <c r="AE151" s="10"/>
      <c r="AT151" s="222" t="s">
        <v>188</v>
      </c>
      <c r="AU151" s="222" t="s">
        <v>74</v>
      </c>
      <c r="AV151" s="10" t="s">
        <v>83</v>
      </c>
      <c r="AW151" s="10" t="s">
        <v>35</v>
      </c>
      <c r="AX151" s="10" t="s">
        <v>74</v>
      </c>
      <c r="AY151" s="222" t="s">
        <v>146</v>
      </c>
    </row>
    <row r="152" s="10" customFormat="1">
      <c r="A152" s="10"/>
      <c r="B152" s="212"/>
      <c r="C152" s="213"/>
      <c r="D152" s="207" t="s">
        <v>188</v>
      </c>
      <c r="E152" s="214" t="s">
        <v>19</v>
      </c>
      <c r="F152" s="215" t="s">
        <v>441</v>
      </c>
      <c r="G152" s="213"/>
      <c r="H152" s="216">
        <v>10</v>
      </c>
      <c r="I152" s="217"/>
      <c r="J152" s="213"/>
      <c r="K152" s="213"/>
      <c r="L152" s="218"/>
      <c r="M152" s="219"/>
      <c r="N152" s="220"/>
      <c r="O152" s="220"/>
      <c r="P152" s="220"/>
      <c r="Q152" s="220"/>
      <c r="R152" s="220"/>
      <c r="S152" s="220"/>
      <c r="T152" s="221"/>
      <c r="U152" s="10"/>
      <c r="V152" s="10"/>
      <c r="W152" s="10"/>
      <c r="X152" s="10"/>
      <c r="Y152" s="10"/>
      <c r="Z152" s="10"/>
      <c r="AA152" s="10"/>
      <c r="AB152" s="10"/>
      <c r="AC152" s="10"/>
      <c r="AD152" s="10"/>
      <c r="AE152" s="10"/>
      <c r="AT152" s="222" t="s">
        <v>188</v>
      </c>
      <c r="AU152" s="222" t="s">
        <v>74</v>
      </c>
      <c r="AV152" s="10" t="s">
        <v>83</v>
      </c>
      <c r="AW152" s="10" t="s">
        <v>35</v>
      </c>
      <c r="AX152" s="10" t="s">
        <v>74</v>
      </c>
      <c r="AY152" s="222" t="s">
        <v>146</v>
      </c>
    </row>
    <row r="153" s="10" customFormat="1">
      <c r="A153" s="10"/>
      <c r="B153" s="212"/>
      <c r="C153" s="213"/>
      <c r="D153" s="207" t="s">
        <v>188</v>
      </c>
      <c r="E153" s="214" t="s">
        <v>19</v>
      </c>
      <c r="F153" s="215" t="s">
        <v>442</v>
      </c>
      <c r="G153" s="213"/>
      <c r="H153" s="216">
        <v>10</v>
      </c>
      <c r="I153" s="217"/>
      <c r="J153" s="213"/>
      <c r="K153" s="213"/>
      <c r="L153" s="218"/>
      <c r="M153" s="219"/>
      <c r="N153" s="220"/>
      <c r="O153" s="220"/>
      <c r="P153" s="220"/>
      <c r="Q153" s="220"/>
      <c r="R153" s="220"/>
      <c r="S153" s="220"/>
      <c r="T153" s="221"/>
      <c r="U153" s="10"/>
      <c r="V153" s="10"/>
      <c r="W153" s="10"/>
      <c r="X153" s="10"/>
      <c r="Y153" s="10"/>
      <c r="Z153" s="10"/>
      <c r="AA153" s="10"/>
      <c r="AB153" s="10"/>
      <c r="AC153" s="10"/>
      <c r="AD153" s="10"/>
      <c r="AE153" s="10"/>
      <c r="AT153" s="222" t="s">
        <v>188</v>
      </c>
      <c r="AU153" s="222" t="s">
        <v>74</v>
      </c>
      <c r="AV153" s="10" t="s">
        <v>83</v>
      </c>
      <c r="AW153" s="10" t="s">
        <v>35</v>
      </c>
      <c r="AX153" s="10" t="s">
        <v>74</v>
      </c>
      <c r="AY153" s="222" t="s">
        <v>146</v>
      </c>
    </row>
    <row r="154" s="11" customFormat="1">
      <c r="A154" s="11"/>
      <c r="B154" s="223"/>
      <c r="C154" s="224"/>
      <c r="D154" s="207" t="s">
        <v>188</v>
      </c>
      <c r="E154" s="225" t="s">
        <v>19</v>
      </c>
      <c r="F154" s="226" t="s">
        <v>242</v>
      </c>
      <c r="G154" s="224"/>
      <c r="H154" s="227">
        <v>60</v>
      </c>
      <c r="I154" s="228"/>
      <c r="J154" s="224"/>
      <c r="K154" s="224"/>
      <c r="L154" s="229"/>
      <c r="M154" s="230"/>
      <c r="N154" s="231"/>
      <c r="O154" s="231"/>
      <c r="P154" s="231"/>
      <c r="Q154" s="231"/>
      <c r="R154" s="231"/>
      <c r="S154" s="231"/>
      <c r="T154" s="232"/>
      <c r="U154" s="11"/>
      <c r="V154" s="11"/>
      <c r="W154" s="11"/>
      <c r="X154" s="11"/>
      <c r="Y154" s="11"/>
      <c r="Z154" s="11"/>
      <c r="AA154" s="11"/>
      <c r="AB154" s="11"/>
      <c r="AC154" s="11"/>
      <c r="AD154" s="11"/>
      <c r="AE154" s="11"/>
      <c r="AT154" s="233" t="s">
        <v>188</v>
      </c>
      <c r="AU154" s="233" t="s">
        <v>74</v>
      </c>
      <c r="AV154" s="11" t="s">
        <v>145</v>
      </c>
      <c r="AW154" s="11" t="s">
        <v>35</v>
      </c>
      <c r="AX154" s="11" t="s">
        <v>81</v>
      </c>
      <c r="AY154" s="233" t="s">
        <v>146</v>
      </c>
    </row>
    <row r="155" s="2" customFormat="1" ht="21.75" customHeight="1">
      <c r="A155" s="35"/>
      <c r="B155" s="36"/>
      <c r="C155" s="234" t="s">
        <v>225</v>
      </c>
      <c r="D155" s="234" t="s">
        <v>328</v>
      </c>
      <c r="E155" s="235" t="s">
        <v>333</v>
      </c>
      <c r="F155" s="236" t="s">
        <v>334</v>
      </c>
      <c r="G155" s="237" t="s">
        <v>166</v>
      </c>
      <c r="H155" s="238">
        <v>20.399999999999999</v>
      </c>
      <c r="I155" s="239"/>
      <c r="J155" s="240">
        <f>ROUND(I155*H155,2)</f>
        <v>0</v>
      </c>
      <c r="K155" s="236" t="s">
        <v>144</v>
      </c>
      <c r="L155" s="241"/>
      <c r="M155" s="242" t="s">
        <v>19</v>
      </c>
      <c r="N155" s="243" t="s">
        <v>45</v>
      </c>
      <c r="O155" s="81"/>
      <c r="P155" s="203">
        <f>O155*H155</f>
        <v>0</v>
      </c>
      <c r="Q155" s="203">
        <v>1</v>
      </c>
      <c r="R155" s="203">
        <f>Q155*H155</f>
        <v>20.399999999999999</v>
      </c>
      <c r="S155" s="203">
        <v>0</v>
      </c>
      <c r="T155" s="204">
        <f>S155*H155</f>
        <v>0</v>
      </c>
      <c r="U155" s="35"/>
      <c r="V155" s="35"/>
      <c r="W155" s="35"/>
      <c r="X155" s="35"/>
      <c r="Y155" s="35"/>
      <c r="Z155" s="35"/>
      <c r="AA155" s="35"/>
      <c r="AB155" s="35"/>
      <c r="AC155" s="35"/>
      <c r="AD155" s="35"/>
      <c r="AE155" s="35"/>
      <c r="AR155" s="205" t="s">
        <v>167</v>
      </c>
      <c r="AT155" s="205" t="s">
        <v>328</v>
      </c>
      <c r="AU155" s="205" t="s">
        <v>74</v>
      </c>
      <c r="AY155" s="14" t="s">
        <v>146</v>
      </c>
      <c r="BE155" s="206">
        <f>IF(N155="základní",J155,0)</f>
        <v>0</v>
      </c>
      <c r="BF155" s="206">
        <f>IF(N155="snížená",J155,0)</f>
        <v>0</v>
      </c>
      <c r="BG155" s="206">
        <f>IF(N155="zákl. přenesená",J155,0)</f>
        <v>0</v>
      </c>
      <c r="BH155" s="206">
        <f>IF(N155="sníž. přenesená",J155,0)</f>
        <v>0</v>
      </c>
      <c r="BI155" s="206">
        <f>IF(N155="nulová",J155,0)</f>
        <v>0</v>
      </c>
      <c r="BJ155" s="14" t="s">
        <v>81</v>
      </c>
      <c r="BK155" s="206">
        <f>ROUND(I155*H155,2)</f>
        <v>0</v>
      </c>
      <c r="BL155" s="14" t="s">
        <v>167</v>
      </c>
      <c r="BM155" s="205" t="s">
        <v>477</v>
      </c>
    </row>
    <row r="156" s="2" customFormat="1">
      <c r="A156" s="35"/>
      <c r="B156" s="36"/>
      <c r="C156" s="37"/>
      <c r="D156" s="207" t="s">
        <v>148</v>
      </c>
      <c r="E156" s="37"/>
      <c r="F156" s="208" t="s">
        <v>334</v>
      </c>
      <c r="G156" s="37"/>
      <c r="H156" s="37"/>
      <c r="I156" s="143"/>
      <c r="J156" s="37"/>
      <c r="K156" s="37"/>
      <c r="L156" s="41"/>
      <c r="M156" s="209"/>
      <c r="N156" s="210"/>
      <c r="O156" s="81"/>
      <c r="P156" s="81"/>
      <c r="Q156" s="81"/>
      <c r="R156" s="81"/>
      <c r="S156" s="81"/>
      <c r="T156" s="82"/>
      <c r="U156" s="35"/>
      <c r="V156" s="35"/>
      <c r="W156" s="35"/>
      <c r="X156" s="35"/>
      <c r="Y156" s="35"/>
      <c r="Z156" s="35"/>
      <c r="AA156" s="35"/>
      <c r="AB156" s="35"/>
      <c r="AC156" s="35"/>
      <c r="AD156" s="35"/>
      <c r="AE156" s="35"/>
      <c r="AT156" s="14" t="s">
        <v>148</v>
      </c>
      <c r="AU156" s="14" t="s">
        <v>74</v>
      </c>
    </row>
    <row r="157" s="2" customFormat="1" ht="21.75" customHeight="1">
      <c r="A157" s="35"/>
      <c r="B157" s="36"/>
      <c r="C157" s="234" t="s">
        <v>8</v>
      </c>
      <c r="D157" s="234" t="s">
        <v>328</v>
      </c>
      <c r="E157" s="235" t="s">
        <v>478</v>
      </c>
      <c r="F157" s="236" t="s">
        <v>479</v>
      </c>
      <c r="G157" s="237" t="s">
        <v>143</v>
      </c>
      <c r="H157" s="238">
        <v>6</v>
      </c>
      <c r="I157" s="239"/>
      <c r="J157" s="240">
        <f>ROUND(I157*H157,2)</f>
        <v>0</v>
      </c>
      <c r="K157" s="236" t="s">
        <v>144</v>
      </c>
      <c r="L157" s="241"/>
      <c r="M157" s="242" t="s">
        <v>19</v>
      </c>
      <c r="N157" s="243" t="s">
        <v>45</v>
      </c>
      <c r="O157" s="81"/>
      <c r="P157" s="203">
        <f>O157*H157</f>
        <v>0</v>
      </c>
      <c r="Q157" s="203">
        <v>1.5549999999999999</v>
      </c>
      <c r="R157" s="203">
        <f>Q157*H157</f>
        <v>9.3300000000000001</v>
      </c>
      <c r="S157" s="203">
        <v>0</v>
      </c>
      <c r="T157" s="204">
        <f>S157*H157</f>
        <v>0</v>
      </c>
      <c r="U157" s="35"/>
      <c r="V157" s="35"/>
      <c r="W157" s="35"/>
      <c r="X157" s="35"/>
      <c r="Y157" s="35"/>
      <c r="Z157" s="35"/>
      <c r="AA157" s="35"/>
      <c r="AB157" s="35"/>
      <c r="AC157" s="35"/>
      <c r="AD157" s="35"/>
      <c r="AE157" s="35"/>
      <c r="AR157" s="205" t="s">
        <v>167</v>
      </c>
      <c r="AT157" s="205" t="s">
        <v>328</v>
      </c>
      <c r="AU157" s="205" t="s">
        <v>74</v>
      </c>
      <c r="AY157" s="14" t="s">
        <v>146</v>
      </c>
      <c r="BE157" s="206">
        <f>IF(N157="základní",J157,0)</f>
        <v>0</v>
      </c>
      <c r="BF157" s="206">
        <f>IF(N157="snížená",J157,0)</f>
        <v>0</v>
      </c>
      <c r="BG157" s="206">
        <f>IF(N157="zákl. přenesená",J157,0)</f>
        <v>0</v>
      </c>
      <c r="BH157" s="206">
        <f>IF(N157="sníž. přenesená",J157,0)</f>
        <v>0</v>
      </c>
      <c r="BI157" s="206">
        <f>IF(N157="nulová",J157,0)</f>
        <v>0</v>
      </c>
      <c r="BJ157" s="14" t="s">
        <v>81</v>
      </c>
      <c r="BK157" s="206">
        <f>ROUND(I157*H157,2)</f>
        <v>0</v>
      </c>
      <c r="BL157" s="14" t="s">
        <v>167</v>
      </c>
      <c r="BM157" s="205" t="s">
        <v>480</v>
      </c>
    </row>
    <row r="158" s="2" customFormat="1">
      <c r="A158" s="35"/>
      <c r="B158" s="36"/>
      <c r="C158" s="37"/>
      <c r="D158" s="207" t="s">
        <v>148</v>
      </c>
      <c r="E158" s="37"/>
      <c r="F158" s="208" t="s">
        <v>479</v>
      </c>
      <c r="G158" s="37"/>
      <c r="H158" s="37"/>
      <c r="I158" s="143"/>
      <c r="J158" s="37"/>
      <c r="K158" s="37"/>
      <c r="L158" s="41"/>
      <c r="M158" s="209"/>
      <c r="N158" s="210"/>
      <c r="O158" s="81"/>
      <c r="P158" s="81"/>
      <c r="Q158" s="81"/>
      <c r="R158" s="81"/>
      <c r="S158" s="81"/>
      <c r="T158" s="82"/>
      <c r="U158" s="35"/>
      <c r="V158" s="35"/>
      <c r="W158" s="35"/>
      <c r="X158" s="35"/>
      <c r="Y158" s="35"/>
      <c r="Z158" s="35"/>
      <c r="AA158" s="35"/>
      <c r="AB158" s="35"/>
      <c r="AC158" s="35"/>
      <c r="AD158" s="35"/>
      <c r="AE158" s="35"/>
      <c r="AT158" s="14" t="s">
        <v>148</v>
      </c>
      <c r="AU158" s="14" t="s">
        <v>74</v>
      </c>
    </row>
    <row r="159" s="2" customFormat="1" ht="21.75" customHeight="1">
      <c r="A159" s="35"/>
      <c r="B159" s="36"/>
      <c r="C159" s="234" t="s">
        <v>235</v>
      </c>
      <c r="D159" s="234" t="s">
        <v>328</v>
      </c>
      <c r="E159" s="235" t="s">
        <v>481</v>
      </c>
      <c r="F159" s="236" t="s">
        <v>482</v>
      </c>
      <c r="G159" s="237" t="s">
        <v>143</v>
      </c>
      <c r="H159" s="238">
        <v>12</v>
      </c>
      <c r="I159" s="239"/>
      <c r="J159" s="240">
        <f>ROUND(I159*H159,2)</f>
        <v>0</v>
      </c>
      <c r="K159" s="236" t="s">
        <v>144</v>
      </c>
      <c r="L159" s="241"/>
      <c r="M159" s="242" t="s">
        <v>19</v>
      </c>
      <c r="N159" s="243" t="s">
        <v>45</v>
      </c>
      <c r="O159" s="81"/>
      <c r="P159" s="203">
        <f>O159*H159</f>
        <v>0</v>
      </c>
      <c r="Q159" s="203">
        <v>0.71499999999999997</v>
      </c>
      <c r="R159" s="203">
        <f>Q159*H159</f>
        <v>8.5800000000000001</v>
      </c>
      <c r="S159" s="203">
        <v>0</v>
      </c>
      <c r="T159" s="204">
        <f>S159*H159</f>
        <v>0</v>
      </c>
      <c r="U159" s="35"/>
      <c r="V159" s="35"/>
      <c r="W159" s="35"/>
      <c r="X159" s="35"/>
      <c r="Y159" s="35"/>
      <c r="Z159" s="35"/>
      <c r="AA159" s="35"/>
      <c r="AB159" s="35"/>
      <c r="AC159" s="35"/>
      <c r="AD159" s="35"/>
      <c r="AE159" s="35"/>
      <c r="AR159" s="205" t="s">
        <v>167</v>
      </c>
      <c r="AT159" s="205" t="s">
        <v>328</v>
      </c>
      <c r="AU159" s="205" t="s">
        <v>74</v>
      </c>
      <c r="AY159" s="14" t="s">
        <v>146</v>
      </c>
      <c r="BE159" s="206">
        <f>IF(N159="základní",J159,0)</f>
        <v>0</v>
      </c>
      <c r="BF159" s="206">
        <f>IF(N159="snížená",J159,0)</f>
        <v>0</v>
      </c>
      <c r="BG159" s="206">
        <f>IF(N159="zákl. přenesená",J159,0)</f>
        <v>0</v>
      </c>
      <c r="BH159" s="206">
        <f>IF(N159="sníž. přenesená",J159,0)</f>
        <v>0</v>
      </c>
      <c r="BI159" s="206">
        <f>IF(N159="nulová",J159,0)</f>
        <v>0</v>
      </c>
      <c r="BJ159" s="14" t="s">
        <v>81</v>
      </c>
      <c r="BK159" s="206">
        <f>ROUND(I159*H159,2)</f>
        <v>0</v>
      </c>
      <c r="BL159" s="14" t="s">
        <v>167</v>
      </c>
      <c r="BM159" s="205" t="s">
        <v>483</v>
      </c>
    </row>
    <row r="160" s="2" customFormat="1">
      <c r="A160" s="35"/>
      <c r="B160" s="36"/>
      <c r="C160" s="37"/>
      <c r="D160" s="207" t="s">
        <v>148</v>
      </c>
      <c r="E160" s="37"/>
      <c r="F160" s="208" t="s">
        <v>482</v>
      </c>
      <c r="G160" s="37"/>
      <c r="H160" s="37"/>
      <c r="I160" s="143"/>
      <c r="J160" s="37"/>
      <c r="K160" s="37"/>
      <c r="L160" s="41"/>
      <c r="M160" s="244"/>
      <c r="N160" s="245"/>
      <c r="O160" s="246"/>
      <c r="P160" s="246"/>
      <c r="Q160" s="246"/>
      <c r="R160" s="246"/>
      <c r="S160" s="246"/>
      <c r="T160" s="247"/>
      <c r="U160" s="35"/>
      <c r="V160" s="35"/>
      <c r="W160" s="35"/>
      <c r="X160" s="35"/>
      <c r="Y160" s="35"/>
      <c r="Z160" s="35"/>
      <c r="AA160" s="35"/>
      <c r="AB160" s="35"/>
      <c r="AC160" s="35"/>
      <c r="AD160" s="35"/>
      <c r="AE160" s="35"/>
      <c r="AT160" s="14" t="s">
        <v>148</v>
      </c>
      <c r="AU160" s="14" t="s">
        <v>74</v>
      </c>
    </row>
    <row r="161" s="2" customFormat="1" ht="6.96" customHeight="1">
      <c r="A161" s="35"/>
      <c r="B161" s="56"/>
      <c r="C161" s="57"/>
      <c r="D161" s="57"/>
      <c r="E161" s="57"/>
      <c r="F161" s="57"/>
      <c r="G161" s="57"/>
      <c r="H161" s="57"/>
      <c r="I161" s="172"/>
      <c r="J161" s="57"/>
      <c r="K161" s="57"/>
      <c r="L161" s="41"/>
      <c r="M161" s="35"/>
      <c r="O161" s="35"/>
      <c r="P161" s="35"/>
      <c r="Q161" s="35"/>
      <c r="R161" s="35"/>
      <c r="S161" s="35"/>
      <c r="T161" s="35"/>
      <c r="U161" s="35"/>
      <c r="V161" s="35"/>
      <c r="W161" s="35"/>
      <c r="X161" s="35"/>
      <c r="Y161" s="35"/>
      <c r="Z161" s="35"/>
      <c r="AA161" s="35"/>
      <c r="AB161" s="35"/>
      <c r="AC161" s="35"/>
      <c r="AD161" s="35"/>
      <c r="AE161" s="35"/>
    </row>
  </sheetData>
  <sheetProtection sheet="1" autoFilter="0" formatColumns="0" formatRows="0" objects="1" scenarios="1" spinCount="100000" saltValue="eQOWFTMJCWmTSjO6CDbLSkPoN5+roa+3kswatlaFOuIqD0so463NIRE9zn5rIWou2Lnhs+qkIU/priAtUM0+ww==" hashValue="1zutw8YH14dQ8RZWv1kaJm5zegn4iR8pxzHYxb5gh4lfKW71ydEaVhsmE+RlFndKDezKYqm0uLvLc0MsiNTu5w==" algorithmName="SHA-512" password="CC35"/>
  <autoFilter ref="C84:K160"/>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99</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118</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16.5" customHeight="1">
      <c r="B7" s="17"/>
      <c r="E7" s="142" t="str">
        <f>'Rekapitulace stavby'!K6</f>
        <v>Oprava trati v úseku Štědrá - Toužim, Otročín - Bečov</v>
      </c>
      <c r="F7" s="141"/>
      <c r="G7" s="141"/>
      <c r="H7" s="141"/>
      <c r="I7" s="135"/>
      <c r="L7" s="17"/>
    </row>
    <row r="8" hidden="1" s="1" customFormat="1" ht="12" customHeight="1">
      <c r="B8" s="17"/>
      <c r="D8" s="141" t="s">
        <v>119</v>
      </c>
      <c r="I8" s="135"/>
      <c r="L8" s="17"/>
    </row>
    <row r="9" hidden="1" s="2" customFormat="1" ht="16.5" customHeight="1">
      <c r="A9" s="35"/>
      <c r="B9" s="41"/>
      <c r="C9" s="35"/>
      <c r="D9" s="35"/>
      <c r="E9" s="142" t="s">
        <v>484</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121</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485</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12. 3. 2020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37</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38</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39</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40</v>
      </c>
      <c r="E32" s="35"/>
      <c r="F32" s="35"/>
      <c r="G32" s="35"/>
      <c r="H32" s="35"/>
      <c r="I32" s="143"/>
      <c r="J32" s="156">
        <f>ROUND(J85,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42</v>
      </c>
      <c r="G34" s="35"/>
      <c r="H34" s="35"/>
      <c r="I34" s="158" t="s">
        <v>41</v>
      </c>
      <c r="J34" s="157" t="s">
        <v>43</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44</v>
      </c>
      <c r="E35" s="141" t="s">
        <v>45</v>
      </c>
      <c r="F35" s="160">
        <f>ROUND((SUM(BE85:BE221)),  2)</f>
        <v>0</v>
      </c>
      <c r="G35" s="35"/>
      <c r="H35" s="35"/>
      <c r="I35" s="161">
        <v>0.20999999999999999</v>
      </c>
      <c r="J35" s="160">
        <f>ROUND(((SUM(BE85:BE221))*I35),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46</v>
      </c>
      <c r="F36" s="160">
        <f>ROUND((SUM(BF85:BF221)),  2)</f>
        <v>0</v>
      </c>
      <c r="G36" s="35"/>
      <c r="H36" s="35"/>
      <c r="I36" s="161">
        <v>0.14999999999999999</v>
      </c>
      <c r="J36" s="160">
        <f>ROUND(((SUM(BF85:BF221))*I36),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47</v>
      </c>
      <c r="F37" s="160">
        <f>ROUND((SUM(BG85:BG221)),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48</v>
      </c>
      <c r="F38" s="160">
        <f>ROUND((SUM(BH85:BH221)),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49</v>
      </c>
      <c r="F39" s="160">
        <f>ROUND((SUM(BI85:BI221)),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50</v>
      </c>
      <c r="E41" s="164"/>
      <c r="F41" s="164"/>
      <c r="G41" s="165" t="s">
        <v>51</v>
      </c>
      <c r="H41" s="166" t="s">
        <v>52</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123</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16.5" customHeight="1">
      <c r="A50" s="35"/>
      <c r="B50" s="36"/>
      <c r="C50" s="37"/>
      <c r="D50" s="37"/>
      <c r="E50" s="176" t="str">
        <f>E7</f>
        <v>Oprava trati v úseku Štědrá - Toužim, Otročín - Bečov</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119</v>
      </c>
      <c r="D51" s="19"/>
      <c r="E51" s="19"/>
      <c r="F51" s="19"/>
      <c r="G51" s="19"/>
      <c r="H51" s="19"/>
      <c r="I51" s="135"/>
      <c r="J51" s="19"/>
      <c r="K51" s="19"/>
      <c r="L51" s="17"/>
    </row>
    <row r="52" hidden="1" s="2" customFormat="1" ht="16.5" customHeight="1">
      <c r="A52" s="35"/>
      <c r="B52" s="36"/>
      <c r="C52" s="37"/>
      <c r="D52" s="37"/>
      <c r="E52" s="176" t="s">
        <v>484</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121</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A.2.1 - Práce na ŽSv a ŽSp (Sborník SŽDC 2019)</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Štědrá - Toužim, Otročín - Bečov n. T.</v>
      </c>
      <c r="G56" s="37"/>
      <c r="H56" s="37"/>
      <c r="I56" s="146" t="s">
        <v>23</v>
      </c>
      <c r="J56" s="69" t="str">
        <f>IF(J14="","",J14)</f>
        <v>12. 3. 2020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Správa železnic, s.o.; OŘ ÚNL - ST K. Vary</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Monika Roztočilová</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124</v>
      </c>
      <c r="D61" s="178"/>
      <c r="E61" s="178"/>
      <c r="F61" s="178"/>
      <c r="G61" s="178"/>
      <c r="H61" s="178"/>
      <c r="I61" s="179"/>
      <c r="J61" s="180" t="s">
        <v>125</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72</v>
      </c>
      <c r="D63" s="37"/>
      <c r="E63" s="37"/>
      <c r="F63" s="37"/>
      <c r="G63" s="37"/>
      <c r="H63" s="37"/>
      <c r="I63" s="143"/>
      <c r="J63" s="99">
        <f>J85</f>
        <v>0</v>
      </c>
      <c r="K63" s="37"/>
      <c r="L63" s="144"/>
      <c r="S63" s="35"/>
      <c r="T63" s="35"/>
      <c r="U63" s="35"/>
      <c r="V63" s="35"/>
      <c r="W63" s="35"/>
      <c r="X63" s="35"/>
      <c r="Y63" s="35"/>
      <c r="Z63" s="35"/>
      <c r="AA63" s="35"/>
      <c r="AB63" s="35"/>
      <c r="AC63" s="35"/>
      <c r="AD63" s="35"/>
      <c r="AE63" s="35"/>
      <c r="AU63" s="14" t="s">
        <v>126</v>
      </c>
    </row>
    <row r="64" hidden="1" s="2" customFormat="1" ht="21.84" customHeight="1">
      <c r="A64" s="35"/>
      <c r="B64" s="36"/>
      <c r="C64" s="37"/>
      <c r="D64" s="37"/>
      <c r="E64" s="37"/>
      <c r="F64" s="37"/>
      <c r="G64" s="37"/>
      <c r="H64" s="37"/>
      <c r="I64" s="143"/>
      <c r="J64" s="37"/>
      <c r="K64" s="37"/>
      <c r="L64" s="144"/>
      <c r="S64" s="35"/>
      <c r="T64" s="35"/>
      <c r="U64" s="35"/>
      <c r="V64" s="35"/>
      <c r="W64" s="35"/>
      <c r="X64" s="35"/>
      <c r="Y64" s="35"/>
      <c r="Z64" s="35"/>
      <c r="AA64" s="35"/>
      <c r="AB64" s="35"/>
      <c r="AC64" s="35"/>
      <c r="AD64" s="35"/>
      <c r="AE64" s="35"/>
    </row>
    <row r="65" hidden="1" s="2" customFormat="1" ht="6.96" customHeight="1">
      <c r="A65" s="35"/>
      <c r="B65" s="56"/>
      <c r="C65" s="57"/>
      <c r="D65" s="57"/>
      <c r="E65" s="57"/>
      <c r="F65" s="57"/>
      <c r="G65" s="57"/>
      <c r="H65" s="57"/>
      <c r="I65" s="172"/>
      <c r="J65" s="57"/>
      <c r="K65" s="57"/>
      <c r="L65" s="144"/>
      <c r="S65" s="35"/>
      <c r="T65" s="35"/>
      <c r="U65" s="35"/>
      <c r="V65" s="35"/>
      <c r="W65" s="35"/>
      <c r="X65" s="35"/>
      <c r="Y65" s="35"/>
      <c r="Z65" s="35"/>
      <c r="AA65" s="35"/>
      <c r="AB65" s="35"/>
      <c r="AC65" s="35"/>
      <c r="AD65" s="35"/>
      <c r="AE65" s="35"/>
    </row>
    <row r="66" hidden="1"/>
    <row r="67" hidden="1"/>
    <row r="68" hidden="1"/>
    <row r="69" s="2" customFormat="1" ht="6.96" customHeight="1">
      <c r="A69" s="35"/>
      <c r="B69" s="58"/>
      <c r="C69" s="59"/>
      <c r="D69" s="59"/>
      <c r="E69" s="59"/>
      <c r="F69" s="59"/>
      <c r="G69" s="59"/>
      <c r="H69" s="59"/>
      <c r="I69" s="175"/>
      <c r="J69" s="59"/>
      <c r="K69" s="59"/>
      <c r="L69" s="144"/>
      <c r="S69" s="35"/>
      <c r="T69" s="35"/>
      <c r="U69" s="35"/>
      <c r="V69" s="35"/>
      <c r="W69" s="35"/>
      <c r="X69" s="35"/>
      <c r="Y69" s="35"/>
      <c r="Z69" s="35"/>
      <c r="AA69" s="35"/>
      <c r="AB69" s="35"/>
      <c r="AC69" s="35"/>
      <c r="AD69" s="35"/>
      <c r="AE69" s="35"/>
    </row>
    <row r="70" s="2" customFormat="1" ht="24.96" customHeight="1">
      <c r="A70" s="35"/>
      <c r="B70" s="36"/>
      <c r="C70" s="20" t="s">
        <v>127</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16.5" customHeight="1">
      <c r="A73" s="35"/>
      <c r="B73" s="36"/>
      <c r="C73" s="37"/>
      <c r="D73" s="37"/>
      <c r="E73" s="176" t="str">
        <f>E7</f>
        <v>Oprava trati v úseku Štědrá - Toužim, Otročín - Bečov</v>
      </c>
      <c r="F73" s="29"/>
      <c r="G73" s="29"/>
      <c r="H73" s="29"/>
      <c r="I73" s="143"/>
      <c r="J73" s="37"/>
      <c r="K73" s="37"/>
      <c r="L73" s="144"/>
      <c r="S73" s="35"/>
      <c r="T73" s="35"/>
      <c r="U73" s="35"/>
      <c r="V73" s="35"/>
      <c r="W73" s="35"/>
      <c r="X73" s="35"/>
      <c r="Y73" s="35"/>
      <c r="Z73" s="35"/>
      <c r="AA73" s="35"/>
      <c r="AB73" s="35"/>
      <c r="AC73" s="35"/>
      <c r="AD73" s="35"/>
      <c r="AE73" s="35"/>
    </row>
    <row r="74" s="1" customFormat="1" ht="12" customHeight="1">
      <c r="B74" s="18"/>
      <c r="C74" s="29" t="s">
        <v>119</v>
      </c>
      <c r="D74" s="19"/>
      <c r="E74" s="19"/>
      <c r="F74" s="19"/>
      <c r="G74" s="19"/>
      <c r="H74" s="19"/>
      <c r="I74" s="135"/>
      <c r="J74" s="19"/>
      <c r="K74" s="19"/>
      <c r="L74" s="17"/>
    </row>
    <row r="75" s="2" customFormat="1" ht="16.5" customHeight="1">
      <c r="A75" s="35"/>
      <c r="B75" s="36"/>
      <c r="C75" s="37"/>
      <c r="D75" s="37"/>
      <c r="E75" s="176" t="s">
        <v>484</v>
      </c>
      <c r="F75" s="37"/>
      <c r="G75" s="37"/>
      <c r="H75" s="37"/>
      <c r="I75" s="143"/>
      <c r="J75" s="37"/>
      <c r="K75" s="37"/>
      <c r="L75" s="144"/>
      <c r="S75" s="35"/>
      <c r="T75" s="35"/>
      <c r="U75" s="35"/>
      <c r="V75" s="35"/>
      <c r="W75" s="35"/>
      <c r="X75" s="35"/>
      <c r="Y75" s="35"/>
      <c r="Z75" s="35"/>
      <c r="AA75" s="35"/>
      <c r="AB75" s="35"/>
      <c r="AC75" s="35"/>
      <c r="AD75" s="35"/>
      <c r="AE75" s="35"/>
    </row>
    <row r="76" s="2" customFormat="1" ht="12" customHeight="1">
      <c r="A76" s="35"/>
      <c r="B76" s="36"/>
      <c r="C76" s="29" t="s">
        <v>121</v>
      </c>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16.5" customHeight="1">
      <c r="A77" s="35"/>
      <c r="B77" s="36"/>
      <c r="C77" s="37"/>
      <c r="D77" s="37"/>
      <c r="E77" s="66" t="str">
        <f>E11</f>
        <v>A.2.1 - Práce na ŽSv a ŽSp (Sborník SŽDC 2019)</v>
      </c>
      <c r="F77" s="37"/>
      <c r="G77" s="37"/>
      <c r="H77" s="37"/>
      <c r="I77" s="143"/>
      <c r="J77" s="37"/>
      <c r="K77" s="37"/>
      <c r="L77" s="144"/>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143"/>
      <c r="J78" s="37"/>
      <c r="K78" s="37"/>
      <c r="L78" s="144"/>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Štědrá - Toužim, Otročín - Bečov n. T.</v>
      </c>
      <c r="G79" s="37"/>
      <c r="H79" s="37"/>
      <c r="I79" s="146" t="s">
        <v>23</v>
      </c>
      <c r="J79" s="69" t="str">
        <f>IF(J14="","",J14)</f>
        <v>12. 3. 2020</v>
      </c>
      <c r="K79" s="37"/>
      <c r="L79" s="14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OŘ ÚNL - ST K. Vary</v>
      </c>
      <c r="G81" s="37"/>
      <c r="H81" s="37"/>
      <c r="I81" s="146" t="s">
        <v>33</v>
      </c>
      <c r="J81" s="33" t="str">
        <f>E23</f>
        <v xml:space="preserve"> </v>
      </c>
      <c r="K81" s="37"/>
      <c r="L81" s="144"/>
      <c r="S81" s="35"/>
      <c r="T81" s="35"/>
      <c r="U81" s="35"/>
      <c r="V81" s="35"/>
      <c r="W81" s="35"/>
      <c r="X81" s="35"/>
      <c r="Y81" s="35"/>
      <c r="Z81" s="35"/>
      <c r="AA81" s="35"/>
      <c r="AB81" s="35"/>
      <c r="AC81" s="35"/>
      <c r="AD81" s="35"/>
      <c r="AE81" s="35"/>
    </row>
    <row r="82" s="2" customFormat="1" ht="15.15" customHeight="1">
      <c r="A82" s="35"/>
      <c r="B82" s="36"/>
      <c r="C82" s="29" t="s">
        <v>31</v>
      </c>
      <c r="D82" s="37"/>
      <c r="E82" s="37"/>
      <c r="F82" s="24" t="str">
        <f>IF(E20="","",E20)</f>
        <v>Vyplň údaj</v>
      </c>
      <c r="G82" s="37"/>
      <c r="H82" s="37"/>
      <c r="I82" s="146" t="s">
        <v>36</v>
      </c>
      <c r="J82" s="33" t="str">
        <f>E26</f>
        <v>Monika Roztočilová</v>
      </c>
      <c r="K82" s="37"/>
      <c r="L82" s="144"/>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143"/>
      <c r="J83" s="37"/>
      <c r="K83" s="37"/>
      <c r="L83" s="144"/>
      <c r="S83" s="35"/>
      <c r="T83" s="35"/>
      <c r="U83" s="35"/>
      <c r="V83" s="35"/>
      <c r="W83" s="35"/>
      <c r="X83" s="35"/>
      <c r="Y83" s="35"/>
      <c r="Z83" s="35"/>
      <c r="AA83" s="35"/>
      <c r="AB83" s="35"/>
      <c r="AC83" s="35"/>
      <c r="AD83" s="35"/>
      <c r="AE83" s="35"/>
    </row>
    <row r="84" s="9" customFormat="1" ht="29.28" customHeight="1">
      <c r="A84" s="182"/>
      <c r="B84" s="183"/>
      <c r="C84" s="184" t="s">
        <v>128</v>
      </c>
      <c r="D84" s="185" t="s">
        <v>59</v>
      </c>
      <c r="E84" s="185" t="s">
        <v>55</v>
      </c>
      <c r="F84" s="185" t="s">
        <v>56</v>
      </c>
      <c r="G84" s="185" t="s">
        <v>129</v>
      </c>
      <c r="H84" s="185" t="s">
        <v>130</v>
      </c>
      <c r="I84" s="186" t="s">
        <v>131</v>
      </c>
      <c r="J84" s="185" t="s">
        <v>125</v>
      </c>
      <c r="K84" s="187" t="s">
        <v>132</v>
      </c>
      <c r="L84" s="188"/>
      <c r="M84" s="89" t="s">
        <v>19</v>
      </c>
      <c r="N84" s="90" t="s">
        <v>44</v>
      </c>
      <c r="O84" s="90" t="s">
        <v>133</v>
      </c>
      <c r="P84" s="90" t="s">
        <v>134</v>
      </c>
      <c r="Q84" s="90" t="s">
        <v>135</v>
      </c>
      <c r="R84" s="90" t="s">
        <v>136</v>
      </c>
      <c r="S84" s="90" t="s">
        <v>137</v>
      </c>
      <c r="T84" s="91" t="s">
        <v>138</v>
      </c>
      <c r="U84" s="182"/>
      <c r="V84" s="182"/>
      <c r="W84" s="182"/>
      <c r="X84" s="182"/>
      <c r="Y84" s="182"/>
      <c r="Z84" s="182"/>
      <c r="AA84" s="182"/>
      <c r="AB84" s="182"/>
      <c r="AC84" s="182"/>
      <c r="AD84" s="182"/>
      <c r="AE84" s="182"/>
    </row>
    <row r="85" s="2" customFormat="1" ht="22.8" customHeight="1">
      <c r="A85" s="35"/>
      <c r="B85" s="36"/>
      <c r="C85" s="96" t="s">
        <v>139</v>
      </c>
      <c r="D85" s="37"/>
      <c r="E85" s="37"/>
      <c r="F85" s="37"/>
      <c r="G85" s="37"/>
      <c r="H85" s="37"/>
      <c r="I85" s="143"/>
      <c r="J85" s="189">
        <f>BK85</f>
        <v>0</v>
      </c>
      <c r="K85" s="37"/>
      <c r="L85" s="41"/>
      <c r="M85" s="92"/>
      <c r="N85" s="190"/>
      <c r="O85" s="93"/>
      <c r="P85" s="191">
        <f>SUM(P86:P221)</f>
        <v>0</v>
      </c>
      <c r="Q85" s="93"/>
      <c r="R85" s="191">
        <f>SUM(R86:R221)</f>
        <v>2172.2470749999998</v>
      </c>
      <c r="S85" s="93"/>
      <c r="T85" s="192">
        <f>SUM(T86:T221)</f>
        <v>0</v>
      </c>
      <c r="U85" s="35"/>
      <c r="V85" s="35"/>
      <c r="W85" s="35"/>
      <c r="X85" s="35"/>
      <c r="Y85" s="35"/>
      <c r="Z85" s="35"/>
      <c r="AA85" s="35"/>
      <c r="AB85" s="35"/>
      <c r="AC85" s="35"/>
      <c r="AD85" s="35"/>
      <c r="AE85" s="35"/>
      <c r="AT85" s="14" t="s">
        <v>73</v>
      </c>
      <c r="AU85" s="14" t="s">
        <v>126</v>
      </c>
      <c r="BK85" s="193">
        <f>SUM(BK86:BK221)</f>
        <v>0</v>
      </c>
    </row>
    <row r="86" s="2" customFormat="1" ht="21.75" customHeight="1">
      <c r="A86" s="35"/>
      <c r="B86" s="36"/>
      <c r="C86" s="194" t="s">
        <v>81</v>
      </c>
      <c r="D86" s="194" t="s">
        <v>140</v>
      </c>
      <c r="E86" s="195" t="s">
        <v>486</v>
      </c>
      <c r="F86" s="196" t="s">
        <v>487</v>
      </c>
      <c r="G86" s="197" t="s">
        <v>488</v>
      </c>
      <c r="H86" s="198">
        <v>38</v>
      </c>
      <c r="I86" s="199"/>
      <c r="J86" s="200">
        <f>ROUND(I86*H86,2)</f>
        <v>0</v>
      </c>
      <c r="K86" s="196" t="s">
        <v>144</v>
      </c>
      <c r="L86" s="41"/>
      <c r="M86" s="201" t="s">
        <v>19</v>
      </c>
      <c r="N86" s="202" t="s">
        <v>45</v>
      </c>
      <c r="O86" s="81"/>
      <c r="P86" s="203">
        <f>O86*H86</f>
        <v>0</v>
      </c>
      <c r="Q86" s="203">
        <v>0</v>
      </c>
      <c r="R86" s="203">
        <f>Q86*H86</f>
        <v>0</v>
      </c>
      <c r="S86" s="203">
        <v>0</v>
      </c>
      <c r="T86" s="204">
        <f>S86*H86</f>
        <v>0</v>
      </c>
      <c r="U86" s="35"/>
      <c r="V86" s="35"/>
      <c r="W86" s="35"/>
      <c r="X86" s="35"/>
      <c r="Y86" s="35"/>
      <c r="Z86" s="35"/>
      <c r="AA86" s="35"/>
      <c r="AB86" s="35"/>
      <c r="AC86" s="35"/>
      <c r="AD86" s="35"/>
      <c r="AE86" s="35"/>
      <c r="AR86" s="205" t="s">
        <v>145</v>
      </c>
      <c r="AT86" s="205" t="s">
        <v>140</v>
      </c>
      <c r="AU86" s="205" t="s">
        <v>74</v>
      </c>
      <c r="AY86" s="14" t="s">
        <v>146</v>
      </c>
      <c r="BE86" s="206">
        <f>IF(N86="základní",J86,0)</f>
        <v>0</v>
      </c>
      <c r="BF86" s="206">
        <f>IF(N86="snížená",J86,0)</f>
        <v>0</v>
      </c>
      <c r="BG86" s="206">
        <f>IF(N86="zákl. přenesená",J86,0)</f>
        <v>0</v>
      </c>
      <c r="BH86" s="206">
        <f>IF(N86="sníž. přenesená",J86,0)</f>
        <v>0</v>
      </c>
      <c r="BI86" s="206">
        <f>IF(N86="nulová",J86,0)</f>
        <v>0</v>
      </c>
      <c r="BJ86" s="14" t="s">
        <v>81</v>
      </c>
      <c r="BK86" s="206">
        <f>ROUND(I86*H86,2)</f>
        <v>0</v>
      </c>
      <c r="BL86" s="14" t="s">
        <v>145</v>
      </c>
      <c r="BM86" s="205" t="s">
        <v>489</v>
      </c>
    </row>
    <row r="87" s="2" customFormat="1">
      <c r="A87" s="35"/>
      <c r="B87" s="36"/>
      <c r="C87" s="37"/>
      <c r="D87" s="207" t="s">
        <v>148</v>
      </c>
      <c r="E87" s="37"/>
      <c r="F87" s="208" t="s">
        <v>490</v>
      </c>
      <c r="G87" s="37"/>
      <c r="H87" s="37"/>
      <c r="I87" s="143"/>
      <c r="J87" s="37"/>
      <c r="K87" s="37"/>
      <c r="L87" s="41"/>
      <c r="M87" s="209"/>
      <c r="N87" s="210"/>
      <c r="O87" s="81"/>
      <c r="P87" s="81"/>
      <c r="Q87" s="81"/>
      <c r="R87" s="81"/>
      <c r="S87" s="81"/>
      <c r="T87" s="82"/>
      <c r="U87" s="35"/>
      <c r="V87" s="35"/>
      <c r="W87" s="35"/>
      <c r="X87" s="35"/>
      <c r="Y87" s="35"/>
      <c r="Z87" s="35"/>
      <c r="AA87" s="35"/>
      <c r="AB87" s="35"/>
      <c r="AC87" s="35"/>
      <c r="AD87" s="35"/>
      <c r="AE87" s="35"/>
      <c r="AT87" s="14" t="s">
        <v>148</v>
      </c>
      <c r="AU87" s="14" t="s">
        <v>74</v>
      </c>
    </row>
    <row r="88" s="2" customFormat="1" ht="21.75" customHeight="1">
      <c r="A88" s="35"/>
      <c r="B88" s="36"/>
      <c r="C88" s="194" t="s">
        <v>83</v>
      </c>
      <c r="D88" s="194" t="s">
        <v>140</v>
      </c>
      <c r="E88" s="195" t="s">
        <v>197</v>
      </c>
      <c r="F88" s="196" t="s">
        <v>198</v>
      </c>
      <c r="G88" s="197" t="s">
        <v>143</v>
      </c>
      <c r="H88" s="198">
        <v>140</v>
      </c>
      <c r="I88" s="199"/>
      <c r="J88" s="200">
        <f>ROUND(I88*H88,2)</f>
        <v>0</v>
      </c>
      <c r="K88" s="196" t="s">
        <v>144</v>
      </c>
      <c r="L88" s="41"/>
      <c r="M88" s="201" t="s">
        <v>19</v>
      </c>
      <c r="N88" s="202" t="s">
        <v>45</v>
      </c>
      <c r="O88" s="81"/>
      <c r="P88" s="203">
        <f>O88*H88</f>
        <v>0</v>
      </c>
      <c r="Q88" s="203">
        <v>0</v>
      </c>
      <c r="R88" s="203">
        <f>Q88*H88</f>
        <v>0</v>
      </c>
      <c r="S88" s="203">
        <v>0</v>
      </c>
      <c r="T88" s="204">
        <f>S88*H88</f>
        <v>0</v>
      </c>
      <c r="U88" s="35"/>
      <c r="V88" s="35"/>
      <c r="W88" s="35"/>
      <c r="X88" s="35"/>
      <c r="Y88" s="35"/>
      <c r="Z88" s="35"/>
      <c r="AA88" s="35"/>
      <c r="AB88" s="35"/>
      <c r="AC88" s="35"/>
      <c r="AD88" s="35"/>
      <c r="AE88" s="35"/>
      <c r="AR88" s="205" t="s">
        <v>145</v>
      </c>
      <c r="AT88" s="205" t="s">
        <v>140</v>
      </c>
      <c r="AU88" s="205" t="s">
        <v>74</v>
      </c>
      <c r="AY88" s="14" t="s">
        <v>146</v>
      </c>
      <c r="BE88" s="206">
        <f>IF(N88="základní",J88,0)</f>
        <v>0</v>
      </c>
      <c r="BF88" s="206">
        <f>IF(N88="snížená",J88,0)</f>
        <v>0</v>
      </c>
      <c r="BG88" s="206">
        <f>IF(N88="zákl. přenesená",J88,0)</f>
        <v>0</v>
      </c>
      <c r="BH88" s="206">
        <f>IF(N88="sníž. přenesená",J88,0)</f>
        <v>0</v>
      </c>
      <c r="BI88" s="206">
        <f>IF(N88="nulová",J88,0)</f>
        <v>0</v>
      </c>
      <c r="BJ88" s="14" t="s">
        <v>81</v>
      </c>
      <c r="BK88" s="206">
        <f>ROUND(I88*H88,2)</f>
        <v>0</v>
      </c>
      <c r="BL88" s="14" t="s">
        <v>145</v>
      </c>
      <c r="BM88" s="205" t="s">
        <v>491</v>
      </c>
    </row>
    <row r="89" s="2" customFormat="1">
      <c r="A89" s="35"/>
      <c r="B89" s="36"/>
      <c r="C89" s="37"/>
      <c r="D89" s="207" t="s">
        <v>148</v>
      </c>
      <c r="E89" s="37"/>
      <c r="F89" s="208" t="s">
        <v>200</v>
      </c>
      <c r="G89" s="37"/>
      <c r="H89" s="37"/>
      <c r="I89" s="143"/>
      <c r="J89" s="37"/>
      <c r="K89" s="37"/>
      <c r="L89" s="41"/>
      <c r="M89" s="209"/>
      <c r="N89" s="210"/>
      <c r="O89" s="81"/>
      <c r="P89" s="81"/>
      <c r="Q89" s="81"/>
      <c r="R89" s="81"/>
      <c r="S89" s="81"/>
      <c r="T89" s="82"/>
      <c r="U89" s="35"/>
      <c r="V89" s="35"/>
      <c r="W89" s="35"/>
      <c r="X89" s="35"/>
      <c r="Y89" s="35"/>
      <c r="Z89" s="35"/>
      <c r="AA89" s="35"/>
      <c r="AB89" s="35"/>
      <c r="AC89" s="35"/>
      <c r="AD89" s="35"/>
      <c r="AE89" s="35"/>
      <c r="AT89" s="14" t="s">
        <v>148</v>
      </c>
      <c r="AU89" s="14" t="s">
        <v>74</v>
      </c>
    </row>
    <row r="90" s="2" customFormat="1" ht="21.75" customHeight="1">
      <c r="A90" s="35"/>
      <c r="B90" s="36"/>
      <c r="C90" s="194" t="s">
        <v>157</v>
      </c>
      <c r="D90" s="194" t="s">
        <v>140</v>
      </c>
      <c r="E90" s="195" t="s">
        <v>492</v>
      </c>
      <c r="F90" s="196" t="s">
        <v>493</v>
      </c>
      <c r="G90" s="197" t="s">
        <v>178</v>
      </c>
      <c r="H90" s="198">
        <v>0.53300000000000003</v>
      </c>
      <c r="I90" s="199"/>
      <c r="J90" s="200">
        <f>ROUND(I90*H90,2)</f>
        <v>0</v>
      </c>
      <c r="K90" s="196" t="s">
        <v>144</v>
      </c>
      <c r="L90" s="41"/>
      <c r="M90" s="201" t="s">
        <v>19</v>
      </c>
      <c r="N90" s="202" t="s">
        <v>45</v>
      </c>
      <c r="O90" s="81"/>
      <c r="P90" s="203">
        <f>O90*H90</f>
        <v>0</v>
      </c>
      <c r="Q90" s="203">
        <v>0</v>
      </c>
      <c r="R90" s="203">
        <f>Q90*H90</f>
        <v>0</v>
      </c>
      <c r="S90" s="203">
        <v>0</v>
      </c>
      <c r="T90" s="204">
        <f>S90*H90</f>
        <v>0</v>
      </c>
      <c r="U90" s="35"/>
      <c r="V90" s="35"/>
      <c r="W90" s="35"/>
      <c r="X90" s="35"/>
      <c r="Y90" s="35"/>
      <c r="Z90" s="35"/>
      <c r="AA90" s="35"/>
      <c r="AB90" s="35"/>
      <c r="AC90" s="35"/>
      <c r="AD90" s="35"/>
      <c r="AE90" s="35"/>
      <c r="AR90" s="205" t="s">
        <v>145</v>
      </c>
      <c r="AT90" s="205" t="s">
        <v>140</v>
      </c>
      <c r="AU90" s="205" t="s">
        <v>74</v>
      </c>
      <c r="AY90" s="14" t="s">
        <v>146</v>
      </c>
      <c r="BE90" s="206">
        <f>IF(N90="základní",J90,0)</f>
        <v>0</v>
      </c>
      <c r="BF90" s="206">
        <f>IF(N90="snížená",J90,0)</f>
        <v>0</v>
      </c>
      <c r="BG90" s="206">
        <f>IF(N90="zákl. přenesená",J90,0)</f>
        <v>0</v>
      </c>
      <c r="BH90" s="206">
        <f>IF(N90="sníž. přenesená",J90,0)</f>
        <v>0</v>
      </c>
      <c r="BI90" s="206">
        <f>IF(N90="nulová",J90,0)</f>
        <v>0</v>
      </c>
      <c r="BJ90" s="14" t="s">
        <v>81</v>
      </c>
      <c r="BK90" s="206">
        <f>ROUND(I90*H90,2)</f>
        <v>0</v>
      </c>
      <c r="BL90" s="14" t="s">
        <v>145</v>
      </c>
      <c r="BM90" s="205" t="s">
        <v>494</v>
      </c>
    </row>
    <row r="91" s="2" customFormat="1">
      <c r="A91" s="35"/>
      <c r="B91" s="36"/>
      <c r="C91" s="37"/>
      <c r="D91" s="207" t="s">
        <v>148</v>
      </c>
      <c r="E91" s="37"/>
      <c r="F91" s="208" t="s">
        <v>495</v>
      </c>
      <c r="G91" s="37"/>
      <c r="H91" s="37"/>
      <c r="I91" s="143"/>
      <c r="J91" s="37"/>
      <c r="K91" s="37"/>
      <c r="L91" s="41"/>
      <c r="M91" s="209"/>
      <c r="N91" s="210"/>
      <c r="O91" s="81"/>
      <c r="P91" s="81"/>
      <c r="Q91" s="81"/>
      <c r="R91" s="81"/>
      <c r="S91" s="81"/>
      <c r="T91" s="82"/>
      <c r="U91" s="35"/>
      <c r="V91" s="35"/>
      <c r="W91" s="35"/>
      <c r="X91" s="35"/>
      <c r="Y91" s="35"/>
      <c r="Z91" s="35"/>
      <c r="AA91" s="35"/>
      <c r="AB91" s="35"/>
      <c r="AC91" s="35"/>
      <c r="AD91" s="35"/>
      <c r="AE91" s="35"/>
      <c r="AT91" s="14" t="s">
        <v>148</v>
      </c>
      <c r="AU91" s="14" t="s">
        <v>74</v>
      </c>
    </row>
    <row r="92" s="2" customFormat="1">
      <c r="A92" s="35"/>
      <c r="B92" s="36"/>
      <c r="C92" s="37"/>
      <c r="D92" s="207" t="s">
        <v>150</v>
      </c>
      <c r="E92" s="37"/>
      <c r="F92" s="211" t="s">
        <v>496</v>
      </c>
      <c r="G92" s="37"/>
      <c r="H92" s="37"/>
      <c r="I92" s="143"/>
      <c r="J92" s="37"/>
      <c r="K92" s="37"/>
      <c r="L92" s="41"/>
      <c r="M92" s="209"/>
      <c r="N92" s="210"/>
      <c r="O92" s="81"/>
      <c r="P92" s="81"/>
      <c r="Q92" s="81"/>
      <c r="R92" s="81"/>
      <c r="S92" s="81"/>
      <c r="T92" s="82"/>
      <c r="U92" s="35"/>
      <c r="V92" s="35"/>
      <c r="W92" s="35"/>
      <c r="X92" s="35"/>
      <c r="Y92" s="35"/>
      <c r="Z92" s="35"/>
      <c r="AA92" s="35"/>
      <c r="AB92" s="35"/>
      <c r="AC92" s="35"/>
      <c r="AD92" s="35"/>
      <c r="AE92" s="35"/>
      <c r="AT92" s="14" t="s">
        <v>150</v>
      </c>
      <c r="AU92" s="14" t="s">
        <v>74</v>
      </c>
    </row>
    <row r="93" s="2" customFormat="1" ht="21.75" customHeight="1">
      <c r="A93" s="35"/>
      <c r="B93" s="36"/>
      <c r="C93" s="194" t="s">
        <v>145</v>
      </c>
      <c r="D93" s="194" t="s">
        <v>140</v>
      </c>
      <c r="E93" s="195" t="s">
        <v>171</v>
      </c>
      <c r="F93" s="196" t="s">
        <v>172</v>
      </c>
      <c r="G93" s="197" t="s">
        <v>143</v>
      </c>
      <c r="H93" s="198">
        <v>810</v>
      </c>
      <c r="I93" s="199"/>
      <c r="J93" s="200">
        <f>ROUND(I93*H93,2)</f>
        <v>0</v>
      </c>
      <c r="K93" s="196" t="s">
        <v>144</v>
      </c>
      <c r="L93" s="41"/>
      <c r="M93" s="201" t="s">
        <v>19</v>
      </c>
      <c r="N93" s="202" t="s">
        <v>45</v>
      </c>
      <c r="O93" s="81"/>
      <c r="P93" s="203">
        <f>O93*H93</f>
        <v>0</v>
      </c>
      <c r="Q93" s="203">
        <v>0</v>
      </c>
      <c r="R93" s="203">
        <f>Q93*H93</f>
        <v>0</v>
      </c>
      <c r="S93" s="203">
        <v>0</v>
      </c>
      <c r="T93" s="204">
        <f>S93*H93</f>
        <v>0</v>
      </c>
      <c r="U93" s="35"/>
      <c r="V93" s="35"/>
      <c r="W93" s="35"/>
      <c r="X93" s="35"/>
      <c r="Y93" s="35"/>
      <c r="Z93" s="35"/>
      <c r="AA93" s="35"/>
      <c r="AB93" s="35"/>
      <c r="AC93" s="35"/>
      <c r="AD93" s="35"/>
      <c r="AE93" s="35"/>
      <c r="AR93" s="205" t="s">
        <v>145</v>
      </c>
      <c r="AT93" s="205" t="s">
        <v>140</v>
      </c>
      <c r="AU93" s="205" t="s">
        <v>74</v>
      </c>
      <c r="AY93" s="14" t="s">
        <v>146</v>
      </c>
      <c r="BE93" s="206">
        <f>IF(N93="základní",J93,0)</f>
        <v>0</v>
      </c>
      <c r="BF93" s="206">
        <f>IF(N93="snížená",J93,0)</f>
        <v>0</v>
      </c>
      <c r="BG93" s="206">
        <f>IF(N93="zákl. přenesená",J93,0)</f>
        <v>0</v>
      </c>
      <c r="BH93" s="206">
        <f>IF(N93="sníž. přenesená",J93,0)</f>
        <v>0</v>
      </c>
      <c r="BI93" s="206">
        <f>IF(N93="nulová",J93,0)</f>
        <v>0</v>
      </c>
      <c r="BJ93" s="14" t="s">
        <v>81</v>
      </c>
      <c r="BK93" s="206">
        <f>ROUND(I93*H93,2)</f>
        <v>0</v>
      </c>
      <c r="BL93" s="14" t="s">
        <v>145</v>
      </c>
      <c r="BM93" s="205" t="s">
        <v>497</v>
      </c>
    </row>
    <row r="94" s="2" customFormat="1">
      <c r="A94" s="35"/>
      <c r="B94" s="36"/>
      <c r="C94" s="37"/>
      <c r="D94" s="207" t="s">
        <v>148</v>
      </c>
      <c r="E94" s="37"/>
      <c r="F94" s="208" t="s">
        <v>174</v>
      </c>
      <c r="G94" s="37"/>
      <c r="H94" s="37"/>
      <c r="I94" s="143"/>
      <c r="J94" s="37"/>
      <c r="K94" s="37"/>
      <c r="L94" s="41"/>
      <c r="M94" s="209"/>
      <c r="N94" s="210"/>
      <c r="O94" s="81"/>
      <c r="P94" s="81"/>
      <c r="Q94" s="81"/>
      <c r="R94" s="81"/>
      <c r="S94" s="81"/>
      <c r="T94" s="82"/>
      <c r="U94" s="35"/>
      <c r="V94" s="35"/>
      <c r="W94" s="35"/>
      <c r="X94" s="35"/>
      <c r="Y94" s="35"/>
      <c r="Z94" s="35"/>
      <c r="AA94" s="35"/>
      <c r="AB94" s="35"/>
      <c r="AC94" s="35"/>
      <c r="AD94" s="35"/>
      <c r="AE94" s="35"/>
      <c r="AT94" s="14" t="s">
        <v>148</v>
      </c>
      <c r="AU94" s="14" t="s">
        <v>74</v>
      </c>
    </row>
    <row r="95" s="2" customFormat="1" ht="21.75" customHeight="1">
      <c r="A95" s="35"/>
      <c r="B95" s="36"/>
      <c r="C95" s="194" t="s">
        <v>170</v>
      </c>
      <c r="D95" s="194" t="s">
        <v>140</v>
      </c>
      <c r="E95" s="195" t="s">
        <v>164</v>
      </c>
      <c r="F95" s="196" t="s">
        <v>165</v>
      </c>
      <c r="G95" s="197" t="s">
        <v>166</v>
      </c>
      <c r="H95" s="198">
        <v>0.5</v>
      </c>
      <c r="I95" s="199"/>
      <c r="J95" s="200">
        <f>ROUND(I95*H95,2)</f>
        <v>0</v>
      </c>
      <c r="K95" s="196" t="s">
        <v>144</v>
      </c>
      <c r="L95" s="41"/>
      <c r="M95" s="201" t="s">
        <v>19</v>
      </c>
      <c r="N95" s="202" t="s">
        <v>45</v>
      </c>
      <c r="O95" s="81"/>
      <c r="P95" s="203">
        <f>O95*H95</f>
        <v>0</v>
      </c>
      <c r="Q95" s="203">
        <v>0</v>
      </c>
      <c r="R95" s="203">
        <f>Q95*H95</f>
        <v>0</v>
      </c>
      <c r="S95" s="203">
        <v>0</v>
      </c>
      <c r="T95" s="204">
        <f>S95*H95</f>
        <v>0</v>
      </c>
      <c r="U95" s="35"/>
      <c r="V95" s="35"/>
      <c r="W95" s="35"/>
      <c r="X95" s="35"/>
      <c r="Y95" s="35"/>
      <c r="Z95" s="35"/>
      <c r="AA95" s="35"/>
      <c r="AB95" s="35"/>
      <c r="AC95" s="35"/>
      <c r="AD95" s="35"/>
      <c r="AE95" s="35"/>
      <c r="AR95" s="205" t="s">
        <v>167</v>
      </c>
      <c r="AT95" s="205" t="s">
        <v>140</v>
      </c>
      <c r="AU95" s="205" t="s">
        <v>74</v>
      </c>
      <c r="AY95" s="14" t="s">
        <v>146</v>
      </c>
      <c r="BE95" s="206">
        <f>IF(N95="základní",J95,0)</f>
        <v>0</v>
      </c>
      <c r="BF95" s="206">
        <f>IF(N95="snížená",J95,0)</f>
        <v>0</v>
      </c>
      <c r="BG95" s="206">
        <f>IF(N95="zákl. přenesená",J95,0)</f>
        <v>0</v>
      </c>
      <c r="BH95" s="206">
        <f>IF(N95="sníž. přenesená",J95,0)</f>
        <v>0</v>
      </c>
      <c r="BI95" s="206">
        <f>IF(N95="nulová",J95,0)</f>
        <v>0</v>
      </c>
      <c r="BJ95" s="14" t="s">
        <v>81</v>
      </c>
      <c r="BK95" s="206">
        <f>ROUND(I95*H95,2)</f>
        <v>0</v>
      </c>
      <c r="BL95" s="14" t="s">
        <v>167</v>
      </c>
      <c r="BM95" s="205" t="s">
        <v>498</v>
      </c>
    </row>
    <row r="96" s="2" customFormat="1">
      <c r="A96" s="35"/>
      <c r="B96" s="36"/>
      <c r="C96" s="37"/>
      <c r="D96" s="207" t="s">
        <v>148</v>
      </c>
      <c r="E96" s="37"/>
      <c r="F96" s="208" t="s">
        <v>169</v>
      </c>
      <c r="G96" s="37"/>
      <c r="H96" s="37"/>
      <c r="I96" s="143"/>
      <c r="J96" s="37"/>
      <c r="K96" s="37"/>
      <c r="L96" s="41"/>
      <c r="M96" s="209"/>
      <c r="N96" s="210"/>
      <c r="O96" s="81"/>
      <c r="P96" s="81"/>
      <c r="Q96" s="81"/>
      <c r="R96" s="81"/>
      <c r="S96" s="81"/>
      <c r="T96" s="82"/>
      <c r="U96" s="35"/>
      <c r="V96" s="35"/>
      <c r="W96" s="35"/>
      <c r="X96" s="35"/>
      <c r="Y96" s="35"/>
      <c r="Z96" s="35"/>
      <c r="AA96" s="35"/>
      <c r="AB96" s="35"/>
      <c r="AC96" s="35"/>
      <c r="AD96" s="35"/>
      <c r="AE96" s="35"/>
      <c r="AT96" s="14" t="s">
        <v>148</v>
      </c>
      <c r="AU96" s="14" t="s">
        <v>74</v>
      </c>
    </row>
    <row r="97" s="2" customFormat="1" ht="21.75" customHeight="1">
      <c r="A97" s="35"/>
      <c r="B97" s="36"/>
      <c r="C97" s="194" t="s">
        <v>175</v>
      </c>
      <c r="D97" s="194" t="s">
        <v>140</v>
      </c>
      <c r="E97" s="195" t="s">
        <v>499</v>
      </c>
      <c r="F97" s="196" t="s">
        <v>500</v>
      </c>
      <c r="G97" s="197" t="s">
        <v>185</v>
      </c>
      <c r="H97" s="198">
        <v>749.66999999999996</v>
      </c>
      <c r="I97" s="199"/>
      <c r="J97" s="200">
        <f>ROUND(I97*H97,2)</f>
        <v>0</v>
      </c>
      <c r="K97" s="196" t="s">
        <v>144</v>
      </c>
      <c r="L97" s="41"/>
      <c r="M97" s="201" t="s">
        <v>19</v>
      </c>
      <c r="N97" s="202" t="s">
        <v>45</v>
      </c>
      <c r="O97" s="81"/>
      <c r="P97" s="203">
        <f>O97*H97</f>
        <v>0</v>
      </c>
      <c r="Q97" s="203">
        <v>0</v>
      </c>
      <c r="R97" s="203">
        <f>Q97*H97</f>
        <v>0</v>
      </c>
      <c r="S97" s="203">
        <v>0</v>
      </c>
      <c r="T97" s="204">
        <f>S97*H97</f>
        <v>0</v>
      </c>
      <c r="U97" s="35"/>
      <c r="V97" s="35"/>
      <c r="W97" s="35"/>
      <c r="X97" s="35"/>
      <c r="Y97" s="35"/>
      <c r="Z97" s="35"/>
      <c r="AA97" s="35"/>
      <c r="AB97" s="35"/>
      <c r="AC97" s="35"/>
      <c r="AD97" s="35"/>
      <c r="AE97" s="35"/>
      <c r="AR97" s="205" t="s">
        <v>145</v>
      </c>
      <c r="AT97" s="205" t="s">
        <v>140</v>
      </c>
      <c r="AU97" s="205" t="s">
        <v>74</v>
      </c>
      <c r="AY97" s="14" t="s">
        <v>146</v>
      </c>
      <c r="BE97" s="206">
        <f>IF(N97="základní",J97,0)</f>
        <v>0</v>
      </c>
      <c r="BF97" s="206">
        <f>IF(N97="snížená",J97,0)</f>
        <v>0</v>
      </c>
      <c r="BG97" s="206">
        <f>IF(N97="zákl. přenesená",J97,0)</f>
        <v>0</v>
      </c>
      <c r="BH97" s="206">
        <f>IF(N97="sníž. přenesená",J97,0)</f>
        <v>0</v>
      </c>
      <c r="BI97" s="206">
        <f>IF(N97="nulová",J97,0)</f>
        <v>0</v>
      </c>
      <c r="BJ97" s="14" t="s">
        <v>81</v>
      </c>
      <c r="BK97" s="206">
        <f>ROUND(I97*H97,2)</f>
        <v>0</v>
      </c>
      <c r="BL97" s="14" t="s">
        <v>145</v>
      </c>
      <c r="BM97" s="205" t="s">
        <v>501</v>
      </c>
    </row>
    <row r="98" s="2" customFormat="1">
      <c r="A98" s="35"/>
      <c r="B98" s="36"/>
      <c r="C98" s="37"/>
      <c r="D98" s="207" t="s">
        <v>148</v>
      </c>
      <c r="E98" s="37"/>
      <c r="F98" s="208" t="s">
        <v>502</v>
      </c>
      <c r="G98" s="37"/>
      <c r="H98" s="37"/>
      <c r="I98" s="143"/>
      <c r="J98" s="37"/>
      <c r="K98" s="37"/>
      <c r="L98" s="41"/>
      <c r="M98" s="209"/>
      <c r="N98" s="210"/>
      <c r="O98" s="81"/>
      <c r="P98" s="81"/>
      <c r="Q98" s="81"/>
      <c r="R98" s="81"/>
      <c r="S98" s="81"/>
      <c r="T98" s="82"/>
      <c r="U98" s="35"/>
      <c r="V98" s="35"/>
      <c r="W98" s="35"/>
      <c r="X98" s="35"/>
      <c r="Y98" s="35"/>
      <c r="Z98" s="35"/>
      <c r="AA98" s="35"/>
      <c r="AB98" s="35"/>
      <c r="AC98" s="35"/>
      <c r="AD98" s="35"/>
      <c r="AE98" s="35"/>
      <c r="AT98" s="14" t="s">
        <v>148</v>
      </c>
      <c r="AU98" s="14" t="s">
        <v>74</v>
      </c>
    </row>
    <row r="99" s="10" customFormat="1">
      <c r="A99" s="10"/>
      <c r="B99" s="212"/>
      <c r="C99" s="213"/>
      <c r="D99" s="207" t="s">
        <v>188</v>
      </c>
      <c r="E99" s="214" t="s">
        <v>19</v>
      </c>
      <c r="F99" s="215" t="s">
        <v>503</v>
      </c>
      <c r="G99" s="213"/>
      <c r="H99" s="216">
        <v>749.66999999999996</v>
      </c>
      <c r="I99" s="217"/>
      <c r="J99" s="213"/>
      <c r="K99" s="213"/>
      <c r="L99" s="218"/>
      <c r="M99" s="219"/>
      <c r="N99" s="220"/>
      <c r="O99" s="220"/>
      <c r="P99" s="220"/>
      <c r="Q99" s="220"/>
      <c r="R99" s="220"/>
      <c r="S99" s="220"/>
      <c r="T99" s="221"/>
      <c r="U99" s="10"/>
      <c r="V99" s="10"/>
      <c r="W99" s="10"/>
      <c r="X99" s="10"/>
      <c r="Y99" s="10"/>
      <c r="Z99" s="10"/>
      <c r="AA99" s="10"/>
      <c r="AB99" s="10"/>
      <c r="AC99" s="10"/>
      <c r="AD99" s="10"/>
      <c r="AE99" s="10"/>
      <c r="AT99" s="222" t="s">
        <v>188</v>
      </c>
      <c r="AU99" s="222" t="s">
        <v>74</v>
      </c>
      <c r="AV99" s="10" t="s">
        <v>83</v>
      </c>
      <c r="AW99" s="10" t="s">
        <v>35</v>
      </c>
      <c r="AX99" s="10" t="s">
        <v>81</v>
      </c>
      <c r="AY99" s="222" t="s">
        <v>146</v>
      </c>
    </row>
    <row r="100" s="2" customFormat="1" ht="21.75" customHeight="1">
      <c r="A100" s="35"/>
      <c r="B100" s="36"/>
      <c r="C100" s="194" t="s">
        <v>182</v>
      </c>
      <c r="D100" s="194" t="s">
        <v>140</v>
      </c>
      <c r="E100" s="195" t="s">
        <v>236</v>
      </c>
      <c r="F100" s="196" t="s">
        <v>237</v>
      </c>
      <c r="G100" s="197" t="s">
        <v>238</v>
      </c>
      <c r="H100" s="198">
        <v>2378.6999999999998</v>
      </c>
      <c r="I100" s="199"/>
      <c r="J100" s="200">
        <f>ROUND(I100*H100,2)</f>
        <v>0</v>
      </c>
      <c r="K100" s="196" t="s">
        <v>144</v>
      </c>
      <c r="L100" s="41"/>
      <c r="M100" s="201" t="s">
        <v>19</v>
      </c>
      <c r="N100" s="202" t="s">
        <v>45</v>
      </c>
      <c r="O100" s="81"/>
      <c r="P100" s="203">
        <f>O100*H100</f>
        <v>0</v>
      </c>
      <c r="Q100" s="203">
        <v>0</v>
      </c>
      <c r="R100" s="203">
        <f>Q100*H100</f>
        <v>0</v>
      </c>
      <c r="S100" s="203">
        <v>0</v>
      </c>
      <c r="T100" s="204">
        <f>S100*H100</f>
        <v>0</v>
      </c>
      <c r="U100" s="35"/>
      <c r="V100" s="35"/>
      <c r="W100" s="35"/>
      <c r="X100" s="35"/>
      <c r="Y100" s="35"/>
      <c r="Z100" s="35"/>
      <c r="AA100" s="35"/>
      <c r="AB100" s="35"/>
      <c r="AC100" s="35"/>
      <c r="AD100" s="35"/>
      <c r="AE100" s="35"/>
      <c r="AR100" s="205" t="s">
        <v>145</v>
      </c>
      <c r="AT100" s="205" t="s">
        <v>140</v>
      </c>
      <c r="AU100" s="205" t="s">
        <v>74</v>
      </c>
      <c r="AY100" s="14" t="s">
        <v>146</v>
      </c>
      <c r="BE100" s="206">
        <f>IF(N100="základní",J100,0)</f>
        <v>0</v>
      </c>
      <c r="BF100" s="206">
        <f>IF(N100="snížená",J100,0)</f>
        <v>0</v>
      </c>
      <c r="BG100" s="206">
        <f>IF(N100="zákl. přenesená",J100,0)</f>
        <v>0</v>
      </c>
      <c r="BH100" s="206">
        <f>IF(N100="sníž. přenesená",J100,0)</f>
        <v>0</v>
      </c>
      <c r="BI100" s="206">
        <f>IF(N100="nulová",J100,0)</f>
        <v>0</v>
      </c>
      <c r="BJ100" s="14" t="s">
        <v>81</v>
      </c>
      <c r="BK100" s="206">
        <f>ROUND(I100*H100,2)</f>
        <v>0</v>
      </c>
      <c r="BL100" s="14" t="s">
        <v>145</v>
      </c>
      <c r="BM100" s="205" t="s">
        <v>504</v>
      </c>
    </row>
    <row r="101" s="2" customFormat="1">
      <c r="A101" s="35"/>
      <c r="B101" s="36"/>
      <c r="C101" s="37"/>
      <c r="D101" s="207" t="s">
        <v>148</v>
      </c>
      <c r="E101" s="37"/>
      <c r="F101" s="208" t="s">
        <v>240</v>
      </c>
      <c r="G101" s="37"/>
      <c r="H101" s="37"/>
      <c r="I101" s="143"/>
      <c r="J101" s="37"/>
      <c r="K101" s="37"/>
      <c r="L101" s="41"/>
      <c r="M101" s="209"/>
      <c r="N101" s="210"/>
      <c r="O101" s="81"/>
      <c r="P101" s="81"/>
      <c r="Q101" s="81"/>
      <c r="R101" s="81"/>
      <c r="S101" s="81"/>
      <c r="T101" s="82"/>
      <c r="U101" s="35"/>
      <c r="V101" s="35"/>
      <c r="W101" s="35"/>
      <c r="X101" s="35"/>
      <c r="Y101" s="35"/>
      <c r="Z101" s="35"/>
      <c r="AA101" s="35"/>
      <c r="AB101" s="35"/>
      <c r="AC101" s="35"/>
      <c r="AD101" s="35"/>
      <c r="AE101" s="35"/>
      <c r="AT101" s="14" t="s">
        <v>148</v>
      </c>
      <c r="AU101" s="14" t="s">
        <v>74</v>
      </c>
    </row>
    <row r="102" s="10" customFormat="1">
      <c r="A102" s="10"/>
      <c r="B102" s="212"/>
      <c r="C102" s="213"/>
      <c r="D102" s="207" t="s">
        <v>188</v>
      </c>
      <c r="E102" s="214" t="s">
        <v>19</v>
      </c>
      <c r="F102" s="215" t="s">
        <v>505</v>
      </c>
      <c r="G102" s="213"/>
      <c r="H102" s="216">
        <v>2078.6999999999998</v>
      </c>
      <c r="I102" s="217"/>
      <c r="J102" s="213"/>
      <c r="K102" s="213"/>
      <c r="L102" s="218"/>
      <c r="M102" s="219"/>
      <c r="N102" s="220"/>
      <c r="O102" s="220"/>
      <c r="P102" s="220"/>
      <c r="Q102" s="220"/>
      <c r="R102" s="220"/>
      <c r="S102" s="220"/>
      <c r="T102" s="221"/>
      <c r="U102" s="10"/>
      <c r="V102" s="10"/>
      <c r="W102" s="10"/>
      <c r="X102" s="10"/>
      <c r="Y102" s="10"/>
      <c r="Z102" s="10"/>
      <c r="AA102" s="10"/>
      <c r="AB102" s="10"/>
      <c r="AC102" s="10"/>
      <c r="AD102" s="10"/>
      <c r="AE102" s="10"/>
      <c r="AT102" s="222" t="s">
        <v>188</v>
      </c>
      <c r="AU102" s="222" t="s">
        <v>74</v>
      </c>
      <c r="AV102" s="10" t="s">
        <v>83</v>
      </c>
      <c r="AW102" s="10" t="s">
        <v>35</v>
      </c>
      <c r="AX102" s="10" t="s">
        <v>74</v>
      </c>
      <c r="AY102" s="222" t="s">
        <v>146</v>
      </c>
    </row>
    <row r="103" s="10" customFormat="1">
      <c r="A103" s="10"/>
      <c r="B103" s="212"/>
      <c r="C103" s="213"/>
      <c r="D103" s="207" t="s">
        <v>188</v>
      </c>
      <c r="E103" s="214" t="s">
        <v>19</v>
      </c>
      <c r="F103" s="215" t="s">
        <v>506</v>
      </c>
      <c r="G103" s="213"/>
      <c r="H103" s="216">
        <v>300</v>
      </c>
      <c r="I103" s="217"/>
      <c r="J103" s="213"/>
      <c r="K103" s="213"/>
      <c r="L103" s="218"/>
      <c r="M103" s="219"/>
      <c r="N103" s="220"/>
      <c r="O103" s="220"/>
      <c r="P103" s="220"/>
      <c r="Q103" s="220"/>
      <c r="R103" s="220"/>
      <c r="S103" s="220"/>
      <c r="T103" s="221"/>
      <c r="U103" s="10"/>
      <c r="V103" s="10"/>
      <c r="W103" s="10"/>
      <c r="X103" s="10"/>
      <c r="Y103" s="10"/>
      <c r="Z103" s="10"/>
      <c r="AA103" s="10"/>
      <c r="AB103" s="10"/>
      <c r="AC103" s="10"/>
      <c r="AD103" s="10"/>
      <c r="AE103" s="10"/>
      <c r="AT103" s="222" t="s">
        <v>188</v>
      </c>
      <c r="AU103" s="222" t="s">
        <v>74</v>
      </c>
      <c r="AV103" s="10" t="s">
        <v>83</v>
      </c>
      <c r="AW103" s="10" t="s">
        <v>35</v>
      </c>
      <c r="AX103" s="10" t="s">
        <v>74</v>
      </c>
      <c r="AY103" s="222" t="s">
        <v>146</v>
      </c>
    </row>
    <row r="104" s="11" customFormat="1">
      <c r="A104" s="11"/>
      <c r="B104" s="223"/>
      <c r="C104" s="224"/>
      <c r="D104" s="207" t="s">
        <v>188</v>
      </c>
      <c r="E104" s="225" t="s">
        <v>19</v>
      </c>
      <c r="F104" s="226" t="s">
        <v>242</v>
      </c>
      <c r="G104" s="224"/>
      <c r="H104" s="227">
        <v>2378.6999999999998</v>
      </c>
      <c r="I104" s="228"/>
      <c r="J104" s="224"/>
      <c r="K104" s="224"/>
      <c r="L104" s="229"/>
      <c r="M104" s="230"/>
      <c r="N104" s="231"/>
      <c r="O104" s="231"/>
      <c r="P104" s="231"/>
      <c r="Q104" s="231"/>
      <c r="R104" s="231"/>
      <c r="S104" s="231"/>
      <c r="T104" s="232"/>
      <c r="U104" s="11"/>
      <c r="V104" s="11"/>
      <c r="W104" s="11"/>
      <c r="X104" s="11"/>
      <c r="Y104" s="11"/>
      <c r="Z104" s="11"/>
      <c r="AA104" s="11"/>
      <c r="AB104" s="11"/>
      <c r="AC104" s="11"/>
      <c r="AD104" s="11"/>
      <c r="AE104" s="11"/>
      <c r="AT104" s="233" t="s">
        <v>188</v>
      </c>
      <c r="AU104" s="233" t="s">
        <v>74</v>
      </c>
      <c r="AV104" s="11" t="s">
        <v>145</v>
      </c>
      <c r="AW104" s="11" t="s">
        <v>35</v>
      </c>
      <c r="AX104" s="11" t="s">
        <v>81</v>
      </c>
      <c r="AY104" s="233" t="s">
        <v>146</v>
      </c>
    </row>
    <row r="105" s="2" customFormat="1" ht="21.75" customHeight="1">
      <c r="A105" s="35"/>
      <c r="B105" s="36"/>
      <c r="C105" s="194" t="s">
        <v>190</v>
      </c>
      <c r="D105" s="194" t="s">
        <v>140</v>
      </c>
      <c r="E105" s="195" t="s">
        <v>507</v>
      </c>
      <c r="F105" s="196" t="s">
        <v>508</v>
      </c>
      <c r="G105" s="197" t="s">
        <v>185</v>
      </c>
      <c r="H105" s="198">
        <v>448.82999999999998</v>
      </c>
      <c r="I105" s="199"/>
      <c r="J105" s="200">
        <f>ROUND(I105*H105,2)</f>
        <v>0</v>
      </c>
      <c r="K105" s="196" t="s">
        <v>144</v>
      </c>
      <c r="L105" s="41"/>
      <c r="M105" s="201" t="s">
        <v>19</v>
      </c>
      <c r="N105" s="202" t="s">
        <v>45</v>
      </c>
      <c r="O105" s="81"/>
      <c r="P105" s="203">
        <f>O105*H105</f>
        <v>0</v>
      </c>
      <c r="Q105" s="203">
        <v>0</v>
      </c>
      <c r="R105" s="203">
        <f>Q105*H105</f>
        <v>0</v>
      </c>
      <c r="S105" s="203">
        <v>0</v>
      </c>
      <c r="T105" s="204">
        <f>S105*H105</f>
        <v>0</v>
      </c>
      <c r="U105" s="35"/>
      <c r="V105" s="35"/>
      <c r="W105" s="35"/>
      <c r="X105" s="35"/>
      <c r="Y105" s="35"/>
      <c r="Z105" s="35"/>
      <c r="AA105" s="35"/>
      <c r="AB105" s="35"/>
      <c r="AC105" s="35"/>
      <c r="AD105" s="35"/>
      <c r="AE105" s="35"/>
      <c r="AR105" s="205" t="s">
        <v>145</v>
      </c>
      <c r="AT105" s="205" t="s">
        <v>140</v>
      </c>
      <c r="AU105" s="205" t="s">
        <v>74</v>
      </c>
      <c r="AY105" s="14" t="s">
        <v>146</v>
      </c>
      <c r="BE105" s="206">
        <f>IF(N105="základní",J105,0)</f>
        <v>0</v>
      </c>
      <c r="BF105" s="206">
        <f>IF(N105="snížená",J105,0)</f>
        <v>0</v>
      </c>
      <c r="BG105" s="206">
        <f>IF(N105="zákl. přenesená",J105,0)</f>
        <v>0</v>
      </c>
      <c r="BH105" s="206">
        <f>IF(N105="sníž. přenesená",J105,0)</f>
        <v>0</v>
      </c>
      <c r="BI105" s="206">
        <f>IF(N105="nulová",J105,0)</f>
        <v>0</v>
      </c>
      <c r="BJ105" s="14" t="s">
        <v>81</v>
      </c>
      <c r="BK105" s="206">
        <f>ROUND(I105*H105,2)</f>
        <v>0</v>
      </c>
      <c r="BL105" s="14" t="s">
        <v>145</v>
      </c>
      <c r="BM105" s="205" t="s">
        <v>509</v>
      </c>
    </row>
    <row r="106" s="2" customFormat="1">
      <c r="A106" s="35"/>
      <c r="B106" s="36"/>
      <c r="C106" s="37"/>
      <c r="D106" s="207" t="s">
        <v>148</v>
      </c>
      <c r="E106" s="37"/>
      <c r="F106" s="208" t="s">
        <v>510</v>
      </c>
      <c r="G106" s="37"/>
      <c r="H106" s="37"/>
      <c r="I106" s="143"/>
      <c r="J106" s="37"/>
      <c r="K106" s="37"/>
      <c r="L106" s="41"/>
      <c r="M106" s="209"/>
      <c r="N106" s="210"/>
      <c r="O106" s="81"/>
      <c r="P106" s="81"/>
      <c r="Q106" s="81"/>
      <c r="R106" s="81"/>
      <c r="S106" s="81"/>
      <c r="T106" s="82"/>
      <c r="U106" s="35"/>
      <c r="V106" s="35"/>
      <c r="W106" s="35"/>
      <c r="X106" s="35"/>
      <c r="Y106" s="35"/>
      <c r="Z106" s="35"/>
      <c r="AA106" s="35"/>
      <c r="AB106" s="35"/>
      <c r="AC106" s="35"/>
      <c r="AD106" s="35"/>
      <c r="AE106" s="35"/>
      <c r="AT106" s="14" t="s">
        <v>148</v>
      </c>
      <c r="AU106" s="14" t="s">
        <v>74</v>
      </c>
    </row>
    <row r="107" s="10" customFormat="1">
      <c r="A107" s="10"/>
      <c r="B107" s="212"/>
      <c r="C107" s="213"/>
      <c r="D107" s="207" t="s">
        <v>188</v>
      </c>
      <c r="E107" s="214" t="s">
        <v>19</v>
      </c>
      <c r="F107" s="215" t="s">
        <v>511</v>
      </c>
      <c r="G107" s="213"/>
      <c r="H107" s="216">
        <v>448.82999999999998</v>
      </c>
      <c r="I107" s="217"/>
      <c r="J107" s="213"/>
      <c r="K107" s="213"/>
      <c r="L107" s="218"/>
      <c r="M107" s="219"/>
      <c r="N107" s="220"/>
      <c r="O107" s="220"/>
      <c r="P107" s="220"/>
      <c r="Q107" s="220"/>
      <c r="R107" s="220"/>
      <c r="S107" s="220"/>
      <c r="T107" s="221"/>
      <c r="U107" s="10"/>
      <c r="V107" s="10"/>
      <c r="W107" s="10"/>
      <c r="X107" s="10"/>
      <c r="Y107" s="10"/>
      <c r="Z107" s="10"/>
      <c r="AA107" s="10"/>
      <c r="AB107" s="10"/>
      <c r="AC107" s="10"/>
      <c r="AD107" s="10"/>
      <c r="AE107" s="10"/>
      <c r="AT107" s="222" t="s">
        <v>188</v>
      </c>
      <c r="AU107" s="222" t="s">
        <v>74</v>
      </c>
      <c r="AV107" s="10" t="s">
        <v>83</v>
      </c>
      <c r="AW107" s="10" t="s">
        <v>35</v>
      </c>
      <c r="AX107" s="10" t="s">
        <v>81</v>
      </c>
      <c r="AY107" s="222" t="s">
        <v>146</v>
      </c>
    </row>
    <row r="108" s="2" customFormat="1" ht="21.75" customHeight="1">
      <c r="A108" s="35"/>
      <c r="B108" s="36"/>
      <c r="C108" s="194" t="s">
        <v>196</v>
      </c>
      <c r="D108" s="194" t="s">
        <v>140</v>
      </c>
      <c r="E108" s="195" t="s">
        <v>512</v>
      </c>
      <c r="F108" s="196" t="s">
        <v>513</v>
      </c>
      <c r="G108" s="197" t="s">
        <v>178</v>
      </c>
      <c r="H108" s="198">
        <v>0.52600000000000002</v>
      </c>
      <c r="I108" s="199"/>
      <c r="J108" s="200">
        <f>ROUND(I108*H108,2)</f>
        <v>0</v>
      </c>
      <c r="K108" s="196" t="s">
        <v>144</v>
      </c>
      <c r="L108" s="41"/>
      <c r="M108" s="201" t="s">
        <v>19</v>
      </c>
      <c r="N108" s="202" t="s">
        <v>45</v>
      </c>
      <c r="O108" s="81"/>
      <c r="P108" s="203">
        <f>O108*H108</f>
        <v>0</v>
      </c>
      <c r="Q108" s="203">
        <v>0</v>
      </c>
      <c r="R108" s="203">
        <f>Q108*H108</f>
        <v>0</v>
      </c>
      <c r="S108" s="203">
        <v>0</v>
      </c>
      <c r="T108" s="204">
        <f>S108*H108</f>
        <v>0</v>
      </c>
      <c r="U108" s="35"/>
      <c r="V108" s="35"/>
      <c r="W108" s="35"/>
      <c r="X108" s="35"/>
      <c r="Y108" s="35"/>
      <c r="Z108" s="35"/>
      <c r="AA108" s="35"/>
      <c r="AB108" s="35"/>
      <c r="AC108" s="35"/>
      <c r="AD108" s="35"/>
      <c r="AE108" s="35"/>
      <c r="AR108" s="205" t="s">
        <v>145</v>
      </c>
      <c r="AT108" s="205" t="s">
        <v>140</v>
      </c>
      <c r="AU108" s="205" t="s">
        <v>74</v>
      </c>
      <c r="AY108" s="14" t="s">
        <v>146</v>
      </c>
      <c r="BE108" s="206">
        <f>IF(N108="základní",J108,0)</f>
        <v>0</v>
      </c>
      <c r="BF108" s="206">
        <f>IF(N108="snížená",J108,0)</f>
        <v>0</v>
      </c>
      <c r="BG108" s="206">
        <f>IF(N108="zákl. přenesená",J108,0)</f>
        <v>0</v>
      </c>
      <c r="BH108" s="206">
        <f>IF(N108="sníž. přenesená",J108,0)</f>
        <v>0</v>
      </c>
      <c r="BI108" s="206">
        <f>IF(N108="nulová",J108,0)</f>
        <v>0</v>
      </c>
      <c r="BJ108" s="14" t="s">
        <v>81</v>
      </c>
      <c r="BK108" s="206">
        <f>ROUND(I108*H108,2)</f>
        <v>0</v>
      </c>
      <c r="BL108" s="14" t="s">
        <v>145</v>
      </c>
      <c r="BM108" s="205" t="s">
        <v>514</v>
      </c>
    </row>
    <row r="109" s="2" customFormat="1">
      <c r="A109" s="35"/>
      <c r="B109" s="36"/>
      <c r="C109" s="37"/>
      <c r="D109" s="207" t="s">
        <v>148</v>
      </c>
      <c r="E109" s="37"/>
      <c r="F109" s="208" t="s">
        <v>515</v>
      </c>
      <c r="G109" s="37"/>
      <c r="H109" s="37"/>
      <c r="I109" s="143"/>
      <c r="J109" s="37"/>
      <c r="K109" s="37"/>
      <c r="L109" s="41"/>
      <c r="M109" s="209"/>
      <c r="N109" s="210"/>
      <c r="O109" s="81"/>
      <c r="P109" s="81"/>
      <c r="Q109" s="81"/>
      <c r="R109" s="81"/>
      <c r="S109" s="81"/>
      <c r="T109" s="82"/>
      <c r="U109" s="35"/>
      <c r="V109" s="35"/>
      <c r="W109" s="35"/>
      <c r="X109" s="35"/>
      <c r="Y109" s="35"/>
      <c r="Z109" s="35"/>
      <c r="AA109" s="35"/>
      <c r="AB109" s="35"/>
      <c r="AC109" s="35"/>
      <c r="AD109" s="35"/>
      <c r="AE109" s="35"/>
      <c r="AT109" s="14" t="s">
        <v>148</v>
      </c>
      <c r="AU109" s="14" t="s">
        <v>74</v>
      </c>
    </row>
    <row r="110" s="2" customFormat="1">
      <c r="A110" s="35"/>
      <c r="B110" s="36"/>
      <c r="C110" s="37"/>
      <c r="D110" s="207" t="s">
        <v>150</v>
      </c>
      <c r="E110" s="37"/>
      <c r="F110" s="211" t="s">
        <v>516</v>
      </c>
      <c r="G110" s="37"/>
      <c r="H110" s="37"/>
      <c r="I110" s="143"/>
      <c r="J110" s="37"/>
      <c r="K110" s="37"/>
      <c r="L110" s="41"/>
      <c r="M110" s="209"/>
      <c r="N110" s="210"/>
      <c r="O110" s="81"/>
      <c r="P110" s="81"/>
      <c r="Q110" s="81"/>
      <c r="R110" s="81"/>
      <c r="S110" s="81"/>
      <c r="T110" s="82"/>
      <c r="U110" s="35"/>
      <c r="V110" s="35"/>
      <c r="W110" s="35"/>
      <c r="X110" s="35"/>
      <c r="Y110" s="35"/>
      <c r="Z110" s="35"/>
      <c r="AA110" s="35"/>
      <c r="AB110" s="35"/>
      <c r="AC110" s="35"/>
      <c r="AD110" s="35"/>
      <c r="AE110" s="35"/>
      <c r="AT110" s="14" t="s">
        <v>150</v>
      </c>
      <c r="AU110" s="14" t="s">
        <v>74</v>
      </c>
    </row>
    <row r="111" s="2" customFormat="1" ht="21.75" customHeight="1">
      <c r="A111" s="35"/>
      <c r="B111" s="36"/>
      <c r="C111" s="194" t="s">
        <v>202</v>
      </c>
      <c r="D111" s="194" t="s">
        <v>140</v>
      </c>
      <c r="E111" s="195" t="s">
        <v>517</v>
      </c>
      <c r="F111" s="196" t="s">
        <v>518</v>
      </c>
      <c r="G111" s="197" t="s">
        <v>178</v>
      </c>
      <c r="H111" s="198">
        <v>0.0070000000000000001</v>
      </c>
      <c r="I111" s="199"/>
      <c r="J111" s="200">
        <f>ROUND(I111*H111,2)</f>
        <v>0</v>
      </c>
      <c r="K111" s="196" t="s">
        <v>144</v>
      </c>
      <c r="L111" s="41"/>
      <c r="M111" s="201" t="s">
        <v>19</v>
      </c>
      <c r="N111" s="202" t="s">
        <v>45</v>
      </c>
      <c r="O111" s="81"/>
      <c r="P111" s="203">
        <f>O111*H111</f>
        <v>0</v>
      </c>
      <c r="Q111" s="203">
        <v>0</v>
      </c>
      <c r="R111" s="203">
        <f>Q111*H111</f>
        <v>0</v>
      </c>
      <c r="S111" s="203">
        <v>0</v>
      </c>
      <c r="T111" s="204">
        <f>S111*H111</f>
        <v>0</v>
      </c>
      <c r="U111" s="35"/>
      <c r="V111" s="35"/>
      <c r="W111" s="35"/>
      <c r="X111" s="35"/>
      <c r="Y111" s="35"/>
      <c r="Z111" s="35"/>
      <c r="AA111" s="35"/>
      <c r="AB111" s="35"/>
      <c r="AC111" s="35"/>
      <c r="AD111" s="35"/>
      <c r="AE111" s="35"/>
      <c r="AR111" s="205" t="s">
        <v>145</v>
      </c>
      <c r="AT111" s="205" t="s">
        <v>140</v>
      </c>
      <c r="AU111" s="205" t="s">
        <v>74</v>
      </c>
      <c r="AY111" s="14" t="s">
        <v>146</v>
      </c>
      <c r="BE111" s="206">
        <f>IF(N111="základní",J111,0)</f>
        <v>0</v>
      </c>
      <c r="BF111" s="206">
        <f>IF(N111="snížená",J111,0)</f>
        <v>0</v>
      </c>
      <c r="BG111" s="206">
        <f>IF(N111="zákl. přenesená",J111,0)</f>
        <v>0</v>
      </c>
      <c r="BH111" s="206">
        <f>IF(N111="sníž. přenesená",J111,0)</f>
        <v>0</v>
      </c>
      <c r="BI111" s="206">
        <f>IF(N111="nulová",J111,0)</f>
        <v>0</v>
      </c>
      <c r="BJ111" s="14" t="s">
        <v>81</v>
      </c>
      <c r="BK111" s="206">
        <f>ROUND(I111*H111,2)</f>
        <v>0</v>
      </c>
      <c r="BL111" s="14" t="s">
        <v>145</v>
      </c>
      <c r="BM111" s="205" t="s">
        <v>519</v>
      </c>
    </row>
    <row r="112" s="2" customFormat="1">
      <c r="A112" s="35"/>
      <c r="B112" s="36"/>
      <c r="C112" s="37"/>
      <c r="D112" s="207" t="s">
        <v>148</v>
      </c>
      <c r="E112" s="37"/>
      <c r="F112" s="208" t="s">
        <v>520</v>
      </c>
      <c r="G112" s="37"/>
      <c r="H112" s="37"/>
      <c r="I112" s="143"/>
      <c r="J112" s="37"/>
      <c r="K112" s="37"/>
      <c r="L112" s="41"/>
      <c r="M112" s="209"/>
      <c r="N112" s="210"/>
      <c r="O112" s="81"/>
      <c r="P112" s="81"/>
      <c r="Q112" s="81"/>
      <c r="R112" s="81"/>
      <c r="S112" s="81"/>
      <c r="T112" s="82"/>
      <c r="U112" s="35"/>
      <c r="V112" s="35"/>
      <c r="W112" s="35"/>
      <c r="X112" s="35"/>
      <c r="Y112" s="35"/>
      <c r="Z112" s="35"/>
      <c r="AA112" s="35"/>
      <c r="AB112" s="35"/>
      <c r="AC112" s="35"/>
      <c r="AD112" s="35"/>
      <c r="AE112" s="35"/>
      <c r="AT112" s="14" t="s">
        <v>148</v>
      </c>
      <c r="AU112" s="14" t="s">
        <v>74</v>
      </c>
    </row>
    <row r="113" s="2" customFormat="1">
      <c r="A113" s="35"/>
      <c r="B113" s="36"/>
      <c r="C113" s="37"/>
      <c r="D113" s="207" t="s">
        <v>150</v>
      </c>
      <c r="E113" s="37"/>
      <c r="F113" s="211" t="s">
        <v>521</v>
      </c>
      <c r="G113" s="37"/>
      <c r="H113" s="37"/>
      <c r="I113" s="143"/>
      <c r="J113" s="37"/>
      <c r="K113" s="37"/>
      <c r="L113" s="41"/>
      <c r="M113" s="209"/>
      <c r="N113" s="210"/>
      <c r="O113" s="81"/>
      <c r="P113" s="81"/>
      <c r="Q113" s="81"/>
      <c r="R113" s="81"/>
      <c r="S113" s="81"/>
      <c r="T113" s="82"/>
      <c r="U113" s="35"/>
      <c r="V113" s="35"/>
      <c r="W113" s="35"/>
      <c r="X113" s="35"/>
      <c r="Y113" s="35"/>
      <c r="Z113" s="35"/>
      <c r="AA113" s="35"/>
      <c r="AB113" s="35"/>
      <c r="AC113" s="35"/>
      <c r="AD113" s="35"/>
      <c r="AE113" s="35"/>
      <c r="AT113" s="14" t="s">
        <v>150</v>
      </c>
      <c r="AU113" s="14" t="s">
        <v>74</v>
      </c>
    </row>
    <row r="114" s="2" customFormat="1" ht="21.75" customHeight="1">
      <c r="A114" s="35"/>
      <c r="B114" s="36"/>
      <c r="C114" s="194" t="s">
        <v>208</v>
      </c>
      <c r="D114" s="194" t="s">
        <v>140</v>
      </c>
      <c r="E114" s="195" t="s">
        <v>522</v>
      </c>
      <c r="F114" s="196" t="s">
        <v>523</v>
      </c>
      <c r="G114" s="197" t="s">
        <v>205</v>
      </c>
      <c r="H114" s="198">
        <v>290</v>
      </c>
      <c r="I114" s="199"/>
      <c r="J114" s="200">
        <f>ROUND(I114*H114,2)</f>
        <v>0</v>
      </c>
      <c r="K114" s="196" t="s">
        <v>144</v>
      </c>
      <c r="L114" s="41"/>
      <c r="M114" s="201" t="s">
        <v>19</v>
      </c>
      <c r="N114" s="202" t="s">
        <v>45</v>
      </c>
      <c r="O114" s="81"/>
      <c r="P114" s="203">
        <f>O114*H114</f>
        <v>0</v>
      </c>
      <c r="Q114" s="203">
        <v>0</v>
      </c>
      <c r="R114" s="203">
        <f>Q114*H114</f>
        <v>0</v>
      </c>
      <c r="S114" s="203">
        <v>0</v>
      </c>
      <c r="T114" s="204">
        <f>S114*H114</f>
        <v>0</v>
      </c>
      <c r="U114" s="35"/>
      <c r="V114" s="35"/>
      <c r="W114" s="35"/>
      <c r="X114" s="35"/>
      <c r="Y114" s="35"/>
      <c r="Z114" s="35"/>
      <c r="AA114" s="35"/>
      <c r="AB114" s="35"/>
      <c r="AC114" s="35"/>
      <c r="AD114" s="35"/>
      <c r="AE114" s="35"/>
      <c r="AR114" s="205" t="s">
        <v>145</v>
      </c>
      <c r="AT114" s="205" t="s">
        <v>140</v>
      </c>
      <c r="AU114" s="205" t="s">
        <v>74</v>
      </c>
      <c r="AY114" s="14" t="s">
        <v>146</v>
      </c>
      <c r="BE114" s="206">
        <f>IF(N114="základní",J114,0)</f>
        <v>0</v>
      </c>
      <c r="BF114" s="206">
        <f>IF(N114="snížená",J114,0)</f>
        <v>0</v>
      </c>
      <c r="BG114" s="206">
        <f>IF(N114="zákl. přenesená",J114,0)</f>
        <v>0</v>
      </c>
      <c r="BH114" s="206">
        <f>IF(N114="sníž. přenesená",J114,0)</f>
        <v>0</v>
      </c>
      <c r="BI114" s="206">
        <f>IF(N114="nulová",J114,0)</f>
        <v>0</v>
      </c>
      <c r="BJ114" s="14" t="s">
        <v>81</v>
      </c>
      <c r="BK114" s="206">
        <f>ROUND(I114*H114,2)</f>
        <v>0</v>
      </c>
      <c r="BL114" s="14" t="s">
        <v>145</v>
      </c>
      <c r="BM114" s="205" t="s">
        <v>524</v>
      </c>
    </row>
    <row r="115" s="2" customFormat="1">
      <c r="A115" s="35"/>
      <c r="B115" s="36"/>
      <c r="C115" s="37"/>
      <c r="D115" s="207" t="s">
        <v>148</v>
      </c>
      <c r="E115" s="37"/>
      <c r="F115" s="208" t="s">
        <v>525</v>
      </c>
      <c r="G115" s="37"/>
      <c r="H115" s="37"/>
      <c r="I115" s="143"/>
      <c r="J115" s="37"/>
      <c r="K115" s="37"/>
      <c r="L115" s="41"/>
      <c r="M115" s="209"/>
      <c r="N115" s="210"/>
      <c r="O115" s="81"/>
      <c r="P115" s="81"/>
      <c r="Q115" s="81"/>
      <c r="R115" s="81"/>
      <c r="S115" s="81"/>
      <c r="T115" s="82"/>
      <c r="U115" s="35"/>
      <c r="V115" s="35"/>
      <c r="W115" s="35"/>
      <c r="X115" s="35"/>
      <c r="Y115" s="35"/>
      <c r="Z115" s="35"/>
      <c r="AA115" s="35"/>
      <c r="AB115" s="35"/>
      <c r="AC115" s="35"/>
      <c r="AD115" s="35"/>
      <c r="AE115" s="35"/>
      <c r="AT115" s="14" t="s">
        <v>148</v>
      </c>
      <c r="AU115" s="14" t="s">
        <v>74</v>
      </c>
    </row>
    <row r="116" s="2" customFormat="1" ht="21.75" customHeight="1">
      <c r="A116" s="35"/>
      <c r="B116" s="36"/>
      <c r="C116" s="194" t="s">
        <v>214</v>
      </c>
      <c r="D116" s="194" t="s">
        <v>140</v>
      </c>
      <c r="E116" s="195" t="s">
        <v>526</v>
      </c>
      <c r="F116" s="196" t="s">
        <v>527</v>
      </c>
      <c r="G116" s="197" t="s">
        <v>143</v>
      </c>
      <c r="H116" s="198">
        <v>321</v>
      </c>
      <c r="I116" s="199"/>
      <c r="J116" s="200">
        <f>ROUND(I116*H116,2)</f>
        <v>0</v>
      </c>
      <c r="K116" s="196" t="s">
        <v>144</v>
      </c>
      <c r="L116" s="41"/>
      <c r="M116" s="201" t="s">
        <v>19</v>
      </c>
      <c r="N116" s="202" t="s">
        <v>45</v>
      </c>
      <c r="O116" s="81"/>
      <c r="P116" s="203">
        <f>O116*H116</f>
        <v>0</v>
      </c>
      <c r="Q116" s="203">
        <v>0</v>
      </c>
      <c r="R116" s="203">
        <f>Q116*H116</f>
        <v>0</v>
      </c>
      <c r="S116" s="203">
        <v>0</v>
      </c>
      <c r="T116" s="204">
        <f>S116*H116</f>
        <v>0</v>
      </c>
      <c r="U116" s="35"/>
      <c r="V116" s="35"/>
      <c r="W116" s="35"/>
      <c r="X116" s="35"/>
      <c r="Y116" s="35"/>
      <c r="Z116" s="35"/>
      <c r="AA116" s="35"/>
      <c r="AB116" s="35"/>
      <c r="AC116" s="35"/>
      <c r="AD116" s="35"/>
      <c r="AE116" s="35"/>
      <c r="AR116" s="205" t="s">
        <v>145</v>
      </c>
      <c r="AT116" s="205" t="s">
        <v>140</v>
      </c>
      <c r="AU116" s="205" t="s">
        <v>74</v>
      </c>
      <c r="AY116" s="14" t="s">
        <v>146</v>
      </c>
      <c r="BE116" s="206">
        <f>IF(N116="základní",J116,0)</f>
        <v>0</v>
      </c>
      <c r="BF116" s="206">
        <f>IF(N116="snížená",J116,0)</f>
        <v>0</v>
      </c>
      <c r="BG116" s="206">
        <f>IF(N116="zákl. přenesená",J116,0)</f>
        <v>0</v>
      </c>
      <c r="BH116" s="206">
        <f>IF(N116="sníž. přenesená",J116,0)</f>
        <v>0</v>
      </c>
      <c r="BI116" s="206">
        <f>IF(N116="nulová",J116,0)</f>
        <v>0</v>
      </c>
      <c r="BJ116" s="14" t="s">
        <v>81</v>
      </c>
      <c r="BK116" s="206">
        <f>ROUND(I116*H116,2)</f>
        <v>0</v>
      </c>
      <c r="BL116" s="14" t="s">
        <v>145</v>
      </c>
      <c r="BM116" s="205" t="s">
        <v>528</v>
      </c>
    </row>
    <row r="117" s="2" customFormat="1">
      <c r="A117" s="35"/>
      <c r="B117" s="36"/>
      <c r="C117" s="37"/>
      <c r="D117" s="207" t="s">
        <v>148</v>
      </c>
      <c r="E117" s="37"/>
      <c r="F117" s="208" t="s">
        <v>529</v>
      </c>
      <c r="G117" s="37"/>
      <c r="H117" s="37"/>
      <c r="I117" s="143"/>
      <c r="J117" s="37"/>
      <c r="K117" s="37"/>
      <c r="L117" s="41"/>
      <c r="M117" s="209"/>
      <c r="N117" s="210"/>
      <c r="O117" s="81"/>
      <c r="P117" s="81"/>
      <c r="Q117" s="81"/>
      <c r="R117" s="81"/>
      <c r="S117" s="81"/>
      <c r="T117" s="82"/>
      <c r="U117" s="35"/>
      <c r="V117" s="35"/>
      <c r="W117" s="35"/>
      <c r="X117" s="35"/>
      <c r="Y117" s="35"/>
      <c r="Z117" s="35"/>
      <c r="AA117" s="35"/>
      <c r="AB117" s="35"/>
      <c r="AC117" s="35"/>
      <c r="AD117" s="35"/>
      <c r="AE117" s="35"/>
      <c r="AT117" s="14" t="s">
        <v>148</v>
      </c>
      <c r="AU117" s="14" t="s">
        <v>74</v>
      </c>
    </row>
    <row r="118" s="2" customFormat="1">
      <c r="A118" s="35"/>
      <c r="B118" s="36"/>
      <c r="C118" s="37"/>
      <c r="D118" s="207" t="s">
        <v>150</v>
      </c>
      <c r="E118" s="37"/>
      <c r="F118" s="211" t="s">
        <v>530</v>
      </c>
      <c r="G118" s="37"/>
      <c r="H118" s="37"/>
      <c r="I118" s="143"/>
      <c r="J118" s="37"/>
      <c r="K118" s="37"/>
      <c r="L118" s="41"/>
      <c r="M118" s="209"/>
      <c r="N118" s="210"/>
      <c r="O118" s="81"/>
      <c r="P118" s="81"/>
      <c r="Q118" s="81"/>
      <c r="R118" s="81"/>
      <c r="S118" s="81"/>
      <c r="T118" s="82"/>
      <c r="U118" s="35"/>
      <c r="V118" s="35"/>
      <c r="W118" s="35"/>
      <c r="X118" s="35"/>
      <c r="Y118" s="35"/>
      <c r="Z118" s="35"/>
      <c r="AA118" s="35"/>
      <c r="AB118" s="35"/>
      <c r="AC118" s="35"/>
      <c r="AD118" s="35"/>
      <c r="AE118" s="35"/>
      <c r="AT118" s="14" t="s">
        <v>150</v>
      </c>
      <c r="AU118" s="14" t="s">
        <v>74</v>
      </c>
    </row>
    <row r="119" s="2" customFormat="1" ht="21.75" customHeight="1">
      <c r="A119" s="35"/>
      <c r="B119" s="36"/>
      <c r="C119" s="194" t="s">
        <v>220</v>
      </c>
      <c r="D119" s="194" t="s">
        <v>140</v>
      </c>
      <c r="E119" s="195" t="s">
        <v>183</v>
      </c>
      <c r="F119" s="196" t="s">
        <v>184</v>
      </c>
      <c r="G119" s="197" t="s">
        <v>185</v>
      </c>
      <c r="H119" s="198">
        <v>299.868</v>
      </c>
      <c r="I119" s="199"/>
      <c r="J119" s="200">
        <f>ROUND(I119*H119,2)</f>
        <v>0</v>
      </c>
      <c r="K119" s="196" t="s">
        <v>144</v>
      </c>
      <c r="L119" s="41"/>
      <c r="M119" s="201" t="s">
        <v>19</v>
      </c>
      <c r="N119" s="202" t="s">
        <v>45</v>
      </c>
      <c r="O119" s="81"/>
      <c r="P119" s="203">
        <f>O119*H119</f>
        <v>0</v>
      </c>
      <c r="Q119" s="203">
        <v>0</v>
      </c>
      <c r="R119" s="203">
        <f>Q119*H119</f>
        <v>0</v>
      </c>
      <c r="S119" s="203">
        <v>0</v>
      </c>
      <c r="T119" s="204">
        <f>S119*H119</f>
        <v>0</v>
      </c>
      <c r="U119" s="35"/>
      <c r="V119" s="35"/>
      <c r="W119" s="35"/>
      <c r="X119" s="35"/>
      <c r="Y119" s="35"/>
      <c r="Z119" s="35"/>
      <c r="AA119" s="35"/>
      <c r="AB119" s="35"/>
      <c r="AC119" s="35"/>
      <c r="AD119" s="35"/>
      <c r="AE119" s="35"/>
      <c r="AR119" s="205" t="s">
        <v>145</v>
      </c>
      <c r="AT119" s="205" t="s">
        <v>140</v>
      </c>
      <c r="AU119" s="205" t="s">
        <v>74</v>
      </c>
      <c r="AY119" s="14" t="s">
        <v>146</v>
      </c>
      <c r="BE119" s="206">
        <f>IF(N119="základní",J119,0)</f>
        <v>0</v>
      </c>
      <c r="BF119" s="206">
        <f>IF(N119="snížená",J119,0)</f>
        <v>0</v>
      </c>
      <c r="BG119" s="206">
        <f>IF(N119="zákl. přenesená",J119,0)</f>
        <v>0</v>
      </c>
      <c r="BH119" s="206">
        <f>IF(N119="sníž. přenesená",J119,0)</f>
        <v>0</v>
      </c>
      <c r="BI119" s="206">
        <f>IF(N119="nulová",J119,0)</f>
        <v>0</v>
      </c>
      <c r="BJ119" s="14" t="s">
        <v>81</v>
      </c>
      <c r="BK119" s="206">
        <f>ROUND(I119*H119,2)</f>
        <v>0</v>
      </c>
      <c r="BL119" s="14" t="s">
        <v>145</v>
      </c>
      <c r="BM119" s="205" t="s">
        <v>531</v>
      </c>
    </row>
    <row r="120" s="2" customFormat="1">
      <c r="A120" s="35"/>
      <c r="B120" s="36"/>
      <c r="C120" s="37"/>
      <c r="D120" s="207" t="s">
        <v>148</v>
      </c>
      <c r="E120" s="37"/>
      <c r="F120" s="208" t="s">
        <v>187</v>
      </c>
      <c r="G120" s="37"/>
      <c r="H120" s="37"/>
      <c r="I120" s="143"/>
      <c r="J120" s="37"/>
      <c r="K120" s="37"/>
      <c r="L120" s="41"/>
      <c r="M120" s="209"/>
      <c r="N120" s="210"/>
      <c r="O120" s="81"/>
      <c r="P120" s="81"/>
      <c r="Q120" s="81"/>
      <c r="R120" s="81"/>
      <c r="S120" s="81"/>
      <c r="T120" s="82"/>
      <c r="U120" s="35"/>
      <c r="V120" s="35"/>
      <c r="W120" s="35"/>
      <c r="X120" s="35"/>
      <c r="Y120" s="35"/>
      <c r="Z120" s="35"/>
      <c r="AA120" s="35"/>
      <c r="AB120" s="35"/>
      <c r="AC120" s="35"/>
      <c r="AD120" s="35"/>
      <c r="AE120" s="35"/>
      <c r="AT120" s="14" t="s">
        <v>148</v>
      </c>
      <c r="AU120" s="14" t="s">
        <v>74</v>
      </c>
    </row>
    <row r="121" s="10" customFormat="1">
      <c r="A121" s="10"/>
      <c r="B121" s="212"/>
      <c r="C121" s="213"/>
      <c r="D121" s="207" t="s">
        <v>188</v>
      </c>
      <c r="E121" s="214" t="s">
        <v>19</v>
      </c>
      <c r="F121" s="215" t="s">
        <v>532</v>
      </c>
      <c r="G121" s="213"/>
      <c r="H121" s="216">
        <v>299.868</v>
      </c>
      <c r="I121" s="217"/>
      <c r="J121" s="213"/>
      <c r="K121" s="213"/>
      <c r="L121" s="218"/>
      <c r="M121" s="219"/>
      <c r="N121" s="220"/>
      <c r="O121" s="220"/>
      <c r="P121" s="220"/>
      <c r="Q121" s="220"/>
      <c r="R121" s="220"/>
      <c r="S121" s="220"/>
      <c r="T121" s="221"/>
      <c r="U121" s="10"/>
      <c r="V121" s="10"/>
      <c r="W121" s="10"/>
      <c r="X121" s="10"/>
      <c r="Y121" s="10"/>
      <c r="Z121" s="10"/>
      <c r="AA121" s="10"/>
      <c r="AB121" s="10"/>
      <c r="AC121" s="10"/>
      <c r="AD121" s="10"/>
      <c r="AE121" s="10"/>
      <c r="AT121" s="222" t="s">
        <v>188</v>
      </c>
      <c r="AU121" s="222" t="s">
        <v>74</v>
      </c>
      <c r="AV121" s="10" t="s">
        <v>83</v>
      </c>
      <c r="AW121" s="10" t="s">
        <v>35</v>
      </c>
      <c r="AX121" s="10" t="s">
        <v>81</v>
      </c>
      <c r="AY121" s="222" t="s">
        <v>146</v>
      </c>
    </row>
    <row r="122" s="2" customFormat="1" ht="21.75" customHeight="1">
      <c r="A122" s="35"/>
      <c r="B122" s="36"/>
      <c r="C122" s="194" t="s">
        <v>225</v>
      </c>
      <c r="D122" s="194" t="s">
        <v>140</v>
      </c>
      <c r="E122" s="195" t="s">
        <v>191</v>
      </c>
      <c r="F122" s="196" t="s">
        <v>192</v>
      </c>
      <c r="G122" s="197" t="s">
        <v>178</v>
      </c>
      <c r="H122" s="198">
        <v>1.0660000000000001</v>
      </c>
      <c r="I122" s="199"/>
      <c r="J122" s="200">
        <f>ROUND(I122*H122,2)</f>
        <v>0</v>
      </c>
      <c r="K122" s="196" t="s">
        <v>144</v>
      </c>
      <c r="L122" s="41"/>
      <c r="M122" s="201" t="s">
        <v>19</v>
      </c>
      <c r="N122" s="202" t="s">
        <v>45</v>
      </c>
      <c r="O122" s="81"/>
      <c r="P122" s="203">
        <f>O122*H122</f>
        <v>0</v>
      </c>
      <c r="Q122" s="203">
        <v>0</v>
      </c>
      <c r="R122" s="203">
        <f>Q122*H122</f>
        <v>0</v>
      </c>
      <c r="S122" s="203">
        <v>0</v>
      </c>
      <c r="T122" s="204">
        <f>S122*H122</f>
        <v>0</v>
      </c>
      <c r="U122" s="35"/>
      <c r="V122" s="35"/>
      <c r="W122" s="35"/>
      <c r="X122" s="35"/>
      <c r="Y122" s="35"/>
      <c r="Z122" s="35"/>
      <c r="AA122" s="35"/>
      <c r="AB122" s="35"/>
      <c r="AC122" s="35"/>
      <c r="AD122" s="35"/>
      <c r="AE122" s="35"/>
      <c r="AR122" s="205" t="s">
        <v>145</v>
      </c>
      <c r="AT122" s="205" t="s">
        <v>140</v>
      </c>
      <c r="AU122" s="205" t="s">
        <v>74</v>
      </c>
      <c r="AY122" s="14" t="s">
        <v>146</v>
      </c>
      <c r="BE122" s="206">
        <f>IF(N122="základní",J122,0)</f>
        <v>0</v>
      </c>
      <c r="BF122" s="206">
        <f>IF(N122="snížená",J122,0)</f>
        <v>0</v>
      </c>
      <c r="BG122" s="206">
        <f>IF(N122="zákl. přenesená",J122,0)</f>
        <v>0</v>
      </c>
      <c r="BH122" s="206">
        <f>IF(N122="sníž. přenesená",J122,0)</f>
        <v>0</v>
      </c>
      <c r="BI122" s="206">
        <f>IF(N122="nulová",J122,0)</f>
        <v>0</v>
      </c>
      <c r="BJ122" s="14" t="s">
        <v>81</v>
      </c>
      <c r="BK122" s="206">
        <f>ROUND(I122*H122,2)</f>
        <v>0</v>
      </c>
      <c r="BL122" s="14" t="s">
        <v>145</v>
      </c>
      <c r="BM122" s="205" t="s">
        <v>533</v>
      </c>
    </row>
    <row r="123" s="2" customFormat="1">
      <c r="A123" s="35"/>
      <c r="B123" s="36"/>
      <c r="C123" s="37"/>
      <c r="D123" s="207" t="s">
        <v>148</v>
      </c>
      <c r="E123" s="37"/>
      <c r="F123" s="208" t="s">
        <v>194</v>
      </c>
      <c r="G123" s="37"/>
      <c r="H123" s="37"/>
      <c r="I123" s="143"/>
      <c r="J123" s="37"/>
      <c r="K123" s="37"/>
      <c r="L123" s="41"/>
      <c r="M123" s="209"/>
      <c r="N123" s="210"/>
      <c r="O123" s="81"/>
      <c r="P123" s="81"/>
      <c r="Q123" s="81"/>
      <c r="R123" s="81"/>
      <c r="S123" s="81"/>
      <c r="T123" s="82"/>
      <c r="U123" s="35"/>
      <c r="V123" s="35"/>
      <c r="W123" s="35"/>
      <c r="X123" s="35"/>
      <c r="Y123" s="35"/>
      <c r="Z123" s="35"/>
      <c r="AA123" s="35"/>
      <c r="AB123" s="35"/>
      <c r="AC123" s="35"/>
      <c r="AD123" s="35"/>
      <c r="AE123" s="35"/>
      <c r="AT123" s="14" t="s">
        <v>148</v>
      </c>
      <c r="AU123" s="14" t="s">
        <v>74</v>
      </c>
    </row>
    <row r="124" s="2" customFormat="1">
      <c r="A124" s="35"/>
      <c r="B124" s="36"/>
      <c r="C124" s="37"/>
      <c r="D124" s="207" t="s">
        <v>150</v>
      </c>
      <c r="E124" s="37"/>
      <c r="F124" s="211" t="s">
        <v>534</v>
      </c>
      <c r="G124" s="37"/>
      <c r="H124" s="37"/>
      <c r="I124" s="143"/>
      <c r="J124" s="37"/>
      <c r="K124" s="37"/>
      <c r="L124" s="41"/>
      <c r="M124" s="209"/>
      <c r="N124" s="210"/>
      <c r="O124" s="81"/>
      <c r="P124" s="81"/>
      <c r="Q124" s="81"/>
      <c r="R124" s="81"/>
      <c r="S124" s="81"/>
      <c r="T124" s="82"/>
      <c r="U124" s="35"/>
      <c r="V124" s="35"/>
      <c r="W124" s="35"/>
      <c r="X124" s="35"/>
      <c r="Y124" s="35"/>
      <c r="Z124" s="35"/>
      <c r="AA124" s="35"/>
      <c r="AB124" s="35"/>
      <c r="AC124" s="35"/>
      <c r="AD124" s="35"/>
      <c r="AE124" s="35"/>
      <c r="AT124" s="14" t="s">
        <v>150</v>
      </c>
      <c r="AU124" s="14" t="s">
        <v>74</v>
      </c>
    </row>
    <row r="125" s="2" customFormat="1" ht="21.75" customHeight="1">
      <c r="A125" s="35"/>
      <c r="B125" s="36"/>
      <c r="C125" s="194" t="s">
        <v>8</v>
      </c>
      <c r="D125" s="194" t="s">
        <v>140</v>
      </c>
      <c r="E125" s="195" t="s">
        <v>535</v>
      </c>
      <c r="F125" s="196" t="s">
        <v>536</v>
      </c>
      <c r="G125" s="197" t="s">
        <v>205</v>
      </c>
      <c r="H125" s="198">
        <v>144</v>
      </c>
      <c r="I125" s="199"/>
      <c r="J125" s="200">
        <f>ROUND(I125*H125,2)</f>
        <v>0</v>
      </c>
      <c r="K125" s="196" t="s">
        <v>144</v>
      </c>
      <c r="L125" s="41"/>
      <c r="M125" s="201" t="s">
        <v>19</v>
      </c>
      <c r="N125" s="202" t="s">
        <v>45</v>
      </c>
      <c r="O125" s="81"/>
      <c r="P125" s="203">
        <f>O125*H125</f>
        <v>0</v>
      </c>
      <c r="Q125" s="203">
        <v>0</v>
      </c>
      <c r="R125" s="203">
        <f>Q125*H125</f>
        <v>0</v>
      </c>
      <c r="S125" s="203">
        <v>0</v>
      </c>
      <c r="T125" s="204">
        <f>S125*H125</f>
        <v>0</v>
      </c>
      <c r="U125" s="35"/>
      <c r="V125" s="35"/>
      <c r="W125" s="35"/>
      <c r="X125" s="35"/>
      <c r="Y125" s="35"/>
      <c r="Z125" s="35"/>
      <c r="AA125" s="35"/>
      <c r="AB125" s="35"/>
      <c r="AC125" s="35"/>
      <c r="AD125" s="35"/>
      <c r="AE125" s="35"/>
      <c r="AR125" s="205" t="s">
        <v>145</v>
      </c>
      <c r="AT125" s="205" t="s">
        <v>140</v>
      </c>
      <c r="AU125" s="205" t="s">
        <v>74</v>
      </c>
      <c r="AY125" s="14" t="s">
        <v>146</v>
      </c>
      <c r="BE125" s="206">
        <f>IF(N125="základní",J125,0)</f>
        <v>0</v>
      </c>
      <c r="BF125" s="206">
        <f>IF(N125="snížená",J125,0)</f>
        <v>0</v>
      </c>
      <c r="BG125" s="206">
        <f>IF(N125="zákl. přenesená",J125,0)</f>
        <v>0</v>
      </c>
      <c r="BH125" s="206">
        <f>IF(N125="sníž. přenesená",J125,0)</f>
        <v>0</v>
      </c>
      <c r="BI125" s="206">
        <f>IF(N125="nulová",J125,0)</f>
        <v>0</v>
      </c>
      <c r="BJ125" s="14" t="s">
        <v>81</v>
      </c>
      <c r="BK125" s="206">
        <f>ROUND(I125*H125,2)</f>
        <v>0</v>
      </c>
      <c r="BL125" s="14" t="s">
        <v>145</v>
      </c>
      <c r="BM125" s="205" t="s">
        <v>537</v>
      </c>
    </row>
    <row r="126" s="2" customFormat="1">
      <c r="A126" s="35"/>
      <c r="B126" s="36"/>
      <c r="C126" s="37"/>
      <c r="D126" s="207" t="s">
        <v>148</v>
      </c>
      <c r="E126" s="37"/>
      <c r="F126" s="208" t="s">
        <v>538</v>
      </c>
      <c r="G126" s="37"/>
      <c r="H126" s="37"/>
      <c r="I126" s="143"/>
      <c r="J126" s="37"/>
      <c r="K126" s="37"/>
      <c r="L126" s="41"/>
      <c r="M126" s="209"/>
      <c r="N126" s="210"/>
      <c r="O126" s="81"/>
      <c r="P126" s="81"/>
      <c r="Q126" s="81"/>
      <c r="R126" s="81"/>
      <c r="S126" s="81"/>
      <c r="T126" s="82"/>
      <c r="U126" s="35"/>
      <c r="V126" s="35"/>
      <c r="W126" s="35"/>
      <c r="X126" s="35"/>
      <c r="Y126" s="35"/>
      <c r="Z126" s="35"/>
      <c r="AA126" s="35"/>
      <c r="AB126" s="35"/>
      <c r="AC126" s="35"/>
      <c r="AD126" s="35"/>
      <c r="AE126" s="35"/>
      <c r="AT126" s="14" t="s">
        <v>148</v>
      </c>
      <c r="AU126" s="14" t="s">
        <v>74</v>
      </c>
    </row>
    <row r="127" s="2" customFormat="1">
      <c r="A127" s="35"/>
      <c r="B127" s="36"/>
      <c r="C127" s="37"/>
      <c r="D127" s="207" t="s">
        <v>150</v>
      </c>
      <c r="E127" s="37"/>
      <c r="F127" s="211" t="s">
        <v>539</v>
      </c>
      <c r="G127" s="37"/>
      <c r="H127" s="37"/>
      <c r="I127" s="143"/>
      <c r="J127" s="37"/>
      <c r="K127" s="37"/>
      <c r="L127" s="41"/>
      <c r="M127" s="209"/>
      <c r="N127" s="210"/>
      <c r="O127" s="81"/>
      <c r="P127" s="81"/>
      <c r="Q127" s="81"/>
      <c r="R127" s="81"/>
      <c r="S127" s="81"/>
      <c r="T127" s="82"/>
      <c r="U127" s="35"/>
      <c r="V127" s="35"/>
      <c r="W127" s="35"/>
      <c r="X127" s="35"/>
      <c r="Y127" s="35"/>
      <c r="Z127" s="35"/>
      <c r="AA127" s="35"/>
      <c r="AB127" s="35"/>
      <c r="AC127" s="35"/>
      <c r="AD127" s="35"/>
      <c r="AE127" s="35"/>
      <c r="AT127" s="14" t="s">
        <v>150</v>
      </c>
      <c r="AU127" s="14" t="s">
        <v>74</v>
      </c>
    </row>
    <row r="128" s="2" customFormat="1" ht="21.75" customHeight="1">
      <c r="A128" s="35"/>
      <c r="B128" s="36"/>
      <c r="C128" s="194" t="s">
        <v>235</v>
      </c>
      <c r="D128" s="194" t="s">
        <v>140</v>
      </c>
      <c r="E128" s="195" t="s">
        <v>203</v>
      </c>
      <c r="F128" s="196" t="s">
        <v>204</v>
      </c>
      <c r="G128" s="197" t="s">
        <v>205</v>
      </c>
      <c r="H128" s="198">
        <v>850</v>
      </c>
      <c r="I128" s="199"/>
      <c r="J128" s="200">
        <f>ROUND(I128*H128,2)</f>
        <v>0</v>
      </c>
      <c r="K128" s="196" t="s">
        <v>144</v>
      </c>
      <c r="L128" s="41"/>
      <c r="M128" s="201" t="s">
        <v>19</v>
      </c>
      <c r="N128" s="202" t="s">
        <v>45</v>
      </c>
      <c r="O128" s="81"/>
      <c r="P128" s="203">
        <f>O128*H128</f>
        <v>0</v>
      </c>
      <c r="Q128" s="203">
        <v>0</v>
      </c>
      <c r="R128" s="203">
        <f>Q128*H128</f>
        <v>0</v>
      </c>
      <c r="S128" s="203">
        <v>0</v>
      </c>
      <c r="T128" s="204">
        <f>S128*H128</f>
        <v>0</v>
      </c>
      <c r="U128" s="35"/>
      <c r="V128" s="35"/>
      <c r="W128" s="35"/>
      <c r="X128" s="35"/>
      <c r="Y128" s="35"/>
      <c r="Z128" s="35"/>
      <c r="AA128" s="35"/>
      <c r="AB128" s="35"/>
      <c r="AC128" s="35"/>
      <c r="AD128" s="35"/>
      <c r="AE128" s="35"/>
      <c r="AR128" s="205" t="s">
        <v>145</v>
      </c>
      <c r="AT128" s="205" t="s">
        <v>140</v>
      </c>
      <c r="AU128" s="205" t="s">
        <v>74</v>
      </c>
      <c r="AY128" s="14" t="s">
        <v>146</v>
      </c>
      <c r="BE128" s="206">
        <f>IF(N128="základní",J128,0)</f>
        <v>0</v>
      </c>
      <c r="BF128" s="206">
        <f>IF(N128="snížená",J128,0)</f>
        <v>0</v>
      </c>
      <c r="BG128" s="206">
        <f>IF(N128="zákl. přenesená",J128,0)</f>
        <v>0</v>
      </c>
      <c r="BH128" s="206">
        <f>IF(N128="sníž. přenesená",J128,0)</f>
        <v>0</v>
      </c>
      <c r="BI128" s="206">
        <f>IF(N128="nulová",J128,0)</f>
        <v>0</v>
      </c>
      <c r="BJ128" s="14" t="s">
        <v>81</v>
      </c>
      <c r="BK128" s="206">
        <f>ROUND(I128*H128,2)</f>
        <v>0</v>
      </c>
      <c r="BL128" s="14" t="s">
        <v>145</v>
      </c>
      <c r="BM128" s="205" t="s">
        <v>540</v>
      </c>
    </row>
    <row r="129" s="2" customFormat="1">
      <c r="A129" s="35"/>
      <c r="B129" s="36"/>
      <c r="C129" s="37"/>
      <c r="D129" s="207" t="s">
        <v>148</v>
      </c>
      <c r="E129" s="37"/>
      <c r="F129" s="208" t="s">
        <v>207</v>
      </c>
      <c r="G129" s="37"/>
      <c r="H129" s="37"/>
      <c r="I129" s="143"/>
      <c r="J129" s="37"/>
      <c r="K129" s="37"/>
      <c r="L129" s="41"/>
      <c r="M129" s="209"/>
      <c r="N129" s="210"/>
      <c r="O129" s="81"/>
      <c r="P129" s="81"/>
      <c r="Q129" s="81"/>
      <c r="R129" s="81"/>
      <c r="S129" s="81"/>
      <c r="T129" s="82"/>
      <c r="U129" s="35"/>
      <c r="V129" s="35"/>
      <c r="W129" s="35"/>
      <c r="X129" s="35"/>
      <c r="Y129" s="35"/>
      <c r="Z129" s="35"/>
      <c r="AA129" s="35"/>
      <c r="AB129" s="35"/>
      <c r="AC129" s="35"/>
      <c r="AD129" s="35"/>
      <c r="AE129" s="35"/>
      <c r="AT129" s="14" t="s">
        <v>148</v>
      </c>
      <c r="AU129" s="14" t="s">
        <v>74</v>
      </c>
    </row>
    <row r="130" s="2" customFormat="1">
      <c r="A130" s="35"/>
      <c r="B130" s="36"/>
      <c r="C130" s="37"/>
      <c r="D130" s="207" t="s">
        <v>150</v>
      </c>
      <c r="E130" s="37"/>
      <c r="F130" s="211" t="s">
        <v>541</v>
      </c>
      <c r="G130" s="37"/>
      <c r="H130" s="37"/>
      <c r="I130" s="143"/>
      <c r="J130" s="37"/>
      <c r="K130" s="37"/>
      <c r="L130" s="41"/>
      <c r="M130" s="209"/>
      <c r="N130" s="210"/>
      <c r="O130" s="81"/>
      <c r="P130" s="81"/>
      <c r="Q130" s="81"/>
      <c r="R130" s="81"/>
      <c r="S130" s="81"/>
      <c r="T130" s="82"/>
      <c r="U130" s="35"/>
      <c r="V130" s="35"/>
      <c r="W130" s="35"/>
      <c r="X130" s="35"/>
      <c r="Y130" s="35"/>
      <c r="Z130" s="35"/>
      <c r="AA130" s="35"/>
      <c r="AB130" s="35"/>
      <c r="AC130" s="35"/>
      <c r="AD130" s="35"/>
      <c r="AE130" s="35"/>
      <c r="AT130" s="14" t="s">
        <v>150</v>
      </c>
      <c r="AU130" s="14" t="s">
        <v>74</v>
      </c>
    </row>
    <row r="131" s="2" customFormat="1" ht="21.75" customHeight="1">
      <c r="A131" s="35"/>
      <c r="B131" s="36"/>
      <c r="C131" s="194" t="s">
        <v>243</v>
      </c>
      <c r="D131" s="194" t="s">
        <v>140</v>
      </c>
      <c r="E131" s="195" t="s">
        <v>209</v>
      </c>
      <c r="F131" s="196" t="s">
        <v>210</v>
      </c>
      <c r="G131" s="197" t="s">
        <v>205</v>
      </c>
      <c r="H131" s="198">
        <v>34</v>
      </c>
      <c r="I131" s="199"/>
      <c r="J131" s="200">
        <f>ROUND(I131*H131,2)</f>
        <v>0</v>
      </c>
      <c r="K131" s="196" t="s">
        <v>144</v>
      </c>
      <c r="L131" s="41"/>
      <c r="M131" s="201" t="s">
        <v>19</v>
      </c>
      <c r="N131" s="202" t="s">
        <v>45</v>
      </c>
      <c r="O131" s="81"/>
      <c r="P131" s="203">
        <f>O131*H131</f>
        <v>0</v>
      </c>
      <c r="Q131" s="203">
        <v>0</v>
      </c>
      <c r="R131" s="203">
        <f>Q131*H131</f>
        <v>0</v>
      </c>
      <c r="S131" s="203">
        <v>0</v>
      </c>
      <c r="T131" s="204">
        <f>S131*H131</f>
        <v>0</v>
      </c>
      <c r="U131" s="35"/>
      <c r="V131" s="35"/>
      <c r="W131" s="35"/>
      <c r="X131" s="35"/>
      <c r="Y131" s="35"/>
      <c r="Z131" s="35"/>
      <c r="AA131" s="35"/>
      <c r="AB131" s="35"/>
      <c r="AC131" s="35"/>
      <c r="AD131" s="35"/>
      <c r="AE131" s="35"/>
      <c r="AR131" s="205" t="s">
        <v>145</v>
      </c>
      <c r="AT131" s="205" t="s">
        <v>140</v>
      </c>
      <c r="AU131" s="205" t="s">
        <v>74</v>
      </c>
      <c r="AY131" s="14" t="s">
        <v>146</v>
      </c>
      <c r="BE131" s="206">
        <f>IF(N131="základní",J131,0)</f>
        <v>0</v>
      </c>
      <c r="BF131" s="206">
        <f>IF(N131="snížená",J131,0)</f>
        <v>0</v>
      </c>
      <c r="BG131" s="206">
        <f>IF(N131="zákl. přenesená",J131,0)</f>
        <v>0</v>
      </c>
      <c r="BH131" s="206">
        <f>IF(N131="sníž. přenesená",J131,0)</f>
        <v>0</v>
      </c>
      <c r="BI131" s="206">
        <f>IF(N131="nulová",J131,0)</f>
        <v>0</v>
      </c>
      <c r="BJ131" s="14" t="s">
        <v>81</v>
      </c>
      <c r="BK131" s="206">
        <f>ROUND(I131*H131,2)</f>
        <v>0</v>
      </c>
      <c r="BL131" s="14" t="s">
        <v>145</v>
      </c>
      <c r="BM131" s="205" t="s">
        <v>542</v>
      </c>
    </row>
    <row r="132" s="2" customFormat="1">
      <c r="A132" s="35"/>
      <c r="B132" s="36"/>
      <c r="C132" s="37"/>
      <c r="D132" s="207" t="s">
        <v>148</v>
      </c>
      <c r="E132" s="37"/>
      <c r="F132" s="208" t="s">
        <v>212</v>
      </c>
      <c r="G132" s="37"/>
      <c r="H132" s="37"/>
      <c r="I132" s="143"/>
      <c r="J132" s="37"/>
      <c r="K132" s="37"/>
      <c r="L132" s="41"/>
      <c r="M132" s="209"/>
      <c r="N132" s="210"/>
      <c r="O132" s="81"/>
      <c r="P132" s="81"/>
      <c r="Q132" s="81"/>
      <c r="R132" s="81"/>
      <c r="S132" s="81"/>
      <c r="T132" s="82"/>
      <c r="U132" s="35"/>
      <c r="V132" s="35"/>
      <c r="W132" s="35"/>
      <c r="X132" s="35"/>
      <c r="Y132" s="35"/>
      <c r="Z132" s="35"/>
      <c r="AA132" s="35"/>
      <c r="AB132" s="35"/>
      <c r="AC132" s="35"/>
      <c r="AD132" s="35"/>
      <c r="AE132" s="35"/>
      <c r="AT132" s="14" t="s">
        <v>148</v>
      </c>
      <c r="AU132" s="14" t="s">
        <v>74</v>
      </c>
    </row>
    <row r="133" s="2" customFormat="1">
      <c r="A133" s="35"/>
      <c r="B133" s="36"/>
      <c r="C133" s="37"/>
      <c r="D133" s="207" t="s">
        <v>150</v>
      </c>
      <c r="E133" s="37"/>
      <c r="F133" s="211" t="s">
        <v>543</v>
      </c>
      <c r="G133" s="37"/>
      <c r="H133" s="37"/>
      <c r="I133" s="143"/>
      <c r="J133" s="37"/>
      <c r="K133" s="37"/>
      <c r="L133" s="41"/>
      <c r="M133" s="209"/>
      <c r="N133" s="210"/>
      <c r="O133" s="81"/>
      <c r="P133" s="81"/>
      <c r="Q133" s="81"/>
      <c r="R133" s="81"/>
      <c r="S133" s="81"/>
      <c r="T133" s="82"/>
      <c r="U133" s="35"/>
      <c r="V133" s="35"/>
      <c r="W133" s="35"/>
      <c r="X133" s="35"/>
      <c r="Y133" s="35"/>
      <c r="Z133" s="35"/>
      <c r="AA133" s="35"/>
      <c r="AB133" s="35"/>
      <c r="AC133" s="35"/>
      <c r="AD133" s="35"/>
      <c r="AE133" s="35"/>
      <c r="AT133" s="14" t="s">
        <v>150</v>
      </c>
      <c r="AU133" s="14" t="s">
        <v>74</v>
      </c>
    </row>
    <row r="134" s="2" customFormat="1" ht="21.75" customHeight="1">
      <c r="A134" s="35"/>
      <c r="B134" s="36"/>
      <c r="C134" s="194" t="s">
        <v>250</v>
      </c>
      <c r="D134" s="194" t="s">
        <v>140</v>
      </c>
      <c r="E134" s="195" t="s">
        <v>215</v>
      </c>
      <c r="F134" s="196" t="s">
        <v>216</v>
      </c>
      <c r="G134" s="197" t="s">
        <v>217</v>
      </c>
      <c r="H134" s="198">
        <v>46</v>
      </c>
      <c r="I134" s="199"/>
      <c r="J134" s="200">
        <f>ROUND(I134*H134,2)</f>
        <v>0</v>
      </c>
      <c r="K134" s="196" t="s">
        <v>144</v>
      </c>
      <c r="L134" s="41"/>
      <c r="M134" s="201" t="s">
        <v>19</v>
      </c>
      <c r="N134" s="202" t="s">
        <v>45</v>
      </c>
      <c r="O134" s="81"/>
      <c r="P134" s="203">
        <f>O134*H134</f>
        <v>0</v>
      </c>
      <c r="Q134" s="203">
        <v>0</v>
      </c>
      <c r="R134" s="203">
        <f>Q134*H134</f>
        <v>0</v>
      </c>
      <c r="S134" s="203">
        <v>0</v>
      </c>
      <c r="T134" s="204">
        <f>S134*H134</f>
        <v>0</v>
      </c>
      <c r="U134" s="35"/>
      <c r="V134" s="35"/>
      <c r="W134" s="35"/>
      <c r="X134" s="35"/>
      <c r="Y134" s="35"/>
      <c r="Z134" s="35"/>
      <c r="AA134" s="35"/>
      <c r="AB134" s="35"/>
      <c r="AC134" s="35"/>
      <c r="AD134" s="35"/>
      <c r="AE134" s="35"/>
      <c r="AR134" s="205" t="s">
        <v>145</v>
      </c>
      <c r="AT134" s="205" t="s">
        <v>140</v>
      </c>
      <c r="AU134" s="205" t="s">
        <v>74</v>
      </c>
      <c r="AY134" s="14" t="s">
        <v>146</v>
      </c>
      <c r="BE134" s="206">
        <f>IF(N134="základní",J134,0)</f>
        <v>0</v>
      </c>
      <c r="BF134" s="206">
        <f>IF(N134="snížená",J134,0)</f>
        <v>0</v>
      </c>
      <c r="BG134" s="206">
        <f>IF(N134="zákl. přenesená",J134,0)</f>
        <v>0</v>
      </c>
      <c r="BH134" s="206">
        <f>IF(N134="sníž. přenesená",J134,0)</f>
        <v>0</v>
      </c>
      <c r="BI134" s="206">
        <f>IF(N134="nulová",J134,0)</f>
        <v>0</v>
      </c>
      <c r="BJ134" s="14" t="s">
        <v>81</v>
      </c>
      <c r="BK134" s="206">
        <f>ROUND(I134*H134,2)</f>
        <v>0</v>
      </c>
      <c r="BL134" s="14" t="s">
        <v>145</v>
      </c>
      <c r="BM134" s="205" t="s">
        <v>544</v>
      </c>
    </row>
    <row r="135" s="2" customFormat="1">
      <c r="A135" s="35"/>
      <c r="B135" s="36"/>
      <c r="C135" s="37"/>
      <c r="D135" s="207" t="s">
        <v>148</v>
      </c>
      <c r="E135" s="37"/>
      <c r="F135" s="208" t="s">
        <v>219</v>
      </c>
      <c r="G135" s="37"/>
      <c r="H135" s="37"/>
      <c r="I135" s="143"/>
      <c r="J135" s="37"/>
      <c r="K135" s="37"/>
      <c r="L135" s="41"/>
      <c r="M135" s="209"/>
      <c r="N135" s="210"/>
      <c r="O135" s="81"/>
      <c r="P135" s="81"/>
      <c r="Q135" s="81"/>
      <c r="R135" s="81"/>
      <c r="S135" s="81"/>
      <c r="T135" s="82"/>
      <c r="U135" s="35"/>
      <c r="V135" s="35"/>
      <c r="W135" s="35"/>
      <c r="X135" s="35"/>
      <c r="Y135" s="35"/>
      <c r="Z135" s="35"/>
      <c r="AA135" s="35"/>
      <c r="AB135" s="35"/>
      <c r="AC135" s="35"/>
      <c r="AD135" s="35"/>
      <c r="AE135" s="35"/>
      <c r="AT135" s="14" t="s">
        <v>148</v>
      </c>
      <c r="AU135" s="14" t="s">
        <v>74</v>
      </c>
    </row>
    <row r="136" s="2" customFormat="1" ht="21.75" customHeight="1">
      <c r="A136" s="35"/>
      <c r="B136" s="36"/>
      <c r="C136" s="194" t="s">
        <v>260</v>
      </c>
      <c r="D136" s="194" t="s">
        <v>140</v>
      </c>
      <c r="E136" s="195" t="s">
        <v>545</v>
      </c>
      <c r="F136" s="196" t="s">
        <v>546</v>
      </c>
      <c r="G136" s="197" t="s">
        <v>217</v>
      </c>
      <c r="H136" s="198">
        <v>4</v>
      </c>
      <c r="I136" s="199"/>
      <c r="J136" s="200">
        <f>ROUND(I136*H136,2)</f>
        <v>0</v>
      </c>
      <c r="K136" s="196" t="s">
        <v>144</v>
      </c>
      <c r="L136" s="41"/>
      <c r="M136" s="201" t="s">
        <v>19</v>
      </c>
      <c r="N136" s="202" t="s">
        <v>45</v>
      </c>
      <c r="O136" s="81"/>
      <c r="P136" s="203">
        <f>O136*H136</f>
        <v>0</v>
      </c>
      <c r="Q136" s="203">
        <v>0</v>
      </c>
      <c r="R136" s="203">
        <f>Q136*H136</f>
        <v>0</v>
      </c>
      <c r="S136" s="203">
        <v>0</v>
      </c>
      <c r="T136" s="204">
        <f>S136*H136</f>
        <v>0</v>
      </c>
      <c r="U136" s="35"/>
      <c r="V136" s="35"/>
      <c r="W136" s="35"/>
      <c r="X136" s="35"/>
      <c r="Y136" s="35"/>
      <c r="Z136" s="35"/>
      <c r="AA136" s="35"/>
      <c r="AB136" s="35"/>
      <c r="AC136" s="35"/>
      <c r="AD136" s="35"/>
      <c r="AE136" s="35"/>
      <c r="AR136" s="205" t="s">
        <v>145</v>
      </c>
      <c r="AT136" s="205" t="s">
        <v>140</v>
      </c>
      <c r="AU136" s="205" t="s">
        <v>74</v>
      </c>
      <c r="AY136" s="14" t="s">
        <v>146</v>
      </c>
      <c r="BE136" s="206">
        <f>IF(N136="základní",J136,0)</f>
        <v>0</v>
      </c>
      <c r="BF136" s="206">
        <f>IF(N136="snížená",J136,0)</f>
        <v>0</v>
      </c>
      <c r="BG136" s="206">
        <f>IF(N136="zákl. přenesená",J136,0)</f>
        <v>0</v>
      </c>
      <c r="BH136" s="206">
        <f>IF(N136="sníž. přenesená",J136,0)</f>
        <v>0</v>
      </c>
      <c r="BI136" s="206">
        <f>IF(N136="nulová",J136,0)</f>
        <v>0</v>
      </c>
      <c r="BJ136" s="14" t="s">
        <v>81</v>
      </c>
      <c r="BK136" s="206">
        <f>ROUND(I136*H136,2)</f>
        <v>0</v>
      </c>
      <c r="BL136" s="14" t="s">
        <v>145</v>
      </c>
      <c r="BM136" s="205" t="s">
        <v>547</v>
      </c>
    </row>
    <row r="137" s="2" customFormat="1">
      <c r="A137" s="35"/>
      <c r="B137" s="36"/>
      <c r="C137" s="37"/>
      <c r="D137" s="207" t="s">
        <v>148</v>
      </c>
      <c r="E137" s="37"/>
      <c r="F137" s="208" t="s">
        <v>548</v>
      </c>
      <c r="G137" s="37"/>
      <c r="H137" s="37"/>
      <c r="I137" s="143"/>
      <c r="J137" s="37"/>
      <c r="K137" s="37"/>
      <c r="L137" s="41"/>
      <c r="M137" s="209"/>
      <c r="N137" s="210"/>
      <c r="O137" s="81"/>
      <c r="P137" s="81"/>
      <c r="Q137" s="81"/>
      <c r="R137" s="81"/>
      <c r="S137" s="81"/>
      <c r="T137" s="82"/>
      <c r="U137" s="35"/>
      <c r="V137" s="35"/>
      <c r="W137" s="35"/>
      <c r="X137" s="35"/>
      <c r="Y137" s="35"/>
      <c r="Z137" s="35"/>
      <c r="AA137" s="35"/>
      <c r="AB137" s="35"/>
      <c r="AC137" s="35"/>
      <c r="AD137" s="35"/>
      <c r="AE137" s="35"/>
      <c r="AT137" s="14" t="s">
        <v>148</v>
      </c>
      <c r="AU137" s="14" t="s">
        <v>74</v>
      </c>
    </row>
    <row r="138" s="2" customFormat="1" ht="33" customHeight="1">
      <c r="A138" s="35"/>
      <c r="B138" s="36"/>
      <c r="C138" s="194" t="s">
        <v>267</v>
      </c>
      <c r="D138" s="194" t="s">
        <v>140</v>
      </c>
      <c r="E138" s="195" t="s">
        <v>226</v>
      </c>
      <c r="F138" s="196" t="s">
        <v>227</v>
      </c>
      <c r="G138" s="197" t="s">
        <v>205</v>
      </c>
      <c r="H138" s="198">
        <v>1994</v>
      </c>
      <c r="I138" s="199"/>
      <c r="J138" s="200">
        <f>ROUND(I138*H138,2)</f>
        <v>0</v>
      </c>
      <c r="K138" s="196" t="s">
        <v>144</v>
      </c>
      <c r="L138" s="41"/>
      <c r="M138" s="201" t="s">
        <v>19</v>
      </c>
      <c r="N138" s="202" t="s">
        <v>45</v>
      </c>
      <c r="O138" s="81"/>
      <c r="P138" s="203">
        <f>O138*H138</f>
        <v>0</v>
      </c>
      <c r="Q138" s="203">
        <v>0</v>
      </c>
      <c r="R138" s="203">
        <f>Q138*H138</f>
        <v>0</v>
      </c>
      <c r="S138" s="203">
        <v>0</v>
      </c>
      <c r="T138" s="204">
        <f>S138*H138</f>
        <v>0</v>
      </c>
      <c r="U138" s="35"/>
      <c r="V138" s="35"/>
      <c r="W138" s="35"/>
      <c r="X138" s="35"/>
      <c r="Y138" s="35"/>
      <c r="Z138" s="35"/>
      <c r="AA138" s="35"/>
      <c r="AB138" s="35"/>
      <c r="AC138" s="35"/>
      <c r="AD138" s="35"/>
      <c r="AE138" s="35"/>
      <c r="AR138" s="205" t="s">
        <v>145</v>
      </c>
      <c r="AT138" s="205" t="s">
        <v>140</v>
      </c>
      <c r="AU138" s="205" t="s">
        <v>74</v>
      </c>
      <c r="AY138" s="14" t="s">
        <v>146</v>
      </c>
      <c r="BE138" s="206">
        <f>IF(N138="základní",J138,0)</f>
        <v>0</v>
      </c>
      <c r="BF138" s="206">
        <f>IF(N138="snížená",J138,0)</f>
        <v>0</v>
      </c>
      <c r="BG138" s="206">
        <f>IF(N138="zákl. přenesená",J138,0)</f>
        <v>0</v>
      </c>
      <c r="BH138" s="206">
        <f>IF(N138="sníž. přenesená",J138,0)</f>
        <v>0</v>
      </c>
      <c r="BI138" s="206">
        <f>IF(N138="nulová",J138,0)</f>
        <v>0</v>
      </c>
      <c r="BJ138" s="14" t="s">
        <v>81</v>
      </c>
      <c r="BK138" s="206">
        <f>ROUND(I138*H138,2)</f>
        <v>0</v>
      </c>
      <c r="BL138" s="14" t="s">
        <v>145</v>
      </c>
      <c r="BM138" s="205" t="s">
        <v>549</v>
      </c>
    </row>
    <row r="139" s="2" customFormat="1">
      <c r="A139" s="35"/>
      <c r="B139" s="36"/>
      <c r="C139" s="37"/>
      <c r="D139" s="207" t="s">
        <v>148</v>
      </c>
      <c r="E139" s="37"/>
      <c r="F139" s="208" t="s">
        <v>229</v>
      </c>
      <c r="G139" s="37"/>
      <c r="H139" s="37"/>
      <c r="I139" s="143"/>
      <c r="J139" s="37"/>
      <c r="K139" s="37"/>
      <c r="L139" s="41"/>
      <c r="M139" s="209"/>
      <c r="N139" s="210"/>
      <c r="O139" s="81"/>
      <c r="P139" s="81"/>
      <c r="Q139" s="81"/>
      <c r="R139" s="81"/>
      <c r="S139" s="81"/>
      <c r="T139" s="82"/>
      <c r="U139" s="35"/>
      <c r="V139" s="35"/>
      <c r="W139" s="35"/>
      <c r="X139" s="35"/>
      <c r="Y139" s="35"/>
      <c r="Z139" s="35"/>
      <c r="AA139" s="35"/>
      <c r="AB139" s="35"/>
      <c r="AC139" s="35"/>
      <c r="AD139" s="35"/>
      <c r="AE139" s="35"/>
      <c r="AT139" s="14" t="s">
        <v>148</v>
      </c>
      <c r="AU139" s="14" t="s">
        <v>74</v>
      </c>
    </row>
    <row r="140" s="2" customFormat="1" ht="21.75" customHeight="1">
      <c r="A140" s="35"/>
      <c r="B140" s="36"/>
      <c r="C140" s="194" t="s">
        <v>7</v>
      </c>
      <c r="D140" s="194" t="s">
        <v>140</v>
      </c>
      <c r="E140" s="195" t="s">
        <v>550</v>
      </c>
      <c r="F140" s="196" t="s">
        <v>551</v>
      </c>
      <c r="G140" s="197" t="s">
        <v>217</v>
      </c>
      <c r="H140" s="198">
        <v>18</v>
      </c>
      <c r="I140" s="199"/>
      <c r="J140" s="200">
        <f>ROUND(I140*H140,2)</f>
        <v>0</v>
      </c>
      <c r="K140" s="196" t="s">
        <v>144</v>
      </c>
      <c r="L140" s="41"/>
      <c r="M140" s="201" t="s">
        <v>19</v>
      </c>
      <c r="N140" s="202" t="s">
        <v>45</v>
      </c>
      <c r="O140" s="81"/>
      <c r="P140" s="203">
        <f>O140*H140</f>
        <v>0</v>
      </c>
      <c r="Q140" s="203">
        <v>0</v>
      </c>
      <c r="R140" s="203">
        <f>Q140*H140</f>
        <v>0</v>
      </c>
      <c r="S140" s="203">
        <v>0</v>
      </c>
      <c r="T140" s="204">
        <f>S140*H140</f>
        <v>0</v>
      </c>
      <c r="U140" s="35"/>
      <c r="V140" s="35"/>
      <c r="W140" s="35"/>
      <c r="X140" s="35"/>
      <c r="Y140" s="35"/>
      <c r="Z140" s="35"/>
      <c r="AA140" s="35"/>
      <c r="AB140" s="35"/>
      <c r="AC140" s="35"/>
      <c r="AD140" s="35"/>
      <c r="AE140" s="35"/>
      <c r="AR140" s="205" t="s">
        <v>145</v>
      </c>
      <c r="AT140" s="205" t="s">
        <v>140</v>
      </c>
      <c r="AU140" s="205" t="s">
        <v>74</v>
      </c>
      <c r="AY140" s="14" t="s">
        <v>146</v>
      </c>
      <c r="BE140" s="206">
        <f>IF(N140="základní",J140,0)</f>
        <v>0</v>
      </c>
      <c r="BF140" s="206">
        <f>IF(N140="snížená",J140,0)</f>
        <v>0</v>
      </c>
      <c r="BG140" s="206">
        <f>IF(N140="zákl. přenesená",J140,0)</f>
        <v>0</v>
      </c>
      <c r="BH140" s="206">
        <f>IF(N140="sníž. přenesená",J140,0)</f>
        <v>0</v>
      </c>
      <c r="BI140" s="206">
        <f>IF(N140="nulová",J140,0)</f>
        <v>0</v>
      </c>
      <c r="BJ140" s="14" t="s">
        <v>81</v>
      </c>
      <c r="BK140" s="206">
        <f>ROUND(I140*H140,2)</f>
        <v>0</v>
      </c>
      <c r="BL140" s="14" t="s">
        <v>145</v>
      </c>
      <c r="BM140" s="205" t="s">
        <v>552</v>
      </c>
    </row>
    <row r="141" s="2" customFormat="1">
      <c r="A141" s="35"/>
      <c r="B141" s="36"/>
      <c r="C141" s="37"/>
      <c r="D141" s="207" t="s">
        <v>148</v>
      </c>
      <c r="E141" s="37"/>
      <c r="F141" s="208" t="s">
        <v>553</v>
      </c>
      <c r="G141" s="37"/>
      <c r="H141" s="37"/>
      <c r="I141" s="143"/>
      <c r="J141" s="37"/>
      <c r="K141" s="37"/>
      <c r="L141" s="41"/>
      <c r="M141" s="209"/>
      <c r="N141" s="210"/>
      <c r="O141" s="81"/>
      <c r="P141" s="81"/>
      <c r="Q141" s="81"/>
      <c r="R141" s="81"/>
      <c r="S141" s="81"/>
      <c r="T141" s="82"/>
      <c r="U141" s="35"/>
      <c r="V141" s="35"/>
      <c r="W141" s="35"/>
      <c r="X141" s="35"/>
      <c r="Y141" s="35"/>
      <c r="Z141" s="35"/>
      <c r="AA141" s="35"/>
      <c r="AB141" s="35"/>
      <c r="AC141" s="35"/>
      <c r="AD141" s="35"/>
      <c r="AE141" s="35"/>
      <c r="AT141" s="14" t="s">
        <v>148</v>
      </c>
      <c r="AU141" s="14" t="s">
        <v>74</v>
      </c>
    </row>
    <row r="142" s="2" customFormat="1" ht="21.75" customHeight="1">
      <c r="A142" s="35"/>
      <c r="B142" s="36"/>
      <c r="C142" s="194" t="s">
        <v>281</v>
      </c>
      <c r="D142" s="194" t="s">
        <v>140</v>
      </c>
      <c r="E142" s="195" t="s">
        <v>554</v>
      </c>
      <c r="F142" s="196" t="s">
        <v>555</v>
      </c>
      <c r="G142" s="197" t="s">
        <v>205</v>
      </c>
      <c r="H142" s="198">
        <v>455</v>
      </c>
      <c r="I142" s="199"/>
      <c r="J142" s="200">
        <f>ROUND(I142*H142,2)</f>
        <v>0</v>
      </c>
      <c r="K142" s="196" t="s">
        <v>144</v>
      </c>
      <c r="L142" s="41"/>
      <c r="M142" s="201" t="s">
        <v>19</v>
      </c>
      <c r="N142" s="202" t="s">
        <v>45</v>
      </c>
      <c r="O142" s="81"/>
      <c r="P142" s="203">
        <f>O142*H142</f>
        <v>0</v>
      </c>
      <c r="Q142" s="203">
        <v>0</v>
      </c>
      <c r="R142" s="203">
        <f>Q142*H142</f>
        <v>0</v>
      </c>
      <c r="S142" s="203">
        <v>0</v>
      </c>
      <c r="T142" s="204">
        <f>S142*H142</f>
        <v>0</v>
      </c>
      <c r="U142" s="35"/>
      <c r="V142" s="35"/>
      <c r="W142" s="35"/>
      <c r="X142" s="35"/>
      <c r="Y142" s="35"/>
      <c r="Z142" s="35"/>
      <c r="AA142" s="35"/>
      <c r="AB142" s="35"/>
      <c r="AC142" s="35"/>
      <c r="AD142" s="35"/>
      <c r="AE142" s="35"/>
      <c r="AR142" s="205" t="s">
        <v>145</v>
      </c>
      <c r="AT142" s="205" t="s">
        <v>140</v>
      </c>
      <c r="AU142" s="205" t="s">
        <v>74</v>
      </c>
      <c r="AY142" s="14" t="s">
        <v>146</v>
      </c>
      <c r="BE142" s="206">
        <f>IF(N142="základní",J142,0)</f>
        <v>0</v>
      </c>
      <c r="BF142" s="206">
        <f>IF(N142="snížená",J142,0)</f>
        <v>0</v>
      </c>
      <c r="BG142" s="206">
        <f>IF(N142="zákl. přenesená",J142,0)</f>
        <v>0</v>
      </c>
      <c r="BH142" s="206">
        <f>IF(N142="sníž. přenesená",J142,0)</f>
        <v>0</v>
      </c>
      <c r="BI142" s="206">
        <f>IF(N142="nulová",J142,0)</f>
        <v>0</v>
      </c>
      <c r="BJ142" s="14" t="s">
        <v>81</v>
      </c>
      <c r="BK142" s="206">
        <f>ROUND(I142*H142,2)</f>
        <v>0</v>
      </c>
      <c r="BL142" s="14" t="s">
        <v>145</v>
      </c>
      <c r="BM142" s="205" t="s">
        <v>556</v>
      </c>
    </row>
    <row r="143" s="2" customFormat="1">
      <c r="A143" s="35"/>
      <c r="B143" s="36"/>
      <c r="C143" s="37"/>
      <c r="D143" s="207" t="s">
        <v>148</v>
      </c>
      <c r="E143" s="37"/>
      <c r="F143" s="208" t="s">
        <v>557</v>
      </c>
      <c r="G143" s="37"/>
      <c r="H143" s="37"/>
      <c r="I143" s="143"/>
      <c r="J143" s="37"/>
      <c r="K143" s="37"/>
      <c r="L143" s="41"/>
      <c r="M143" s="209"/>
      <c r="N143" s="210"/>
      <c r="O143" s="81"/>
      <c r="P143" s="81"/>
      <c r="Q143" s="81"/>
      <c r="R143" s="81"/>
      <c r="S143" s="81"/>
      <c r="T143" s="82"/>
      <c r="U143" s="35"/>
      <c r="V143" s="35"/>
      <c r="W143" s="35"/>
      <c r="X143" s="35"/>
      <c r="Y143" s="35"/>
      <c r="Z143" s="35"/>
      <c r="AA143" s="35"/>
      <c r="AB143" s="35"/>
      <c r="AC143" s="35"/>
      <c r="AD143" s="35"/>
      <c r="AE143" s="35"/>
      <c r="AT143" s="14" t="s">
        <v>148</v>
      </c>
      <c r="AU143" s="14" t="s">
        <v>74</v>
      </c>
    </row>
    <row r="144" s="2" customFormat="1">
      <c r="A144" s="35"/>
      <c r="B144" s="36"/>
      <c r="C144" s="37"/>
      <c r="D144" s="207" t="s">
        <v>150</v>
      </c>
      <c r="E144" s="37"/>
      <c r="F144" s="211" t="s">
        <v>558</v>
      </c>
      <c r="G144" s="37"/>
      <c r="H144" s="37"/>
      <c r="I144" s="143"/>
      <c r="J144" s="37"/>
      <c r="K144" s="37"/>
      <c r="L144" s="41"/>
      <c r="M144" s="209"/>
      <c r="N144" s="210"/>
      <c r="O144" s="81"/>
      <c r="P144" s="81"/>
      <c r="Q144" s="81"/>
      <c r="R144" s="81"/>
      <c r="S144" s="81"/>
      <c r="T144" s="82"/>
      <c r="U144" s="35"/>
      <c r="V144" s="35"/>
      <c r="W144" s="35"/>
      <c r="X144" s="35"/>
      <c r="Y144" s="35"/>
      <c r="Z144" s="35"/>
      <c r="AA144" s="35"/>
      <c r="AB144" s="35"/>
      <c r="AC144" s="35"/>
      <c r="AD144" s="35"/>
      <c r="AE144" s="35"/>
      <c r="AT144" s="14" t="s">
        <v>150</v>
      </c>
      <c r="AU144" s="14" t="s">
        <v>74</v>
      </c>
    </row>
    <row r="145" s="2" customFormat="1" ht="21.75" customHeight="1">
      <c r="A145" s="35"/>
      <c r="B145" s="36"/>
      <c r="C145" s="194" t="s">
        <v>286</v>
      </c>
      <c r="D145" s="194" t="s">
        <v>140</v>
      </c>
      <c r="E145" s="195" t="s">
        <v>456</v>
      </c>
      <c r="F145" s="196" t="s">
        <v>457</v>
      </c>
      <c r="G145" s="197" t="s">
        <v>166</v>
      </c>
      <c r="H145" s="198">
        <v>23.66</v>
      </c>
      <c r="I145" s="199"/>
      <c r="J145" s="200">
        <f>ROUND(I145*H145,2)</f>
        <v>0</v>
      </c>
      <c r="K145" s="196" t="s">
        <v>144</v>
      </c>
      <c r="L145" s="41"/>
      <c r="M145" s="201" t="s">
        <v>19</v>
      </c>
      <c r="N145" s="202" t="s">
        <v>45</v>
      </c>
      <c r="O145" s="81"/>
      <c r="P145" s="203">
        <f>O145*H145</f>
        <v>0</v>
      </c>
      <c r="Q145" s="203">
        <v>0</v>
      </c>
      <c r="R145" s="203">
        <f>Q145*H145</f>
        <v>0</v>
      </c>
      <c r="S145" s="203">
        <v>0</v>
      </c>
      <c r="T145" s="204">
        <f>S145*H145</f>
        <v>0</v>
      </c>
      <c r="U145" s="35"/>
      <c r="V145" s="35"/>
      <c r="W145" s="35"/>
      <c r="X145" s="35"/>
      <c r="Y145" s="35"/>
      <c r="Z145" s="35"/>
      <c r="AA145" s="35"/>
      <c r="AB145" s="35"/>
      <c r="AC145" s="35"/>
      <c r="AD145" s="35"/>
      <c r="AE145" s="35"/>
      <c r="AR145" s="205" t="s">
        <v>167</v>
      </c>
      <c r="AT145" s="205" t="s">
        <v>140</v>
      </c>
      <c r="AU145" s="205" t="s">
        <v>74</v>
      </c>
      <c r="AY145" s="14" t="s">
        <v>146</v>
      </c>
      <c r="BE145" s="206">
        <f>IF(N145="základní",J145,0)</f>
        <v>0</v>
      </c>
      <c r="BF145" s="206">
        <f>IF(N145="snížená",J145,0)</f>
        <v>0</v>
      </c>
      <c r="BG145" s="206">
        <f>IF(N145="zákl. přenesená",J145,0)</f>
        <v>0</v>
      </c>
      <c r="BH145" s="206">
        <f>IF(N145="sníž. přenesená",J145,0)</f>
        <v>0</v>
      </c>
      <c r="BI145" s="206">
        <f>IF(N145="nulová",J145,0)</f>
        <v>0</v>
      </c>
      <c r="BJ145" s="14" t="s">
        <v>81</v>
      </c>
      <c r="BK145" s="206">
        <f>ROUND(I145*H145,2)</f>
        <v>0</v>
      </c>
      <c r="BL145" s="14" t="s">
        <v>167</v>
      </c>
      <c r="BM145" s="205" t="s">
        <v>559</v>
      </c>
    </row>
    <row r="146" s="2" customFormat="1">
      <c r="A146" s="35"/>
      <c r="B146" s="36"/>
      <c r="C146" s="37"/>
      <c r="D146" s="207" t="s">
        <v>148</v>
      </c>
      <c r="E146" s="37"/>
      <c r="F146" s="208" t="s">
        <v>459</v>
      </c>
      <c r="G146" s="37"/>
      <c r="H146" s="37"/>
      <c r="I146" s="143"/>
      <c r="J146" s="37"/>
      <c r="K146" s="37"/>
      <c r="L146" s="41"/>
      <c r="M146" s="209"/>
      <c r="N146" s="210"/>
      <c r="O146" s="81"/>
      <c r="P146" s="81"/>
      <c r="Q146" s="81"/>
      <c r="R146" s="81"/>
      <c r="S146" s="81"/>
      <c r="T146" s="82"/>
      <c r="U146" s="35"/>
      <c r="V146" s="35"/>
      <c r="W146" s="35"/>
      <c r="X146" s="35"/>
      <c r="Y146" s="35"/>
      <c r="Z146" s="35"/>
      <c r="AA146" s="35"/>
      <c r="AB146" s="35"/>
      <c r="AC146" s="35"/>
      <c r="AD146" s="35"/>
      <c r="AE146" s="35"/>
      <c r="AT146" s="14" t="s">
        <v>148</v>
      </c>
      <c r="AU146" s="14" t="s">
        <v>74</v>
      </c>
    </row>
    <row r="147" s="10" customFormat="1">
      <c r="A147" s="10"/>
      <c r="B147" s="212"/>
      <c r="C147" s="213"/>
      <c r="D147" s="207" t="s">
        <v>188</v>
      </c>
      <c r="E147" s="214" t="s">
        <v>19</v>
      </c>
      <c r="F147" s="215" t="s">
        <v>560</v>
      </c>
      <c r="G147" s="213"/>
      <c r="H147" s="216">
        <v>23.66</v>
      </c>
      <c r="I147" s="217"/>
      <c r="J147" s="213"/>
      <c r="K147" s="213"/>
      <c r="L147" s="218"/>
      <c r="M147" s="219"/>
      <c r="N147" s="220"/>
      <c r="O147" s="220"/>
      <c r="P147" s="220"/>
      <c r="Q147" s="220"/>
      <c r="R147" s="220"/>
      <c r="S147" s="220"/>
      <c r="T147" s="221"/>
      <c r="U147" s="10"/>
      <c r="V147" s="10"/>
      <c r="W147" s="10"/>
      <c r="X147" s="10"/>
      <c r="Y147" s="10"/>
      <c r="Z147" s="10"/>
      <c r="AA147" s="10"/>
      <c r="AB147" s="10"/>
      <c r="AC147" s="10"/>
      <c r="AD147" s="10"/>
      <c r="AE147" s="10"/>
      <c r="AT147" s="222" t="s">
        <v>188</v>
      </c>
      <c r="AU147" s="222" t="s">
        <v>74</v>
      </c>
      <c r="AV147" s="10" t="s">
        <v>83</v>
      </c>
      <c r="AW147" s="10" t="s">
        <v>35</v>
      </c>
      <c r="AX147" s="10" t="s">
        <v>81</v>
      </c>
      <c r="AY147" s="222" t="s">
        <v>146</v>
      </c>
    </row>
    <row r="148" s="2" customFormat="1" ht="21.75" customHeight="1">
      <c r="A148" s="35"/>
      <c r="B148" s="36"/>
      <c r="C148" s="194" t="s">
        <v>292</v>
      </c>
      <c r="D148" s="194" t="s">
        <v>140</v>
      </c>
      <c r="E148" s="195" t="s">
        <v>268</v>
      </c>
      <c r="F148" s="196" t="s">
        <v>269</v>
      </c>
      <c r="G148" s="197" t="s">
        <v>185</v>
      </c>
      <c r="H148" s="198">
        <v>473.19999999999999</v>
      </c>
      <c r="I148" s="199"/>
      <c r="J148" s="200">
        <f>ROUND(I148*H148,2)</f>
        <v>0</v>
      </c>
      <c r="K148" s="196" t="s">
        <v>144</v>
      </c>
      <c r="L148" s="41"/>
      <c r="M148" s="201" t="s">
        <v>19</v>
      </c>
      <c r="N148" s="202" t="s">
        <v>45</v>
      </c>
      <c r="O148" s="81"/>
      <c r="P148" s="203">
        <f>O148*H148</f>
        <v>0</v>
      </c>
      <c r="Q148" s="203">
        <v>0</v>
      </c>
      <c r="R148" s="203">
        <f>Q148*H148</f>
        <v>0</v>
      </c>
      <c r="S148" s="203">
        <v>0</v>
      </c>
      <c r="T148" s="204">
        <f>S148*H148</f>
        <v>0</v>
      </c>
      <c r="U148" s="35"/>
      <c r="V148" s="35"/>
      <c r="W148" s="35"/>
      <c r="X148" s="35"/>
      <c r="Y148" s="35"/>
      <c r="Z148" s="35"/>
      <c r="AA148" s="35"/>
      <c r="AB148" s="35"/>
      <c r="AC148" s="35"/>
      <c r="AD148" s="35"/>
      <c r="AE148" s="35"/>
      <c r="AR148" s="205" t="s">
        <v>145</v>
      </c>
      <c r="AT148" s="205" t="s">
        <v>140</v>
      </c>
      <c r="AU148" s="205" t="s">
        <v>74</v>
      </c>
      <c r="AY148" s="14" t="s">
        <v>146</v>
      </c>
      <c r="BE148" s="206">
        <f>IF(N148="základní",J148,0)</f>
        <v>0</v>
      </c>
      <c r="BF148" s="206">
        <f>IF(N148="snížená",J148,0)</f>
        <v>0</v>
      </c>
      <c r="BG148" s="206">
        <f>IF(N148="zákl. přenesená",J148,0)</f>
        <v>0</v>
      </c>
      <c r="BH148" s="206">
        <f>IF(N148="sníž. přenesená",J148,0)</f>
        <v>0</v>
      </c>
      <c r="BI148" s="206">
        <f>IF(N148="nulová",J148,0)</f>
        <v>0</v>
      </c>
      <c r="BJ148" s="14" t="s">
        <v>81</v>
      </c>
      <c r="BK148" s="206">
        <f>ROUND(I148*H148,2)</f>
        <v>0</v>
      </c>
      <c r="BL148" s="14" t="s">
        <v>145</v>
      </c>
      <c r="BM148" s="205" t="s">
        <v>561</v>
      </c>
    </row>
    <row r="149" s="2" customFormat="1">
      <c r="A149" s="35"/>
      <c r="B149" s="36"/>
      <c r="C149" s="37"/>
      <c r="D149" s="207" t="s">
        <v>148</v>
      </c>
      <c r="E149" s="37"/>
      <c r="F149" s="208" t="s">
        <v>271</v>
      </c>
      <c r="G149" s="37"/>
      <c r="H149" s="37"/>
      <c r="I149" s="143"/>
      <c r="J149" s="37"/>
      <c r="K149" s="37"/>
      <c r="L149" s="41"/>
      <c r="M149" s="209"/>
      <c r="N149" s="210"/>
      <c r="O149" s="81"/>
      <c r="P149" s="81"/>
      <c r="Q149" s="81"/>
      <c r="R149" s="81"/>
      <c r="S149" s="81"/>
      <c r="T149" s="82"/>
      <c r="U149" s="35"/>
      <c r="V149" s="35"/>
      <c r="W149" s="35"/>
      <c r="X149" s="35"/>
      <c r="Y149" s="35"/>
      <c r="Z149" s="35"/>
      <c r="AA149" s="35"/>
      <c r="AB149" s="35"/>
      <c r="AC149" s="35"/>
      <c r="AD149" s="35"/>
      <c r="AE149" s="35"/>
      <c r="AT149" s="14" t="s">
        <v>148</v>
      </c>
      <c r="AU149" s="14" t="s">
        <v>74</v>
      </c>
    </row>
    <row r="150" s="10" customFormat="1">
      <c r="A150" s="10"/>
      <c r="B150" s="212"/>
      <c r="C150" s="213"/>
      <c r="D150" s="207" t="s">
        <v>188</v>
      </c>
      <c r="E150" s="214" t="s">
        <v>19</v>
      </c>
      <c r="F150" s="215" t="s">
        <v>562</v>
      </c>
      <c r="G150" s="213"/>
      <c r="H150" s="216">
        <v>254.80000000000001</v>
      </c>
      <c r="I150" s="217"/>
      <c r="J150" s="213"/>
      <c r="K150" s="213"/>
      <c r="L150" s="218"/>
      <c r="M150" s="219"/>
      <c r="N150" s="220"/>
      <c r="O150" s="220"/>
      <c r="P150" s="220"/>
      <c r="Q150" s="220"/>
      <c r="R150" s="220"/>
      <c r="S150" s="220"/>
      <c r="T150" s="221"/>
      <c r="U150" s="10"/>
      <c r="V150" s="10"/>
      <c r="W150" s="10"/>
      <c r="X150" s="10"/>
      <c r="Y150" s="10"/>
      <c r="Z150" s="10"/>
      <c r="AA150" s="10"/>
      <c r="AB150" s="10"/>
      <c r="AC150" s="10"/>
      <c r="AD150" s="10"/>
      <c r="AE150" s="10"/>
      <c r="AT150" s="222" t="s">
        <v>188</v>
      </c>
      <c r="AU150" s="222" t="s">
        <v>74</v>
      </c>
      <c r="AV150" s="10" t="s">
        <v>83</v>
      </c>
      <c r="AW150" s="10" t="s">
        <v>35</v>
      </c>
      <c r="AX150" s="10" t="s">
        <v>74</v>
      </c>
      <c r="AY150" s="222" t="s">
        <v>146</v>
      </c>
    </row>
    <row r="151" s="10" customFormat="1">
      <c r="A151" s="10"/>
      <c r="B151" s="212"/>
      <c r="C151" s="213"/>
      <c r="D151" s="207" t="s">
        <v>188</v>
      </c>
      <c r="E151" s="214" t="s">
        <v>19</v>
      </c>
      <c r="F151" s="215" t="s">
        <v>563</v>
      </c>
      <c r="G151" s="213"/>
      <c r="H151" s="216">
        <v>218.40000000000001</v>
      </c>
      <c r="I151" s="217"/>
      <c r="J151" s="213"/>
      <c r="K151" s="213"/>
      <c r="L151" s="218"/>
      <c r="M151" s="219"/>
      <c r="N151" s="220"/>
      <c r="O151" s="220"/>
      <c r="P151" s="220"/>
      <c r="Q151" s="220"/>
      <c r="R151" s="220"/>
      <c r="S151" s="220"/>
      <c r="T151" s="221"/>
      <c r="U151" s="10"/>
      <c r="V151" s="10"/>
      <c r="W151" s="10"/>
      <c r="X151" s="10"/>
      <c r="Y151" s="10"/>
      <c r="Z151" s="10"/>
      <c r="AA151" s="10"/>
      <c r="AB151" s="10"/>
      <c r="AC151" s="10"/>
      <c r="AD151" s="10"/>
      <c r="AE151" s="10"/>
      <c r="AT151" s="222" t="s">
        <v>188</v>
      </c>
      <c r="AU151" s="222" t="s">
        <v>74</v>
      </c>
      <c r="AV151" s="10" t="s">
        <v>83</v>
      </c>
      <c r="AW151" s="10" t="s">
        <v>35</v>
      </c>
      <c r="AX151" s="10" t="s">
        <v>74</v>
      </c>
      <c r="AY151" s="222" t="s">
        <v>146</v>
      </c>
    </row>
    <row r="152" s="11" customFormat="1">
      <c r="A152" s="11"/>
      <c r="B152" s="223"/>
      <c r="C152" s="224"/>
      <c r="D152" s="207" t="s">
        <v>188</v>
      </c>
      <c r="E152" s="225" t="s">
        <v>19</v>
      </c>
      <c r="F152" s="226" t="s">
        <v>242</v>
      </c>
      <c r="G152" s="224"/>
      <c r="H152" s="227">
        <v>473.20000000000005</v>
      </c>
      <c r="I152" s="228"/>
      <c r="J152" s="224"/>
      <c r="K152" s="224"/>
      <c r="L152" s="229"/>
      <c r="M152" s="230"/>
      <c r="N152" s="231"/>
      <c r="O152" s="231"/>
      <c r="P152" s="231"/>
      <c r="Q152" s="231"/>
      <c r="R152" s="231"/>
      <c r="S152" s="231"/>
      <c r="T152" s="232"/>
      <c r="U152" s="11"/>
      <c r="V152" s="11"/>
      <c r="W152" s="11"/>
      <c r="X152" s="11"/>
      <c r="Y152" s="11"/>
      <c r="Z152" s="11"/>
      <c r="AA152" s="11"/>
      <c r="AB152" s="11"/>
      <c r="AC152" s="11"/>
      <c r="AD152" s="11"/>
      <c r="AE152" s="11"/>
      <c r="AT152" s="233" t="s">
        <v>188</v>
      </c>
      <c r="AU152" s="233" t="s">
        <v>74</v>
      </c>
      <c r="AV152" s="11" t="s">
        <v>145</v>
      </c>
      <c r="AW152" s="11" t="s">
        <v>35</v>
      </c>
      <c r="AX152" s="11" t="s">
        <v>81</v>
      </c>
      <c r="AY152" s="233" t="s">
        <v>146</v>
      </c>
    </row>
    <row r="153" s="2" customFormat="1" ht="21.75" customHeight="1">
      <c r="A153" s="35"/>
      <c r="B153" s="36"/>
      <c r="C153" s="194" t="s">
        <v>298</v>
      </c>
      <c r="D153" s="194" t="s">
        <v>140</v>
      </c>
      <c r="E153" s="195" t="s">
        <v>251</v>
      </c>
      <c r="F153" s="196" t="s">
        <v>252</v>
      </c>
      <c r="G153" s="197" t="s">
        <v>185</v>
      </c>
      <c r="H153" s="198">
        <v>62.399999999999999</v>
      </c>
      <c r="I153" s="199"/>
      <c r="J153" s="200">
        <f>ROUND(I153*H153,2)</f>
        <v>0</v>
      </c>
      <c r="K153" s="196" t="s">
        <v>144</v>
      </c>
      <c r="L153" s="41"/>
      <c r="M153" s="201" t="s">
        <v>19</v>
      </c>
      <c r="N153" s="202" t="s">
        <v>45</v>
      </c>
      <c r="O153" s="81"/>
      <c r="P153" s="203">
        <f>O153*H153</f>
        <v>0</v>
      </c>
      <c r="Q153" s="203">
        <v>0</v>
      </c>
      <c r="R153" s="203">
        <f>Q153*H153</f>
        <v>0</v>
      </c>
      <c r="S153" s="203">
        <v>0</v>
      </c>
      <c r="T153" s="204">
        <f>S153*H153</f>
        <v>0</v>
      </c>
      <c r="U153" s="35"/>
      <c r="V153" s="35"/>
      <c r="W153" s="35"/>
      <c r="X153" s="35"/>
      <c r="Y153" s="35"/>
      <c r="Z153" s="35"/>
      <c r="AA153" s="35"/>
      <c r="AB153" s="35"/>
      <c r="AC153" s="35"/>
      <c r="AD153" s="35"/>
      <c r="AE153" s="35"/>
      <c r="AR153" s="205" t="s">
        <v>145</v>
      </c>
      <c r="AT153" s="205" t="s">
        <v>140</v>
      </c>
      <c r="AU153" s="205" t="s">
        <v>74</v>
      </c>
      <c r="AY153" s="14" t="s">
        <v>146</v>
      </c>
      <c r="BE153" s="206">
        <f>IF(N153="základní",J153,0)</f>
        <v>0</v>
      </c>
      <c r="BF153" s="206">
        <f>IF(N153="snížená",J153,0)</f>
        <v>0</v>
      </c>
      <c r="BG153" s="206">
        <f>IF(N153="zákl. přenesená",J153,0)</f>
        <v>0</v>
      </c>
      <c r="BH153" s="206">
        <f>IF(N153="sníž. přenesená",J153,0)</f>
        <v>0</v>
      </c>
      <c r="BI153" s="206">
        <f>IF(N153="nulová",J153,0)</f>
        <v>0</v>
      </c>
      <c r="BJ153" s="14" t="s">
        <v>81</v>
      </c>
      <c r="BK153" s="206">
        <f>ROUND(I153*H153,2)</f>
        <v>0</v>
      </c>
      <c r="BL153" s="14" t="s">
        <v>145</v>
      </c>
      <c r="BM153" s="205" t="s">
        <v>564</v>
      </c>
    </row>
    <row r="154" s="2" customFormat="1">
      <c r="A154" s="35"/>
      <c r="B154" s="36"/>
      <c r="C154" s="37"/>
      <c r="D154" s="207" t="s">
        <v>148</v>
      </c>
      <c r="E154" s="37"/>
      <c r="F154" s="208" t="s">
        <v>254</v>
      </c>
      <c r="G154" s="37"/>
      <c r="H154" s="37"/>
      <c r="I154" s="143"/>
      <c r="J154" s="37"/>
      <c r="K154" s="37"/>
      <c r="L154" s="41"/>
      <c r="M154" s="209"/>
      <c r="N154" s="210"/>
      <c r="O154" s="81"/>
      <c r="P154" s="81"/>
      <c r="Q154" s="81"/>
      <c r="R154" s="81"/>
      <c r="S154" s="81"/>
      <c r="T154" s="82"/>
      <c r="U154" s="35"/>
      <c r="V154" s="35"/>
      <c r="W154" s="35"/>
      <c r="X154" s="35"/>
      <c r="Y154" s="35"/>
      <c r="Z154" s="35"/>
      <c r="AA154" s="35"/>
      <c r="AB154" s="35"/>
      <c r="AC154" s="35"/>
      <c r="AD154" s="35"/>
      <c r="AE154" s="35"/>
      <c r="AT154" s="14" t="s">
        <v>148</v>
      </c>
      <c r="AU154" s="14" t="s">
        <v>74</v>
      </c>
    </row>
    <row r="155" s="10" customFormat="1">
      <c r="A155" s="10"/>
      <c r="B155" s="212"/>
      <c r="C155" s="213"/>
      <c r="D155" s="207" t="s">
        <v>188</v>
      </c>
      <c r="E155" s="214" t="s">
        <v>19</v>
      </c>
      <c r="F155" s="215" t="s">
        <v>565</v>
      </c>
      <c r="G155" s="213"/>
      <c r="H155" s="216">
        <v>26.399999999999999</v>
      </c>
      <c r="I155" s="217"/>
      <c r="J155" s="213"/>
      <c r="K155" s="213"/>
      <c r="L155" s="218"/>
      <c r="M155" s="219"/>
      <c r="N155" s="220"/>
      <c r="O155" s="220"/>
      <c r="P155" s="220"/>
      <c r="Q155" s="220"/>
      <c r="R155" s="220"/>
      <c r="S155" s="220"/>
      <c r="T155" s="221"/>
      <c r="U155" s="10"/>
      <c r="V155" s="10"/>
      <c r="W155" s="10"/>
      <c r="X155" s="10"/>
      <c r="Y155" s="10"/>
      <c r="Z155" s="10"/>
      <c r="AA155" s="10"/>
      <c r="AB155" s="10"/>
      <c r="AC155" s="10"/>
      <c r="AD155" s="10"/>
      <c r="AE155" s="10"/>
      <c r="AT155" s="222" t="s">
        <v>188</v>
      </c>
      <c r="AU155" s="222" t="s">
        <v>74</v>
      </c>
      <c r="AV155" s="10" t="s">
        <v>83</v>
      </c>
      <c r="AW155" s="10" t="s">
        <v>35</v>
      </c>
      <c r="AX155" s="10" t="s">
        <v>74</v>
      </c>
      <c r="AY155" s="222" t="s">
        <v>146</v>
      </c>
    </row>
    <row r="156" s="10" customFormat="1">
      <c r="A156" s="10"/>
      <c r="B156" s="212"/>
      <c r="C156" s="213"/>
      <c r="D156" s="207" t="s">
        <v>188</v>
      </c>
      <c r="E156" s="214" t="s">
        <v>19</v>
      </c>
      <c r="F156" s="215" t="s">
        <v>566</v>
      </c>
      <c r="G156" s="213"/>
      <c r="H156" s="216">
        <v>26.399999999999999</v>
      </c>
      <c r="I156" s="217"/>
      <c r="J156" s="213"/>
      <c r="K156" s="213"/>
      <c r="L156" s="218"/>
      <c r="M156" s="219"/>
      <c r="N156" s="220"/>
      <c r="O156" s="220"/>
      <c r="P156" s="220"/>
      <c r="Q156" s="220"/>
      <c r="R156" s="220"/>
      <c r="S156" s="220"/>
      <c r="T156" s="221"/>
      <c r="U156" s="10"/>
      <c r="V156" s="10"/>
      <c r="W156" s="10"/>
      <c r="X156" s="10"/>
      <c r="Y156" s="10"/>
      <c r="Z156" s="10"/>
      <c r="AA156" s="10"/>
      <c r="AB156" s="10"/>
      <c r="AC156" s="10"/>
      <c r="AD156" s="10"/>
      <c r="AE156" s="10"/>
      <c r="AT156" s="222" t="s">
        <v>188</v>
      </c>
      <c r="AU156" s="222" t="s">
        <v>74</v>
      </c>
      <c r="AV156" s="10" t="s">
        <v>83</v>
      </c>
      <c r="AW156" s="10" t="s">
        <v>35</v>
      </c>
      <c r="AX156" s="10" t="s">
        <v>74</v>
      </c>
      <c r="AY156" s="222" t="s">
        <v>146</v>
      </c>
    </row>
    <row r="157" s="10" customFormat="1">
      <c r="A157" s="10"/>
      <c r="B157" s="212"/>
      <c r="C157" s="213"/>
      <c r="D157" s="207" t="s">
        <v>188</v>
      </c>
      <c r="E157" s="214" t="s">
        <v>19</v>
      </c>
      <c r="F157" s="215" t="s">
        <v>567</v>
      </c>
      <c r="G157" s="213"/>
      <c r="H157" s="216">
        <v>4.7999999999999998</v>
      </c>
      <c r="I157" s="217"/>
      <c r="J157" s="213"/>
      <c r="K157" s="213"/>
      <c r="L157" s="218"/>
      <c r="M157" s="219"/>
      <c r="N157" s="220"/>
      <c r="O157" s="220"/>
      <c r="P157" s="220"/>
      <c r="Q157" s="220"/>
      <c r="R157" s="220"/>
      <c r="S157" s="220"/>
      <c r="T157" s="221"/>
      <c r="U157" s="10"/>
      <c r="V157" s="10"/>
      <c r="W157" s="10"/>
      <c r="X157" s="10"/>
      <c r="Y157" s="10"/>
      <c r="Z157" s="10"/>
      <c r="AA157" s="10"/>
      <c r="AB157" s="10"/>
      <c r="AC157" s="10"/>
      <c r="AD157" s="10"/>
      <c r="AE157" s="10"/>
      <c r="AT157" s="222" t="s">
        <v>188</v>
      </c>
      <c r="AU157" s="222" t="s">
        <v>74</v>
      </c>
      <c r="AV157" s="10" t="s">
        <v>83</v>
      </c>
      <c r="AW157" s="10" t="s">
        <v>35</v>
      </c>
      <c r="AX157" s="10" t="s">
        <v>74</v>
      </c>
      <c r="AY157" s="222" t="s">
        <v>146</v>
      </c>
    </row>
    <row r="158" s="10" customFormat="1">
      <c r="A158" s="10"/>
      <c r="B158" s="212"/>
      <c r="C158" s="213"/>
      <c r="D158" s="207" t="s">
        <v>188</v>
      </c>
      <c r="E158" s="214" t="s">
        <v>19</v>
      </c>
      <c r="F158" s="215" t="s">
        <v>568</v>
      </c>
      <c r="G158" s="213"/>
      <c r="H158" s="216">
        <v>4.7999999999999998</v>
      </c>
      <c r="I158" s="217"/>
      <c r="J158" s="213"/>
      <c r="K158" s="213"/>
      <c r="L158" s="218"/>
      <c r="M158" s="219"/>
      <c r="N158" s="220"/>
      <c r="O158" s="220"/>
      <c r="P158" s="220"/>
      <c r="Q158" s="220"/>
      <c r="R158" s="220"/>
      <c r="S158" s="220"/>
      <c r="T158" s="221"/>
      <c r="U158" s="10"/>
      <c r="V158" s="10"/>
      <c r="W158" s="10"/>
      <c r="X158" s="10"/>
      <c r="Y158" s="10"/>
      <c r="Z158" s="10"/>
      <c r="AA158" s="10"/>
      <c r="AB158" s="10"/>
      <c r="AC158" s="10"/>
      <c r="AD158" s="10"/>
      <c r="AE158" s="10"/>
      <c r="AT158" s="222" t="s">
        <v>188</v>
      </c>
      <c r="AU158" s="222" t="s">
        <v>74</v>
      </c>
      <c r="AV158" s="10" t="s">
        <v>83</v>
      </c>
      <c r="AW158" s="10" t="s">
        <v>35</v>
      </c>
      <c r="AX158" s="10" t="s">
        <v>74</v>
      </c>
      <c r="AY158" s="222" t="s">
        <v>146</v>
      </c>
    </row>
    <row r="159" s="11" customFormat="1">
      <c r="A159" s="11"/>
      <c r="B159" s="223"/>
      <c r="C159" s="224"/>
      <c r="D159" s="207" t="s">
        <v>188</v>
      </c>
      <c r="E159" s="225" t="s">
        <v>19</v>
      </c>
      <c r="F159" s="226" t="s">
        <v>242</v>
      </c>
      <c r="G159" s="224"/>
      <c r="H159" s="227">
        <v>62.399999999999991</v>
      </c>
      <c r="I159" s="228"/>
      <c r="J159" s="224"/>
      <c r="K159" s="224"/>
      <c r="L159" s="229"/>
      <c r="M159" s="230"/>
      <c r="N159" s="231"/>
      <c r="O159" s="231"/>
      <c r="P159" s="231"/>
      <c r="Q159" s="231"/>
      <c r="R159" s="231"/>
      <c r="S159" s="231"/>
      <c r="T159" s="232"/>
      <c r="U159" s="11"/>
      <c r="V159" s="11"/>
      <c r="W159" s="11"/>
      <c r="X159" s="11"/>
      <c r="Y159" s="11"/>
      <c r="Z159" s="11"/>
      <c r="AA159" s="11"/>
      <c r="AB159" s="11"/>
      <c r="AC159" s="11"/>
      <c r="AD159" s="11"/>
      <c r="AE159" s="11"/>
      <c r="AT159" s="233" t="s">
        <v>188</v>
      </c>
      <c r="AU159" s="233" t="s">
        <v>74</v>
      </c>
      <c r="AV159" s="11" t="s">
        <v>145</v>
      </c>
      <c r="AW159" s="11" t="s">
        <v>35</v>
      </c>
      <c r="AX159" s="11" t="s">
        <v>81</v>
      </c>
      <c r="AY159" s="233" t="s">
        <v>146</v>
      </c>
    </row>
    <row r="160" s="2" customFormat="1" ht="21.75" customHeight="1">
      <c r="A160" s="35"/>
      <c r="B160" s="36"/>
      <c r="C160" s="194" t="s">
        <v>316</v>
      </c>
      <c r="D160" s="194" t="s">
        <v>140</v>
      </c>
      <c r="E160" s="195" t="s">
        <v>299</v>
      </c>
      <c r="F160" s="196" t="s">
        <v>300</v>
      </c>
      <c r="G160" s="197" t="s">
        <v>166</v>
      </c>
      <c r="H160" s="198">
        <v>2313.4859999999999</v>
      </c>
      <c r="I160" s="199"/>
      <c r="J160" s="200">
        <f>ROUND(I160*H160,2)</f>
        <v>0</v>
      </c>
      <c r="K160" s="196" t="s">
        <v>144</v>
      </c>
      <c r="L160" s="41"/>
      <c r="M160" s="201" t="s">
        <v>19</v>
      </c>
      <c r="N160" s="202" t="s">
        <v>45</v>
      </c>
      <c r="O160" s="81"/>
      <c r="P160" s="203">
        <f>O160*H160</f>
        <v>0</v>
      </c>
      <c r="Q160" s="203">
        <v>0</v>
      </c>
      <c r="R160" s="203">
        <f>Q160*H160</f>
        <v>0</v>
      </c>
      <c r="S160" s="203">
        <v>0</v>
      </c>
      <c r="T160" s="204">
        <f>S160*H160</f>
        <v>0</v>
      </c>
      <c r="U160" s="35"/>
      <c r="V160" s="35"/>
      <c r="W160" s="35"/>
      <c r="X160" s="35"/>
      <c r="Y160" s="35"/>
      <c r="Z160" s="35"/>
      <c r="AA160" s="35"/>
      <c r="AB160" s="35"/>
      <c r="AC160" s="35"/>
      <c r="AD160" s="35"/>
      <c r="AE160" s="35"/>
      <c r="AR160" s="205" t="s">
        <v>167</v>
      </c>
      <c r="AT160" s="205" t="s">
        <v>140</v>
      </c>
      <c r="AU160" s="205" t="s">
        <v>74</v>
      </c>
      <c r="AY160" s="14" t="s">
        <v>146</v>
      </c>
      <c r="BE160" s="206">
        <f>IF(N160="základní",J160,0)</f>
        <v>0</v>
      </c>
      <c r="BF160" s="206">
        <f>IF(N160="snížená",J160,0)</f>
        <v>0</v>
      </c>
      <c r="BG160" s="206">
        <f>IF(N160="zákl. přenesená",J160,0)</f>
        <v>0</v>
      </c>
      <c r="BH160" s="206">
        <f>IF(N160="sníž. přenesená",J160,0)</f>
        <v>0</v>
      </c>
      <c r="BI160" s="206">
        <f>IF(N160="nulová",J160,0)</f>
        <v>0</v>
      </c>
      <c r="BJ160" s="14" t="s">
        <v>81</v>
      </c>
      <c r="BK160" s="206">
        <f>ROUND(I160*H160,2)</f>
        <v>0</v>
      </c>
      <c r="BL160" s="14" t="s">
        <v>167</v>
      </c>
      <c r="BM160" s="205" t="s">
        <v>569</v>
      </c>
    </row>
    <row r="161" s="2" customFormat="1">
      <c r="A161" s="35"/>
      <c r="B161" s="36"/>
      <c r="C161" s="37"/>
      <c r="D161" s="207" t="s">
        <v>148</v>
      </c>
      <c r="E161" s="37"/>
      <c r="F161" s="208" t="s">
        <v>302</v>
      </c>
      <c r="G161" s="37"/>
      <c r="H161" s="37"/>
      <c r="I161" s="143"/>
      <c r="J161" s="37"/>
      <c r="K161" s="37"/>
      <c r="L161" s="41"/>
      <c r="M161" s="209"/>
      <c r="N161" s="210"/>
      <c r="O161" s="81"/>
      <c r="P161" s="81"/>
      <c r="Q161" s="81"/>
      <c r="R161" s="81"/>
      <c r="S161" s="81"/>
      <c r="T161" s="82"/>
      <c r="U161" s="35"/>
      <c r="V161" s="35"/>
      <c r="W161" s="35"/>
      <c r="X161" s="35"/>
      <c r="Y161" s="35"/>
      <c r="Z161" s="35"/>
      <c r="AA161" s="35"/>
      <c r="AB161" s="35"/>
      <c r="AC161" s="35"/>
      <c r="AD161" s="35"/>
      <c r="AE161" s="35"/>
      <c r="AT161" s="14" t="s">
        <v>148</v>
      </c>
      <c r="AU161" s="14" t="s">
        <v>74</v>
      </c>
    </row>
    <row r="162" s="10" customFormat="1">
      <c r="A162" s="10"/>
      <c r="B162" s="212"/>
      <c r="C162" s="213"/>
      <c r="D162" s="207" t="s">
        <v>188</v>
      </c>
      <c r="E162" s="214" t="s">
        <v>19</v>
      </c>
      <c r="F162" s="215" t="s">
        <v>570</v>
      </c>
      <c r="G162" s="213"/>
      <c r="H162" s="216">
        <v>1349.406</v>
      </c>
      <c r="I162" s="217"/>
      <c r="J162" s="213"/>
      <c r="K162" s="213"/>
      <c r="L162" s="218"/>
      <c r="M162" s="219"/>
      <c r="N162" s="220"/>
      <c r="O162" s="220"/>
      <c r="P162" s="220"/>
      <c r="Q162" s="220"/>
      <c r="R162" s="220"/>
      <c r="S162" s="220"/>
      <c r="T162" s="221"/>
      <c r="U162" s="10"/>
      <c r="V162" s="10"/>
      <c r="W162" s="10"/>
      <c r="X162" s="10"/>
      <c r="Y162" s="10"/>
      <c r="Z162" s="10"/>
      <c r="AA162" s="10"/>
      <c r="AB162" s="10"/>
      <c r="AC162" s="10"/>
      <c r="AD162" s="10"/>
      <c r="AE162" s="10"/>
      <c r="AT162" s="222" t="s">
        <v>188</v>
      </c>
      <c r="AU162" s="222" t="s">
        <v>74</v>
      </c>
      <c r="AV162" s="10" t="s">
        <v>83</v>
      </c>
      <c r="AW162" s="10" t="s">
        <v>35</v>
      </c>
      <c r="AX162" s="10" t="s">
        <v>74</v>
      </c>
      <c r="AY162" s="222" t="s">
        <v>146</v>
      </c>
    </row>
    <row r="163" s="10" customFormat="1">
      <c r="A163" s="10"/>
      <c r="B163" s="212"/>
      <c r="C163" s="213"/>
      <c r="D163" s="207" t="s">
        <v>188</v>
      </c>
      <c r="E163" s="214" t="s">
        <v>19</v>
      </c>
      <c r="F163" s="215" t="s">
        <v>571</v>
      </c>
      <c r="G163" s="213"/>
      <c r="H163" s="216">
        <v>458.63999999999999</v>
      </c>
      <c r="I163" s="217"/>
      <c r="J163" s="213"/>
      <c r="K163" s="213"/>
      <c r="L163" s="218"/>
      <c r="M163" s="219"/>
      <c r="N163" s="220"/>
      <c r="O163" s="220"/>
      <c r="P163" s="220"/>
      <c r="Q163" s="220"/>
      <c r="R163" s="220"/>
      <c r="S163" s="220"/>
      <c r="T163" s="221"/>
      <c r="U163" s="10"/>
      <c r="V163" s="10"/>
      <c r="W163" s="10"/>
      <c r="X163" s="10"/>
      <c r="Y163" s="10"/>
      <c r="Z163" s="10"/>
      <c r="AA163" s="10"/>
      <c r="AB163" s="10"/>
      <c r="AC163" s="10"/>
      <c r="AD163" s="10"/>
      <c r="AE163" s="10"/>
      <c r="AT163" s="222" t="s">
        <v>188</v>
      </c>
      <c r="AU163" s="222" t="s">
        <v>74</v>
      </c>
      <c r="AV163" s="10" t="s">
        <v>83</v>
      </c>
      <c r="AW163" s="10" t="s">
        <v>35</v>
      </c>
      <c r="AX163" s="10" t="s">
        <v>74</v>
      </c>
      <c r="AY163" s="222" t="s">
        <v>146</v>
      </c>
    </row>
    <row r="164" s="10" customFormat="1">
      <c r="A164" s="10"/>
      <c r="B164" s="212"/>
      <c r="C164" s="213"/>
      <c r="D164" s="207" t="s">
        <v>188</v>
      </c>
      <c r="E164" s="214" t="s">
        <v>19</v>
      </c>
      <c r="F164" s="215" t="s">
        <v>572</v>
      </c>
      <c r="G164" s="213"/>
      <c r="H164" s="216">
        <v>393.12</v>
      </c>
      <c r="I164" s="217"/>
      <c r="J164" s="213"/>
      <c r="K164" s="213"/>
      <c r="L164" s="218"/>
      <c r="M164" s="219"/>
      <c r="N164" s="220"/>
      <c r="O164" s="220"/>
      <c r="P164" s="220"/>
      <c r="Q164" s="220"/>
      <c r="R164" s="220"/>
      <c r="S164" s="220"/>
      <c r="T164" s="221"/>
      <c r="U164" s="10"/>
      <c r="V164" s="10"/>
      <c r="W164" s="10"/>
      <c r="X164" s="10"/>
      <c r="Y164" s="10"/>
      <c r="Z164" s="10"/>
      <c r="AA164" s="10"/>
      <c r="AB164" s="10"/>
      <c r="AC164" s="10"/>
      <c r="AD164" s="10"/>
      <c r="AE164" s="10"/>
      <c r="AT164" s="222" t="s">
        <v>188</v>
      </c>
      <c r="AU164" s="222" t="s">
        <v>74</v>
      </c>
      <c r="AV164" s="10" t="s">
        <v>83</v>
      </c>
      <c r="AW164" s="10" t="s">
        <v>35</v>
      </c>
      <c r="AX164" s="10" t="s">
        <v>74</v>
      </c>
      <c r="AY164" s="222" t="s">
        <v>146</v>
      </c>
    </row>
    <row r="165" s="10" customFormat="1">
      <c r="A165" s="10"/>
      <c r="B165" s="212"/>
      <c r="C165" s="213"/>
      <c r="D165" s="207" t="s">
        <v>188</v>
      </c>
      <c r="E165" s="214" t="s">
        <v>19</v>
      </c>
      <c r="F165" s="215" t="s">
        <v>573</v>
      </c>
      <c r="G165" s="213"/>
      <c r="H165" s="216">
        <v>47.520000000000003</v>
      </c>
      <c r="I165" s="217"/>
      <c r="J165" s="213"/>
      <c r="K165" s="213"/>
      <c r="L165" s="218"/>
      <c r="M165" s="219"/>
      <c r="N165" s="220"/>
      <c r="O165" s="220"/>
      <c r="P165" s="220"/>
      <c r="Q165" s="220"/>
      <c r="R165" s="220"/>
      <c r="S165" s="220"/>
      <c r="T165" s="221"/>
      <c r="U165" s="10"/>
      <c r="V165" s="10"/>
      <c r="W165" s="10"/>
      <c r="X165" s="10"/>
      <c r="Y165" s="10"/>
      <c r="Z165" s="10"/>
      <c r="AA165" s="10"/>
      <c r="AB165" s="10"/>
      <c r="AC165" s="10"/>
      <c r="AD165" s="10"/>
      <c r="AE165" s="10"/>
      <c r="AT165" s="222" t="s">
        <v>188</v>
      </c>
      <c r="AU165" s="222" t="s">
        <v>74</v>
      </c>
      <c r="AV165" s="10" t="s">
        <v>83</v>
      </c>
      <c r="AW165" s="10" t="s">
        <v>35</v>
      </c>
      <c r="AX165" s="10" t="s">
        <v>74</v>
      </c>
      <c r="AY165" s="222" t="s">
        <v>146</v>
      </c>
    </row>
    <row r="166" s="10" customFormat="1">
      <c r="A166" s="10"/>
      <c r="B166" s="212"/>
      <c r="C166" s="213"/>
      <c r="D166" s="207" t="s">
        <v>188</v>
      </c>
      <c r="E166" s="214" t="s">
        <v>19</v>
      </c>
      <c r="F166" s="215" t="s">
        <v>574</v>
      </c>
      <c r="G166" s="213"/>
      <c r="H166" s="216">
        <v>47.520000000000003</v>
      </c>
      <c r="I166" s="217"/>
      <c r="J166" s="213"/>
      <c r="K166" s="213"/>
      <c r="L166" s="218"/>
      <c r="M166" s="219"/>
      <c r="N166" s="220"/>
      <c r="O166" s="220"/>
      <c r="P166" s="220"/>
      <c r="Q166" s="220"/>
      <c r="R166" s="220"/>
      <c r="S166" s="220"/>
      <c r="T166" s="221"/>
      <c r="U166" s="10"/>
      <c r="V166" s="10"/>
      <c r="W166" s="10"/>
      <c r="X166" s="10"/>
      <c r="Y166" s="10"/>
      <c r="Z166" s="10"/>
      <c r="AA166" s="10"/>
      <c r="AB166" s="10"/>
      <c r="AC166" s="10"/>
      <c r="AD166" s="10"/>
      <c r="AE166" s="10"/>
      <c r="AT166" s="222" t="s">
        <v>188</v>
      </c>
      <c r="AU166" s="222" t="s">
        <v>74</v>
      </c>
      <c r="AV166" s="10" t="s">
        <v>83</v>
      </c>
      <c r="AW166" s="10" t="s">
        <v>35</v>
      </c>
      <c r="AX166" s="10" t="s">
        <v>74</v>
      </c>
      <c r="AY166" s="222" t="s">
        <v>146</v>
      </c>
    </row>
    <row r="167" s="10" customFormat="1">
      <c r="A167" s="10"/>
      <c r="B167" s="212"/>
      <c r="C167" s="213"/>
      <c r="D167" s="207" t="s">
        <v>188</v>
      </c>
      <c r="E167" s="214" t="s">
        <v>19</v>
      </c>
      <c r="F167" s="215" t="s">
        <v>575</v>
      </c>
      <c r="G167" s="213"/>
      <c r="H167" s="216">
        <v>8.6400000000000006</v>
      </c>
      <c r="I167" s="217"/>
      <c r="J167" s="213"/>
      <c r="K167" s="213"/>
      <c r="L167" s="218"/>
      <c r="M167" s="219"/>
      <c r="N167" s="220"/>
      <c r="O167" s="220"/>
      <c r="P167" s="220"/>
      <c r="Q167" s="220"/>
      <c r="R167" s="220"/>
      <c r="S167" s="220"/>
      <c r="T167" s="221"/>
      <c r="U167" s="10"/>
      <c r="V167" s="10"/>
      <c r="W167" s="10"/>
      <c r="X167" s="10"/>
      <c r="Y167" s="10"/>
      <c r="Z167" s="10"/>
      <c r="AA167" s="10"/>
      <c r="AB167" s="10"/>
      <c r="AC167" s="10"/>
      <c r="AD167" s="10"/>
      <c r="AE167" s="10"/>
      <c r="AT167" s="222" t="s">
        <v>188</v>
      </c>
      <c r="AU167" s="222" t="s">
        <v>74</v>
      </c>
      <c r="AV167" s="10" t="s">
        <v>83</v>
      </c>
      <c r="AW167" s="10" t="s">
        <v>35</v>
      </c>
      <c r="AX167" s="10" t="s">
        <v>74</v>
      </c>
      <c r="AY167" s="222" t="s">
        <v>146</v>
      </c>
    </row>
    <row r="168" s="10" customFormat="1">
      <c r="A168" s="10"/>
      <c r="B168" s="212"/>
      <c r="C168" s="213"/>
      <c r="D168" s="207" t="s">
        <v>188</v>
      </c>
      <c r="E168" s="214" t="s">
        <v>19</v>
      </c>
      <c r="F168" s="215" t="s">
        <v>576</v>
      </c>
      <c r="G168" s="213"/>
      <c r="H168" s="216">
        <v>8.6400000000000006</v>
      </c>
      <c r="I168" s="217"/>
      <c r="J168" s="213"/>
      <c r="K168" s="213"/>
      <c r="L168" s="218"/>
      <c r="M168" s="219"/>
      <c r="N168" s="220"/>
      <c r="O168" s="220"/>
      <c r="P168" s="220"/>
      <c r="Q168" s="220"/>
      <c r="R168" s="220"/>
      <c r="S168" s="220"/>
      <c r="T168" s="221"/>
      <c r="U168" s="10"/>
      <c r="V168" s="10"/>
      <c r="W168" s="10"/>
      <c r="X168" s="10"/>
      <c r="Y168" s="10"/>
      <c r="Z168" s="10"/>
      <c r="AA168" s="10"/>
      <c r="AB168" s="10"/>
      <c r="AC168" s="10"/>
      <c r="AD168" s="10"/>
      <c r="AE168" s="10"/>
      <c r="AT168" s="222" t="s">
        <v>188</v>
      </c>
      <c r="AU168" s="222" t="s">
        <v>74</v>
      </c>
      <c r="AV168" s="10" t="s">
        <v>83</v>
      </c>
      <c r="AW168" s="10" t="s">
        <v>35</v>
      </c>
      <c r="AX168" s="10" t="s">
        <v>74</v>
      </c>
      <c r="AY168" s="222" t="s">
        <v>146</v>
      </c>
    </row>
    <row r="169" s="11" customFormat="1">
      <c r="A169" s="11"/>
      <c r="B169" s="223"/>
      <c r="C169" s="224"/>
      <c r="D169" s="207" t="s">
        <v>188</v>
      </c>
      <c r="E169" s="225" t="s">
        <v>19</v>
      </c>
      <c r="F169" s="226" t="s">
        <v>242</v>
      </c>
      <c r="G169" s="224"/>
      <c r="H169" s="227">
        <v>2313.4859999999994</v>
      </c>
      <c r="I169" s="228"/>
      <c r="J169" s="224"/>
      <c r="K169" s="224"/>
      <c r="L169" s="229"/>
      <c r="M169" s="230"/>
      <c r="N169" s="231"/>
      <c r="O169" s="231"/>
      <c r="P169" s="231"/>
      <c r="Q169" s="231"/>
      <c r="R169" s="231"/>
      <c r="S169" s="231"/>
      <c r="T169" s="232"/>
      <c r="U169" s="11"/>
      <c r="V169" s="11"/>
      <c r="W169" s="11"/>
      <c r="X169" s="11"/>
      <c r="Y169" s="11"/>
      <c r="Z169" s="11"/>
      <c r="AA169" s="11"/>
      <c r="AB169" s="11"/>
      <c r="AC169" s="11"/>
      <c r="AD169" s="11"/>
      <c r="AE169" s="11"/>
      <c r="AT169" s="233" t="s">
        <v>188</v>
      </c>
      <c r="AU169" s="233" t="s">
        <v>74</v>
      </c>
      <c r="AV169" s="11" t="s">
        <v>145</v>
      </c>
      <c r="AW169" s="11" t="s">
        <v>35</v>
      </c>
      <c r="AX169" s="11" t="s">
        <v>81</v>
      </c>
      <c r="AY169" s="233" t="s">
        <v>146</v>
      </c>
    </row>
    <row r="170" s="2" customFormat="1" ht="21.75" customHeight="1">
      <c r="A170" s="35"/>
      <c r="B170" s="36"/>
      <c r="C170" s="194" t="s">
        <v>322</v>
      </c>
      <c r="D170" s="194" t="s">
        <v>140</v>
      </c>
      <c r="E170" s="195" t="s">
        <v>276</v>
      </c>
      <c r="F170" s="196" t="s">
        <v>277</v>
      </c>
      <c r="G170" s="197" t="s">
        <v>205</v>
      </c>
      <c r="H170" s="198">
        <v>455</v>
      </c>
      <c r="I170" s="199"/>
      <c r="J170" s="200">
        <f>ROUND(I170*H170,2)</f>
        <v>0</v>
      </c>
      <c r="K170" s="196" t="s">
        <v>144</v>
      </c>
      <c r="L170" s="41"/>
      <c r="M170" s="201" t="s">
        <v>19</v>
      </c>
      <c r="N170" s="202" t="s">
        <v>45</v>
      </c>
      <c r="O170" s="81"/>
      <c r="P170" s="203">
        <f>O170*H170</f>
        <v>0</v>
      </c>
      <c r="Q170" s="203">
        <v>0</v>
      </c>
      <c r="R170" s="203">
        <f>Q170*H170</f>
        <v>0</v>
      </c>
      <c r="S170" s="203">
        <v>0</v>
      </c>
      <c r="T170" s="204">
        <f>S170*H170</f>
        <v>0</v>
      </c>
      <c r="U170" s="35"/>
      <c r="V170" s="35"/>
      <c r="W170" s="35"/>
      <c r="X170" s="35"/>
      <c r="Y170" s="35"/>
      <c r="Z170" s="35"/>
      <c r="AA170" s="35"/>
      <c r="AB170" s="35"/>
      <c r="AC170" s="35"/>
      <c r="AD170" s="35"/>
      <c r="AE170" s="35"/>
      <c r="AR170" s="205" t="s">
        <v>145</v>
      </c>
      <c r="AT170" s="205" t="s">
        <v>140</v>
      </c>
      <c r="AU170" s="205" t="s">
        <v>74</v>
      </c>
      <c r="AY170" s="14" t="s">
        <v>146</v>
      </c>
      <c r="BE170" s="206">
        <f>IF(N170="základní",J170,0)</f>
        <v>0</v>
      </c>
      <c r="BF170" s="206">
        <f>IF(N170="snížená",J170,0)</f>
        <v>0</v>
      </c>
      <c r="BG170" s="206">
        <f>IF(N170="zákl. přenesená",J170,0)</f>
        <v>0</v>
      </c>
      <c r="BH170" s="206">
        <f>IF(N170="sníž. přenesená",J170,0)</f>
        <v>0</v>
      </c>
      <c r="BI170" s="206">
        <f>IF(N170="nulová",J170,0)</f>
        <v>0</v>
      </c>
      <c r="BJ170" s="14" t="s">
        <v>81</v>
      </c>
      <c r="BK170" s="206">
        <f>ROUND(I170*H170,2)</f>
        <v>0</v>
      </c>
      <c r="BL170" s="14" t="s">
        <v>145</v>
      </c>
      <c r="BM170" s="205" t="s">
        <v>577</v>
      </c>
    </row>
    <row r="171" s="2" customFormat="1">
      <c r="A171" s="35"/>
      <c r="B171" s="36"/>
      <c r="C171" s="37"/>
      <c r="D171" s="207" t="s">
        <v>148</v>
      </c>
      <c r="E171" s="37"/>
      <c r="F171" s="208" t="s">
        <v>279</v>
      </c>
      <c r="G171" s="37"/>
      <c r="H171" s="37"/>
      <c r="I171" s="143"/>
      <c r="J171" s="37"/>
      <c r="K171" s="37"/>
      <c r="L171" s="41"/>
      <c r="M171" s="209"/>
      <c r="N171" s="210"/>
      <c r="O171" s="81"/>
      <c r="P171" s="81"/>
      <c r="Q171" s="81"/>
      <c r="R171" s="81"/>
      <c r="S171" s="81"/>
      <c r="T171" s="82"/>
      <c r="U171" s="35"/>
      <c r="V171" s="35"/>
      <c r="W171" s="35"/>
      <c r="X171" s="35"/>
      <c r="Y171" s="35"/>
      <c r="Z171" s="35"/>
      <c r="AA171" s="35"/>
      <c r="AB171" s="35"/>
      <c r="AC171" s="35"/>
      <c r="AD171" s="35"/>
      <c r="AE171" s="35"/>
      <c r="AT171" s="14" t="s">
        <v>148</v>
      </c>
      <c r="AU171" s="14" t="s">
        <v>74</v>
      </c>
    </row>
    <row r="172" s="2" customFormat="1">
      <c r="A172" s="35"/>
      <c r="B172" s="36"/>
      <c r="C172" s="37"/>
      <c r="D172" s="207" t="s">
        <v>150</v>
      </c>
      <c r="E172" s="37"/>
      <c r="F172" s="211" t="s">
        <v>578</v>
      </c>
      <c r="G172" s="37"/>
      <c r="H172" s="37"/>
      <c r="I172" s="143"/>
      <c r="J172" s="37"/>
      <c r="K172" s="37"/>
      <c r="L172" s="41"/>
      <c r="M172" s="209"/>
      <c r="N172" s="210"/>
      <c r="O172" s="81"/>
      <c r="P172" s="81"/>
      <c r="Q172" s="81"/>
      <c r="R172" s="81"/>
      <c r="S172" s="81"/>
      <c r="T172" s="82"/>
      <c r="U172" s="35"/>
      <c r="V172" s="35"/>
      <c r="W172" s="35"/>
      <c r="X172" s="35"/>
      <c r="Y172" s="35"/>
      <c r="Z172" s="35"/>
      <c r="AA172" s="35"/>
      <c r="AB172" s="35"/>
      <c r="AC172" s="35"/>
      <c r="AD172" s="35"/>
      <c r="AE172" s="35"/>
      <c r="AT172" s="14" t="s">
        <v>150</v>
      </c>
      <c r="AU172" s="14" t="s">
        <v>74</v>
      </c>
    </row>
    <row r="173" s="2" customFormat="1" ht="21.75" customHeight="1">
      <c r="A173" s="35"/>
      <c r="B173" s="36"/>
      <c r="C173" s="194" t="s">
        <v>327</v>
      </c>
      <c r="D173" s="194" t="s">
        <v>140</v>
      </c>
      <c r="E173" s="195" t="s">
        <v>282</v>
      </c>
      <c r="F173" s="196" t="s">
        <v>283</v>
      </c>
      <c r="G173" s="197" t="s">
        <v>205</v>
      </c>
      <c r="H173" s="198">
        <v>12</v>
      </c>
      <c r="I173" s="199"/>
      <c r="J173" s="200">
        <f>ROUND(I173*H173,2)</f>
        <v>0</v>
      </c>
      <c r="K173" s="196" t="s">
        <v>144</v>
      </c>
      <c r="L173" s="41"/>
      <c r="M173" s="201" t="s">
        <v>19</v>
      </c>
      <c r="N173" s="202" t="s">
        <v>45</v>
      </c>
      <c r="O173" s="81"/>
      <c r="P173" s="203">
        <f>O173*H173</f>
        <v>0</v>
      </c>
      <c r="Q173" s="203">
        <v>0</v>
      </c>
      <c r="R173" s="203">
        <f>Q173*H173</f>
        <v>0</v>
      </c>
      <c r="S173" s="203">
        <v>0</v>
      </c>
      <c r="T173" s="204">
        <f>S173*H173</f>
        <v>0</v>
      </c>
      <c r="U173" s="35"/>
      <c r="V173" s="35"/>
      <c r="W173" s="35"/>
      <c r="X173" s="35"/>
      <c r="Y173" s="35"/>
      <c r="Z173" s="35"/>
      <c r="AA173" s="35"/>
      <c r="AB173" s="35"/>
      <c r="AC173" s="35"/>
      <c r="AD173" s="35"/>
      <c r="AE173" s="35"/>
      <c r="AR173" s="205" t="s">
        <v>145</v>
      </c>
      <c r="AT173" s="205" t="s">
        <v>140</v>
      </c>
      <c r="AU173" s="205" t="s">
        <v>74</v>
      </c>
      <c r="AY173" s="14" t="s">
        <v>146</v>
      </c>
      <c r="BE173" s="206">
        <f>IF(N173="základní",J173,0)</f>
        <v>0</v>
      </c>
      <c r="BF173" s="206">
        <f>IF(N173="snížená",J173,0)</f>
        <v>0</v>
      </c>
      <c r="BG173" s="206">
        <f>IF(N173="zákl. přenesená",J173,0)</f>
        <v>0</v>
      </c>
      <c r="BH173" s="206">
        <f>IF(N173="sníž. přenesená",J173,0)</f>
        <v>0</v>
      </c>
      <c r="BI173" s="206">
        <f>IF(N173="nulová",J173,0)</f>
        <v>0</v>
      </c>
      <c r="BJ173" s="14" t="s">
        <v>81</v>
      </c>
      <c r="BK173" s="206">
        <f>ROUND(I173*H173,2)</f>
        <v>0</v>
      </c>
      <c r="BL173" s="14" t="s">
        <v>145</v>
      </c>
      <c r="BM173" s="205" t="s">
        <v>579</v>
      </c>
    </row>
    <row r="174" s="2" customFormat="1">
      <c r="A174" s="35"/>
      <c r="B174" s="36"/>
      <c r="C174" s="37"/>
      <c r="D174" s="207" t="s">
        <v>148</v>
      </c>
      <c r="E174" s="37"/>
      <c r="F174" s="208" t="s">
        <v>285</v>
      </c>
      <c r="G174" s="37"/>
      <c r="H174" s="37"/>
      <c r="I174" s="143"/>
      <c r="J174" s="37"/>
      <c r="K174" s="37"/>
      <c r="L174" s="41"/>
      <c r="M174" s="209"/>
      <c r="N174" s="210"/>
      <c r="O174" s="81"/>
      <c r="P174" s="81"/>
      <c r="Q174" s="81"/>
      <c r="R174" s="81"/>
      <c r="S174" s="81"/>
      <c r="T174" s="82"/>
      <c r="U174" s="35"/>
      <c r="V174" s="35"/>
      <c r="W174" s="35"/>
      <c r="X174" s="35"/>
      <c r="Y174" s="35"/>
      <c r="Z174" s="35"/>
      <c r="AA174" s="35"/>
      <c r="AB174" s="35"/>
      <c r="AC174" s="35"/>
      <c r="AD174" s="35"/>
      <c r="AE174" s="35"/>
      <c r="AT174" s="14" t="s">
        <v>148</v>
      </c>
      <c r="AU174" s="14" t="s">
        <v>74</v>
      </c>
    </row>
    <row r="175" s="2" customFormat="1">
      <c r="A175" s="35"/>
      <c r="B175" s="36"/>
      <c r="C175" s="37"/>
      <c r="D175" s="207" t="s">
        <v>150</v>
      </c>
      <c r="E175" s="37"/>
      <c r="F175" s="211" t="s">
        <v>578</v>
      </c>
      <c r="G175" s="37"/>
      <c r="H175" s="37"/>
      <c r="I175" s="143"/>
      <c r="J175" s="37"/>
      <c r="K175" s="37"/>
      <c r="L175" s="41"/>
      <c r="M175" s="209"/>
      <c r="N175" s="210"/>
      <c r="O175" s="81"/>
      <c r="P175" s="81"/>
      <c r="Q175" s="81"/>
      <c r="R175" s="81"/>
      <c r="S175" s="81"/>
      <c r="T175" s="82"/>
      <c r="U175" s="35"/>
      <c r="V175" s="35"/>
      <c r="W175" s="35"/>
      <c r="X175" s="35"/>
      <c r="Y175" s="35"/>
      <c r="Z175" s="35"/>
      <c r="AA175" s="35"/>
      <c r="AB175" s="35"/>
      <c r="AC175" s="35"/>
      <c r="AD175" s="35"/>
      <c r="AE175" s="35"/>
      <c r="AT175" s="14" t="s">
        <v>150</v>
      </c>
      <c r="AU175" s="14" t="s">
        <v>74</v>
      </c>
    </row>
    <row r="176" s="2" customFormat="1" ht="21.75" customHeight="1">
      <c r="A176" s="35"/>
      <c r="B176" s="36"/>
      <c r="C176" s="194" t="s">
        <v>332</v>
      </c>
      <c r="D176" s="194" t="s">
        <v>140</v>
      </c>
      <c r="E176" s="195" t="s">
        <v>580</v>
      </c>
      <c r="F176" s="196" t="s">
        <v>581</v>
      </c>
      <c r="G176" s="197" t="s">
        <v>205</v>
      </c>
      <c r="H176" s="198">
        <v>455</v>
      </c>
      <c r="I176" s="199"/>
      <c r="J176" s="200">
        <f>ROUND(I176*H176,2)</f>
        <v>0</v>
      </c>
      <c r="K176" s="196" t="s">
        <v>144</v>
      </c>
      <c r="L176" s="41"/>
      <c r="M176" s="201" t="s">
        <v>19</v>
      </c>
      <c r="N176" s="202" t="s">
        <v>45</v>
      </c>
      <c r="O176" s="81"/>
      <c r="P176" s="203">
        <f>O176*H176</f>
        <v>0</v>
      </c>
      <c r="Q176" s="203">
        <v>0</v>
      </c>
      <c r="R176" s="203">
        <f>Q176*H176</f>
        <v>0</v>
      </c>
      <c r="S176" s="203">
        <v>0</v>
      </c>
      <c r="T176" s="204">
        <f>S176*H176</f>
        <v>0</v>
      </c>
      <c r="U176" s="35"/>
      <c r="V176" s="35"/>
      <c r="W176" s="35"/>
      <c r="X176" s="35"/>
      <c r="Y176" s="35"/>
      <c r="Z176" s="35"/>
      <c r="AA176" s="35"/>
      <c r="AB176" s="35"/>
      <c r="AC176" s="35"/>
      <c r="AD176" s="35"/>
      <c r="AE176" s="35"/>
      <c r="AR176" s="205" t="s">
        <v>145</v>
      </c>
      <c r="AT176" s="205" t="s">
        <v>140</v>
      </c>
      <c r="AU176" s="205" t="s">
        <v>74</v>
      </c>
      <c r="AY176" s="14" t="s">
        <v>146</v>
      </c>
      <c r="BE176" s="206">
        <f>IF(N176="základní",J176,0)</f>
        <v>0</v>
      </c>
      <c r="BF176" s="206">
        <f>IF(N176="snížená",J176,0)</f>
        <v>0</v>
      </c>
      <c r="BG176" s="206">
        <f>IF(N176="zákl. přenesená",J176,0)</f>
        <v>0</v>
      </c>
      <c r="BH176" s="206">
        <f>IF(N176="sníž. přenesená",J176,0)</f>
        <v>0</v>
      </c>
      <c r="BI176" s="206">
        <f>IF(N176="nulová",J176,0)</f>
        <v>0</v>
      </c>
      <c r="BJ176" s="14" t="s">
        <v>81</v>
      </c>
      <c r="BK176" s="206">
        <f>ROUND(I176*H176,2)</f>
        <v>0</v>
      </c>
      <c r="BL176" s="14" t="s">
        <v>145</v>
      </c>
      <c r="BM176" s="205" t="s">
        <v>582</v>
      </c>
    </row>
    <row r="177" s="2" customFormat="1">
      <c r="A177" s="35"/>
      <c r="B177" s="36"/>
      <c r="C177" s="37"/>
      <c r="D177" s="207" t="s">
        <v>148</v>
      </c>
      <c r="E177" s="37"/>
      <c r="F177" s="208" t="s">
        <v>583</v>
      </c>
      <c r="G177" s="37"/>
      <c r="H177" s="37"/>
      <c r="I177" s="143"/>
      <c r="J177" s="37"/>
      <c r="K177" s="37"/>
      <c r="L177" s="41"/>
      <c r="M177" s="209"/>
      <c r="N177" s="210"/>
      <c r="O177" s="81"/>
      <c r="P177" s="81"/>
      <c r="Q177" s="81"/>
      <c r="R177" s="81"/>
      <c r="S177" s="81"/>
      <c r="T177" s="82"/>
      <c r="U177" s="35"/>
      <c r="V177" s="35"/>
      <c r="W177" s="35"/>
      <c r="X177" s="35"/>
      <c r="Y177" s="35"/>
      <c r="Z177" s="35"/>
      <c r="AA177" s="35"/>
      <c r="AB177" s="35"/>
      <c r="AC177" s="35"/>
      <c r="AD177" s="35"/>
      <c r="AE177" s="35"/>
      <c r="AT177" s="14" t="s">
        <v>148</v>
      </c>
      <c r="AU177" s="14" t="s">
        <v>74</v>
      </c>
    </row>
    <row r="178" s="2" customFormat="1">
      <c r="A178" s="35"/>
      <c r="B178" s="36"/>
      <c r="C178" s="37"/>
      <c r="D178" s="207" t="s">
        <v>150</v>
      </c>
      <c r="E178" s="37"/>
      <c r="F178" s="211" t="s">
        <v>584</v>
      </c>
      <c r="G178" s="37"/>
      <c r="H178" s="37"/>
      <c r="I178" s="143"/>
      <c r="J178" s="37"/>
      <c r="K178" s="37"/>
      <c r="L178" s="41"/>
      <c r="M178" s="209"/>
      <c r="N178" s="210"/>
      <c r="O178" s="81"/>
      <c r="P178" s="81"/>
      <c r="Q178" s="81"/>
      <c r="R178" s="81"/>
      <c r="S178" s="81"/>
      <c r="T178" s="82"/>
      <c r="U178" s="35"/>
      <c r="V178" s="35"/>
      <c r="W178" s="35"/>
      <c r="X178" s="35"/>
      <c r="Y178" s="35"/>
      <c r="Z178" s="35"/>
      <c r="AA178" s="35"/>
      <c r="AB178" s="35"/>
      <c r="AC178" s="35"/>
      <c r="AD178" s="35"/>
      <c r="AE178" s="35"/>
      <c r="AT178" s="14" t="s">
        <v>150</v>
      </c>
      <c r="AU178" s="14" t="s">
        <v>74</v>
      </c>
    </row>
    <row r="179" s="2" customFormat="1" ht="21.75" customHeight="1">
      <c r="A179" s="35"/>
      <c r="B179" s="36"/>
      <c r="C179" s="194" t="s">
        <v>336</v>
      </c>
      <c r="D179" s="194" t="s">
        <v>140</v>
      </c>
      <c r="E179" s="195" t="s">
        <v>585</v>
      </c>
      <c r="F179" s="196" t="s">
        <v>586</v>
      </c>
      <c r="G179" s="197" t="s">
        <v>205</v>
      </c>
      <c r="H179" s="198">
        <v>2</v>
      </c>
      <c r="I179" s="199"/>
      <c r="J179" s="200">
        <f>ROUND(I179*H179,2)</f>
        <v>0</v>
      </c>
      <c r="K179" s="196" t="s">
        <v>144</v>
      </c>
      <c r="L179" s="41"/>
      <c r="M179" s="201" t="s">
        <v>19</v>
      </c>
      <c r="N179" s="202" t="s">
        <v>45</v>
      </c>
      <c r="O179" s="81"/>
      <c r="P179" s="203">
        <f>O179*H179</f>
        <v>0</v>
      </c>
      <c r="Q179" s="203">
        <v>0</v>
      </c>
      <c r="R179" s="203">
        <f>Q179*H179</f>
        <v>0</v>
      </c>
      <c r="S179" s="203">
        <v>0</v>
      </c>
      <c r="T179" s="204">
        <f>S179*H179</f>
        <v>0</v>
      </c>
      <c r="U179" s="35"/>
      <c r="V179" s="35"/>
      <c r="W179" s="35"/>
      <c r="X179" s="35"/>
      <c r="Y179" s="35"/>
      <c r="Z179" s="35"/>
      <c r="AA179" s="35"/>
      <c r="AB179" s="35"/>
      <c r="AC179" s="35"/>
      <c r="AD179" s="35"/>
      <c r="AE179" s="35"/>
      <c r="AR179" s="205" t="s">
        <v>145</v>
      </c>
      <c r="AT179" s="205" t="s">
        <v>140</v>
      </c>
      <c r="AU179" s="205" t="s">
        <v>74</v>
      </c>
      <c r="AY179" s="14" t="s">
        <v>146</v>
      </c>
      <c r="BE179" s="206">
        <f>IF(N179="základní",J179,0)</f>
        <v>0</v>
      </c>
      <c r="BF179" s="206">
        <f>IF(N179="snížená",J179,0)</f>
        <v>0</v>
      </c>
      <c r="BG179" s="206">
        <f>IF(N179="zákl. přenesená",J179,0)</f>
        <v>0</v>
      </c>
      <c r="BH179" s="206">
        <f>IF(N179="sníž. přenesená",J179,0)</f>
        <v>0</v>
      </c>
      <c r="BI179" s="206">
        <f>IF(N179="nulová",J179,0)</f>
        <v>0</v>
      </c>
      <c r="BJ179" s="14" t="s">
        <v>81</v>
      </c>
      <c r="BK179" s="206">
        <f>ROUND(I179*H179,2)</f>
        <v>0</v>
      </c>
      <c r="BL179" s="14" t="s">
        <v>145</v>
      </c>
      <c r="BM179" s="205" t="s">
        <v>587</v>
      </c>
    </row>
    <row r="180" s="2" customFormat="1">
      <c r="A180" s="35"/>
      <c r="B180" s="36"/>
      <c r="C180" s="37"/>
      <c r="D180" s="207" t="s">
        <v>148</v>
      </c>
      <c r="E180" s="37"/>
      <c r="F180" s="208" t="s">
        <v>588</v>
      </c>
      <c r="G180" s="37"/>
      <c r="H180" s="37"/>
      <c r="I180" s="143"/>
      <c r="J180" s="37"/>
      <c r="K180" s="37"/>
      <c r="L180" s="41"/>
      <c r="M180" s="209"/>
      <c r="N180" s="210"/>
      <c r="O180" s="81"/>
      <c r="P180" s="81"/>
      <c r="Q180" s="81"/>
      <c r="R180" s="81"/>
      <c r="S180" s="81"/>
      <c r="T180" s="82"/>
      <c r="U180" s="35"/>
      <c r="V180" s="35"/>
      <c r="W180" s="35"/>
      <c r="X180" s="35"/>
      <c r="Y180" s="35"/>
      <c r="Z180" s="35"/>
      <c r="AA180" s="35"/>
      <c r="AB180" s="35"/>
      <c r="AC180" s="35"/>
      <c r="AD180" s="35"/>
      <c r="AE180" s="35"/>
      <c r="AT180" s="14" t="s">
        <v>148</v>
      </c>
      <c r="AU180" s="14" t="s">
        <v>74</v>
      </c>
    </row>
    <row r="181" s="2" customFormat="1">
      <c r="A181" s="35"/>
      <c r="B181" s="36"/>
      <c r="C181" s="37"/>
      <c r="D181" s="207" t="s">
        <v>150</v>
      </c>
      <c r="E181" s="37"/>
      <c r="F181" s="211" t="s">
        <v>589</v>
      </c>
      <c r="G181" s="37"/>
      <c r="H181" s="37"/>
      <c r="I181" s="143"/>
      <c r="J181" s="37"/>
      <c r="K181" s="37"/>
      <c r="L181" s="41"/>
      <c r="M181" s="209"/>
      <c r="N181" s="210"/>
      <c r="O181" s="81"/>
      <c r="P181" s="81"/>
      <c r="Q181" s="81"/>
      <c r="R181" s="81"/>
      <c r="S181" s="81"/>
      <c r="T181" s="82"/>
      <c r="U181" s="35"/>
      <c r="V181" s="35"/>
      <c r="W181" s="35"/>
      <c r="X181" s="35"/>
      <c r="Y181" s="35"/>
      <c r="Z181" s="35"/>
      <c r="AA181" s="35"/>
      <c r="AB181" s="35"/>
      <c r="AC181" s="35"/>
      <c r="AD181" s="35"/>
      <c r="AE181" s="35"/>
      <c r="AT181" s="14" t="s">
        <v>150</v>
      </c>
      <c r="AU181" s="14" t="s">
        <v>74</v>
      </c>
    </row>
    <row r="182" s="2" customFormat="1" ht="21.75" customHeight="1">
      <c r="A182" s="35"/>
      <c r="B182" s="36"/>
      <c r="C182" s="194" t="s">
        <v>340</v>
      </c>
      <c r="D182" s="194" t="s">
        <v>140</v>
      </c>
      <c r="E182" s="195" t="s">
        <v>590</v>
      </c>
      <c r="F182" s="196" t="s">
        <v>591</v>
      </c>
      <c r="G182" s="197" t="s">
        <v>143</v>
      </c>
      <c r="H182" s="198">
        <v>1</v>
      </c>
      <c r="I182" s="199"/>
      <c r="J182" s="200">
        <f>ROUND(I182*H182,2)</f>
        <v>0</v>
      </c>
      <c r="K182" s="196" t="s">
        <v>144</v>
      </c>
      <c r="L182" s="41"/>
      <c r="M182" s="201" t="s">
        <v>19</v>
      </c>
      <c r="N182" s="202" t="s">
        <v>45</v>
      </c>
      <c r="O182" s="81"/>
      <c r="P182" s="203">
        <f>O182*H182</f>
        <v>0</v>
      </c>
      <c r="Q182" s="203">
        <v>0</v>
      </c>
      <c r="R182" s="203">
        <f>Q182*H182</f>
        <v>0</v>
      </c>
      <c r="S182" s="203">
        <v>0</v>
      </c>
      <c r="T182" s="204">
        <f>S182*H182</f>
        <v>0</v>
      </c>
      <c r="U182" s="35"/>
      <c r="V182" s="35"/>
      <c r="W182" s="35"/>
      <c r="X182" s="35"/>
      <c r="Y182" s="35"/>
      <c r="Z182" s="35"/>
      <c r="AA182" s="35"/>
      <c r="AB182" s="35"/>
      <c r="AC182" s="35"/>
      <c r="AD182" s="35"/>
      <c r="AE182" s="35"/>
      <c r="AR182" s="205" t="s">
        <v>145</v>
      </c>
      <c r="AT182" s="205" t="s">
        <v>140</v>
      </c>
      <c r="AU182" s="205" t="s">
        <v>74</v>
      </c>
      <c r="AY182" s="14" t="s">
        <v>146</v>
      </c>
      <c r="BE182" s="206">
        <f>IF(N182="základní",J182,0)</f>
        <v>0</v>
      </c>
      <c r="BF182" s="206">
        <f>IF(N182="snížená",J182,0)</f>
        <v>0</v>
      </c>
      <c r="BG182" s="206">
        <f>IF(N182="zákl. přenesená",J182,0)</f>
        <v>0</v>
      </c>
      <c r="BH182" s="206">
        <f>IF(N182="sníž. přenesená",J182,0)</f>
        <v>0</v>
      </c>
      <c r="BI182" s="206">
        <f>IF(N182="nulová",J182,0)</f>
        <v>0</v>
      </c>
      <c r="BJ182" s="14" t="s">
        <v>81</v>
      </c>
      <c r="BK182" s="206">
        <f>ROUND(I182*H182,2)</f>
        <v>0</v>
      </c>
      <c r="BL182" s="14" t="s">
        <v>145</v>
      </c>
      <c r="BM182" s="205" t="s">
        <v>592</v>
      </c>
    </row>
    <row r="183" s="2" customFormat="1">
      <c r="A183" s="35"/>
      <c r="B183" s="36"/>
      <c r="C183" s="37"/>
      <c r="D183" s="207" t="s">
        <v>148</v>
      </c>
      <c r="E183" s="37"/>
      <c r="F183" s="208" t="s">
        <v>593</v>
      </c>
      <c r="G183" s="37"/>
      <c r="H183" s="37"/>
      <c r="I183" s="143"/>
      <c r="J183" s="37"/>
      <c r="K183" s="37"/>
      <c r="L183" s="41"/>
      <c r="M183" s="209"/>
      <c r="N183" s="210"/>
      <c r="O183" s="81"/>
      <c r="P183" s="81"/>
      <c r="Q183" s="81"/>
      <c r="R183" s="81"/>
      <c r="S183" s="81"/>
      <c r="T183" s="82"/>
      <c r="U183" s="35"/>
      <c r="V183" s="35"/>
      <c r="W183" s="35"/>
      <c r="X183" s="35"/>
      <c r="Y183" s="35"/>
      <c r="Z183" s="35"/>
      <c r="AA183" s="35"/>
      <c r="AB183" s="35"/>
      <c r="AC183" s="35"/>
      <c r="AD183" s="35"/>
      <c r="AE183" s="35"/>
      <c r="AT183" s="14" t="s">
        <v>148</v>
      </c>
      <c r="AU183" s="14" t="s">
        <v>74</v>
      </c>
    </row>
    <row r="184" s="2" customFormat="1">
      <c r="A184" s="35"/>
      <c r="B184" s="36"/>
      <c r="C184" s="37"/>
      <c r="D184" s="207" t="s">
        <v>150</v>
      </c>
      <c r="E184" s="37"/>
      <c r="F184" s="211" t="s">
        <v>594</v>
      </c>
      <c r="G184" s="37"/>
      <c r="H184" s="37"/>
      <c r="I184" s="143"/>
      <c r="J184" s="37"/>
      <c r="K184" s="37"/>
      <c r="L184" s="41"/>
      <c r="M184" s="209"/>
      <c r="N184" s="210"/>
      <c r="O184" s="81"/>
      <c r="P184" s="81"/>
      <c r="Q184" s="81"/>
      <c r="R184" s="81"/>
      <c r="S184" s="81"/>
      <c r="T184" s="82"/>
      <c r="U184" s="35"/>
      <c r="V184" s="35"/>
      <c r="W184" s="35"/>
      <c r="X184" s="35"/>
      <c r="Y184" s="35"/>
      <c r="Z184" s="35"/>
      <c r="AA184" s="35"/>
      <c r="AB184" s="35"/>
      <c r="AC184" s="35"/>
      <c r="AD184" s="35"/>
      <c r="AE184" s="35"/>
      <c r="AT184" s="14" t="s">
        <v>150</v>
      </c>
      <c r="AU184" s="14" t="s">
        <v>74</v>
      </c>
    </row>
    <row r="185" s="2" customFormat="1" ht="21.75" customHeight="1">
      <c r="A185" s="35"/>
      <c r="B185" s="36"/>
      <c r="C185" s="194" t="s">
        <v>344</v>
      </c>
      <c r="D185" s="194" t="s">
        <v>140</v>
      </c>
      <c r="E185" s="195" t="s">
        <v>287</v>
      </c>
      <c r="F185" s="196" t="s">
        <v>288</v>
      </c>
      <c r="G185" s="197" t="s">
        <v>205</v>
      </c>
      <c r="H185" s="198">
        <v>4.5</v>
      </c>
      <c r="I185" s="199"/>
      <c r="J185" s="200">
        <f>ROUND(I185*H185,2)</f>
        <v>0</v>
      </c>
      <c r="K185" s="196" t="s">
        <v>144</v>
      </c>
      <c r="L185" s="41"/>
      <c r="M185" s="201" t="s">
        <v>19</v>
      </c>
      <c r="N185" s="202" t="s">
        <v>45</v>
      </c>
      <c r="O185" s="81"/>
      <c r="P185" s="203">
        <f>O185*H185</f>
        <v>0</v>
      </c>
      <c r="Q185" s="203">
        <v>0</v>
      </c>
      <c r="R185" s="203">
        <f>Q185*H185</f>
        <v>0</v>
      </c>
      <c r="S185" s="203">
        <v>0</v>
      </c>
      <c r="T185" s="204">
        <f>S185*H185</f>
        <v>0</v>
      </c>
      <c r="U185" s="35"/>
      <c r="V185" s="35"/>
      <c r="W185" s="35"/>
      <c r="X185" s="35"/>
      <c r="Y185" s="35"/>
      <c r="Z185" s="35"/>
      <c r="AA185" s="35"/>
      <c r="AB185" s="35"/>
      <c r="AC185" s="35"/>
      <c r="AD185" s="35"/>
      <c r="AE185" s="35"/>
      <c r="AR185" s="205" t="s">
        <v>145</v>
      </c>
      <c r="AT185" s="205" t="s">
        <v>140</v>
      </c>
      <c r="AU185" s="205" t="s">
        <v>74</v>
      </c>
      <c r="AY185" s="14" t="s">
        <v>146</v>
      </c>
      <c r="BE185" s="206">
        <f>IF(N185="základní",J185,0)</f>
        <v>0</v>
      </c>
      <c r="BF185" s="206">
        <f>IF(N185="snížená",J185,0)</f>
        <v>0</v>
      </c>
      <c r="BG185" s="206">
        <f>IF(N185="zákl. přenesená",J185,0)</f>
        <v>0</v>
      </c>
      <c r="BH185" s="206">
        <f>IF(N185="sníž. přenesená",J185,0)</f>
        <v>0</v>
      </c>
      <c r="BI185" s="206">
        <f>IF(N185="nulová",J185,0)</f>
        <v>0</v>
      </c>
      <c r="BJ185" s="14" t="s">
        <v>81</v>
      </c>
      <c r="BK185" s="206">
        <f>ROUND(I185*H185,2)</f>
        <v>0</v>
      </c>
      <c r="BL185" s="14" t="s">
        <v>145</v>
      </c>
      <c r="BM185" s="205" t="s">
        <v>595</v>
      </c>
    </row>
    <row r="186" s="2" customFormat="1">
      <c r="A186" s="35"/>
      <c r="B186" s="36"/>
      <c r="C186" s="37"/>
      <c r="D186" s="207" t="s">
        <v>148</v>
      </c>
      <c r="E186" s="37"/>
      <c r="F186" s="208" t="s">
        <v>290</v>
      </c>
      <c r="G186" s="37"/>
      <c r="H186" s="37"/>
      <c r="I186" s="143"/>
      <c r="J186" s="37"/>
      <c r="K186" s="37"/>
      <c r="L186" s="41"/>
      <c r="M186" s="209"/>
      <c r="N186" s="210"/>
      <c r="O186" s="81"/>
      <c r="P186" s="81"/>
      <c r="Q186" s="81"/>
      <c r="R186" s="81"/>
      <c r="S186" s="81"/>
      <c r="T186" s="82"/>
      <c r="U186" s="35"/>
      <c r="V186" s="35"/>
      <c r="W186" s="35"/>
      <c r="X186" s="35"/>
      <c r="Y186" s="35"/>
      <c r="Z186" s="35"/>
      <c r="AA186" s="35"/>
      <c r="AB186" s="35"/>
      <c r="AC186" s="35"/>
      <c r="AD186" s="35"/>
      <c r="AE186" s="35"/>
      <c r="AT186" s="14" t="s">
        <v>148</v>
      </c>
      <c r="AU186" s="14" t="s">
        <v>74</v>
      </c>
    </row>
    <row r="187" s="2" customFormat="1" ht="21.75" customHeight="1">
      <c r="A187" s="35"/>
      <c r="B187" s="36"/>
      <c r="C187" s="194" t="s">
        <v>348</v>
      </c>
      <c r="D187" s="194" t="s">
        <v>140</v>
      </c>
      <c r="E187" s="195" t="s">
        <v>317</v>
      </c>
      <c r="F187" s="196" t="s">
        <v>318</v>
      </c>
      <c r="G187" s="197" t="s">
        <v>143</v>
      </c>
      <c r="H187" s="198">
        <v>14</v>
      </c>
      <c r="I187" s="199"/>
      <c r="J187" s="200">
        <f>ROUND(I187*H187,2)</f>
        <v>0</v>
      </c>
      <c r="K187" s="196" t="s">
        <v>144</v>
      </c>
      <c r="L187" s="41"/>
      <c r="M187" s="201" t="s">
        <v>19</v>
      </c>
      <c r="N187" s="202" t="s">
        <v>45</v>
      </c>
      <c r="O187" s="81"/>
      <c r="P187" s="203">
        <f>O187*H187</f>
        <v>0</v>
      </c>
      <c r="Q187" s="203">
        <v>0</v>
      </c>
      <c r="R187" s="203">
        <f>Q187*H187</f>
        <v>0</v>
      </c>
      <c r="S187" s="203">
        <v>0</v>
      </c>
      <c r="T187" s="204">
        <f>S187*H187</f>
        <v>0</v>
      </c>
      <c r="U187" s="35"/>
      <c r="V187" s="35"/>
      <c r="W187" s="35"/>
      <c r="X187" s="35"/>
      <c r="Y187" s="35"/>
      <c r="Z187" s="35"/>
      <c r="AA187" s="35"/>
      <c r="AB187" s="35"/>
      <c r="AC187" s="35"/>
      <c r="AD187" s="35"/>
      <c r="AE187" s="35"/>
      <c r="AR187" s="205" t="s">
        <v>145</v>
      </c>
      <c r="AT187" s="205" t="s">
        <v>140</v>
      </c>
      <c r="AU187" s="205" t="s">
        <v>74</v>
      </c>
      <c r="AY187" s="14" t="s">
        <v>146</v>
      </c>
      <c r="BE187" s="206">
        <f>IF(N187="základní",J187,0)</f>
        <v>0</v>
      </c>
      <c r="BF187" s="206">
        <f>IF(N187="snížená",J187,0)</f>
        <v>0</v>
      </c>
      <c r="BG187" s="206">
        <f>IF(N187="zákl. přenesená",J187,0)</f>
        <v>0</v>
      </c>
      <c r="BH187" s="206">
        <f>IF(N187="sníž. přenesená",J187,0)</f>
        <v>0</v>
      </c>
      <c r="BI187" s="206">
        <f>IF(N187="nulová",J187,0)</f>
        <v>0</v>
      </c>
      <c r="BJ187" s="14" t="s">
        <v>81</v>
      </c>
      <c r="BK187" s="206">
        <f>ROUND(I187*H187,2)</f>
        <v>0</v>
      </c>
      <c r="BL187" s="14" t="s">
        <v>145</v>
      </c>
      <c r="BM187" s="205" t="s">
        <v>596</v>
      </c>
    </row>
    <row r="188" s="2" customFormat="1">
      <c r="A188" s="35"/>
      <c r="B188" s="36"/>
      <c r="C188" s="37"/>
      <c r="D188" s="207" t="s">
        <v>148</v>
      </c>
      <c r="E188" s="37"/>
      <c r="F188" s="208" t="s">
        <v>320</v>
      </c>
      <c r="G188" s="37"/>
      <c r="H188" s="37"/>
      <c r="I188" s="143"/>
      <c r="J188" s="37"/>
      <c r="K188" s="37"/>
      <c r="L188" s="41"/>
      <c r="M188" s="209"/>
      <c r="N188" s="210"/>
      <c r="O188" s="81"/>
      <c r="P188" s="81"/>
      <c r="Q188" s="81"/>
      <c r="R188" s="81"/>
      <c r="S188" s="81"/>
      <c r="T188" s="82"/>
      <c r="U188" s="35"/>
      <c r="V188" s="35"/>
      <c r="W188" s="35"/>
      <c r="X188" s="35"/>
      <c r="Y188" s="35"/>
      <c r="Z188" s="35"/>
      <c r="AA188" s="35"/>
      <c r="AB188" s="35"/>
      <c r="AC188" s="35"/>
      <c r="AD188" s="35"/>
      <c r="AE188" s="35"/>
      <c r="AT188" s="14" t="s">
        <v>148</v>
      </c>
      <c r="AU188" s="14" t="s">
        <v>74</v>
      </c>
    </row>
    <row r="189" s="2" customFormat="1">
      <c r="A189" s="35"/>
      <c r="B189" s="36"/>
      <c r="C189" s="37"/>
      <c r="D189" s="207" t="s">
        <v>150</v>
      </c>
      <c r="E189" s="37"/>
      <c r="F189" s="211" t="s">
        <v>597</v>
      </c>
      <c r="G189" s="37"/>
      <c r="H189" s="37"/>
      <c r="I189" s="143"/>
      <c r="J189" s="37"/>
      <c r="K189" s="37"/>
      <c r="L189" s="41"/>
      <c r="M189" s="209"/>
      <c r="N189" s="210"/>
      <c r="O189" s="81"/>
      <c r="P189" s="81"/>
      <c r="Q189" s="81"/>
      <c r="R189" s="81"/>
      <c r="S189" s="81"/>
      <c r="T189" s="82"/>
      <c r="U189" s="35"/>
      <c r="V189" s="35"/>
      <c r="W189" s="35"/>
      <c r="X189" s="35"/>
      <c r="Y189" s="35"/>
      <c r="Z189" s="35"/>
      <c r="AA189" s="35"/>
      <c r="AB189" s="35"/>
      <c r="AC189" s="35"/>
      <c r="AD189" s="35"/>
      <c r="AE189" s="35"/>
      <c r="AT189" s="14" t="s">
        <v>150</v>
      </c>
      <c r="AU189" s="14" t="s">
        <v>74</v>
      </c>
    </row>
    <row r="190" s="2" customFormat="1" ht="21.75" customHeight="1">
      <c r="A190" s="35"/>
      <c r="B190" s="36"/>
      <c r="C190" s="194" t="s">
        <v>352</v>
      </c>
      <c r="D190" s="194" t="s">
        <v>140</v>
      </c>
      <c r="E190" s="195" t="s">
        <v>323</v>
      </c>
      <c r="F190" s="196" t="s">
        <v>324</v>
      </c>
      <c r="G190" s="197" t="s">
        <v>178</v>
      </c>
      <c r="H190" s="198">
        <v>0.53300000000000003</v>
      </c>
      <c r="I190" s="199"/>
      <c r="J190" s="200">
        <f>ROUND(I190*H190,2)</f>
        <v>0</v>
      </c>
      <c r="K190" s="196" t="s">
        <v>144</v>
      </c>
      <c r="L190" s="41"/>
      <c r="M190" s="201" t="s">
        <v>19</v>
      </c>
      <c r="N190" s="202" t="s">
        <v>45</v>
      </c>
      <c r="O190" s="81"/>
      <c r="P190" s="203">
        <f>O190*H190</f>
        <v>0</v>
      </c>
      <c r="Q190" s="203">
        <v>0</v>
      </c>
      <c r="R190" s="203">
        <f>Q190*H190</f>
        <v>0</v>
      </c>
      <c r="S190" s="203">
        <v>0</v>
      </c>
      <c r="T190" s="204">
        <f>S190*H190</f>
        <v>0</v>
      </c>
      <c r="U190" s="35"/>
      <c r="V190" s="35"/>
      <c r="W190" s="35"/>
      <c r="X190" s="35"/>
      <c r="Y190" s="35"/>
      <c r="Z190" s="35"/>
      <c r="AA190" s="35"/>
      <c r="AB190" s="35"/>
      <c r="AC190" s="35"/>
      <c r="AD190" s="35"/>
      <c r="AE190" s="35"/>
      <c r="AR190" s="205" t="s">
        <v>145</v>
      </c>
      <c r="AT190" s="205" t="s">
        <v>140</v>
      </c>
      <c r="AU190" s="205" t="s">
        <v>74</v>
      </c>
      <c r="AY190" s="14" t="s">
        <v>146</v>
      </c>
      <c r="BE190" s="206">
        <f>IF(N190="základní",J190,0)</f>
        <v>0</v>
      </c>
      <c r="BF190" s="206">
        <f>IF(N190="snížená",J190,0)</f>
        <v>0</v>
      </c>
      <c r="BG190" s="206">
        <f>IF(N190="zákl. přenesená",J190,0)</f>
        <v>0</v>
      </c>
      <c r="BH190" s="206">
        <f>IF(N190="sníž. přenesená",J190,0)</f>
        <v>0</v>
      </c>
      <c r="BI190" s="206">
        <f>IF(N190="nulová",J190,0)</f>
        <v>0</v>
      </c>
      <c r="BJ190" s="14" t="s">
        <v>81</v>
      </c>
      <c r="BK190" s="206">
        <f>ROUND(I190*H190,2)</f>
        <v>0</v>
      </c>
      <c r="BL190" s="14" t="s">
        <v>145</v>
      </c>
      <c r="BM190" s="205" t="s">
        <v>598</v>
      </c>
    </row>
    <row r="191" s="2" customFormat="1">
      <c r="A191" s="35"/>
      <c r="B191" s="36"/>
      <c r="C191" s="37"/>
      <c r="D191" s="207" t="s">
        <v>148</v>
      </c>
      <c r="E191" s="37"/>
      <c r="F191" s="208" t="s">
        <v>326</v>
      </c>
      <c r="G191" s="37"/>
      <c r="H191" s="37"/>
      <c r="I191" s="143"/>
      <c r="J191" s="37"/>
      <c r="K191" s="37"/>
      <c r="L191" s="41"/>
      <c r="M191" s="209"/>
      <c r="N191" s="210"/>
      <c r="O191" s="81"/>
      <c r="P191" s="81"/>
      <c r="Q191" s="81"/>
      <c r="R191" s="81"/>
      <c r="S191" s="81"/>
      <c r="T191" s="82"/>
      <c r="U191" s="35"/>
      <c r="V191" s="35"/>
      <c r="W191" s="35"/>
      <c r="X191" s="35"/>
      <c r="Y191" s="35"/>
      <c r="Z191" s="35"/>
      <c r="AA191" s="35"/>
      <c r="AB191" s="35"/>
      <c r="AC191" s="35"/>
      <c r="AD191" s="35"/>
      <c r="AE191" s="35"/>
      <c r="AT191" s="14" t="s">
        <v>148</v>
      </c>
      <c r="AU191" s="14" t="s">
        <v>74</v>
      </c>
    </row>
    <row r="192" s="2" customFormat="1" ht="21.75" customHeight="1">
      <c r="A192" s="35"/>
      <c r="B192" s="36"/>
      <c r="C192" s="234" t="s">
        <v>356</v>
      </c>
      <c r="D192" s="234" t="s">
        <v>328</v>
      </c>
      <c r="E192" s="235" t="s">
        <v>329</v>
      </c>
      <c r="F192" s="236" t="s">
        <v>330</v>
      </c>
      <c r="G192" s="237" t="s">
        <v>166</v>
      </c>
      <c r="H192" s="238">
        <v>2077.2269999999999</v>
      </c>
      <c r="I192" s="239"/>
      <c r="J192" s="240">
        <f>ROUND(I192*H192,2)</f>
        <v>0</v>
      </c>
      <c r="K192" s="236" t="s">
        <v>144</v>
      </c>
      <c r="L192" s="241"/>
      <c r="M192" s="242" t="s">
        <v>19</v>
      </c>
      <c r="N192" s="243" t="s">
        <v>45</v>
      </c>
      <c r="O192" s="81"/>
      <c r="P192" s="203">
        <f>O192*H192</f>
        <v>0</v>
      </c>
      <c r="Q192" s="203">
        <v>1</v>
      </c>
      <c r="R192" s="203">
        <f>Q192*H192</f>
        <v>2077.2269999999999</v>
      </c>
      <c r="S192" s="203">
        <v>0</v>
      </c>
      <c r="T192" s="204">
        <f>S192*H192</f>
        <v>0</v>
      </c>
      <c r="U192" s="35"/>
      <c r="V192" s="35"/>
      <c r="W192" s="35"/>
      <c r="X192" s="35"/>
      <c r="Y192" s="35"/>
      <c r="Z192" s="35"/>
      <c r="AA192" s="35"/>
      <c r="AB192" s="35"/>
      <c r="AC192" s="35"/>
      <c r="AD192" s="35"/>
      <c r="AE192" s="35"/>
      <c r="AR192" s="205" t="s">
        <v>167</v>
      </c>
      <c r="AT192" s="205" t="s">
        <v>328</v>
      </c>
      <c r="AU192" s="205" t="s">
        <v>74</v>
      </c>
      <c r="AY192" s="14" t="s">
        <v>146</v>
      </c>
      <c r="BE192" s="206">
        <f>IF(N192="základní",J192,0)</f>
        <v>0</v>
      </c>
      <c r="BF192" s="206">
        <f>IF(N192="snížená",J192,0)</f>
        <v>0</v>
      </c>
      <c r="BG192" s="206">
        <f>IF(N192="zákl. přenesená",J192,0)</f>
        <v>0</v>
      </c>
      <c r="BH192" s="206">
        <f>IF(N192="sníž. přenesená",J192,0)</f>
        <v>0</v>
      </c>
      <c r="BI192" s="206">
        <f>IF(N192="nulová",J192,0)</f>
        <v>0</v>
      </c>
      <c r="BJ192" s="14" t="s">
        <v>81</v>
      </c>
      <c r="BK192" s="206">
        <f>ROUND(I192*H192,2)</f>
        <v>0</v>
      </c>
      <c r="BL192" s="14" t="s">
        <v>167</v>
      </c>
      <c r="BM192" s="205" t="s">
        <v>599</v>
      </c>
    </row>
    <row r="193" s="2" customFormat="1">
      <c r="A193" s="35"/>
      <c r="B193" s="36"/>
      <c r="C193" s="37"/>
      <c r="D193" s="207" t="s">
        <v>148</v>
      </c>
      <c r="E193" s="37"/>
      <c r="F193" s="208" t="s">
        <v>330</v>
      </c>
      <c r="G193" s="37"/>
      <c r="H193" s="37"/>
      <c r="I193" s="143"/>
      <c r="J193" s="37"/>
      <c r="K193" s="37"/>
      <c r="L193" s="41"/>
      <c r="M193" s="209"/>
      <c r="N193" s="210"/>
      <c r="O193" s="81"/>
      <c r="P193" s="81"/>
      <c r="Q193" s="81"/>
      <c r="R193" s="81"/>
      <c r="S193" s="81"/>
      <c r="T193" s="82"/>
      <c r="U193" s="35"/>
      <c r="V193" s="35"/>
      <c r="W193" s="35"/>
      <c r="X193" s="35"/>
      <c r="Y193" s="35"/>
      <c r="Z193" s="35"/>
      <c r="AA193" s="35"/>
      <c r="AB193" s="35"/>
      <c r="AC193" s="35"/>
      <c r="AD193" s="35"/>
      <c r="AE193" s="35"/>
      <c r="AT193" s="14" t="s">
        <v>148</v>
      </c>
      <c r="AU193" s="14" t="s">
        <v>74</v>
      </c>
    </row>
    <row r="194" s="2" customFormat="1">
      <c r="A194" s="35"/>
      <c r="B194" s="36"/>
      <c r="C194" s="37"/>
      <c r="D194" s="207" t="s">
        <v>150</v>
      </c>
      <c r="E194" s="37"/>
      <c r="F194" s="211" t="s">
        <v>600</v>
      </c>
      <c r="G194" s="37"/>
      <c r="H194" s="37"/>
      <c r="I194" s="143"/>
      <c r="J194" s="37"/>
      <c r="K194" s="37"/>
      <c r="L194" s="41"/>
      <c r="M194" s="209"/>
      <c r="N194" s="210"/>
      <c r="O194" s="81"/>
      <c r="P194" s="81"/>
      <c r="Q194" s="81"/>
      <c r="R194" s="81"/>
      <c r="S194" s="81"/>
      <c r="T194" s="82"/>
      <c r="U194" s="35"/>
      <c r="V194" s="35"/>
      <c r="W194" s="35"/>
      <c r="X194" s="35"/>
      <c r="Y194" s="35"/>
      <c r="Z194" s="35"/>
      <c r="AA194" s="35"/>
      <c r="AB194" s="35"/>
      <c r="AC194" s="35"/>
      <c r="AD194" s="35"/>
      <c r="AE194" s="35"/>
      <c r="AT194" s="14" t="s">
        <v>150</v>
      </c>
      <c r="AU194" s="14" t="s">
        <v>74</v>
      </c>
    </row>
    <row r="195" s="2" customFormat="1" ht="21.75" customHeight="1">
      <c r="A195" s="35"/>
      <c r="B195" s="36"/>
      <c r="C195" s="234" t="s">
        <v>360</v>
      </c>
      <c r="D195" s="234" t="s">
        <v>328</v>
      </c>
      <c r="E195" s="235" t="s">
        <v>333</v>
      </c>
      <c r="F195" s="236" t="s">
        <v>334</v>
      </c>
      <c r="G195" s="237" t="s">
        <v>166</v>
      </c>
      <c r="H195" s="238">
        <v>92.819999999999993</v>
      </c>
      <c r="I195" s="239"/>
      <c r="J195" s="240">
        <f>ROUND(I195*H195,2)</f>
        <v>0</v>
      </c>
      <c r="K195" s="236" t="s">
        <v>144</v>
      </c>
      <c r="L195" s="241"/>
      <c r="M195" s="242" t="s">
        <v>19</v>
      </c>
      <c r="N195" s="243" t="s">
        <v>45</v>
      </c>
      <c r="O195" s="81"/>
      <c r="P195" s="203">
        <f>O195*H195</f>
        <v>0</v>
      </c>
      <c r="Q195" s="203">
        <v>1</v>
      </c>
      <c r="R195" s="203">
        <f>Q195*H195</f>
        <v>92.819999999999993</v>
      </c>
      <c r="S195" s="203">
        <v>0</v>
      </c>
      <c r="T195" s="204">
        <f>S195*H195</f>
        <v>0</v>
      </c>
      <c r="U195" s="35"/>
      <c r="V195" s="35"/>
      <c r="W195" s="35"/>
      <c r="X195" s="35"/>
      <c r="Y195" s="35"/>
      <c r="Z195" s="35"/>
      <c r="AA195" s="35"/>
      <c r="AB195" s="35"/>
      <c r="AC195" s="35"/>
      <c r="AD195" s="35"/>
      <c r="AE195" s="35"/>
      <c r="AR195" s="205" t="s">
        <v>167</v>
      </c>
      <c r="AT195" s="205" t="s">
        <v>328</v>
      </c>
      <c r="AU195" s="205" t="s">
        <v>74</v>
      </c>
      <c r="AY195" s="14" t="s">
        <v>146</v>
      </c>
      <c r="BE195" s="206">
        <f>IF(N195="základní",J195,0)</f>
        <v>0</v>
      </c>
      <c r="BF195" s="206">
        <f>IF(N195="snížená",J195,0)</f>
        <v>0</v>
      </c>
      <c r="BG195" s="206">
        <f>IF(N195="zákl. přenesená",J195,0)</f>
        <v>0</v>
      </c>
      <c r="BH195" s="206">
        <f>IF(N195="sníž. přenesená",J195,0)</f>
        <v>0</v>
      </c>
      <c r="BI195" s="206">
        <f>IF(N195="nulová",J195,0)</f>
        <v>0</v>
      </c>
      <c r="BJ195" s="14" t="s">
        <v>81</v>
      </c>
      <c r="BK195" s="206">
        <f>ROUND(I195*H195,2)</f>
        <v>0</v>
      </c>
      <c r="BL195" s="14" t="s">
        <v>167</v>
      </c>
      <c r="BM195" s="205" t="s">
        <v>601</v>
      </c>
    </row>
    <row r="196" s="2" customFormat="1">
      <c r="A196" s="35"/>
      <c r="B196" s="36"/>
      <c r="C196" s="37"/>
      <c r="D196" s="207" t="s">
        <v>148</v>
      </c>
      <c r="E196" s="37"/>
      <c r="F196" s="208" t="s">
        <v>334</v>
      </c>
      <c r="G196" s="37"/>
      <c r="H196" s="37"/>
      <c r="I196" s="143"/>
      <c r="J196" s="37"/>
      <c r="K196" s="37"/>
      <c r="L196" s="41"/>
      <c r="M196" s="209"/>
      <c r="N196" s="210"/>
      <c r="O196" s="81"/>
      <c r="P196" s="81"/>
      <c r="Q196" s="81"/>
      <c r="R196" s="81"/>
      <c r="S196" s="81"/>
      <c r="T196" s="82"/>
      <c r="U196" s="35"/>
      <c r="V196" s="35"/>
      <c r="W196" s="35"/>
      <c r="X196" s="35"/>
      <c r="Y196" s="35"/>
      <c r="Z196" s="35"/>
      <c r="AA196" s="35"/>
      <c r="AB196" s="35"/>
      <c r="AC196" s="35"/>
      <c r="AD196" s="35"/>
      <c r="AE196" s="35"/>
      <c r="AT196" s="14" t="s">
        <v>148</v>
      </c>
      <c r="AU196" s="14" t="s">
        <v>74</v>
      </c>
    </row>
    <row r="197" s="2" customFormat="1">
      <c r="A197" s="35"/>
      <c r="B197" s="36"/>
      <c r="C197" s="37"/>
      <c r="D197" s="207" t="s">
        <v>150</v>
      </c>
      <c r="E197" s="37"/>
      <c r="F197" s="211" t="s">
        <v>602</v>
      </c>
      <c r="G197" s="37"/>
      <c r="H197" s="37"/>
      <c r="I197" s="143"/>
      <c r="J197" s="37"/>
      <c r="K197" s="37"/>
      <c r="L197" s="41"/>
      <c r="M197" s="209"/>
      <c r="N197" s="210"/>
      <c r="O197" s="81"/>
      <c r="P197" s="81"/>
      <c r="Q197" s="81"/>
      <c r="R197" s="81"/>
      <c r="S197" s="81"/>
      <c r="T197" s="82"/>
      <c r="U197" s="35"/>
      <c r="V197" s="35"/>
      <c r="W197" s="35"/>
      <c r="X197" s="35"/>
      <c r="Y197" s="35"/>
      <c r="Z197" s="35"/>
      <c r="AA197" s="35"/>
      <c r="AB197" s="35"/>
      <c r="AC197" s="35"/>
      <c r="AD197" s="35"/>
      <c r="AE197" s="35"/>
      <c r="AT197" s="14" t="s">
        <v>150</v>
      </c>
      <c r="AU197" s="14" t="s">
        <v>74</v>
      </c>
    </row>
    <row r="198" s="2" customFormat="1" ht="21.75" customHeight="1">
      <c r="A198" s="35"/>
      <c r="B198" s="36"/>
      <c r="C198" s="234" t="s">
        <v>364</v>
      </c>
      <c r="D198" s="234" t="s">
        <v>328</v>
      </c>
      <c r="E198" s="235" t="s">
        <v>337</v>
      </c>
      <c r="F198" s="236" t="s">
        <v>338</v>
      </c>
      <c r="G198" s="237" t="s">
        <v>166</v>
      </c>
      <c r="H198" s="238">
        <v>1.2749999999999999</v>
      </c>
      <c r="I198" s="239"/>
      <c r="J198" s="240">
        <f>ROUND(I198*H198,2)</f>
        <v>0</v>
      </c>
      <c r="K198" s="236" t="s">
        <v>144</v>
      </c>
      <c r="L198" s="241"/>
      <c r="M198" s="242" t="s">
        <v>19</v>
      </c>
      <c r="N198" s="243" t="s">
        <v>45</v>
      </c>
      <c r="O198" s="81"/>
      <c r="P198" s="203">
        <f>O198*H198</f>
        <v>0</v>
      </c>
      <c r="Q198" s="203">
        <v>1</v>
      </c>
      <c r="R198" s="203">
        <f>Q198*H198</f>
        <v>1.2749999999999999</v>
      </c>
      <c r="S198" s="203">
        <v>0</v>
      </c>
      <c r="T198" s="204">
        <f>S198*H198</f>
        <v>0</v>
      </c>
      <c r="U198" s="35"/>
      <c r="V198" s="35"/>
      <c r="W198" s="35"/>
      <c r="X198" s="35"/>
      <c r="Y198" s="35"/>
      <c r="Z198" s="35"/>
      <c r="AA198" s="35"/>
      <c r="AB198" s="35"/>
      <c r="AC198" s="35"/>
      <c r="AD198" s="35"/>
      <c r="AE198" s="35"/>
      <c r="AR198" s="205" t="s">
        <v>167</v>
      </c>
      <c r="AT198" s="205" t="s">
        <v>328</v>
      </c>
      <c r="AU198" s="205" t="s">
        <v>74</v>
      </c>
      <c r="AY198" s="14" t="s">
        <v>146</v>
      </c>
      <c r="BE198" s="206">
        <f>IF(N198="základní",J198,0)</f>
        <v>0</v>
      </c>
      <c r="BF198" s="206">
        <f>IF(N198="snížená",J198,0)</f>
        <v>0</v>
      </c>
      <c r="BG198" s="206">
        <f>IF(N198="zákl. přenesená",J198,0)</f>
        <v>0</v>
      </c>
      <c r="BH198" s="206">
        <f>IF(N198="sníž. přenesená",J198,0)</f>
        <v>0</v>
      </c>
      <c r="BI198" s="206">
        <f>IF(N198="nulová",J198,0)</f>
        <v>0</v>
      </c>
      <c r="BJ198" s="14" t="s">
        <v>81</v>
      </c>
      <c r="BK198" s="206">
        <f>ROUND(I198*H198,2)</f>
        <v>0</v>
      </c>
      <c r="BL198" s="14" t="s">
        <v>167</v>
      </c>
      <c r="BM198" s="205" t="s">
        <v>603</v>
      </c>
    </row>
    <row r="199" s="2" customFormat="1">
      <c r="A199" s="35"/>
      <c r="B199" s="36"/>
      <c r="C199" s="37"/>
      <c r="D199" s="207" t="s">
        <v>148</v>
      </c>
      <c r="E199" s="37"/>
      <c r="F199" s="208" t="s">
        <v>338</v>
      </c>
      <c r="G199" s="37"/>
      <c r="H199" s="37"/>
      <c r="I199" s="143"/>
      <c r="J199" s="37"/>
      <c r="K199" s="37"/>
      <c r="L199" s="41"/>
      <c r="M199" s="209"/>
      <c r="N199" s="210"/>
      <c r="O199" s="81"/>
      <c r="P199" s="81"/>
      <c r="Q199" s="81"/>
      <c r="R199" s="81"/>
      <c r="S199" s="81"/>
      <c r="T199" s="82"/>
      <c r="U199" s="35"/>
      <c r="V199" s="35"/>
      <c r="W199" s="35"/>
      <c r="X199" s="35"/>
      <c r="Y199" s="35"/>
      <c r="Z199" s="35"/>
      <c r="AA199" s="35"/>
      <c r="AB199" s="35"/>
      <c r="AC199" s="35"/>
      <c r="AD199" s="35"/>
      <c r="AE199" s="35"/>
      <c r="AT199" s="14" t="s">
        <v>148</v>
      </c>
      <c r="AU199" s="14" t="s">
        <v>74</v>
      </c>
    </row>
    <row r="200" s="2" customFormat="1" ht="21.75" customHeight="1">
      <c r="A200" s="35"/>
      <c r="B200" s="36"/>
      <c r="C200" s="234" t="s">
        <v>604</v>
      </c>
      <c r="D200" s="234" t="s">
        <v>328</v>
      </c>
      <c r="E200" s="235" t="s">
        <v>341</v>
      </c>
      <c r="F200" s="236" t="s">
        <v>342</v>
      </c>
      <c r="G200" s="237" t="s">
        <v>185</v>
      </c>
      <c r="H200" s="238">
        <v>0.375</v>
      </c>
      <c r="I200" s="239"/>
      <c r="J200" s="240">
        <f>ROUND(I200*H200,2)</f>
        <v>0</v>
      </c>
      <c r="K200" s="236" t="s">
        <v>144</v>
      </c>
      <c r="L200" s="241"/>
      <c r="M200" s="242" t="s">
        <v>19</v>
      </c>
      <c r="N200" s="243" t="s">
        <v>45</v>
      </c>
      <c r="O200" s="81"/>
      <c r="P200" s="203">
        <f>O200*H200</f>
        <v>0</v>
      </c>
      <c r="Q200" s="203">
        <v>2.4289999999999998</v>
      </c>
      <c r="R200" s="203">
        <f>Q200*H200</f>
        <v>0.91087499999999988</v>
      </c>
      <c r="S200" s="203">
        <v>0</v>
      </c>
      <c r="T200" s="204">
        <f>S200*H200</f>
        <v>0</v>
      </c>
      <c r="U200" s="35"/>
      <c r="V200" s="35"/>
      <c r="W200" s="35"/>
      <c r="X200" s="35"/>
      <c r="Y200" s="35"/>
      <c r="Z200" s="35"/>
      <c r="AA200" s="35"/>
      <c r="AB200" s="35"/>
      <c r="AC200" s="35"/>
      <c r="AD200" s="35"/>
      <c r="AE200" s="35"/>
      <c r="AR200" s="205" t="s">
        <v>167</v>
      </c>
      <c r="AT200" s="205" t="s">
        <v>328</v>
      </c>
      <c r="AU200" s="205" t="s">
        <v>74</v>
      </c>
      <c r="AY200" s="14" t="s">
        <v>146</v>
      </c>
      <c r="BE200" s="206">
        <f>IF(N200="základní",J200,0)</f>
        <v>0</v>
      </c>
      <c r="BF200" s="206">
        <f>IF(N200="snížená",J200,0)</f>
        <v>0</v>
      </c>
      <c r="BG200" s="206">
        <f>IF(N200="zákl. přenesená",J200,0)</f>
        <v>0</v>
      </c>
      <c r="BH200" s="206">
        <f>IF(N200="sníž. přenesená",J200,0)</f>
        <v>0</v>
      </c>
      <c r="BI200" s="206">
        <f>IF(N200="nulová",J200,0)</f>
        <v>0</v>
      </c>
      <c r="BJ200" s="14" t="s">
        <v>81</v>
      </c>
      <c r="BK200" s="206">
        <f>ROUND(I200*H200,2)</f>
        <v>0</v>
      </c>
      <c r="BL200" s="14" t="s">
        <v>167</v>
      </c>
      <c r="BM200" s="205" t="s">
        <v>605</v>
      </c>
    </row>
    <row r="201" s="2" customFormat="1">
      <c r="A201" s="35"/>
      <c r="B201" s="36"/>
      <c r="C201" s="37"/>
      <c r="D201" s="207" t="s">
        <v>148</v>
      </c>
      <c r="E201" s="37"/>
      <c r="F201" s="208" t="s">
        <v>342</v>
      </c>
      <c r="G201" s="37"/>
      <c r="H201" s="37"/>
      <c r="I201" s="143"/>
      <c r="J201" s="37"/>
      <c r="K201" s="37"/>
      <c r="L201" s="41"/>
      <c r="M201" s="209"/>
      <c r="N201" s="210"/>
      <c r="O201" s="81"/>
      <c r="P201" s="81"/>
      <c r="Q201" s="81"/>
      <c r="R201" s="81"/>
      <c r="S201" s="81"/>
      <c r="T201" s="82"/>
      <c r="U201" s="35"/>
      <c r="V201" s="35"/>
      <c r="W201" s="35"/>
      <c r="X201" s="35"/>
      <c r="Y201" s="35"/>
      <c r="Z201" s="35"/>
      <c r="AA201" s="35"/>
      <c r="AB201" s="35"/>
      <c r="AC201" s="35"/>
      <c r="AD201" s="35"/>
      <c r="AE201" s="35"/>
      <c r="AT201" s="14" t="s">
        <v>148</v>
      </c>
      <c r="AU201" s="14" t="s">
        <v>74</v>
      </c>
    </row>
    <row r="202" s="2" customFormat="1" ht="21.75" customHeight="1">
      <c r="A202" s="35"/>
      <c r="B202" s="36"/>
      <c r="C202" s="234" t="s">
        <v>606</v>
      </c>
      <c r="D202" s="234" t="s">
        <v>328</v>
      </c>
      <c r="E202" s="235" t="s">
        <v>607</v>
      </c>
      <c r="F202" s="236" t="s">
        <v>608</v>
      </c>
      <c r="G202" s="237" t="s">
        <v>205</v>
      </c>
      <c r="H202" s="238">
        <v>455</v>
      </c>
      <c r="I202" s="239"/>
      <c r="J202" s="240">
        <f>ROUND(I202*H202,2)</f>
        <v>0</v>
      </c>
      <c r="K202" s="236" t="s">
        <v>144</v>
      </c>
      <c r="L202" s="241"/>
      <c r="M202" s="242" t="s">
        <v>19</v>
      </c>
      <c r="N202" s="243" t="s">
        <v>45</v>
      </c>
      <c r="O202" s="81"/>
      <c r="P202" s="203">
        <f>O202*H202</f>
        <v>0</v>
      </c>
      <c r="Q202" s="203">
        <v>0</v>
      </c>
      <c r="R202" s="203">
        <f>Q202*H202</f>
        <v>0</v>
      </c>
      <c r="S202" s="203">
        <v>0</v>
      </c>
      <c r="T202" s="204">
        <f>S202*H202</f>
        <v>0</v>
      </c>
      <c r="U202" s="35"/>
      <c r="V202" s="35"/>
      <c r="W202" s="35"/>
      <c r="X202" s="35"/>
      <c r="Y202" s="35"/>
      <c r="Z202" s="35"/>
      <c r="AA202" s="35"/>
      <c r="AB202" s="35"/>
      <c r="AC202" s="35"/>
      <c r="AD202" s="35"/>
      <c r="AE202" s="35"/>
      <c r="AR202" s="205" t="s">
        <v>167</v>
      </c>
      <c r="AT202" s="205" t="s">
        <v>328</v>
      </c>
      <c r="AU202" s="205" t="s">
        <v>74</v>
      </c>
      <c r="AY202" s="14" t="s">
        <v>146</v>
      </c>
      <c r="BE202" s="206">
        <f>IF(N202="základní",J202,0)</f>
        <v>0</v>
      </c>
      <c r="BF202" s="206">
        <f>IF(N202="snížená",J202,0)</f>
        <v>0</v>
      </c>
      <c r="BG202" s="206">
        <f>IF(N202="zákl. přenesená",J202,0)</f>
        <v>0</v>
      </c>
      <c r="BH202" s="206">
        <f>IF(N202="sníž. přenesená",J202,0)</f>
        <v>0</v>
      </c>
      <c r="BI202" s="206">
        <f>IF(N202="nulová",J202,0)</f>
        <v>0</v>
      </c>
      <c r="BJ202" s="14" t="s">
        <v>81</v>
      </c>
      <c r="BK202" s="206">
        <f>ROUND(I202*H202,2)</f>
        <v>0</v>
      </c>
      <c r="BL202" s="14" t="s">
        <v>167</v>
      </c>
      <c r="BM202" s="205" t="s">
        <v>609</v>
      </c>
    </row>
    <row r="203" s="2" customFormat="1">
      <c r="A203" s="35"/>
      <c r="B203" s="36"/>
      <c r="C203" s="37"/>
      <c r="D203" s="207" t="s">
        <v>148</v>
      </c>
      <c r="E203" s="37"/>
      <c r="F203" s="208" t="s">
        <v>608</v>
      </c>
      <c r="G203" s="37"/>
      <c r="H203" s="37"/>
      <c r="I203" s="143"/>
      <c r="J203" s="37"/>
      <c r="K203" s="37"/>
      <c r="L203" s="41"/>
      <c r="M203" s="209"/>
      <c r="N203" s="210"/>
      <c r="O203" s="81"/>
      <c r="P203" s="81"/>
      <c r="Q203" s="81"/>
      <c r="R203" s="81"/>
      <c r="S203" s="81"/>
      <c r="T203" s="82"/>
      <c r="U203" s="35"/>
      <c r="V203" s="35"/>
      <c r="W203" s="35"/>
      <c r="X203" s="35"/>
      <c r="Y203" s="35"/>
      <c r="Z203" s="35"/>
      <c r="AA203" s="35"/>
      <c r="AB203" s="35"/>
      <c r="AC203" s="35"/>
      <c r="AD203" s="35"/>
      <c r="AE203" s="35"/>
      <c r="AT203" s="14" t="s">
        <v>148</v>
      </c>
      <c r="AU203" s="14" t="s">
        <v>74</v>
      </c>
    </row>
    <row r="204" s="2" customFormat="1">
      <c r="A204" s="35"/>
      <c r="B204" s="36"/>
      <c r="C204" s="37"/>
      <c r="D204" s="207" t="s">
        <v>150</v>
      </c>
      <c r="E204" s="37"/>
      <c r="F204" s="211" t="s">
        <v>610</v>
      </c>
      <c r="G204" s="37"/>
      <c r="H204" s="37"/>
      <c r="I204" s="143"/>
      <c r="J204" s="37"/>
      <c r="K204" s="37"/>
      <c r="L204" s="41"/>
      <c r="M204" s="209"/>
      <c r="N204" s="210"/>
      <c r="O204" s="81"/>
      <c r="P204" s="81"/>
      <c r="Q204" s="81"/>
      <c r="R204" s="81"/>
      <c r="S204" s="81"/>
      <c r="T204" s="82"/>
      <c r="U204" s="35"/>
      <c r="V204" s="35"/>
      <c r="W204" s="35"/>
      <c r="X204" s="35"/>
      <c r="Y204" s="35"/>
      <c r="Z204" s="35"/>
      <c r="AA204" s="35"/>
      <c r="AB204" s="35"/>
      <c r="AC204" s="35"/>
      <c r="AD204" s="35"/>
      <c r="AE204" s="35"/>
      <c r="AT204" s="14" t="s">
        <v>150</v>
      </c>
      <c r="AU204" s="14" t="s">
        <v>74</v>
      </c>
    </row>
    <row r="205" s="2" customFormat="1" ht="21.75" customHeight="1">
      <c r="A205" s="35"/>
      <c r="B205" s="36"/>
      <c r="C205" s="234" t="s">
        <v>611</v>
      </c>
      <c r="D205" s="234" t="s">
        <v>328</v>
      </c>
      <c r="E205" s="235" t="s">
        <v>612</v>
      </c>
      <c r="F205" s="236" t="s">
        <v>613</v>
      </c>
      <c r="G205" s="237" t="s">
        <v>205</v>
      </c>
      <c r="H205" s="238">
        <v>455</v>
      </c>
      <c r="I205" s="239"/>
      <c r="J205" s="240">
        <f>ROUND(I205*H205,2)</f>
        <v>0</v>
      </c>
      <c r="K205" s="236" t="s">
        <v>144</v>
      </c>
      <c r="L205" s="241"/>
      <c r="M205" s="242" t="s">
        <v>19</v>
      </c>
      <c r="N205" s="243" t="s">
        <v>45</v>
      </c>
      <c r="O205" s="81"/>
      <c r="P205" s="203">
        <f>O205*H205</f>
        <v>0</v>
      </c>
      <c r="Q205" s="203">
        <v>0</v>
      </c>
      <c r="R205" s="203">
        <f>Q205*H205</f>
        <v>0</v>
      </c>
      <c r="S205" s="203">
        <v>0</v>
      </c>
      <c r="T205" s="204">
        <f>S205*H205</f>
        <v>0</v>
      </c>
      <c r="U205" s="35"/>
      <c r="V205" s="35"/>
      <c r="W205" s="35"/>
      <c r="X205" s="35"/>
      <c r="Y205" s="35"/>
      <c r="Z205" s="35"/>
      <c r="AA205" s="35"/>
      <c r="AB205" s="35"/>
      <c r="AC205" s="35"/>
      <c r="AD205" s="35"/>
      <c r="AE205" s="35"/>
      <c r="AR205" s="205" t="s">
        <v>167</v>
      </c>
      <c r="AT205" s="205" t="s">
        <v>328</v>
      </c>
      <c r="AU205" s="205" t="s">
        <v>74</v>
      </c>
      <c r="AY205" s="14" t="s">
        <v>146</v>
      </c>
      <c r="BE205" s="206">
        <f>IF(N205="základní",J205,0)</f>
        <v>0</v>
      </c>
      <c r="BF205" s="206">
        <f>IF(N205="snížená",J205,0)</f>
        <v>0</v>
      </c>
      <c r="BG205" s="206">
        <f>IF(N205="zákl. přenesená",J205,0)</f>
        <v>0</v>
      </c>
      <c r="BH205" s="206">
        <f>IF(N205="sníž. přenesená",J205,0)</f>
        <v>0</v>
      </c>
      <c r="BI205" s="206">
        <f>IF(N205="nulová",J205,0)</f>
        <v>0</v>
      </c>
      <c r="BJ205" s="14" t="s">
        <v>81</v>
      </c>
      <c r="BK205" s="206">
        <f>ROUND(I205*H205,2)</f>
        <v>0</v>
      </c>
      <c r="BL205" s="14" t="s">
        <v>167</v>
      </c>
      <c r="BM205" s="205" t="s">
        <v>614</v>
      </c>
    </row>
    <row r="206" s="2" customFormat="1">
      <c r="A206" s="35"/>
      <c r="B206" s="36"/>
      <c r="C206" s="37"/>
      <c r="D206" s="207" t="s">
        <v>148</v>
      </c>
      <c r="E206" s="37"/>
      <c r="F206" s="208" t="s">
        <v>613</v>
      </c>
      <c r="G206" s="37"/>
      <c r="H206" s="37"/>
      <c r="I206" s="143"/>
      <c r="J206" s="37"/>
      <c r="K206" s="37"/>
      <c r="L206" s="41"/>
      <c r="M206" s="209"/>
      <c r="N206" s="210"/>
      <c r="O206" s="81"/>
      <c r="P206" s="81"/>
      <c r="Q206" s="81"/>
      <c r="R206" s="81"/>
      <c r="S206" s="81"/>
      <c r="T206" s="82"/>
      <c r="U206" s="35"/>
      <c r="V206" s="35"/>
      <c r="W206" s="35"/>
      <c r="X206" s="35"/>
      <c r="Y206" s="35"/>
      <c r="Z206" s="35"/>
      <c r="AA206" s="35"/>
      <c r="AB206" s="35"/>
      <c r="AC206" s="35"/>
      <c r="AD206" s="35"/>
      <c r="AE206" s="35"/>
      <c r="AT206" s="14" t="s">
        <v>148</v>
      </c>
      <c r="AU206" s="14" t="s">
        <v>74</v>
      </c>
    </row>
    <row r="207" s="2" customFormat="1" ht="21.75" customHeight="1">
      <c r="A207" s="35"/>
      <c r="B207" s="36"/>
      <c r="C207" s="234" t="s">
        <v>615</v>
      </c>
      <c r="D207" s="234" t="s">
        <v>328</v>
      </c>
      <c r="E207" s="235" t="s">
        <v>349</v>
      </c>
      <c r="F207" s="236" t="s">
        <v>350</v>
      </c>
      <c r="G207" s="237" t="s">
        <v>143</v>
      </c>
      <c r="H207" s="238">
        <v>12</v>
      </c>
      <c r="I207" s="239"/>
      <c r="J207" s="240">
        <f>ROUND(I207*H207,2)</f>
        <v>0</v>
      </c>
      <c r="K207" s="236" t="s">
        <v>144</v>
      </c>
      <c r="L207" s="241"/>
      <c r="M207" s="242" t="s">
        <v>19</v>
      </c>
      <c r="N207" s="243" t="s">
        <v>45</v>
      </c>
      <c r="O207" s="81"/>
      <c r="P207" s="203">
        <f>O207*H207</f>
        <v>0</v>
      </c>
      <c r="Q207" s="203">
        <v>0</v>
      </c>
      <c r="R207" s="203">
        <f>Q207*H207</f>
        <v>0</v>
      </c>
      <c r="S207" s="203">
        <v>0</v>
      </c>
      <c r="T207" s="204">
        <f>S207*H207</f>
        <v>0</v>
      </c>
      <c r="U207" s="35"/>
      <c r="V207" s="35"/>
      <c r="W207" s="35"/>
      <c r="X207" s="35"/>
      <c r="Y207" s="35"/>
      <c r="Z207" s="35"/>
      <c r="AA207" s="35"/>
      <c r="AB207" s="35"/>
      <c r="AC207" s="35"/>
      <c r="AD207" s="35"/>
      <c r="AE207" s="35"/>
      <c r="AR207" s="205" t="s">
        <v>167</v>
      </c>
      <c r="AT207" s="205" t="s">
        <v>328</v>
      </c>
      <c r="AU207" s="205" t="s">
        <v>74</v>
      </c>
      <c r="AY207" s="14" t="s">
        <v>146</v>
      </c>
      <c r="BE207" s="206">
        <f>IF(N207="základní",J207,0)</f>
        <v>0</v>
      </c>
      <c r="BF207" s="206">
        <f>IF(N207="snížená",J207,0)</f>
        <v>0</v>
      </c>
      <c r="BG207" s="206">
        <f>IF(N207="zákl. přenesená",J207,0)</f>
        <v>0</v>
      </c>
      <c r="BH207" s="206">
        <f>IF(N207="sníž. přenesená",J207,0)</f>
        <v>0</v>
      </c>
      <c r="BI207" s="206">
        <f>IF(N207="nulová",J207,0)</f>
        <v>0</v>
      </c>
      <c r="BJ207" s="14" t="s">
        <v>81</v>
      </c>
      <c r="BK207" s="206">
        <f>ROUND(I207*H207,2)</f>
        <v>0</v>
      </c>
      <c r="BL207" s="14" t="s">
        <v>167</v>
      </c>
      <c r="BM207" s="205" t="s">
        <v>616</v>
      </c>
    </row>
    <row r="208" s="2" customFormat="1">
      <c r="A208" s="35"/>
      <c r="B208" s="36"/>
      <c r="C208" s="37"/>
      <c r="D208" s="207" t="s">
        <v>148</v>
      </c>
      <c r="E208" s="37"/>
      <c r="F208" s="208" t="s">
        <v>350</v>
      </c>
      <c r="G208" s="37"/>
      <c r="H208" s="37"/>
      <c r="I208" s="143"/>
      <c r="J208" s="37"/>
      <c r="K208" s="37"/>
      <c r="L208" s="41"/>
      <c r="M208" s="209"/>
      <c r="N208" s="210"/>
      <c r="O208" s="81"/>
      <c r="P208" s="81"/>
      <c r="Q208" s="81"/>
      <c r="R208" s="81"/>
      <c r="S208" s="81"/>
      <c r="T208" s="82"/>
      <c r="U208" s="35"/>
      <c r="V208" s="35"/>
      <c r="W208" s="35"/>
      <c r="X208" s="35"/>
      <c r="Y208" s="35"/>
      <c r="Z208" s="35"/>
      <c r="AA208" s="35"/>
      <c r="AB208" s="35"/>
      <c r="AC208" s="35"/>
      <c r="AD208" s="35"/>
      <c r="AE208" s="35"/>
      <c r="AT208" s="14" t="s">
        <v>148</v>
      </c>
      <c r="AU208" s="14" t="s">
        <v>74</v>
      </c>
    </row>
    <row r="209" s="2" customFormat="1" ht="21.75" customHeight="1">
      <c r="A209" s="35"/>
      <c r="B209" s="36"/>
      <c r="C209" s="234" t="s">
        <v>617</v>
      </c>
      <c r="D209" s="234" t="s">
        <v>328</v>
      </c>
      <c r="E209" s="235" t="s">
        <v>357</v>
      </c>
      <c r="F209" s="236" t="s">
        <v>358</v>
      </c>
      <c r="G209" s="237" t="s">
        <v>143</v>
      </c>
      <c r="H209" s="238">
        <v>12</v>
      </c>
      <c r="I209" s="239"/>
      <c r="J209" s="240">
        <f>ROUND(I209*H209,2)</f>
        <v>0</v>
      </c>
      <c r="K209" s="236" t="s">
        <v>144</v>
      </c>
      <c r="L209" s="241"/>
      <c r="M209" s="242" t="s">
        <v>19</v>
      </c>
      <c r="N209" s="243" t="s">
        <v>45</v>
      </c>
      <c r="O209" s="81"/>
      <c r="P209" s="203">
        <f>O209*H209</f>
        <v>0</v>
      </c>
      <c r="Q209" s="203">
        <v>0</v>
      </c>
      <c r="R209" s="203">
        <f>Q209*H209</f>
        <v>0</v>
      </c>
      <c r="S209" s="203">
        <v>0</v>
      </c>
      <c r="T209" s="204">
        <f>S209*H209</f>
        <v>0</v>
      </c>
      <c r="U209" s="35"/>
      <c r="V209" s="35"/>
      <c r="W209" s="35"/>
      <c r="X209" s="35"/>
      <c r="Y209" s="35"/>
      <c r="Z209" s="35"/>
      <c r="AA209" s="35"/>
      <c r="AB209" s="35"/>
      <c r="AC209" s="35"/>
      <c r="AD209" s="35"/>
      <c r="AE209" s="35"/>
      <c r="AR209" s="205" t="s">
        <v>167</v>
      </c>
      <c r="AT209" s="205" t="s">
        <v>328</v>
      </c>
      <c r="AU209" s="205" t="s">
        <v>74</v>
      </c>
      <c r="AY209" s="14" t="s">
        <v>146</v>
      </c>
      <c r="BE209" s="206">
        <f>IF(N209="základní",J209,0)</f>
        <v>0</v>
      </c>
      <c r="BF209" s="206">
        <f>IF(N209="snížená",J209,0)</f>
        <v>0</v>
      </c>
      <c r="BG209" s="206">
        <f>IF(N209="zákl. přenesená",J209,0)</f>
        <v>0</v>
      </c>
      <c r="BH209" s="206">
        <f>IF(N209="sníž. přenesená",J209,0)</f>
        <v>0</v>
      </c>
      <c r="BI209" s="206">
        <f>IF(N209="nulová",J209,0)</f>
        <v>0</v>
      </c>
      <c r="BJ209" s="14" t="s">
        <v>81</v>
      </c>
      <c r="BK209" s="206">
        <f>ROUND(I209*H209,2)</f>
        <v>0</v>
      </c>
      <c r="BL209" s="14" t="s">
        <v>167</v>
      </c>
      <c r="BM209" s="205" t="s">
        <v>618</v>
      </c>
    </row>
    <row r="210" s="2" customFormat="1">
      <c r="A210" s="35"/>
      <c r="B210" s="36"/>
      <c r="C210" s="37"/>
      <c r="D210" s="207" t="s">
        <v>148</v>
      </c>
      <c r="E210" s="37"/>
      <c r="F210" s="208" t="s">
        <v>358</v>
      </c>
      <c r="G210" s="37"/>
      <c r="H210" s="37"/>
      <c r="I210" s="143"/>
      <c r="J210" s="37"/>
      <c r="K210" s="37"/>
      <c r="L210" s="41"/>
      <c r="M210" s="209"/>
      <c r="N210" s="210"/>
      <c r="O210" s="81"/>
      <c r="P210" s="81"/>
      <c r="Q210" s="81"/>
      <c r="R210" s="81"/>
      <c r="S210" s="81"/>
      <c r="T210" s="82"/>
      <c r="U210" s="35"/>
      <c r="V210" s="35"/>
      <c r="W210" s="35"/>
      <c r="X210" s="35"/>
      <c r="Y210" s="35"/>
      <c r="Z210" s="35"/>
      <c r="AA210" s="35"/>
      <c r="AB210" s="35"/>
      <c r="AC210" s="35"/>
      <c r="AD210" s="35"/>
      <c r="AE210" s="35"/>
      <c r="AT210" s="14" t="s">
        <v>148</v>
      </c>
      <c r="AU210" s="14" t="s">
        <v>74</v>
      </c>
    </row>
    <row r="211" s="2" customFormat="1" ht="21.75" customHeight="1">
      <c r="A211" s="35"/>
      <c r="B211" s="36"/>
      <c r="C211" s="234" t="s">
        <v>619</v>
      </c>
      <c r="D211" s="234" t="s">
        <v>328</v>
      </c>
      <c r="E211" s="235" t="s">
        <v>353</v>
      </c>
      <c r="F211" s="236" t="s">
        <v>354</v>
      </c>
      <c r="G211" s="237" t="s">
        <v>143</v>
      </c>
      <c r="H211" s="238">
        <v>3</v>
      </c>
      <c r="I211" s="239"/>
      <c r="J211" s="240">
        <f>ROUND(I211*H211,2)</f>
        <v>0</v>
      </c>
      <c r="K211" s="236" t="s">
        <v>144</v>
      </c>
      <c r="L211" s="241"/>
      <c r="M211" s="242" t="s">
        <v>19</v>
      </c>
      <c r="N211" s="243" t="s">
        <v>45</v>
      </c>
      <c r="O211" s="81"/>
      <c r="P211" s="203">
        <f>O211*H211</f>
        <v>0</v>
      </c>
      <c r="Q211" s="203">
        <v>0</v>
      </c>
      <c r="R211" s="203">
        <f>Q211*H211</f>
        <v>0</v>
      </c>
      <c r="S211" s="203">
        <v>0</v>
      </c>
      <c r="T211" s="204">
        <f>S211*H211</f>
        <v>0</v>
      </c>
      <c r="U211" s="35"/>
      <c r="V211" s="35"/>
      <c r="W211" s="35"/>
      <c r="X211" s="35"/>
      <c r="Y211" s="35"/>
      <c r="Z211" s="35"/>
      <c r="AA211" s="35"/>
      <c r="AB211" s="35"/>
      <c r="AC211" s="35"/>
      <c r="AD211" s="35"/>
      <c r="AE211" s="35"/>
      <c r="AR211" s="205" t="s">
        <v>167</v>
      </c>
      <c r="AT211" s="205" t="s">
        <v>328</v>
      </c>
      <c r="AU211" s="205" t="s">
        <v>74</v>
      </c>
      <c r="AY211" s="14" t="s">
        <v>146</v>
      </c>
      <c r="BE211" s="206">
        <f>IF(N211="základní",J211,0)</f>
        <v>0</v>
      </c>
      <c r="BF211" s="206">
        <f>IF(N211="snížená",J211,0)</f>
        <v>0</v>
      </c>
      <c r="BG211" s="206">
        <f>IF(N211="zákl. přenesená",J211,0)</f>
        <v>0</v>
      </c>
      <c r="BH211" s="206">
        <f>IF(N211="sníž. přenesená",J211,0)</f>
        <v>0</v>
      </c>
      <c r="BI211" s="206">
        <f>IF(N211="nulová",J211,0)</f>
        <v>0</v>
      </c>
      <c r="BJ211" s="14" t="s">
        <v>81</v>
      </c>
      <c r="BK211" s="206">
        <f>ROUND(I211*H211,2)</f>
        <v>0</v>
      </c>
      <c r="BL211" s="14" t="s">
        <v>167</v>
      </c>
      <c r="BM211" s="205" t="s">
        <v>620</v>
      </c>
    </row>
    <row r="212" s="2" customFormat="1">
      <c r="A212" s="35"/>
      <c r="B212" s="36"/>
      <c r="C212" s="37"/>
      <c r="D212" s="207" t="s">
        <v>148</v>
      </c>
      <c r="E212" s="37"/>
      <c r="F212" s="208" t="s">
        <v>354</v>
      </c>
      <c r="G212" s="37"/>
      <c r="H212" s="37"/>
      <c r="I212" s="143"/>
      <c r="J212" s="37"/>
      <c r="K212" s="37"/>
      <c r="L212" s="41"/>
      <c r="M212" s="209"/>
      <c r="N212" s="210"/>
      <c r="O212" s="81"/>
      <c r="P212" s="81"/>
      <c r="Q212" s="81"/>
      <c r="R212" s="81"/>
      <c r="S212" s="81"/>
      <c r="T212" s="82"/>
      <c r="U212" s="35"/>
      <c r="V212" s="35"/>
      <c r="W212" s="35"/>
      <c r="X212" s="35"/>
      <c r="Y212" s="35"/>
      <c r="Z212" s="35"/>
      <c r="AA212" s="35"/>
      <c r="AB212" s="35"/>
      <c r="AC212" s="35"/>
      <c r="AD212" s="35"/>
      <c r="AE212" s="35"/>
      <c r="AT212" s="14" t="s">
        <v>148</v>
      </c>
      <c r="AU212" s="14" t="s">
        <v>74</v>
      </c>
    </row>
    <row r="213" s="2" customFormat="1" ht="21.75" customHeight="1">
      <c r="A213" s="35"/>
      <c r="B213" s="36"/>
      <c r="C213" s="234" t="s">
        <v>621</v>
      </c>
      <c r="D213" s="234" t="s">
        <v>328</v>
      </c>
      <c r="E213" s="235" t="s">
        <v>361</v>
      </c>
      <c r="F213" s="236" t="s">
        <v>362</v>
      </c>
      <c r="G213" s="237" t="s">
        <v>238</v>
      </c>
      <c r="H213" s="238">
        <v>3300</v>
      </c>
      <c r="I213" s="239"/>
      <c r="J213" s="240">
        <f>ROUND(I213*H213,2)</f>
        <v>0</v>
      </c>
      <c r="K213" s="236" t="s">
        <v>144</v>
      </c>
      <c r="L213" s="241"/>
      <c r="M213" s="242" t="s">
        <v>19</v>
      </c>
      <c r="N213" s="243" t="s">
        <v>45</v>
      </c>
      <c r="O213" s="81"/>
      <c r="P213" s="203">
        <f>O213*H213</f>
        <v>0</v>
      </c>
      <c r="Q213" s="203">
        <v>0</v>
      </c>
      <c r="R213" s="203">
        <f>Q213*H213</f>
        <v>0</v>
      </c>
      <c r="S213" s="203">
        <v>0</v>
      </c>
      <c r="T213" s="204">
        <f>S213*H213</f>
        <v>0</v>
      </c>
      <c r="U213" s="35"/>
      <c r="V213" s="35"/>
      <c r="W213" s="35"/>
      <c r="X213" s="35"/>
      <c r="Y213" s="35"/>
      <c r="Z213" s="35"/>
      <c r="AA213" s="35"/>
      <c r="AB213" s="35"/>
      <c r="AC213" s="35"/>
      <c r="AD213" s="35"/>
      <c r="AE213" s="35"/>
      <c r="AR213" s="205" t="s">
        <v>167</v>
      </c>
      <c r="AT213" s="205" t="s">
        <v>328</v>
      </c>
      <c r="AU213" s="205" t="s">
        <v>74</v>
      </c>
      <c r="AY213" s="14" t="s">
        <v>146</v>
      </c>
      <c r="BE213" s="206">
        <f>IF(N213="základní",J213,0)</f>
        <v>0</v>
      </c>
      <c r="BF213" s="206">
        <f>IF(N213="snížená",J213,0)</f>
        <v>0</v>
      </c>
      <c r="BG213" s="206">
        <f>IF(N213="zákl. přenesená",J213,0)</f>
        <v>0</v>
      </c>
      <c r="BH213" s="206">
        <f>IF(N213="sníž. přenesená",J213,0)</f>
        <v>0</v>
      </c>
      <c r="BI213" s="206">
        <f>IF(N213="nulová",J213,0)</f>
        <v>0</v>
      </c>
      <c r="BJ213" s="14" t="s">
        <v>81</v>
      </c>
      <c r="BK213" s="206">
        <f>ROUND(I213*H213,2)</f>
        <v>0</v>
      </c>
      <c r="BL213" s="14" t="s">
        <v>167</v>
      </c>
      <c r="BM213" s="205" t="s">
        <v>622</v>
      </c>
    </row>
    <row r="214" s="2" customFormat="1">
      <c r="A214" s="35"/>
      <c r="B214" s="36"/>
      <c r="C214" s="37"/>
      <c r="D214" s="207" t="s">
        <v>148</v>
      </c>
      <c r="E214" s="37"/>
      <c r="F214" s="208" t="s">
        <v>362</v>
      </c>
      <c r="G214" s="37"/>
      <c r="H214" s="37"/>
      <c r="I214" s="143"/>
      <c r="J214" s="37"/>
      <c r="K214" s="37"/>
      <c r="L214" s="41"/>
      <c r="M214" s="209"/>
      <c r="N214" s="210"/>
      <c r="O214" s="81"/>
      <c r="P214" s="81"/>
      <c r="Q214" s="81"/>
      <c r="R214" s="81"/>
      <c r="S214" s="81"/>
      <c r="T214" s="82"/>
      <c r="U214" s="35"/>
      <c r="V214" s="35"/>
      <c r="W214" s="35"/>
      <c r="X214" s="35"/>
      <c r="Y214" s="35"/>
      <c r="Z214" s="35"/>
      <c r="AA214" s="35"/>
      <c r="AB214" s="35"/>
      <c r="AC214" s="35"/>
      <c r="AD214" s="35"/>
      <c r="AE214" s="35"/>
      <c r="AT214" s="14" t="s">
        <v>148</v>
      </c>
      <c r="AU214" s="14" t="s">
        <v>74</v>
      </c>
    </row>
    <row r="215" s="2" customFormat="1" ht="21.75" customHeight="1">
      <c r="A215" s="35"/>
      <c r="B215" s="36"/>
      <c r="C215" s="234" t="s">
        <v>623</v>
      </c>
      <c r="D215" s="234" t="s">
        <v>328</v>
      </c>
      <c r="E215" s="235" t="s">
        <v>365</v>
      </c>
      <c r="F215" s="236" t="s">
        <v>366</v>
      </c>
      <c r="G215" s="237" t="s">
        <v>143</v>
      </c>
      <c r="H215" s="238">
        <v>14</v>
      </c>
      <c r="I215" s="239"/>
      <c r="J215" s="240">
        <f>ROUND(I215*H215,2)</f>
        <v>0</v>
      </c>
      <c r="K215" s="236" t="s">
        <v>144</v>
      </c>
      <c r="L215" s="241"/>
      <c r="M215" s="242" t="s">
        <v>19</v>
      </c>
      <c r="N215" s="243" t="s">
        <v>45</v>
      </c>
      <c r="O215" s="81"/>
      <c r="P215" s="203">
        <f>O215*H215</f>
        <v>0</v>
      </c>
      <c r="Q215" s="203">
        <v>0</v>
      </c>
      <c r="R215" s="203">
        <f>Q215*H215</f>
        <v>0</v>
      </c>
      <c r="S215" s="203">
        <v>0</v>
      </c>
      <c r="T215" s="204">
        <f>S215*H215</f>
        <v>0</v>
      </c>
      <c r="U215" s="35"/>
      <c r="V215" s="35"/>
      <c r="W215" s="35"/>
      <c r="X215" s="35"/>
      <c r="Y215" s="35"/>
      <c r="Z215" s="35"/>
      <c r="AA215" s="35"/>
      <c r="AB215" s="35"/>
      <c r="AC215" s="35"/>
      <c r="AD215" s="35"/>
      <c r="AE215" s="35"/>
      <c r="AR215" s="205" t="s">
        <v>167</v>
      </c>
      <c r="AT215" s="205" t="s">
        <v>328</v>
      </c>
      <c r="AU215" s="205" t="s">
        <v>74</v>
      </c>
      <c r="AY215" s="14" t="s">
        <v>146</v>
      </c>
      <c r="BE215" s="206">
        <f>IF(N215="základní",J215,0)</f>
        <v>0</v>
      </c>
      <c r="BF215" s="206">
        <f>IF(N215="snížená",J215,0)</f>
        <v>0</v>
      </c>
      <c r="BG215" s="206">
        <f>IF(N215="zákl. přenesená",J215,0)</f>
        <v>0</v>
      </c>
      <c r="BH215" s="206">
        <f>IF(N215="sníž. přenesená",J215,0)</f>
        <v>0</v>
      </c>
      <c r="BI215" s="206">
        <f>IF(N215="nulová",J215,0)</f>
        <v>0</v>
      </c>
      <c r="BJ215" s="14" t="s">
        <v>81</v>
      </c>
      <c r="BK215" s="206">
        <f>ROUND(I215*H215,2)</f>
        <v>0</v>
      </c>
      <c r="BL215" s="14" t="s">
        <v>167</v>
      </c>
      <c r="BM215" s="205" t="s">
        <v>624</v>
      </c>
    </row>
    <row r="216" s="2" customFormat="1">
      <c r="A216" s="35"/>
      <c r="B216" s="36"/>
      <c r="C216" s="37"/>
      <c r="D216" s="207" t="s">
        <v>148</v>
      </c>
      <c r="E216" s="37"/>
      <c r="F216" s="208" t="s">
        <v>366</v>
      </c>
      <c r="G216" s="37"/>
      <c r="H216" s="37"/>
      <c r="I216" s="143"/>
      <c r="J216" s="37"/>
      <c r="K216" s="37"/>
      <c r="L216" s="41"/>
      <c r="M216" s="209"/>
      <c r="N216" s="210"/>
      <c r="O216" s="81"/>
      <c r="P216" s="81"/>
      <c r="Q216" s="81"/>
      <c r="R216" s="81"/>
      <c r="S216" s="81"/>
      <c r="T216" s="82"/>
      <c r="U216" s="35"/>
      <c r="V216" s="35"/>
      <c r="W216" s="35"/>
      <c r="X216" s="35"/>
      <c r="Y216" s="35"/>
      <c r="Z216" s="35"/>
      <c r="AA216" s="35"/>
      <c r="AB216" s="35"/>
      <c r="AC216" s="35"/>
      <c r="AD216" s="35"/>
      <c r="AE216" s="35"/>
      <c r="AT216" s="14" t="s">
        <v>148</v>
      </c>
      <c r="AU216" s="14" t="s">
        <v>74</v>
      </c>
    </row>
    <row r="217" s="2" customFormat="1" ht="21.75" customHeight="1">
      <c r="A217" s="35"/>
      <c r="B217" s="36"/>
      <c r="C217" s="234" t="s">
        <v>625</v>
      </c>
      <c r="D217" s="234" t="s">
        <v>328</v>
      </c>
      <c r="E217" s="235" t="s">
        <v>626</v>
      </c>
      <c r="F217" s="236" t="s">
        <v>627</v>
      </c>
      <c r="G217" s="237" t="s">
        <v>143</v>
      </c>
      <c r="H217" s="238">
        <v>20</v>
      </c>
      <c r="I217" s="239"/>
      <c r="J217" s="240">
        <f>ROUND(I217*H217,2)</f>
        <v>0</v>
      </c>
      <c r="K217" s="236" t="s">
        <v>144</v>
      </c>
      <c r="L217" s="241"/>
      <c r="M217" s="242" t="s">
        <v>19</v>
      </c>
      <c r="N217" s="243" t="s">
        <v>45</v>
      </c>
      <c r="O217" s="81"/>
      <c r="P217" s="203">
        <f>O217*H217</f>
        <v>0</v>
      </c>
      <c r="Q217" s="203">
        <v>0.00063000000000000003</v>
      </c>
      <c r="R217" s="203">
        <f>Q217*H217</f>
        <v>0.0126</v>
      </c>
      <c r="S217" s="203">
        <v>0</v>
      </c>
      <c r="T217" s="204">
        <f>S217*H217</f>
        <v>0</v>
      </c>
      <c r="U217" s="35"/>
      <c r="V217" s="35"/>
      <c r="W217" s="35"/>
      <c r="X217" s="35"/>
      <c r="Y217" s="35"/>
      <c r="Z217" s="35"/>
      <c r="AA217" s="35"/>
      <c r="AB217" s="35"/>
      <c r="AC217" s="35"/>
      <c r="AD217" s="35"/>
      <c r="AE217" s="35"/>
      <c r="AR217" s="205" t="s">
        <v>167</v>
      </c>
      <c r="AT217" s="205" t="s">
        <v>328</v>
      </c>
      <c r="AU217" s="205" t="s">
        <v>74</v>
      </c>
      <c r="AY217" s="14" t="s">
        <v>146</v>
      </c>
      <c r="BE217" s="206">
        <f>IF(N217="základní",J217,0)</f>
        <v>0</v>
      </c>
      <c r="BF217" s="206">
        <f>IF(N217="snížená",J217,0)</f>
        <v>0</v>
      </c>
      <c r="BG217" s="206">
        <f>IF(N217="zákl. přenesená",J217,0)</f>
        <v>0</v>
      </c>
      <c r="BH217" s="206">
        <f>IF(N217="sníž. přenesená",J217,0)</f>
        <v>0</v>
      </c>
      <c r="BI217" s="206">
        <f>IF(N217="nulová",J217,0)</f>
        <v>0</v>
      </c>
      <c r="BJ217" s="14" t="s">
        <v>81</v>
      </c>
      <c r="BK217" s="206">
        <f>ROUND(I217*H217,2)</f>
        <v>0</v>
      </c>
      <c r="BL217" s="14" t="s">
        <v>167</v>
      </c>
      <c r="BM217" s="205" t="s">
        <v>628</v>
      </c>
    </row>
    <row r="218" s="2" customFormat="1">
      <c r="A218" s="35"/>
      <c r="B218" s="36"/>
      <c r="C218" s="37"/>
      <c r="D218" s="207" t="s">
        <v>148</v>
      </c>
      <c r="E218" s="37"/>
      <c r="F218" s="208" t="s">
        <v>627</v>
      </c>
      <c r="G218" s="37"/>
      <c r="H218" s="37"/>
      <c r="I218" s="143"/>
      <c r="J218" s="37"/>
      <c r="K218" s="37"/>
      <c r="L218" s="41"/>
      <c r="M218" s="209"/>
      <c r="N218" s="210"/>
      <c r="O218" s="81"/>
      <c r="P218" s="81"/>
      <c r="Q218" s="81"/>
      <c r="R218" s="81"/>
      <c r="S218" s="81"/>
      <c r="T218" s="82"/>
      <c r="U218" s="35"/>
      <c r="V218" s="35"/>
      <c r="W218" s="35"/>
      <c r="X218" s="35"/>
      <c r="Y218" s="35"/>
      <c r="Z218" s="35"/>
      <c r="AA218" s="35"/>
      <c r="AB218" s="35"/>
      <c r="AC218" s="35"/>
      <c r="AD218" s="35"/>
      <c r="AE218" s="35"/>
      <c r="AT218" s="14" t="s">
        <v>148</v>
      </c>
      <c r="AU218" s="14" t="s">
        <v>74</v>
      </c>
    </row>
    <row r="219" s="2" customFormat="1" ht="21.75" customHeight="1">
      <c r="A219" s="35"/>
      <c r="B219" s="36"/>
      <c r="C219" s="234" t="s">
        <v>629</v>
      </c>
      <c r="D219" s="234" t="s">
        <v>328</v>
      </c>
      <c r="E219" s="235" t="s">
        <v>630</v>
      </c>
      <c r="F219" s="236" t="s">
        <v>631</v>
      </c>
      <c r="G219" s="237" t="s">
        <v>143</v>
      </c>
      <c r="H219" s="238">
        <v>20</v>
      </c>
      <c r="I219" s="239"/>
      <c r="J219" s="240">
        <f>ROUND(I219*H219,2)</f>
        <v>0</v>
      </c>
      <c r="K219" s="236" t="s">
        <v>144</v>
      </c>
      <c r="L219" s="241"/>
      <c r="M219" s="242" t="s">
        <v>19</v>
      </c>
      <c r="N219" s="243" t="s">
        <v>45</v>
      </c>
      <c r="O219" s="81"/>
      <c r="P219" s="203">
        <f>O219*H219</f>
        <v>0</v>
      </c>
      <c r="Q219" s="203">
        <v>8.0000000000000007E-05</v>
      </c>
      <c r="R219" s="203">
        <f>Q219*H219</f>
        <v>0.0016000000000000001</v>
      </c>
      <c r="S219" s="203">
        <v>0</v>
      </c>
      <c r="T219" s="204">
        <f>S219*H219</f>
        <v>0</v>
      </c>
      <c r="U219" s="35"/>
      <c r="V219" s="35"/>
      <c r="W219" s="35"/>
      <c r="X219" s="35"/>
      <c r="Y219" s="35"/>
      <c r="Z219" s="35"/>
      <c r="AA219" s="35"/>
      <c r="AB219" s="35"/>
      <c r="AC219" s="35"/>
      <c r="AD219" s="35"/>
      <c r="AE219" s="35"/>
      <c r="AR219" s="205" t="s">
        <v>167</v>
      </c>
      <c r="AT219" s="205" t="s">
        <v>328</v>
      </c>
      <c r="AU219" s="205" t="s">
        <v>74</v>
      </c>
      <c r="AY219" s="14" t="s">
        <v>146</v>
      </c>
      <c r="BE219" s="206">
        <f>IF(N219="základní",J219,0)</f>
        <v>0</v>
      </c>
      <c r="BF219" s="206">
        <f>IF(N219="snížená",J219,0)</f>
        <v>0</v>
      </c>
      <c r="BG219" s="206">
        <f>IF(N219="zákl. přenesená",J219,0)</f>
        <v>0</v>
      </c>
      <c r="BH219" s="206">
        <f>IF(N219="sníž. přenesená",J219,0)</f>
        <v>0</v>
      </c>
      <c r="BI219" s="206">
        <f>IF(N219="nulová",J219,0)</f>
        <v>0</v>
      </c>
      <c r="BJ219" s="14" t="s">
        <v>81</v>
      </c>
      <c r="BK219" s="206">
        <f>ROUND(I219*H219,2)</f>
        <v>0</v>
      </c>
      <c r="BL219" s="14" t="s">
        <v>167</v>
      </c>
      <c r="BM219" s="205" t="s">
        <v>632</v>
      </c>
    </row>
    <row r="220" s="2" customFormat="1">
      <c r="A220" s="35"/>
      <c r="B220" s="36"/>
      <c r="C220" s="37"/>
      <c r="D220" s="207" t="s">
        <v>148</v>
      </c>
      <c r="E220" s="37"/>
      <c r="F220" s="208" t="s">
        <v>631</v>
      </c>
      <c r="G220" s="37"/>
      <c r="H220" s="37"/>
      <c r="I220" s="143"/>
      <c r="J220" s="37"/>
      <c r="K220" s="37"/>
      <c r="L220" s="41"/>
      <c r="M220" s="209"/>
      <c r="N220" s="210"/>
      <c r="O220" s="81"/>
      <c r="P220" s="81"/>
      <c r="Q220" s="81"/>
      <c r="R220" s="81"/>
      <c r="S220" s="81"/>
      <c r="T220" s="82"/>
      <c r="U220" s="35"/>
      <c r="V220" s="35"/>
      <c r="W220" s="35"/>
      <c r="X220" s="35"/>
      <c r="Y220" s="35"/>
      <c r="Z220" s="35"/>
      <c r="AA220" s="35"/>
      <c r="AB220" s="35"/>
      <c r="AC220" s="35"/>
      <c r="AD220" s="35"/>
      <c r="AE220" s="35"/>
      <c r="AT220" s="14" t="s">
        <v>148</v>
      </c>
      <c r="AU220" s="14" t="s">
        <v>74</v>
      </c>
    </row>
    <row r="221" s="2" customFormat="1">
      <c r="A221" s="35"/>
      <c r="B221" s="36"/>
      <c r="C221" s="37"/>
      <c r="D221" s="207" t="s">
        <v>150</v>
      </c>
      <c r="E221" s="37"/>
      <c r="F221" s="211" t="s">
        <v>633</v>
      </c>
      <c r="G221" s="37"/>
      <c r="H221" s="37"/>
      <c r="I221" s="143"/>
      <c r="J221" s="37"/>
      <c r="K221" s="37"/>
      <c r="L221" s="41"/>
      <c r="M221" s="244"/>
      <c r="N221" s="245"/>
      <c r="O221" s="246"/>
      <c r="P221" s="246"/>
      <c r="Q221" s="246"/>
      <c r="R221" s="246"/>
      <c r="S221" s="246"/>
      <c r="T221" s="247"/>
      <c r="U221" s="35"/>
      <c r="V221" s="35"/>
      <c r="W221" s="35"/>
      <c r="X221" s="35"/>
      <c r="Y221" s="35"/>
      <c r="Z221" s="35"/>
      <c r="AA221" s="35"/>
      <c r="AB221" s="35"/>
      <c r="AC221" s="35"/>
      <c r="AD221" s="35"/>
      <c r="AE221" s="35"/>
      <c r="AT221" s="14" t="s">
        <v>150</v>
      </c>
      <c r="AU221" s="14" t="s">
        <v>74</v>
      </c>
    </row>
    <row r="222" s="2" customFormat="1" ht="6.96" customHeight="1">
      <c r="A222" s="35"/>
      <c r="B222" s="56"/>
      <c r="C222" s="57"/>
      <c r="D222" s="57"/>
      <c r="E222" s="57"/>
      <c r="F222" s="57"/>
      <c r="G222" s="57"/>
      <c r="H222" s="57"/>
      <c r="I222" s="172"/>
      <c r="J222" s="57"/>
      <c r="K222" s="57"/>
      <c r="L222" s="41"/>
      <c r="M222" s="35"/>
      <c r="O222" s="35"/>
      <c r="P222" s="35"/>
      <c r="Q222" s="35"/>
      <c r="R222" s="35"/>
      <c r="S222" s="35"/>
      <c r="T222" s="35"/>
      <c r="U222" s="35"/>
      <c r="V222" s="35"/>
      <c r="W222" s="35"/>
      <c r="X222" s="35"/>
      <c r="Y222" s="35"/>
      <c r="Z222" s="35"/>
      <c r="AA222" s="35"/>
      <c r="AB222" s="35"/>
      <c r="AC222" s="35"/>
      <c r="AD222" s="35"/>
      <c r="AE222" s="35"/>
    </row>
  </sheetData>
  <sheetProtection sheet="1" autoFilter="0" formatColumns="0" formatRows="0" objects="1" scenarios="1" spinCount="100000" saltValue="zzXQzJDPa5HbYMvCNIFNWvB60esfR+m2ki1MWOb1zNj4dclFVkPSqUqAWnI3mct27yTevIVEMQNI4pJhB3/bqQ==" hashValue="uGPwPpUVBONR/eywHxz8W0VIcjcaLpwpFEHWGEiBw56Urtnna7JK9FASXuliPJN75r7R5ic7PT+ocWFrdRzZpg==" algorithmName="SHA-512" password="CC35"/>
  <autoFilter ref="C84:K22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101</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118</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16.5" customHeight="1">
      <c r="B7" s="17"/>
      <c r="E7" s="142" t="str">
        <f>'Rekapitulace stavby'!K6</f>
        <v>Oprava trati v úseku Štědrá - Toužim, Otročín - Bečov</v>
      </c>
      <c r="F7" s="141"/>
      <c r="G7" s="141"/>
      <c r="H7" s="141"/>
      <c r="I7" s="135"/>
      <c r="L7" s="17"/>
    </row>
    <row r="8" hidden="1" s="1" customFormat="1" ht="12" customHeight="1">
      <c r="B8" s="17"/>
      <c r="D8" s="141" t="s">
        <v>119</v>
      </c>
      <c r="I8" s="135"/>
      <c r="L8" s="17"/>
    </row>
    <row r="9" hidden="1" s="2" customFormat="1" ht="16.5" customHeight="1">
      <c r="A9" s="35"/>
      <c r="B9" s="41"/>
      <c r="C9" s="35"/>
      <c r="D9" s="35"/>
      <c r="E9" s="142" t="s">
        <v>484</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121</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634</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12. 3. 2020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37</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38</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39</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40</v>
      </c>
      <c r="E32" s="35"/>
      <c r="F32" s="35"/>
      <c r="G32" s="35"/>
      <c r="H32" s="35"/>
      <c r="I32" s="143"/>
      <c r="J32" s="156">
        <f>ROUND(J85,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42</v>
      </c>
      <c r="G34" s="35"/>
      <c r="H34" s="35"/>
      <c r="I34" s="158" t="s">
        <v>41</v>
      </c>
      <c r="J34" s="157" t="s">
        <v>43</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44</v>
      </c>
      <c r="E35" s="141" t="s">
        <v>45</v>
      </c>
      <c r="F35" s="160">
        <f>ROUND((SUM(BE85:BE121)),  2)</f>
        <v>0</v>
      </c>
      <c r="G35" s="35"/>
      <c r="H35" s="35"/>
      <c r="I35" s="161">
        <v>0.20999999999999999</v>
      </c>
      <c r="J35" s="160">
        <f>ROUND(((SUM(BE85:BE121))*I35),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46</v>
      </c>
      <c r="F36" s="160">
        <f>ROUND((SUM(BF85:BF121)),  2)</f>
        <v>0</v>
      </c>
      <c r="G36" s="35"/>
      <c r="H36" s="35"/>
      <c r="I36" s="161">
        <v>0.14999999999999999</v>
      </c>
      <c r="J36" s="160">
        <f>ROUND(((SUM(BF85:BF121))*I36),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47</v>
      </c>
      <c r="F37" s="160">
        <f>ROUND((SUM(BG85:BG121)),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48</v>
      </c>
      <c r="F38" s="160">
        <f>ROUND((SUM(BH85:BH121)),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49</v>
      </c>
      <c r="F39" s="160">
        <f>ROUND((SUM(BI85:BI121)),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50</v>
      </c>
      <c r="E41" s="164"/>
      <c r="F41" s="164"/>
      <c r="G41" s="165" t="s">
        <v>51</v>
      </c>
      <c r="H41" s="166" t="s">
        <v>52</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123</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16.5" customHeight="1">
      <c r="A50" s="35"/>
      <c r="B50" s="36"/>
      <c r="C50" s="37"/>
      <c r="D50" s="37"/>
      <c r="E50" s="176" t="str">
        <f>E7</f>
        <v>Oprava trati v úseku Štědrá - Toužim, Otročín - Bečov</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119</v>
      </c>
      <c r="D51" s="19"/>
      <c r="E51" s="19"/>
      <c r="F51" s="19"/>
      <c r="G51" s="19"/>
      <c r="H51" s="19"/>
      <c r="I51" s="135"/>
      <c r="J51" s="19"/>
      <c r="K51" s="19"/>
      <c r="L51" s="17"/>
    </row>
    <row r="52" hidden="1" s="2" customFormat="1" ht="16.5" customHeight="1">
      <c r="A52" s="35"/>
      <c r="B52" s="36"/>
      <c r="C52" s="37"/>
      <c r="D52" s="37"/>
      <c r="E52" s="176" t="s">
        <v>484</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121</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A.2.2 - Materiál zajištěný objednatelem - NEOCEŇOVAT</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Štědrá - Toužim, Otročín - Bečov n. T.</v>
      </c>
      <c r="G56" s="37"/>
      <c r="H56" s="37"/>
      <c r="I56" s="146" t="s">
        <v>23</v>
      </c>
      <c r="J56" s="69" t="str">
        <f>IF(J14="","",J14)</f>
        <v>12. 3. 2020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Správa železnic, s.o.; OŘ ÚNL - ST K. Vary</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Monika Roztočilová</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124</v>
      </c>
      <c r="D61" s="178"/>
      <c r="E61" s="178"/>
      <c r="F61" s="178"/>
      <c r="G61" s="178"/>
      <c r="H61" s="178"/>
      <c r="I61" s="179"/>
      <c r="J61" s="180" t="s">
        <v>125</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72</v>
      </c>
      <c r="D63" s="37"/>
      <c r="E63" s="37"/>
      <c r="F63" s="37"/>
      <c r="G63" s="37"/>
      <c r="H63" s="37"/>
      <c r="I63" s="143"/>
      <c r="J63" s="99">
        <f>J85</f>
        <v>0</v>
      </c>
      <c r="K63" s="37"/>
      <c r="L63" s="144"/>
      <c r="S63" s="35"/>
      <c r="T63" s="35"/>
      <c r="U63" s="35"/>
      <c r="V63" s="35"/>
      <c r="W63" s="35"/>
      <c r="X63" s="35"/>
      <c r="Y63" s="35"/>
      <c r="Z63" s="35"/>
      <c r="AA63" s="35"/>
      <c r="AB63" s="35"/>
      <c r="AC63" s="35"/>
      <c r="AD63" s="35"/>
      <c r="AE63" s="35"/>
      <c r="AU63" s="14" t="s">
        <v>126</v>
      </c>
    </row>
    <row r="64" hidden="1" s="2" customFormat="1" ht="21.84" customHeight="1">
      <c r="A64" s="35"/>
      <c r="B64" s="36"/>
      <c r="C64" s="37"/>
      <c r="D64" s="37"/>
      <c r="E64" s="37"/>
      <c r="F64" s="37"/>
      <c r="G64" s="37"/>
      <c r="H64" s="37"/>
      <c r="I64" s="143"/>
      <c r="J64" s="37"/>
      <c r="K64" s="37"/>
      <c r="L64" s="144"/>
      <c r="S64" s="35"/>
      <c r="T64" s="35"/>
      <c r="U64" s="35"/>
      <c r="V64" s="35"/>
      <c r="W64" s="35"/>
      <c r="X64" s="35"/>
      <c r="Y64" s="35"/>
      <c r="Z64" s="35"/>
      <c r="AA64" s="35"/>
      <c r="AB64" s="35"/>
      <c r="AC64" s="35"/>
      <c r="AD64" s="35"/>
      <c r="AE64" s="35"/>
    </row>
    <row r="65" hidden="1" s="2" customFormat="1" ht="6.96" customHeight="1">
      <c r="A65" s="35"/>
      <c r="B65" s="56"/>
      <c r="C65" s="57"/>
      <c r="D65" s="57"/>
      <c r="E65" s="57"/>
      <c r="F65" s="57"/>
      <c r="G65" s="57"/>
      <c r="H65" s="57"/>
      <c r="I65" s="172"/>
      <c r="J65" s="57"/>
      <c r="K65" s="57"/>
      <c r="L65" s="144"/>
      <c r="S65" s="35"/>
      <c r="T65" s="35"/>
      <c r="U65" s="35"/>
      <c r="V65" s="35"/>
      <c r="W65" s="35"/>
      <c r="X65" s="35"/>
      <c r="Y65" s="35"/>
      <c r="Z65" s="35"/>
      <c r="AA65" s="35"/>
      <c r="AB65" s="35"/>
      <c r="AC65" s="35"/>
      <c r="AD65" s="35"/>
      <c r="AE65" s="35"/>
    </row>
    <row r="66" hidden="1"/>
    <row r="67" hidden="1"/>
    <row r="68" hidden="1"/>
    <row r="69" s="2" customFormat="1" ht="6.96" customHeight="1">
      <c r="A69" s="35"/>
      <c r="B69" s="58"/>
      <c r="C69" s="59"/>
      <c r="D69" s="59"/>
      <c r="E69" s="59"/>
      <c r="F69" s="59"/>
      <c r="G69" s="59"/>
      <c r="H69" s="59"/>
      <c r="I69" s="175"/>
      <c r="J69" s="59"/>
      <c r="K69" s="59"/>
      <c r="L69" s="144"/>
      <c r="S69" s="35"/>
      <c r="T69" s="35"/>
      <c r="U69" s="35"/>
      <c r="V69" s="35"/>
      <c r="W69" s="35"/>
      <c r="X69" s="35"/>
      <c r="Y69" s="35"/>
      <c r="Z69" s="35"/>
      <c r="AA69" s="35"/>
      <c r="AB69" s="35"/>
      <c r="AC69" s="35"/>
      <c r="AD69" s="35"/>
      <c r="AE69" s="35"/>
    </row>
    <row r="70" s="2" customFormat="1" ht="24.96" customHeight="1">
      <c r="A70" s="35"/>
      <c r="B70" s="36"/>
      <c r="C70" s="20" t="s">
        <v>127</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16.5" customHeight="1">
      <c r="A73" s="35"/>
      <c r="B73" s="36"/>
      <c r="C73" s="37"/>
      <c r="D73" s="37"/>
      <c r="E73" s="176" t="str">
        <f>E7</f>
        <v>Oprava trati v úseku Štědrá - Toužim, Otročín - Bečov</v>
      </c>
      <c r="F73" s="29"/>
      <c r="G73" s="29"/>
      <c r="H73" s="29"/>
      <c r="I73" s="143"/>
      <c r="J73" s="37"/>
      <c r="K73" s="37"/>
      <c r="L73" s="144"/>
      <c r="S73" s="35"/>
      <c r="T73" s="35"/>
      <c r="U73" s="35"/>
      <c r="V73" s="35"/>
      <c r="W73" s="35"/>
      <c r="X73" s="35"/>
      <c r="Y73" s="35"/>
      <c r="Z73" s="35"/>
      <c r="AA73" s="35"/>
      <c r="AB73" s="35"/>
      <c r="AC73" s="35"/>
      <c r="AD73" s="35"/>
      <c r="AE73" s="35"/>
    </row>
    <row r="74" s="1" customFormat="1" ht="12" customHeight="1">
      <c r="B74" s="18"/>
      <c r="C74" s="29" t="s">
        <v>119</v>
      </c>
      <c r="D74" s="19"/>
      <c r="E74" s="19"/>
      <c r="F74" s="19"/>
      <c r="G74" s="19"/>
      <c r="H74" s="19"/>
      <c r="I74" s="135"/>
      <c r="J74" s="19"/>
      <c r="K74" s="19"/>
      <c r="L74" s="17"/>
    </row>
    <row r="75" s="2" customFormat="1" ht="16.5" customHeight="1">
      <c r="A75" s="35"/>
      <c r="B75" s="36"/>
      <c r="C75" s="37"/>
      <c r="D75" s="37"/>
      <c r="E75" s="176" t="s">
        <v>484</v>
      </c>
      <c r="F75" s="37"/>
      <c r="G75" s="37"/>
      <c r="H75" s="37"/>
      <c r="I75" s="143"/>
      <c r="J75" s="37"/>
      <c r="K75" s="37"/>
      <c r="L75" s="144"/>
      <c r="S75" s="35"/>
      <c r="T75" s="35"/>
      <c r="U75" s="35"/>
      <c r="V75" s="35"/>
      <c r="W75" s="35"/>
      <c r="X75" s="35"/>
      <c r="Y75" s="35"/>
      <c r="Z75" s="35"/>
      <c r="AA75" s="35"/>
      <c r="AB75" s="35"/>
      <c r="AC75" s="35"/>
      <c r="AD75" s="35"/>
      <c r="AE75" s="35"/>
    </row>
    <row r="76" s="2" customFormat="1" ht="12" customHeight="1">
      <c r="A76" s="35"/>
      <c r="B76" s="36"/>
      <c r="C76" s="29" t="s">
        <v>121</v>
      </c>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16.5" customHeight="1">
      <c r="A77" s="35"/>
      <c r="B77" s="36"/>
      <c r="C77" s="37"/>
      <c r="D77" s="37"/>
      <c r="E77" s="66" t="str">
        <f>E11</f>
        <v>A.2.2 - Materiál zajištěný objednatelem - NEOCEŇOVAT</v>
      </c>
      <c r="F77" s="37"/>
      <c r="G77" s="37"/>
      <c r="H77" s="37"/>
      <c r="I77" s="143"/>
      <c r="J77" s="37"/>
      <c r="K77" s="37"/>
      <c r="L77" s="144"/>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143"/>
      <c r="J78" s="37"/>
      <c r="K78" s="37"/>
      <c r="L78" s="144"/>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Štědrá - Toužim, Otročín - Bečov n. T.</v>
      </c>
      <c r="G79" s="37"/>
      <c r="H79" s="37"/>
      <c r="I79" s="146" t="s">
        <v>23</v>
      </c>
      <c r="J79" s="69" t="str">
        <f>IF(J14="","",J14)</f>
        <v>12. 3. 2020</v>
      </c>
      <c r="K79" s="37"/>
      <c r="L79" s="14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OŘ ÚNL - ST K. Vary</v>
      </c>
      <c r="G81" s="37"/>
      <c r="H81" s="37"/>
      <c r="I81" s="146" t="s">
        <v>33</v>
      </c>
      <c r="J81" s="33" t="str">
        <f>E23</f>
        <v xml:space="preserve"> </v>
      </c>
      <c r="K81" s="37"/>
      <c r="L81" s="144"/>
      <c r="S81" s="35"/>
      <c r="T81" s="35"/>
      <c r="U81" s="35"/>
      <c r="V81" s="35"/>
      <c r="W81" s="35"/>
      <c r="X81" s="35"/>
      <c r="Y81" s="35"/>
      <c r="Z81" s="35"/>
      <c r="AA81" s="35"/>
      <c r="AB81" s="35"/>
      <c r="AC81" s="35"/>
      <c r="AD81" s="35"/>
      <c r="AE81" s="35"/>
    </row>
    <row r="82" s="2" customFormat="1" ht="15.15" customHeight="1">
      <c r="A82" s="35"/>
      <c r="B82" s="36"/>
      <c r="C82" s="29" t="s">
        <v>31</v>
      </c>
      <c r="D82" s="37"/>
      <c r="E82" s="37"/>
      <c r="F82" s="24" t="str">
        <f>IF(E20="","",E20)</f>
        <v>Vyplň údaj</v>
      </c>
      <c r="G82" s="37"/>
      <c r="H82" s="37"/>
      <c r="I82" s="146" t="s">
        <v>36</v>
      </c>
      <c r="J82" s="33" t="str">
        <f>E26</f>
        <v>Monika Roztočilová</v>
      </c>
      <c r="K82" s="37"/>
      <c r="L82" s="144"/>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143"/>
      <c r="J83" s="37"/>
      <c r="K83" s="37"/>
      <c r="L83" s="144"/>
      <c r="S83" s="35"/>
      <c r="T83" s="35"/>
      <c r="U83" s="35"/>
      <c r="V83" s="35"/>
      <c r="W83" s="35"/>
      <c r="X83" s="35"/>
      <c r="Y83" s="35"/>
      <c r="Z83" s="35"/>
      <c r="AA83" s="35"/>
      <c r="AB83" s="35"/>
      <c r="AC83" s="35"/>
      <c r="AD83" s="35"/>
      <c r="AE83" s="35"/>
    </row>
    <row r="84" s="9" customFormat="1" ht="29.28" customHeight="1">
      <c r="A84" s="182"/>
      <c r="B84" s="183"/>
      <c r="C84" s="184" t="s">
        <v>128</v>
      </c>
      <c r="D84" s="185" t="s">
        <v>59</v>
      </c>
      <c r="E84" s="185" t="s">
        <v>55</v>
      </c>
      <c r="F84" s="185" t="s">
        <v>56</v>
      </c>
      <c r="G84" s="185" t="s">
        <v>129</v>
      </c>
      <c r="H84" s="185" t="s">
        <v>130</v>
      </c>
      <c r="I84" s="186" t="s">
        <v>131</v>
      </c>
      <c r="J84" s="185" t="s">
        <v>125</v>
      </c>
      <c r="K84" s="187" t="s">
        <v>132</v>
      </c>
      <c r="L84" s="188"/>
      <c r="M84" s="89" t="s">
        <v>19</v>
      </c>
      <c r="N84" s="90" t="s">
        <v>44</v>
      </c>
      <c r="O84" s="90" t="s">
        <v>133</v>
      </c>
      <c r="P84" s="90" t="s">
        <v>134</v>
      </c>
      <c r="Q84" s="90" t="s">
        <v>135</v>
      </c>
      <c r="R84" s="90" t="s">
        <v>136</v>
      </c>
      <c r="S84" s="90" t="s">
        <v>137</v>
      </c>
      <c r="T84" s="91" t="s">
        <v>138</v>
      </c>
      <c r="U84" s="182"/>
      <c r="V84" s="182"/>
      <c r="W84" s="182"/>
      <c r="X84" s="182"/>
      <c r="Y84" s="182"/>
      <c r="Z84" s="182"/>
      <c r="AA84" s="182"/>
      <c r="AB84" s="182"/>
      <c r="AC84" s="182"/>
      <c r="AD84" s="182"/>
      <c r="AE84" s="182"/>
    </row>
    <row r="85" s="2" customFormat="1" ht="22.8" customHeight="1">
      <c r="A85" s="35"/>
      <c r="B85" s="36"/>
      <c r="C85" s="96" t="s">
        <v>139</v>
      </c>
      <c r="D85" s="37"/>
      <c r="E85" s="37"/>
      <c r="F85" s="37"/>
      <c r="G85" s="37"/>
      <c r="H85" s="37"/>
      <c r="I85" s="143"/>
      <c r="J85" s="189">
        <f>BK85</f>
        <v>0</v>
      </c>
      <c r="K85" s="37"/>
      <c r="L85" s="41"/>
      <c r="M85" s="92"/>
      <c r="N85" s="190"/>
      <c r="O85" s="93"/>
      <c r="P85" s="191">
        <f>SUM(P86:P121)</f>
        <v>0</v>
      </c>
      <c r="Q85" s="93"/>
      <c r="R85" s="191">
        <f>SUM(R86:R121)</f>
        <v>7.3311100000000007</v>
      </c>
      <c r="S85" s="93"/>
      <c r="T85" s="192">
        <f>SUM(T86:T121)</f>
        <v>0</v>
      </c>
      <c r="U85" s="35"/>
      <c r="V85" s="35"/>
      <c r="W85" s="35"/>
      <c r="X85" s="35"/>
      <c r="Y85" s="35"/>
      <c r="Z85" s="35"/>
      <c r="AA85" s="35"/>
      <c r="AB85" s="35"/>
      <c r="AC85" s="35"/>
      <c r="AD85" s="35"/>
      <c r="AE85" s="35"/>
      <c r="AT85" s="14" t="s">
        <v>73</v>
      </c>
      <c r="AU85" s="14" t="s">
        <v>126</v>
      </c>
      <c r="BK85" s="193">
        <f>SUM(BK86:BK121)</f>
        <v>0</v>
      </c>
    </row>
    <row r="86" s="2" customFormat="1" ht="21.75" customHeight="1">
      <c r="A86" s="35"/>
      <c r="B86" s="36"/>
      <c r="C86" s="234" t="s">
        <v>81</v>
      </c>
      <c r="D86" s="234" t="s">
        <v>328</v>
      </c>
      <c r="E86" s="235" t="s">
        <v>369</v>
      </c>
      <c r="F86" s="236" t="s">
        <v>370</v>
      </c>
      <c r="G86" s="237" t="s">
        <v>143</v>
      </c>
      <c r="H86" s="238">
        <v>10</v>
      </c>
      <c r="I86" s="239"/>
      <c r="J86" s="240">
        <f>ROUND(I86*H86,2)</f>
        <v>0</v>
      </c>
      <c r="K86" s="236" t="s">
        <v>144</v>
      </c>
      <c r="L86" s="241"/>
      <c r="M86" s="242" t="s">
        <v>19</v>
      </c>
      <c r="N86" s="243" t="s">
        <v>45</v>
      </c>
      <c r="O86" s="81"/>
      <c r="P86" s="203">
        <f>O86*H86</f>
        <v>0</v>
      </c>
      <c r="Q86" s="203">
        <v>0.097000000000000003</v>
      </c>
      <c r="R86" s="203">
        <f>Q86*H86</f>
        <v>0.96999999999999997</v>
      </c>
      <c r="S86" s="203">
        <v>0</v>
      </c>
      <c r="T86" s="204">
        <f>S86*H86</f>
        <v>0</v>
      </c>
      <c r="U86" s="35"/>
      <c r="V86" s="35"/>
      <c r="W86" s="35"/>
      <c r="X86" s="35"/>
      <c r="Y86" s="35"/>
      <c r="Z86" s="35"/>
      <c r="AA86" s="35"/>
      <c r="AB86" s="35"/>
      <c r="AC86" s="35"/>
      <c r="AD86" s="35"/>
      <c r="AE86" s="35"/>
      <c r="AR86" s="205" t="s">
        <v>167</v>
      </c>
      <c r="AT86" s="205" t="s">
        <v>328</v>
      </c>
      <c r="AU86" s="205" t="s">
        <v>74</v>
      </c>
      <c r="AY86" s="14" t="s">
        <v>146</v>
      </c>
      <c r="BE86" s="206">
        <f>IF(N86="základní",J86,0)</f>
        <v>0</v>
      </c>
      <c r="BF86" s="206">
        <f>IF(N86="snížená",J86,0)</f>
        <v>0</v>
      </c>
      <c r="BG86" s="206">
        <f>IF(N86="zákl. přenesená",J86,0)</f>
        <v>0</v>
      </c>
      <c r="BH86" s="206">
        <f>IF(N86="sníž. přenesená",J86,0)</f>
        <v>0</v>
      </c>
      <c r="BI86" s="206">
        <f>IF(N86="nulová",J86,0)</f>
        <v>0</v>
      </c>
      <c r="BJ86" s="14" t="s">
        <v>81</v>
      </c>
      <c r="BK86" s="206">
        <f>ROUND(I86*H86,2)</f>
        <v>0</v>
      </c>
      <c r="BL86" s="14" t="s">
        <v>167</v>
      </c>
      <c r="BM86" s="205" t="s">
        <v>635</v>
      </c>
    </row>
    <row r="87" s="2" customFormat="1">
      <c r="A87" s="35"/>
      <c r="B87" s="36"/>
      <c r="C87" s="37"/>
      <c r="D87" s="207" t="s">
        <v>148</v>
      </c>
      <c r="E87" s="37"/>
      <c r="F87" s="208" t="s">
        <v>370</v>
      </c>
      <c r="G87" s="37"/>
      <c r="H87" s="37"/>
      <c r="I87" s="143"/>
      <c r="J87" s="37"/>
      <c r="K87" s="37"/>
      <c r="L87" s="41"/>
      <c r="M87" s="209"/>
      <c r="N87" s="210"/>
      <c r="O87" s="81"/>
      <c r="P87" s="81"/>
      <c r="Q87" s="81"/>
      <c r="R87" s="81"/>
      <c r="S87" s="81"/>
      <c r="T87" s="82"/>
      <c r="U87" s="35"/>
      <c r="V87" s="35"/>
      <c r="W87" s="35"/>
      <c r="X87" s="35"/>
      <c r="Y87" s="35"/>
      <c r="Z87" s="35"/>
      <c r="AA87" s="35"/>
      <c r="AB87" s="35"/>
      <c r="AC87" s="35"/>
      <c r="AD87" s="35"/>
      <c r="AE87" s="35"/>
      <c r="AT87" s="14" t="s">
        <v>148</v>
      </c>
      <c r="AU87" s="14" t="s">
        <v>74</v>
      </c>
    </row>
    <row r="88" s="2" customFormat="1" ht="21.75" customHeight="1">
      <c r="A88" s="35"/>
      <c r="B88" s="36"/>
      <c r="C88" s="234" t="s">
        <v>83</v>
      </c>
      <c r="D88" s="234" t="s">
        <v>328</v>
      </c>
      <c r="E88" s="235" t="s">
        <v>636</v>
      </c>
      <c r="F88" s="236" t="s">
        <v>637</v>
      </c>
      <c r="G88" s="237" t="s">
        <v>143</v>
      </c>
      <c r="H88" s="238">
        <v>359</v>
      </c>
      <c r="I88" s="239"/>
      <c r="J88" s="240">
        <f>ROUND(I88*H88,2)</f>
        <v>0</v>
      </c>
      <c r="K88" s="236" t="s">
        <v>144</v>
      </c>
      <c r="L88" s="241"/>
      <c r="M88" s="242" t="s">
        <v>19</v>
      </c>
      <c r="N88" s="243" t="s">
        <v>45</v>
      </c>
      <c r="O88" s="81"/>
      <c r="P88" s="203">
        <f>O88*H88</f>
        <v>0</v>
      </c>
      <c r="Q88" s="203">
        <v>0</v>
      </c>
      <c r="R88" s="203">
        <f>Q88*H88</f>
        <v>0</v>
      </c>
      <c r="S88" s="203">
        <v>0</v>
      </c>
      <c r="T88" s="204">
        <f>S88*H88</f>
        <v>0</v>
      </c>
      <c r="U88" s="35"/>
      <c r="V88" s="35"/>
      <c r="W88" s="35"/>
      <c r="X88" s="35"/>
      <c r="Y88" s="35"/>
      <c r="Z88" s="35"/>
      <c r="AA88" s="35"/>
      <c r="AB88" s="35"/>
      <c r="AC88" s="35"/>
      <c r="AD88" s="35"/>
      <c r="AE88" s="35"/>
      <c r="AR88" s="205" t="s">
        <v>167</v>
      </c>
      <c r="AT88" s="205" t="s">
        <v>328</v>
      </c>
      <c r="AU88" s="205" t="s">
        <v>74</v>
      </c>
      <c r="AY88" s="14" t="s">
        <v>146</v>
      </c>
      <c r="BE88" s="206">
        <f>IF(N88="základní",J88,0)</f>
        <v>0</v>
      </c>
      <c r="BF88" s="206">
        <f>IF(N88="snížená",J88,0)</f>
        <v>0</v>
      </c>
      <c r="BG88" s="206">
        <f>IF(N88="zákl. přenesená",J88,0)</f>
        <v>0</v>
      </c>
      <c r="BH88" s="206">
        <f>IF(N88="sníž. přenesená",J88,0)</f>
        <v>0</v>
      </c>
      <c r="BI88" s="206">
        <f>IF(N88="nulová",J88,0)</f>
        <v>0</v>
      </c>
      <c r="BJ88" s="14" t="s">
        <v>81</v>
      </c>
      <c r="BK88" s="206">
        <f>ROUND(I88*H88,2)</f>
        <v>0</v>
      </c>
      <c r="BL88" s="14" t="s">
        <v>167</v>
      </c>
      <c r="BM88" s="205" t="s">
        <v>638</v>
      </c>
    </row>
    <row r="89" s="2" customFormat="1">
      <c r="A89" s="35"/>
      <c r="B89" s="36"/>
      <c r="C89" s="37"/>
      <c r="D89" s="207" t="s">
        <v>148</v>
      </c>
      <c r="E89" s="37"/>
      <c r="F89" s="208" t="s">
        <v>637</v>
      </c>
      <c r="G89" s="37"/>
      <c r="H89" s="37"/>
      <c r="I89" s="143"/>
      <c r="J89" s="37"/>
      <c r="K89" s="37"/>
      <c r="L89" s="41"/>
      <c r="M89" s="209"/>
      <c r="N89" s="210"/>
      <c r="O89" s="81"/>
      <c r="P89" s="81"/>
      <c r="Q89" s="81"/>
      <c r="R89" s="81"/>
      <c r="S89" s="81"/>
      <c r="T89" s="82"/>
      <c r="U89" s="35"/>
      <c r="V89" s="35"/>
      <c r="W89" s="35"/>
      <c r="X89" s="35"/>
      <c r="Y89" s="35"/>
      <c r="Z89" s="35"/>
      <c r="AA89" s="35"/>
      <c r="AB89" s="35"/>
      <c r="AC89" s="35"/>
      <c r="AD89" s="35"/>
      <c r="AE89" s="35"/>
      <c r="AT89" s="14" t="s">
        <v>148</v>
      </c>
      <c r="AU89" s="14" t="s">
        <v>74</v>
      </c>
    </row>
    <row r="90" s="2" customFormat="1" ht="21.75" customHeight="1">
      <c r="A90" s="35"/>
      <c r="B90" s="36"/>
      <c r="C90" s="234" t="s">
        <v>157</v>
      </c>
      <c r="D90" s="234" t="s">
        <v>328</v>
      </c>
      <c r="E90" s="235" t="s">
        <v>639</v>
      </c>
      <c r="F90" s="236" t="s">
        <v>640</v>
      </c>
      <c r="G90" s="237" t="s">
        <v>143</v>
      </c>
      <c r="H90" s="238">
        <v>441</v>
      </c>
      <c r="I90" s="239"/>
      <c r="J90" s="240">
        <f>ROUND(I90*H90,2)</f>
        <v>0</v>
      </c>
      <c r="K90" s="236" t="s">
        <v>144</v>
      </c>
      <c r="L90" s="241"/>
      <c r="M90" s="242" t="s">
        <v>19</v>
      </c>
      <c r="N90" s="243" t="s">
        <v>45</v>
      </c>
      <c r="O90" s="81"/>
      <c r="P90" s="203">
        <f>O90*H90</f>
        <v>0</v>
      </c>
      <c r="Q90" s="203">
        <v>0</v>
      </c>
      <c r="R90" s="203">
        <f>Q90*H90</f>
        <v>0</v>
      </c>
      <c r="S90" s="203">
        <v>0</v>
      </c>
      <c r="T90" s="204">
        <f>S90*H90</f>
        <v>0</v>
      </c>
      <c r="U90" s="35"/>
      <c r="V90" s="35"/>
      <c r="W90" s="35"/>
      <c r="X90" s="35"/>
      <c r="Y90" s="35"/>
      <c r="Z90" s="35"/>
      <c r="AA90" s="35"/>
      <c r="AB90" s="35"/>
      <c r="AC90" s="35"/>
      <c r="AD90" s="35"/>
      <c r="AE90" s="35"/>
      <c r="AR90" s="205" t="s">
        <v>167</v>
      </c>
      <c r="AT90" s="205" t="s">
        <v>328</v>
      </c>
      <c r="AU90" s="205" t="s">
        <v>74</v>
      </c>
      <c r="AY90" s="14" t="s">
        <v>146</v>
      </c>
      <c r="BE90" s="206">
        <f>IF(N90="základní",J90,0)</f>
        <v>0</v>
      </c>
      <c r="BF90" s="206">
        <f>IF(N90="snížená",J90,0)</f>
        <v>0</v>
      </c>
      <c r="BG90" s="206">
        <f>IF(N90="zákl. přenesená",J90,0)</f>
        <v>0</v>
      </c>
      <c r="BH90" s="206">
        <f>IF(N90="sníž. přenesená",J90,0)</f>
        <v>0</v>
      </c>
      <c r="BI90" s="206">
        <f>IF(N90="nulová",J90,0)</f>
        <v>0</v>
      </c>
      <c r="BJ90" s="14" t="s">
        <v>81</v>
      </c>
      <c r="BK90" s="206">
        <f>ROUND(I90*H90,2)</f>
        <v>0</v>
      </c>
      <c r="BL90" s="14" t="s">
        <v>167</v>
      </c>
      <c r="BM90" s="205" t="s">
        <v>641</v>
      </c>
    </row>
    <row r="91" s="2" customFormat="1">
      <c r="A91" s="35"/>
      <c r="B91" s="36"/>
      <c r="C91" s="37"/>
      <c r="D91" s="207" t="s">
        <v>148</v>
      </c>
      <c r="E91" s="37"/>
      <c r="F91" s="208" t="s">
        <v>640</v>
      </c>
      <c r="G91" s="37"/>
      <c r="H91" s="37"/>
      <c r="I91" s="143"/>
      <c r="J91" s="37"/>
      <c r="K91" s="37"/>
      <c r="L91" s="41"/>
      <c r="M91" s="209"/>
      <c r="N91" s="210"/>
      <c r="O91" s="81"/>
      <c r="P91" s="81"/>
      <c r="Q91" s="81"/>
      <c r="R91" s="81"/>
      <c r="S91" s="81"/>
      <c r="T91" s="82"/>
      <c r="U91" s="35"/>
      <c r="V91" s="35"/>
      <c r="W91" s="35"/>
      <c r="X91" s="35"/>
      <c r="Y91" s="35"/>
      <c r="Z91" s="35"/>
      <c r="AA91" s="35"/>
      <c r="AB91" s="35"/>
      <c r="AC91" s="35"/>
      <c r="AD91" s="35"/>
      <c r="AE91" s="35"/>
      <c r="AT91" s="14" t="s">
        <v>148</v>
      </c>
      <c r="AU91" s="14" t="s">
        <v>74</v>
      </c>
    </row>
    <row r="92" s="2" customFormat="1" ht="21.75" customHeight="1">
      <c r="A92" s="35"/>
      <c r="B92" s="36"/>
      <c r="C92" s="234" t="s">
        <v>145</v>
      </c>
      <c r="D92" s="234" t="s">
        <v>328</v>
      </c>
      <c r="E92" s="235" t="s">
        <v>375</v>
      </c>
      <c r="F92" s="236" t="s">
        <v>376</v>
      </c>
      <c r="G92" s="237" t="s">
        <v>205</v>
      </c>
      <c r="H92" s="238">
        <v>192</v>
      </c>
      <c r="I92" s="239"/>
      <c r="J92" s="240">
        <f>ROUND(I92*H92,2)</f>
        <v>0</v>
      </c>
      <c r="K92" s="236" t="s">
        <v>144</v>
      </c>
      <c r="L92" s="241"/>
      <c r="M92" s="242" t="s">
        <v>19</v>
      </c>
      <c r="N92" s="243" t="s">
        <v>45</v>
      </c>
      <c r="O92" s="81"/>
      <c r="P92" s="203">
        <f>O92*H92</f>
        <v>0</v>
      </c>
      <c r="Q92" s="203">
        <v>0</v>
      </c>
      <c r="R92" s="203">
        <f>Q92*H92</f>
        <v>0</v>
      </c>
      <c r="S92" s="203">
        <v>0</v>
      </c>
      <c r="T92" s="204">
        <f>S92*H92</f>
        <v>0</v>
      </c>
      <c r="U92" s="35"/>
      <c r="V92" s="35"/>
      <c r="W92" s="35"/>
      <c r="X92" s="35"/>
      <c r="Y92" s="35"/>
      <c r="Z92" s="35"/>
      <c r="AA92" s="35"/>
      <c r="AB92" s="35"/>
      <c r="AC92" s="35"/>
      <c r="AD92" s="35"/>
      <c r="AE92" s="35"/>
      <c r="AR92" s="205" t="s">
        <v>167</v>
      </c>
      <c r="AT92" s="205" t="s">
        <v>328</v>
      </c>
      <c r="AU92" s="205" t="s">
        <v>74</v>
      </c>
      <c r="AY92" s="14" t="s">
        <v>146</v>
      </c>
      <c r="BE92" s="206">
        <f>IF(N92="základní",J92,0)</f>
        <v>0</v>
      </c>
      <c r="BF92" s="206">
        <f>IF(N92="snížená",J92,0)</f>
        <v>0</v>
      </c>
      <c r="BG92" s="206">
        <f>IF(N92="zákl. přenesená",J92,0)</f>
        <v>0</v>
      </c>
      <c r="BH92" s="206">
        <f>IF(N92="sníž. přenesená",J92,0)</f>
        <v>0</v>
      </c>
      <c r="BI92" s="206">
        <f>IF(N92="nulová",J92,0)</f>
        <v>0</v>
      </c>
      <c r="BJ92" s="14" t="s">
        <v>81</v>
      </c>
      <c r="BK92" s="206">
        <f>ROUND(I92*H92,2)</f>
        <v>0</v>
      </c>
      <c r="BL92" s="14" t="s">
        <v>167</v>
      </c>
      <c r="BM92" s="205" t="s">
        <v>642</v>
      </c>
    </row>
    <row r="93" s="2" customFormat="1">
      <c r="A93" s="35"/>
      <c r="B93" s="36"/>
      <c r="C93" s="37"/>
      <c r="D93" s="207" t="s">
        <v>148</v>
      </c>
      <c r="E93" s="37"/>
      <c r="F93" s="208" t="s">
        <v>376</v>
      </c>
      <c r="G93" s="37"/>
      <c r="H93" s="37"/>
      <c r="I93" s="143"/>
      <c r="J93" s="37"/>
      <c r="K93" s="37"/>
      <c r="L93" s="41"/>
      <c r="M93" s="209"/>
      <c r="N93" s="210"/>
      <c r="O93" s="81"/>
      <c r="P93" s="81"/>
      <c r="Q93" s="81"/>
      <c r="R93" s="81"/>
      <c r="S93" s="81"/>
      <c r="T93" s="82"/>
      <c r="U93" s="35"/>
      <c r="V93" s="35"/>
      <c r="W93" s="35"/>
      <c r="X93" s="35"/>
      <c r="Y93" s="35"/>
      <c r="Z93" s="35"/>
      <c r="AA93" s="35"/>
      <c r="AB93" s="35"/>
      <c r="AC93" s="35"/>
      <c r="AD93" s="35"/>
      <c r="AE93" s="35"/>
      <c r="AT93" s="14" t="s">
        <v>148</v>
      </c>
      <c r="AU93" s="14" t="s">
        <v>74</v>
      </c>
    </row>
    <row r="94" s="2" customFormat="1" ht="21.75" customHeight="1">
      <c r="A94" s="35"/>
      <c r="B94" s="36"/>
      <c r="C94" s="234" t="s">
        <v>170</v>
      </c>
      <c r="D94" s="234" t="s">
        <v>328</v>
      </c>
      <c r="E94" s="235" t="s">
        <v>381</v>
      </c>
      <c r="F94" s="236" t="s">
        <v>382</v>
      </c>
      <c r="G94" s="237" t="s">
        <v>143</v>
      </c>
      <c r="H94" s="238">
        <v>80</v>
      </c>
      <c r="I94" s="239"/>
      <c r="J94" s="240">
        <f>ROUND(I94*H94,2)</f>
        <v>0</v>
      </c>
      <c r="K94" s="236" t="s">
        <v>144</v>
      </c>
      <c r="L94" s="241"/>
      <c r="M94" s="242" t="s">
        <v>19</v>
      </c>
      <c r="N94" s="243" t="s">
        <v>45</v>
      </c>
      <c r="O94" s="81"/>
      <c r="P94" s="203">
        <f>O94*H94</f>
        <v>0</v>
      </c>
      <c r="Q94" s="203">
        <v>0.00051999999999999995</v>
      </c>
      <c r="R94" s="203">
        <f>Q94*H94</f>
        <v>0.041599999999999998</v>
      </c>
      <c r="S94" s="203">
        <v>0</v>
      </c>
      <c r="T94" s="204">
        <f>S94*H94</f>
        <v>0</v>
      </c>
      <c r="U94" s="35"/>
      <c r="V94" s="35"/>
      <c r="W94" s="35"/>
      <c r="X94" s="35"/>
      <c r="Y94" s="35"/>
      <c r="Z94" s="35"/>
      <c r="AA94" s="35"/>
      <c r="AB94" s="35"/>
      <c r="AC94" s="35"/>
      <c r="AD94" s="35"/>
      <c r="AE94" s="35"/>
      <c r="AR94" s="205" t="s">
        <v>167</v>
      </c>
      <c r="AT94" s="205" t="s">
        <v>328</v>
      </c>
      <c r="AU94" s="205" t="s">
        <v>74</v>
      </c>
      <c r="AY94" s="14" t="s">
        <v>146</v>
      </c>
      <c r="BE94" s="206">
        <f>IF(N94="základní",J94,0)</f>
        <v>0</v>
      </c>
      <c r="BF94" s="206">
        <f>IF(N94="snížená",J94,0)</f>
        <v>0</v>
      </c>
      <c r="BG94" s="206">
        <f>IF(N94="zákl. přenesená",J94,0)</f>
        <v>0</v>
      </c>
      <c r="BH94" s="206">
        <f>IF(N94="sníž. přenesená",J94,0)</f>
        <v>0</v>
      </c>
      <c r="BI94" s="206">
        <f>IF(N94="nulová",J94,0)</f>
        <v>0</v>
      </c>
      <c r="BJ94" s="14" t="s">
        <v>81</v>
      </c>
      <c r="BK94" s="206">
        <f>ROUND(I94*H94,2)</f>
        <v>0</v>
      </c>
      <c r="BL94" s="14" t="s">
        <v>167</v>
      </c>
      <c r="BM94" s="205" t="s">
        <v>643</v>
      </c>
    </row>
    <row r="95" s="2" customFormat="1">
      <c r="A95" s="35"/>
      <c r="B95" s="36"/>
      <c r="C95" s="37"/>
      <c r="D95" s="207" t="s">
        <v>148</v>
      </c>
      <c r="E95" s="37"/>
      <c r="F95" s="208" t="s">
        <v>382</v>
      </c>
      <c r="G95" s="37"/>
      <c r="H95" s="37"/>
      <c r="I95" s="143"/>
      <c r="J95" s="37"/>
      <c r="K95" s="37"/>
      <c r="L95" s="41"/>
      <c r="M95" s="209"/>
      <c r="N95" s="210"/>
      <c r="O95" s="81"/>
      <c r="P95" s="81"/>
      <c r="Q95" s="81"/>
      <c r="R95" s="81"/>
      <c r="S95" s="81"/>
      <c r="T95" s="82"/>
      <c r="U95" s="35"/>
      <c r="V95" s="35"/>
      <c r="W95" s="35"/>
      <c r="X95" s="35"/>
      <c r="Y95" s="35"/>
      <c r="Z95" s="35"/>
      <c r="AA95" s="35"/>
      <c r="AB95" s="35"/>
      <c r="AC95" s="35"/>
      <c r="AD95" s="35"/>
      <c r="AE95" s="35"/>
      <c r="AT95" s="14" t="s">
        <v>148</v>
      </c>
      <c r="AU95" s="14" t="s">
        <v>74</v>
      </c>
    </row>
    <row r="96" s="2" customFormat="1" ht="21.75" customHeight="1">
      <c r="A96" s="35"/>
      <c r="B96" s="36"/>
      <c r="C96" s="234" t="s">
        <v>175</v>
      </c>
      <c r="D96" s="234" t="s">
        <v>328</v>
      </c>
      <c r="E96" s="235" t="s">
        <v>384</v>
      </c>
      <c r="F96" s="236" t="s">
        <v>385</v>
      </c>
      <c r="G96" s="237" t="s">
        <v>143</v>
      </c>
      <c r="H96" s="238">
        <v>100</v>
      </c>
      <c r="I96" s="239"/>
      <c r="J96" s="240">
        <f>ROUND(I96*H96,2)</f>
        <v>0</v>
      </c>
      <c r="K96" s="236" t="s">
        <v>144</v>
      </c>
      <c r="L96" s="241"/>
      <c r="M96" s="242" t="s">
        <v>19</v>
      </c>
      <c r="N96" s="243" t="s">
        <v>45</v>
      </c>
      <c r="O96" s="81"/>
      <c r="P96" s="203">
        <f>O96*H96</f>
        <v>0</v>
      </c>
      <c r="Q96" s="203">
        <v>9.0000000000000006E-05</v>
      </c>
      <c r="R96" s="203">
        <f>Q96*H96</f>
        <v>0.0090000000000000011</v>
      </c>
      <c r="S96" s="203">
        <v>0</v>
      </c>
      <c r="T96" s="204">
        <f>S96*H96</f>
        <v>0</v>
      </c>
      <c r="U96" s="35"/>
      <c r="V96" s="35"/>
      <c r="W96" s="35"/>
      <c r="X96" s="35"/>
      <c r="Y96" s="35"/>
      <c r="Z96" s="35"/>
      <c r="AA96" s="35"/>
      <c r="AB96" s="35"/>
      <c r="AC96" s="35"/>
      <c r="AD96" s="35"/>
      <c r="AE96" s="35"/>
      <c r="AR96" s="205" t="s">
        <v>167</v>
      </c>
      <c r="AT96" s="205" t="s">
        <v>328</v>
      </c>
      <c r="AU96" s="205" t="s">
        <v>74</v>
      </c>
      <c r="AY96" s="14" t="s">
        <v>146</v>
      </c>
      <c r="BE96" s="206">
        <f>IF(N96="základní",J96,0)</f>
        <v>0</v>
      </c>
      <c r="BF96" s="206">
        <f>IF(N96="snížená",J96,0)</f>
        <v>0</v>
      </c>
      <c r="BG96" s="206">
        <f>IF(N96="zákl. přenesená",J96,0)</f>
        <v>0</v>
      </c>
      <c r="BH96" s="206">
        <f>IF(N96="sníž. přenesená",J96,0)</f>
        <v>0</v>
      </c>
      <c r="BI96" s="206">
        <f>IF(N96="nulová",J96,0)</f>
        <v>0</v>
      </c>
      <c r="BJ96" s="14" t="s">
        <v>81</v>
      </c>
      <c r="BK96" s="206">
        <f>ROUND(I96*H96,2)</f>
        <v>0</v>
      </c>
      <c r="BL96" s="14" t="s">
        <v>167</v>
      </c>
      <c r="BM96" s="205" t="s">
        <v>644</v>
      </c>
    </row>
    <row r="97" s="2" customFormat="1">
      <c r="A97" s="35"/>
      <c r="B97" s="36"/>
      <c r="C97" s="37"/>
      <c r="D97" s="207" t="s">
        <v>148</v>
      </c>
      <c r="E97" s="37"/>
      <c r="F97" s="208" t="s">
        <v>385</v>
      </c>
      <c r="G97" s="37"/>
      <c r="H97" s="37"/>
      <c r="I97" s="143"/>
      <c r="J97" s="37"/>
      <c r="K97" s="37"/>
      <c r="L97" s="41"/>
      <c r="M97" s="209"/>
      <c r="N97" s="210"/>
      <c r="O97" s="81"/>
      <c r="P97" s="81"/>
      <c r="Q97" s="81"/>
      <c r="R97" s="81"/>
      <c r="S97" s="81"/>
      <c r="T97" s="82"/>
      <c r="U97" s="35"/>
      <c r="V97" s="35"/>
      <c r="W97" s="35"/>
      <c r="X97" s="35"/>
      <c r="Y97" s="35"/>
      <c r="Z97" s="35"/>
      <c r="AA97" s="35"/>
      <c r="AB97" s="35"/>
      <c r="AC97" s="35"/>
      <c r="AD97" s="35"/>
      <c r="AE97" s="35"/>
      <c r="AT97" s="14" t="s">
        <v>148</v>
      </c>
      <c r="AU97" s="14" t="s">
        <v>74</v>
      </c>
    </row>
    <row r="98" s="2" customFormat="1" ht="21.75" customHeight="1">
      <c r="A98" s="35"/>
      <c r="B98" s="36"/>
      <c r="C98" s="234" t="s">
        <v>182</v>
      </c>
      <c r="D98" s="234" t="s">
        <v>328</v>
      </c>
      <c r="E98" s="235" t="s">
        <v>387</v>
      </c>
      <c r="F98" s="236" t="s">
        <v>388</v>
      </c>
      <c r="G98" s="237" t="s">
        <v>143</v>
      </c>
      <c r="H98" s="238">
        <v>40</v>
      </c>
      <c r="I98" s="239"/>
      <c r="J98" s="240">
        <f>ROUND(I98*H98,2)</f>
        <v>0</v>
      </c>
      <c r="K98" s="236" t="s">
        <v>144</v>
      </c>
      <c r="L98" s="241"/>
      <c r="M98" s="242" t="s">
        <v>19</v>
      </c>
      <c r="N98" s="243" t="s">
        <v>45</v>
      </c>
      <c r="O98" s="81"/>
      <c r="P98" s="203">
        <f>O98*H98</f>
        <v>0</v>
      </c>
      <c r="Q98" s="203">
        <v>0.00123</v>
      </c>
      <c r="R98" s="203">
        <f>Q98*H98</f>
        <v>0.049200000000000001</v>
      </c>
      <c r="S98" s="203">
        <v>0</v>
      </c>
      <c r="T98" s="204">
        <f>S98*H98</f>
        <v>0</v>
      </c>
      <c r="U98" s="35"/>
      <c r="V98" s="35"/>
      <c r="W98" s="35"/>
      <c r="X98" s="35"/>
      <c r="Y98" s="35"/>
      <c r="Z98" s="35"/>
      <c r="AA98" s="35"/>
      <c r="AB98" s="35"/>
      <c r="AC98" s="35"/>
      <c r="AD98" s="35"/>
      <c r="AE98" s="35"/>
      <c r="AR98" s="205" t="s">
        <v>167</v>
      </c>
      <c r="AT98" s="205" t="s">
        <v>328</v>
      </c>
      <c r="AU98" s="205" t="s">
        <v>74</v>
      </c>
      <c r="AY98" s="14" t="s">
        <v>146</v>
      </c>
      <c r="BE98" s="206">
        <f>IF(N98="základní",J98,0)</f>
        <v>0</v>
      </c>
      <c r="BF98" s="206">
        <f>IF(N98="snížená",J98,0)</f>
        <v>0</v>
      </c>
      <c r="BG98" s="206">
        <f>IF(N98="zákl. přenesená",J98,0)</f>
        <v>0</v>
      </c>
      <c r="BH98" s="206">
        <f>IF(N98="sníž. přenesená",J98,0)</f>
        <v>0</v>
      </c>
      <c r="BI98" s="206">
        <f>IF(N98="nulová",J98,0)</f>
        <v>0</v>
      </c>
      <c r="BJ98" s="14" t="s">
        <v>81</v>
      </c>
      <c r="BK98" s="206">
        <f>ROUND(I98*H98,2)</f>
        <v>0</v>
      </c>
      <c r="BL98" s="14" t="s">
        <v>167</v>
      </c>
      <c r="BM98" s="205" t="s">
        <v>645</v>
      </c>
    </row>
    <row r="99" s="2" customFormat="1">
      <c r="A99" s="35"/>
      <c r="B99" s="36"/>
      <c r="C99" s="37"/>
      <c r="D99" s="207" t="s">
        <v>148</v>
      </c>
      <c r="E99" s="37"/>
      <c r="F99" s="208" t="s">
        <v>388</v>
      </c>
      <c r="G99" s="37"/>
      <c r="H99" s="37"/>
      <c r="I99" s="143"/>
      <c r="J99" s="37"/>
      <c r="K99" s="37"/>
      <c r="L99" s="41"/>
      <c r="M99" s="209"/>
      <c r="N99" s="210"/>
      <c r="O99" s="81"/>
      <c r="P99" s="81"/>
      <c r="Q99" s="81"/>
      <c r="R99" s="81"/>
      <c r="S99" s="81"/>
      <c r="T99" s="82"/>
      <c r="U99" s="35"/>
      <c r="V99" s="35"/>
      <c r="W99" s="35"/>
      <c r="X99" s="35"/>
      <c r="Y99" s="35"/>
      <c r="Z99" s="35"/>
      <c r="AA99" s="35"/>
      <c r="AB99" s="35"/>
      <c r="AC99" s="35"/>
      <c r="AD99" s="35"/>
      <c r="AE99" s="35"/>
      <c r="AT99" s="14" t="s">
        <v>148</v>
      </c>
      <c r="AU99" s="14" t="s">
        <v>74</v>
      </c>
    </row>
    <row r="100" s="2" customFormat="1" ht="21.75" customHeight="1">
      <c r="A100" s="35"/>
      <c r="B100" s="36"/>
      <c r="C100" s="234" t="s">
        <v>190</v>
      </c>
      <c r="D100" s="234" t="s">
        <v>328</v>
      </c>
      <c r="E100" s="235" t="s">
        <v>646</v>
      </c>
      <c r="F100" s="236" t="s">
        <v>647</v>
      </c>
      <c r="G100" s="237" t="s">
        <v>143</v>
      </c>
      <c r="H100" s="238">
        <v>20</v>
      </c>
      <c r="I100" s="239"/>
      <c r="J100" s="240">
        <f>ROUND(I100*H100,2)</f>
        <v>0</v>
      </c>
      <c r="K100" s="236" t="s">
        <v>144</v>
      </c>
      <c r="L100" s="241"/>
      <c r="M100" s="242" t="s">
        <v>19</v>
      </c>
      <c r="N100" s="243" t="s">
        <v>45</v>
      </c>
      <c r="O100" s="81"/>
      <c r="P100" s="203">
        <f>O100*H100</f>
        <v>0</v>
      </c>
      <c r="Q100" s="203">
        <v>0.00054000000000000001</v>
      </c>
      <c r="R100" s="203">
        <f>Q100*H100</f>
        <v>0.010800000000000001</v>
      </c>
      <c r="S100" s="203">
        <v>0</v>
      </c>
      <c r="T100" s="204">
        <f>S100*H100</f>
        <v>0</v>
      </c>
      <c r="U100" s="35"/>
      <c r="V100" s="35"/>
      <c r="W100" s="35"/>
      <c r="X100" s="35"/>
      <c r="Y100" s="35"/>
      <c r="Z100" s="35"/>
      <c r="AA100" s="35"/>
      <c r="AB100" s="35"/>
      <c r="AC100" s="35"/>
      <c r="AD100" s="35"/>
      <c r="AE100" s="35"/>
      <c r="AR100" s="205" t="s">
        <v>167</v>
      </c>
      <c r="AT100" s="205" t="s">
        <v>328</v>
      </c>
      <c r="AU100" s="205" t="s">
        <v>74</v>
      </c>
      <c r="AY100" s="14" t="s">
        <v>146</v>
      </c>
      <c r="BE100" s="206">
        <f>IF(N100="základní",J100,0)</f>
        <v>0</v>
      </c>
      <c r="BF100" s="206">
        <f>IF(N100="snížená",J100,0)</f>
        <v>0</v>
      </c>
      <c r="BG100" s="206">
        <f>IF(N100="zákl. přenesená",J100,0)</f>
        <v>0</v>
      </c>
      <c r="BH100" s="206">
        <f>IF(N100="sníž. přenesená",J100,0)</f>
        <v>0</v>
      </c>
      <c r="BI100" s="206">
        <f>IF(N100="nulová",J100,0)</f>
        <v>0</v>
      </c>
      <c r="BJ100" s="14" t="s">
        <v>81</v>
      </c>
      <c r="BK100" s="206">
        <f>ROUND(I100*H100,2)</f>
        <v>0</v>
      </c>
      <c r="BL100" s="14" t="s">
        <v>167</v>
      </c>
      <c r="BM100" s="205" t="s">
        <v>648</v>
      </c>
    </row>
    <row r="101" s="2" customFormat="1">
      <c r="A101" s="35"/>
      <c r="B101" s="36"/>
      <c r="C101" s="37"/>
      <c r="D101" s="207" t="s">
        <v>148</v>
      </c>
      <c r="E101" s="37"/>
      <c r="F101" s="208" t="s">
        <v>647</v>
      </c>
      <c r="G101" s="37"/>
      <c r="H101" s="37"/>
      <c r="I101" s="143"/>
      <c r="J101" s="37"/>
      <c r="K101" s="37"/>
      <c r="L101" s="41"/>
      <c r="M101" s="209"/>
      <c r="N101" s="210"/>
      <c r="O101" s="81"/>
      <c r="P101" s="81"/>
      <c r="Q101" s="81"/>
      <c r="R101" s="81"/>
      <c r="S101" s="81"/>
      <c r="T101" s="82"/>
      <c r="U101" s="35"/>
      <c r="V101" s="35"/>
      <c r="W101" s="35"/>
      <c r="X101" s="35"/>
      <c r="Y101" s="35"/>
      <c r="Z101" s="35"/>
      <c r="AA101" s="35"/>
      <c r="AB101" s="35"/>
      <c r="AC101" s="35"/>
      <c r="AD101" s="35"/>
      <c r="AE101" s="35"/>
      <c r="AT101" s="14" t="s">
        <v>148</v>
      </c>
      <c r="AU101" s="14" t="s">
        <v>74</v>
      </c>
    </row>
    <row r="102" s="2" customFormat="1" ht="21.75" customHeight="1">
      <c r="A102" s="35"/>
      <c r="B102" s="36"/>
      <c r="C102" s="234" t="s">
        <v>196</v>
      </c>
      <c r="D102" s="234" t="s">
        <v>328</v>
      </c>
      <c r="E102" s="235" t="s">
        <v>649</v>
      </c>
      <c r="F102" s="236" t="s">
        <v>650</v>
      </c>
      <c r="G102" s="237" t="s">
        <v>143</v>
      </c>
      <c r="H102" s="238">
        <v>20</v>
      </c>
      <c r="I102" s="239"/>
      <c r="J102" s="240">
        <f>ROUND(I102*H102,2)</f>
        <v>0</v>
      </c>
      <c r="K102" s="236" t="s">
        <v>144</v>
      </c>
      <c r="L102" s="241"/>
      <c r="M102" s="242" t="s">
        <v>19</v>
      </c>
      <c r="N102" s="243" t="s">
        <v>45</v>
      </c>
      <c r="O102" s="81"/>
      <c r="P102" s="203">
        <f>O102*H102</f>
        <v>0</v>
      </c>
      <c r="Q102" s="203">
        <v>0.00013999999999999999</v>
      </c>
      <c r="R102" s="203">
        <f>Q102*H102</f>
        <v>0.0027999999999999995</v>
      </c>
      <c r="S102" s="203">
        <v>0</v>
      </c>
      <c r="T102" s="204">
        <f>S102*H102</f>
        <v>0</v>
      </c>
      <c r="U102" s="35"/>
      <c r="V102" s="35"/>
      <c r="W102" s="35"/>
      <c r="X102" s="35"/>
      <c r="Y102" s="35"/>
      <c r="Z102" s="35"/>
      <c r="AA102" s="35"/>
      <c r="AB102" s="35"/>
      <c r="AC102" s="35"/>
      <c r="AD102" s="35"/>
      <c r="AE102" s="35"/>
      <c r="AR102" s="205" t="s">
        <v>167</v>
      </c>
      <c r="AT102" s="205" t="s">
        <v>328</v>
      </c>
      <c r="AU102" s="205" t="s">
        <v>74</v>
      </c>
      <c r="AY102" s="14" t="s">
        <v>146</v>
      </c>
      <c r="BE102" s="206">
        <f>IF(N102="základní",J102,0)</f>
        <v>0</v>
      </c>
      <c r="BF102" s="206">
        <f>IF(N102="snížená",J102,0)</f>
        <v>0</v>
      </c>
      <c r="BG102" s="206">
        <f>IF(N102="zákl. přenesená",J102,0)</f>
        <v>0</v>
      </c>
      <c r="BH102" s="206">
        <f>IF(N102="sníž. přenesená",J102,0)</f>
        <v>0</v>
      </c>
      <c r="BI102" s="206">
        <f>IF(N102="nulová",J102,0)</f>
        <v>0</v>
      </c>
      <c r="BJ102" s="14" t="s">
        <v>81</v>
      </c>
      <c r="BK102" s="206">
        <f>ROUND(I102*H102,2)</f>
        <v>0</v>
      </c>
      <c r="BL102" s="14" t="s">
        <v>167</v>
      </c>
      <c r="BM102" s="205" t="s">
        <v>651</v>
      </c>
    </row>
    <row r="103" s="2" customFormat="1">
      <c r="A103" s="35"/>
      <c r="B103" s="36"/>
      <c r="C103" s="37"/>
      <c r="D103" s="207" t="s">
        <v>148</v>
      </c>
      <c r="E103" s="37"/>
      <c r="F103" s="208" t="s">
        <v>650</v>
      </c>
      <c r="G103" s="37"/>
      <c r="H103" s="37"/>
      <c r="I103" s="143"/>
      <c r="J103" s="37"/>
      <c r="K103" s="37"/>
      <c r="L103" s="41"/>
      <c r="M103" s="209"/>
      <c r="N103" s="210"/>
      <c r="O103" s="81"/>
      <c r="P103" s="81"/>
      <c r="Q103" s="81"/>
      <c r="R103" s="81"/>
      <c r="S103" s="81"/>
      <c r="T103" s="82"/>
      <c r="U103" s="35"/>
      <c r="V103" s="35"/>
      <c r="W103" s="35"/>
      <c r="X103" s="35"/>
      <c r="Y103" s="35"/>
      <c r="Z103" s="35"/>
      <c r="AA103" s="35"/>
      <c r="AB103" s="35"/>
      <c r="AC103" s="35"/>
      <c r="AD103" s="35"/>
      <c r="AE103" s="35"/>
      <c r="AT103" s="14" t="s">
        <v>148</v>
      </c>
      <c r="AU103" s="14" t="s">
        <v>74</v>
      </c>
    </row>
    <row r="104" s="2" customFormat="1" ht="21.75" customHeight="1">
      <c r="A104" s="35"/>
      <c r="B104" s="36"/>
      <c r="C104" s="234" t="s">
        <v>202</v>
      </c>
      <c r="D104" s="234" t="s">
        <v>328</v>
      </c>
      <c r="E104" s="235" t="s">
        <v>390</v>
      </c>
      <c r="F104" s="236" t="s">
        <v>391</v>
      </c>
      <c r="G104" s="237" t="s">
        <v>143</v>
      </c>
      <c r="H104" s="238">
        <v>1620</v>
      </c>
      <c r="I104" s="239"/>
      <c r="J104" s="240">
        <f>ROUND(I104*H104,2)</f>
        <v>0</v>
      </c>
      <c r="K104" s="236" t="s">
        <v>144</v>
      </c>
      <c r="L104" s="241"/>
      <c r="M104" s="242" t="s">
        <v>19</v>
      </c>
      <c r="N104" s="243" t="s">
        <v>45</v>
      </c>
      <c r="O104" s="81"/>
      <c r="P104" s="203">
        <f>O104*H104</f>
        <v>0</v>
      </c>
      <c r="Q104" s="203">
        <v>0.00018000000000000001</v>
      </c>
      <c r="R104" s="203">
        <f>Q104*H104</f>
        <v>0.29160000000000003</v>
      </c>
      <c r="S104" s="203">
        <v>0</v>
      </c>
      <c r="T104" s="204">
        <f>S104*H104</f>
        <v>0</v>
      </c>
      <c r="U104" s="35"/>
      <c r="V104" s="35"/>
      <c r="W104" s="35"/>
      <c r="X104" s="35"/>
      <c r="Y104" s="35"/>
      <c r="Z104" s="35"/>
      <c r="AA104" s="35"/>
      <c r="AB104" s="35"/>
      <c r="AC104" s="35"/>
      <c r="AD104" s="35"/>
      <c r="AE104" s="35"/>
      <c r="AR104" s="205" t="s">
        <v>167</v>
      </c>
      <c r="AT104" s="205" t="s">
        <v>328</v>
      </c>
      <c r="AU104" s="205" t="s">
        <v>74</v>
      </c>
      <c r="AY104" s="14" t="s">
        <v>146</v>
      </c>
      <c r="BE104" s="206">
        <f>IF(N104="základní",J104,0)</f>
        <v>0</v>
      </c>
      <c r="BF104" s="206">
        <f>IF(N104="snížená",J104,0)</f>
        <v>0</v>
      </c>
      <c r="BG104" s="206">
        <f>IF(N104="zákl. přenesená",J104,0)</f>
        <v>0</v>
      </c>
      <c r="BH104" s="206">
        <f>IF(N104="sníž. přenesená",J104,0)</f>
        <v>0</v>
      </c>
      <c r="BI104" s="206">
        <f>IF(N104="nulová",J104,0)</f>
        <v>0</v>
      </c>
      <c r="BJ104" s="14" t="s">
        <v>81</v>
      </c>
      <c r="BK104" s="206">
        <f>ROUND(I104*H104,2)</f>
        <v>0</v>
      </c>
      <c r="BL104" s="14" t="s">
        <v>167</v>
      </c>
      <c r="BM104" s="205" t="s">
        <v>652</v>
      </c>
    </row>
    <row r="105" s="2" customFormat="1">
      <c r="A105" s="35"/>
      <c r="B105" s="36"/>
      <c r="C105" s="37"/>
      <c r="D105" s="207" t="s">
        <v>148</v>
      </c>
      <c r="E105" s="37"/>
      <c r="F105" s="208" t="s">
        <v>391</v>
      </c>
      <c r="G105" s="37"/>
      <c r="H105" s="37"/>
      <c r="I105" s="143"/>
      <c r="J105" s="37"/>
      <c r="K105" s="37"/>
      <c r="L105" s="41"/>
      <c r="M105" s="209"/>
      <c r="N105" s="210"/>
      <c r="O105" s="81"/>
      <c r="P105" s="81"/>
      <c r="Q105" s="81"/>
      <c r="R105" s="81"/>
      <c r="S105" s="81"/>
      <c r="T105" s="82"/>
      <c r="U105" s="35"/>
      <c r="V105" s="35"/>
      <c r="W105" s="35"/>
      <c r="X105" s="35"/>
      <c r="Y105" s="35"/>
      <c r="Z105" s="35"/>
      <c r="AA105" s="35"/>
      <c r="AB105" s="35"/>
      <c r="AC105" s="35"/>
      <c r="AD105" s="35"/>
      <c r="AE105" s="35"/>
      <c r="AT105" s="14" t="s">
        <v>148</v>
      </c>
      <c r="AU105" s="14" t="s">
        <v>74</v>
      </c>
    </row>
    <row r="106" s="2" customFormat="1" ht="21.75" customHeight="1">
      <c r="A106" s="35"/>
      <c r="B106" s="36"/>
      <c r="C106" s="234" t="s">
        <v>208</v>
      </c>
      <c r="D106" s="234" t="s">
        <v>328</v>
      </c>
      <c r="E106" s="235" t="s">
        <v>396</v>
      </c>
      <c r="F106" s="236" t="s">
        <v>397</v>
      </c>
      <c r="G106" s="237" t="s">
        <v>143</v>
      </c>
      <c r="H106" s="238">
        <v>1436</v>
      </c>
      <c r="I106" s="239"/>
      <c r="J106" s="240">
        <f>ROUND(I106*H106,2)</f>
        <v>0</v>
      </c>
      <c r="K106" s="236" t="s">
        <v>144</v>
      </c>
      <c r="L106" s="241"/>
      <c r="M106" s="242" t="s">
        <v>19</v>
      </c>
      <c r="N106" s="243" t="s">
        <v>45</v>
      </c>
      <c r="O106" s="81"/>
      <c r="P106" s="203">
        <f>O106*H106</f>
        <v>0</v>
      </c>
      <c r="Q106" s="203">
        <v>0.00123</v>
      </c>
      <c r="R106" s="203">
        <f>Q106*H106</f>
        <v>1.7662800000000001</v>
      </c>
      <c r="S106" s="203">
        <v>0</v>
      </c>
      <c r="T106" s="204">
        <f>S106*H106</f>
        <v>0</v>
      </c>
      <c r="U106" s="35"/>
      <c r="V106" s="35"/>
      <c r="W106" s="35"/>
      <c r="X106" s="35"/>
      <c r="Y106" s="35"/>
      <c r="Z106" s="35"/>
      <c r="AA106" s="35"/>
      <c r="AB106" s="35"/>
      <c r="AC106" s="35"/>
      <c r="AD106" s="35"/>
      <c r="AE106" s="35"/>
      <c r="AR106" s="205" t="s">
        <v>167</v>
      </c>
      <c r="AT106" s="205" t="s">
        <v>328</v>
      </c>
      <c r="AU106" s="205" t="s">
        <v>74</v>
      </c>
      <c r="AY106" s="14" t="s">
        <v>146</v>
      </c>
      <c r="BE106" s="206">
        <f>IF(N106="základní",J106,0)</f>
        <v>0</v>
      </c>
      <c r="BF106" s="206">
        <f>IF(N106="snížená",J106,0)</f>
        <v>0</v>
      </c>
      <c r="BG106" s="206">
        <f>IF(N106="zákl. přenesená",J106,0)</f>
        <v>0</v>
      </c>
      <c r="BH106" s="206">
        <f>IF(N106="sníž. přenesená",J106,0)</f>
        <v>0</v>
      </c>
      <c r="BI106" s="206">
        <f>IF(N106="nulová",J106,0)</f>
        <v>0</v>
      </c>
      <c r="BJ106" s="14" t="s">
        <v>81</v>
      </c>
      <c r="BK106" s="206">
        <f>ROUND(I106*H106,2)</f>
        <v>0</v>
      </c>
      <c r="BL106" s="14" t="s">
        <v>167</v>
      </c>
      <c r="BM106" s="205" t="s">
        <v>653</v>
      </c>
    </row>
    <row r="107" s="2" customFormat="1">
      <c r="A107" s="35"/>
      <c r="B107" s="36"/>
      <c r="C107" s="37"/>
      <c r="D107" s="207" t="s">
        <v>148</v>
      </c>
      <c r="E107" s="37"/>
      <c r="F107" s="208" t="s">
        <v>397</v>
      </c>
      <c r="G107" s="37"/>
      <c r="H107" s="37"/>
      <c r="I107" s="143"/>
      <c r="J107" s="37"/>
      <c r="K107" s="37"/>
      <c r="L107" s="41"/>
      <c r="M107" s="209"/>
      <c r="N107" s="210"/>
      <c r="O107" s="81"/>
      <c r="P107" s="81"/>
      <c r="Q107" s="81"/>
      <c r="R107" s="81"/>
      <c r="S107" s="81"/>
      <c r="T107" s="82"/>
      <c r="U107" s="35"/>
      <c r="V107" s="35"/>
      <c r="W107" s="35"/>
      <c r="X107" s="35"/>
      <c r="Y107" s="35"/>
      <c r="Z107" s="35"/>
      <c r="AA107" s="35"/>
      <c r="AB107" s="35"/>
      <c r="AC107" s="35"/>
      <c r="AD107" s="35"/>
      <c r="AE107" s="35"/>
      <c r="AT107" s="14" t="s">
        <v>148</v>
      </c>
      <c r="AU107" s="14" t="s">
        <v>74</v>
      </c>
    </row>
    <row r="108" s="2" customFormat="1" ht="21.75" customHeight="1">
      <c r="A108" s="35"/>
      <c r="B108" s="36"/>
      <c r="C108" s="234" t="s">
        <v>214</v>
      </c>
      <c r="D108" s="234" t="s">
        <v>328</v>
      </c>
      <c r="E108" s="235" t="s">
        <v>654</v>
      </c>
      <c r="F108" s="236" t="s">
        <v>655</v>
      </c>
      <c r="G108" s="237" t="s">
        <v>143</v>
      </c>
      <c r="H108" s="238">
        <v>882</v>
      </c>
      <c r="I108" s="239"/>
      <c r="J108" s="240">
        <f>ROUND(I108*H108,2)</f>
        <v>0</v>
      </c>
      <c r="K108" s="236" t="s">
        <v>144</v>
      </c>
      <c r="L108" s="241"/>
      <c r="M108" s="242" t="s">
        <v>19</v>
      </c>
      <c r="N108" s="243" t="s">
        <v>45</v>
      </c>
      <c r="O108" s="81"/>
      <c r="P108" s="203">
        <f>O108*H108</f>
        <v>0</v>
      </c>
      <c r="Q108" s="203">
        <v>0</v>
      </c>
      <c r="R108" s="203">
        <f>Q108*H108</f>
        <v>0</v>
      </c>
      <c r="S108" s="203">
        <v>0</v>
      </c>
      <c r="T108" s="204">
        <f>S108*H108</f>
        <v>0</v>
      </c>
      <c r="U108" s="35"/>
      <c r="V108" s="35"/>
      <c r="W108" s="35"/>
      <c r="X108" s="35"/>
      <c r="Y108" s="35"/>
      <c r="Z108" s="35"/>
      <c r="AA108" s="35"/>
      <c r="AB108" s="35"/>
      <c r="AC108" s="35"/>
      <c r="AD108" s="35"/>
      <c r="AE108" s="35"/>
      <c r="AR108" s="205" t="s">
        <v>167</v>
      </c>
      <c r="AT108" s="205" t="s">
        <v>328</v>
      </c>
      <c r="AU108" s="205" t="s">
        <v>74</v>
      </c>
      <c r="AY108" s="14" t="s">
        <v>146</v>
      </c>
      <c r="BE108" s="206">
        <f>IF(N108="základní",J108,0)</f>
        <v>0</v>
      </c>
      <c r="BF108" s="206">
        <f>IF(N108="snížená",J108,0)</f>
        <v>0</v>
      </c>
      <c r="BG108" s="206">
        <f>IF(N108="zákl. přenesená",J108,0)</f>
        <v>0</v>
      </c>
      <c r="BH108" s="206">
        <f>IF(N108="sníž. přenesená",J108,0)</f>
        <v>0</v>
      </c>
      <c r="BI108" s="206">
        <f>IF(N108="nulová",J108,0)</f>
        <v>0</v>
      </c>
      <c r="BJ108" s="14" t="s">
        <v>81</v>
      </c>
      <c r="BK108" s="206">
        <f>ROUND(I108*H108,2)</f>
        <v>0</v>
      </c>
      <c r="BL108" s="14" t="s">
        <v>167</v>
      </c>
      <c r="BM108" s="205" t="s">
        <v>656</v>
      </c>
    </row>
    <row r="109" s="2" customFormat="1">
      <c r="A109" s="35"/>
      <c r="B109" s="36"/>
      <c r="C109" s="37"/>
      <c r="D109" s="207" t="s">
        <v>148</v>
      </c>
      <c r="E109" s="37"/>
      <c r="F109" s="208" t="s">
        <v>655</v>
      </c>
      <c r="G109" s="37"/>
      <c r="H109" s="37"/>
      <c r="I109" s="143"/>
      <c r="J109" s="37"/>
      <c r="K109" s="37"/>
      <c r="L109" s="41"/>
      <c r="M109" s="209"/>
      <c r="N109" s="210"/>
      <c r="O109" s="81"/>
      <c r="P109" s="81"/>
      <c r="Q109" s="81"/>
      <c r="R109" s="81"/>
      <c r="S109" s="81"/>
      <c r="T109" s="82"/>
      <c r="U109" s="35"/>
      <c r="V109" s="35"/>
      <c r="W109" s="35"/>
      <c r="X109" s="35"/>
      <c r="Y109" s="35"/>
      <c r="Z109" s="35"/>
      <c r="AA109" s="35"/>
      <c r="AB109" s="35"/>
      <c r="AC109" s="35"/>
      <c r="AD109" s="35"/>
      <c r="AE109" s="35"/>
      <c r="AT109" s="14" t="s">
        <v>148</v>
      </c>
      <c r="AU109" s="14" t="s">
        <v>74</v>
      </c>
    </row>
    <row r="110" s="2" customFormat="1" ht="21.75" customHeight="1">
      <c r="A110" s="35"/>
      <c r="B110" s="36"/>
      <c r="C110" s="234" t="s">
        <v>220</v>
      </c>
      <c r="D110" s="234" t="s">
        <v>328</v>
      </c>
      <c r="E110" s="235" t="s">
        <v>657</v>
      </c>
      <c r="F110" s="236" t="s">
        <v>658</v>
      </c>
      <c r="G110" s="237" t="s">
        <v>143</v>
      </c>
      <c r="H110" s="238">
        <v>882</v>
      </c>
      <c r="I110" s="239"/>
      <c r="J110" s="240">
        <f>ROUND(I110*H110,2)</f>
        <v>0</v>
      </c>
      <c r="K110" s="236" t="s">
        <v>144</v>
      </c>
      <c r="L110" s="241"/>
      <c r="M110" s="242" t="s">
        <v>19</v>
      </c>
      <c r="N110" s="243" t="s">
        <v>45</v>
      </c>
      <c r="O110" s="81"/>
      <c r="P110" s="203">
        <f>O110*H110</f>
        <v>0</v>
      </c>
      <c r="Q110" s="203">
        <v>0</v>
      </c>
      <c r="R110" s="203">
        <f>Q110*H110</f>
        <v>0</v>
      </c>
      <c r="S110" s="203">
        <v>0</v>
      </c>
      <c r="T110" s="204">
        <f>S110*H110</f>
        <v>0</v>
      </c>
      <c r="U110" s="35"/>
      <c r="V110" s="35"/>
      <c r="W110" s="35"/>
      <c r="X110" s="35"/>
      <c r="Y110" s="35"/>
      <c r="Z110" s="35"/>
      <c r="AA110" s="35"/>
      <c r="AB110" s="35"/>
      <c r="AC110" s="35"/>
      <c r="AD110" s="35"/>
      <c r="AE110" s="35"/>
      <c r="AR110" s="205" t="s">
        <v>167</v>
      </c>
      <c r="AT110" s="205" t="s">
        <v>328</v>
      </c>
      <c r="AU110" s="205" t="s">
        <v>74</v>
      </c>
      <c r="AY110" s="14" t="s">
        <v>146</v>
      </c>
      <c r="BE110" s="206">
        <f>IF(N110="základní",J110,0)</f>
        <v>0</v>
      </c>
      <c r="BF110" s="206">
        <f>IF(N110="snížená",J110,0)</f>
        <v>0</v>
      </c>
      <c r="BG110" s="206">
        <f>IF(N110="zákl. přenesená",J110,0)</f>
        <v>0</v>
      </c>
      <c r="BH110" s="206">
        <f>IF(N110="sníž. přenesená",J110,0)</f>
        <v>0</v>
      </c>
      <c r="BI110" s="206">
        <f>IF(N110="nulová",J110,0)</f>
        <v>0</v>
      </c>
      <c r="BJ110" s="14" t="s">
        <v>81</v>
      </c>
      <c r="BK110" s="206">
        <f>ROUND(I110*H110,2)</f>
        <v>0</v>
      </c>
      <c r="BL110" s="14" t="s">
        <v>167</v>
      </c>
      <c r="BM110" s="205" t="s">
        <v>659</v>
      </c>
    </row>
    <row r="111" s="2" customFormat="1">
      <c r="A111" s="35"/>
      <c r="B111" s="36"/>
      <c r="C111" s="37"/>
      <c r="D111" s="207" t="s">
        <v>148</v>
      </c>
      <c r="E111" s="37"/>
      <c r="F111" s="208" t="s">
        <v>658</v>
      </c>
      <c r="G111" s="37"/>
      <c r="H111" s="37"/>
      <c r="I111" s="143"/>
      <c r="J111" s="37"/>
      <c r="K111" s="37"/>
      <c r="L111" s="41"/>
      <c r="M111" s="209"/>
      <c r="N111" s="210"/>
      <c r="O111" s="81"/>
      <c r="P111" s="81"/>
      <c r="Q111" s="81"/>
      <c r="R111" s="81"/>
      <c r="S111" s="81"/>
      <c r="T111" s="82"/>
      <c r="U111" s="35"/>
      <c r="V111" s="35"/>
      <c r="W111" s="35"/>
      <c r="X111" s="35"/>
      <c r="Y111" s="35"/>
      <c r="Z111" s="35"/>
      <c r="AA111" s="35"/>
      <c r="AB111" s="35"/>
      <c r="AC111" s="35"/>
      <c r="AD111" s="35"/>
      <c r="AE111" s="35"/>
      <c r="AT111" s="14" t="s">
        <v>148</v>
      </c>
      <c r="AU111" s="14" t="s">
        <v>74</v>
      </c>
    </row>
    <row r="112" s="2" customFormat="1" ht="21.75" customHeight="1">
      <c r="A112" s="35"/>
      <c r="B112" s="36"/>
      <c r="C112" s="234" t="s">
        <v>225</v>
      </c>
      <c r="D112" s="234" t="s">
        <v>328</v>
      </c>
      <c r="E112" s="235" t="s">
        <v>660</v>
      </c>
      <c r="F112" s="236" t="s">
        <v>661</v>
      </c>
      <c r="G112" s="237" t="s">
        <v>143</v>
      </c>
      <c r="H112" s="238">
        <v>1764</v>
      </c>
      <c r="I112" s="239"/>
      <c r="J112" s="240">
        <f>ROUND(I112*H112,2)</f>
        <v>0</v>
      </c>
      <c r="K112" s="236" t="s">
        <v>144</v>
      </c>
      <c r="L112" s="241"/>
      <c r="M112" s="242" t="s">
        <v>19</v>
      </c>
      <c r="N112" s="243" t="s">
        <v>45</v>
      </c>
      <c r="O112" s="81"/>
      <c r="P112" s="203">
        <f>O112*H112</f>
        <v>0</v>
      </c>
      <c r="Q112" s="203">
        <v>0</v>
      </c>
      <c r="R112" s="203">
        <f>Q112*H112</f>
        <v>0</v>
      </c>
      <c r="S112" s="203">
        <v>0</v>
      </c>
      <c r="T112" s="204">
        <f>S112*H112</f>
        <v>0</v>
      </c>
      <c r="U112" s="35"/>
      <c r="V112" s="35"/>
      <c r="W112" s="35"/>
      <c r="X112" s="35"/>
      <c r="Y112" s="35"/>
      <c r="Z112" s="35"/>
      <c r="AA112" s="35"/>
      <c r="AB112" s="35"/>
      <c r="AC112" s="35"/>
      <c r="AD112" s="35"/>
      <c r="AE112" s="35"/>
      <c r="AR112" s="205" t="s">
        <v>167</v>
      </c>
      <c r="AT112" s="205" t="s">
        <v>328</v>
      </c>
      <c r="AU112" s="205" t="s">
        <v>74</v>
      </c>
      <c r="AY112" s="14" t="s">
        <v>146</v>
      </c>
      <c r="BE112" s="206">
        <f>IF(N112="základní",J112,0)</f>
        <v>0</v>
      </c>
      <c r="BF112" s="206">
        <f>IF(N112="snížená",J112,0)</f>
        <v>0</v>
      </c>
      <c r="BG112" s="206">
        <f>IF(N112="zákl. přenesená",J112,0)</f>
        <v>0</v>
      </c>
      <c r="BH112" s="206">
        <f>IF(N112="sníž. přenesená",J112,0)</f>
        <v>0</v>
      </c>
      <c r="BI112" s="206">
        <f>IF(N112="nulová",J112,0)</f>
        <v>0</v>
      </c>
      <c r="BJ112" s="14" t="s">
        <v>81</v>
      </c>
      <c r="BK112" s="206">
        <f>ROUND(I112*H112,2)</f>
        <v>0</v>
      </c>
      <c r="BL112" s="14" t="s">
        <v>167</v>
      </c>
      <c r="BM112" s="205" t="s">
        <v>662</v>
      </c>
    </row>
    <row r="113" s="2" customFormat="1">
      <c r="A113" s="35"/>
      <c r="B113" s="36"/>
      <c r="C113" s="37"/>
      <c r="D113" s="207" t="s">
        <v>148</v>
      </c>
      <c r="E113" s="37"/>
      <c r="F113" s="208" t="s">
        <v>661</v>
      </c>
      <c r="G113" s="37"/>
      <c r="H113" s="37"/>
      <c r="I113" s="143"/>
      <c r="J113" s="37"/>
      <c r="K113" s="37"/>
      <c r="L113" s="41"/>
      <c r="M113" s="209"/>
      <c r="N113" s="210"/>
      <c r="O113" s="81"/>
      <c r="P113" s="81"/>
      <c r="Q113" s="81"/>
      <c r="R113" s="81"/>
      <c r="S113" s="81"/>
      <c r="T113" s="82"/>
      <c r="U113" s="35"/>
      <c r="V113" s="35"/>
      <c r="W113" s="35"/>
      <c r="X113" s="35"/>
      <c r="Y113" s="35"/>
      <c r="Z113" s="35"/>
      <c r="AA113" s="35"/>
      <c r="AB113" s="35"/>
      <c r="AC113" s="35"/>
      <c r="AD113" s="35"/>
      <c r="AE113" s="35"/>
      <c r="AT113" s="14" t="s">
        <v>148</v>
      </c>
      <c r="AU113" s="14" t="s">
        <v>74</v>
      </c>
    </row>
    <row r="114" s="2" customFormat="1" ht="21.75" customHeight="1">
      <c r="A114" s="35"/>
      <c r="B114" s="36"/>
      <c r="C114" s="234" t="s">
        <v>8</v>
      </c>
      <c r="D114" s="234" t="s">
        <v>328</v>
      </c>
      <c r="E114" s="235" t="s">
        <v>663</v>
      </c>
      <c r="F114" s="236" t="s">
        <v>664</v>
      </c>
      <c r="G114" s="237" t="s">
        <v>143</v>
      </c>
      <c r="H114" s="238">
        <v>1764</v>
      </c>
      <c r="I114" s="239"/>
      <c r="J114" s="240">
        <f>ROUND(I114*H114,2)</f>
        <v>0</v>
      </c>
      <c r="K114" s="236" t="s">
        <v>144</v>
      </c>
      <c r="L114" s="241"/>
      <c r="M114" s="242" t="s">
        <v>19</v>
      </c>
      <c r="N114" s="243" t="s">
        <v>45</v>
      </c>
      <c r="O114" s="81"/>
      <c r="P114" s="203">
        <f>O114*H114</f>
        <v>0</v>
      </c>
      <c r="Q114" s="203">
        <v>0.00040999999999999999</v>
      </c>
      <c r="R114" s="203">
        <f>Q114*H114</f>
        <v>0.72323999999999999</v>
      </c>
      <c r="S114" s="203">
        <v>0</v>
      </c>
      <c r="T114" s="204">
        <f>S114*H114</f>
        <v>0</v>
      </c>
      <c r="U114" s="35"/>
      <c r="V114" s="35"/>
      <c r="W114" s="35"/>
      <c r="X114" s="35"/>
      <c r="Y114" s="35"/>
      <c r="Z114" s="35"/>
      <c r="AA114" s="35"/>
      <c r="AB114" s="35"/>
      <c r="AC114" s="35"/>
      <c r="AD114" s="35"/>
      <c r="AE114" s="35"/>
      <c r="AR114" s="205" t="s">
        <v>167</v>
      </c>
      <c r="AT114" s="205" t="s">
        <v>328</v>
      </c>
      <c r="AU114" s="205" t="s">
        <v>74</v>
      </c>
      <c r="AY114" s="14" t="s">
        <v>146</v>
      </c>
      <c r="BE114" s="206">
        <f>IF(N114="základní",J114,0)</f>
        <v>0</v>
      </c>
      <c r="BF114" s="206">
        <f>IF(N114="snížená",J114,0)</f>
        <v>0</v>
      </c>
      <c r="BG114" s="206">
        <f>IF(N114="zákl. přenesená",J114,0)</f>
        <v>0</v>
      </c>
      <c r="BH114" s="206">
        <f>IF(N114="sníž. přenesená",J114,0)</f>
        <v>0</v>
      </c>
      <c r="BI114" s="206">
        <f>IF(N114="nulová",J114,0)</f>
        <v>0</v>
      </c>
      <c r="BJ114" s="14" t="s">
        <v>81</v>
      </c>
      <c r="BK114" s="206">
        <f>ROUND(I114*H114,2)</f>
        <v>0</v>
      </c>
      <c r="BL114" s="14" t="s">
        <v>167</v>
      </c>
      <c r="BM114" s="205" t="s">
        <v>665</v>
      </c>
    </row>
    <row r="115" s="2" customFormat="1">
      <c r="A115" s="35"/>
      <c r="B115" s="36"/>
      <c r="C115" s="37"/>
      <c r="D115" s="207" t="s">
        <v>148</v>
      </c>
      <c r="E115" s="37"/>
      <c r="F115" s="208" t="s">
        <v>664</v>
      </c>
      <c r="G115" s="37"/>
      <c r="H115" s="37"/>
      <c r="I115" s="143"/>
      <c r="J115" s="37"/>
      <c r="K115" s="37"/>
      <c r="L115" s="41"/>
      <c r="M115" s="209"/>
      <c r="N115" s="210"/>
      <c r="O115" s="81"/>
      <c r="P115" s="81"/>
      <c r="Q115" s="81"/>
      <c r="R115" s="81"/>
      <c r="S115" s="81"/>
      <c r="T115" s="82"/>
      <c r="U115" s="35"/>
      <c r="V115" s="35"/>
      <c r="W115" s="35"/>
      <c r="X115" s="35"/>
      <c r="Y115" s="35"/>
      <c r="Z115" s="35"/>
      <c r="AA115" s="35"/>
      <c r="AB115" s="35"/>
      <c r="AC115" s="35"/>
      <c r="AD115" s="35"/>
      <c r="AE115" s="35"/>
      <c r="AT115" s="14" t="s">
        <v>148</v>
      </c>
      <c r="AU115" s="14" t="s">
        <v>74</v>
      </c>
    </row>
    <row r="116" s="2" customFormat="1" ht="21.75" customHeight="1">
      <c r="A116" s="35"/>
      <c r="B116" s="36"/>
      <c r="C116" s="234" t="s">
        <v>235</v>
      </c>
      <c r="D116" s="234" t="s">
        <v>328</v>
      </c>
      <c r="E116" s="235" t="s">
        <v>666</v>
      </c>
      <c r="F116" s="236" t="s">
        <v>667</v>
      </c>
      <c r="G116" s="237" t="s">
        <v>143</v>
      </c>
      <c r="H116" s="238">
        <v>1764</v>
      </c>
      <c r="I116" s="239"/>
      <c r="J116" s="240">
        <f>ROUND(I116*H116,2)</f>
        <v>0</v>
      </c>
      <c r="K116" s="236" t="s">
        <v>144</v>
      </c>
      <c r="L116" s="241"/>
      <c r="M116" s="242" t="s">
        <v>19</v>
      </c>
      <c r="N116" s="243" t="s">
        <v>45</v>
      </c>
      <c r="O116" s="81"/>
      <c r="P116" s="203">
        <f>O116*H116</f>
        <v>0</v>
      </c>
      <c r="Q116" s="203">
        <v>9.0000000000000006E-05</v>
      </c>
      <c r="R116" s="203">
        <f>Q116*H116</f>
        <v>0.15876000000000001</v>
      </c>
      <c r="S116" s="203">
        <v>0</v>
      </c>
      <c r="T116" s="204">
        <f>S116*H116</f>
        <v>0</v>
      </c>
      <c r="U116" s="35"/>
      <c r="V116" s="35"/>
      <c r="W116" s="35"/>
      <c r="X116" s="35"/>
      <c r="Y116" s="35"/>
      <c r="Z116" s="35"/>
      <c r="AA116" s="35"/>
      <c r="AB116" s="35"/>
      <c r="AC116" s="35"/>
      <c r="AD116" s="35"/>
      <c r="AE116" s="35"/>
      <c r="AR116" s="205" t="s">
        <v>167</v>
      </c>
      <c r="AT116" s="205" t="s">
        <v>328</v>
      </c>
      <c r="AU116" s="205" t="s">
        <v>74</v>
      </c>
      <c r="AY116" s="14" t="s">
        <v>146</v>
      </c>
      <c r="BE116" s="206">
        <f>IF(N116="základní",J116,0)</f>
        <v>0</v>
      </c>
      <c r="BF116" s="206">
        <f>IF(N116="snížená",J116,0)</f>
        <v>0</v>
      </c>
      <c r="BG116" s="206">
        <f>IF(N116="zákl. přenesená",J116,0)</f>
        <v>0</v>
      </c>
      <c r="BH116" s="206">
        <f>IF(N116="sníž. přenesená",J116,0)</f>
        <v>0</v>
      </c>
      <c r="BI116" s="206">
        <f>IF(N116="nulová",J116,0)</f>
        <v>0</v>
      </c>
      <c r="BJ116" s="14" t="s">
        <v>81</v>
      </c>
      <c r="BK116" s="206">
        <f>ROUND(I116*H116,2)</f>
        <v>0</v>
      </c>
      <c r="BL116" s="14" t="s">
        <v>167</v>
      </c>
      <c r="BM116" s="205" t="s">
        <v>668</v>
      </c>
    </row>
    <row r="117" s="2" customFormat="1">
      <c r="A117" s="35"/>
      <c r="B117" s="36"/>
      <c r="C117" s="37"/>
      <c r="D117" s="207" t="s">
        <v>148</v>
      </c>
      <c r="E117" s="37"/>
      <c r="F117" s="208" t="s">
        <v>667</v>
      </c>
      <c r="G117" s="37"/>
      <c r="H117" s="37"/>
      <c r="I117" s="143"/>
      <c r="J117" s="37"/>
      <c r="K117" s="37"/>
      <c r="L117" s="41"/>
      <c r="M117" s="209"/>
      <c r="N117" s="210"/>
      <c r="O117" s="81"/>
      <c r="P117" s="81"/>
      <c r="Q117" s="81"/>
      <c r="R117" s="81"/>
      <c r="S117" s="81"/>
      <c r="T117" s="82"/>
      <c r="U117" s="35"/>
      <c r="V117" s="35"/>
      <c r="W117" s="35"/>
      <c r="X117" s="35"/>
      <c r="Y117" s="35"/>
      <c r="Z117" s="35"/>
      <c r="AA117" s="35"/>
      <c r="AB117" s="35"/>
      <c r="AC117" s="35"/>
      <c r="AD117" s="35"/>
      <c r="AE117" s="35"/>
      <c r="AT117" s="14" t="s">
        <v>148</v>
      </c>
      <c r="AU117" s="14" t="s">
        <v>74</v>
      </c>
    </row>
    <row r="118" s="2" customFormat="1" ht="21.75" customHeight="1">
      <c r="A118" s="35"/>
      <c r="B118" s="36"/>
      <c r="C118" s="234" t="s">
        <v>243</v>
      </c>
      <c r="D118" s="234" t="s">
        <v>328</v>
      </c>
      <c r="E118" s="235" t="s">
        <v>669</v>
      </c>
      <c r="F118" s="236" t="s">
        <v>670</v>
      </c>
      <c r="G118" s="237" t="s">
        <v>143</v>
      </c>
      <c r="H118" s="238">
        <v>1764</v>
      </c>
      <c r="I118" s="239"/>
      <c r="J118" s="240">
        <f>ROUND(I118*H118,2)</f>
        <v>0</v>
      </c>
      <c r="K118" s="236" t="s">
        <v>144</v>
      </c>
      <c r="L118" s="241"/>
      <c r="M118" s="242" t="s">
        <v>19</v>
      </c>
      <c r="N118" s="243" t="s">
        <v>45</v>
      </c>
      <c r="O118" s="81"/>
      <c r="P118" s="203">
        <f>O118*H118</f>
        <v>0</v>
      </c>
      <c r="Q118" s="203">
        <v>5.0000000000000002E-05</v>
      </c>
      <c r="R118" s="203">
        <f>Q118*H118</f>
        <v>0.088200000000000001</v>
      </c>
      <c r="S118" s="203">
        <v>0</v>
      </c>
      <c r="T118" s="204">
        <f>S118*H118</f>
        <v>0</v>
      </c>
      <c r="U118" s="35"/>
      <c r="V118" s="35"/>
      <c r="W118" s="35"/>
      <c r="X118" s="35"/>
      <c r="Y118" s="35"/>
      <c r="Z118" s="35"/>
      <c r="AA118" s="35"/>
      <c r="AB118" s="35"/>
      <c r="AC118" s="35"/>
      <c r="AD118" s="35"/>
      <c r="AE118" s="35"/>
      <c r="AR118" s="205" t="s">
        <v>167</v>
      </c>
      <c r="AT118" s="205" t="s">
        <v>328</v>
      </c>
      <c r="AU118" s="205" t="s">
        <v>74</v>
      </c>
      <c r="AY118" s="14" t="s">
        <v>146</v>
      </c>
      <c r="BE118" s="206">
        <f>IF(N118="základní",J118,0)</f>
        <v>0</v>
      </c>
      <c r="BF118" s="206">
        <f>IF(N118="snížená",J118,0)</f>
        <v>0</v>
      </c>
      <c r="BG118" s="206">
        <f>IF(N118="zákl. přenesená",J118,0)</f>
        <v>0</v>
      </c>
      <c r="BH118" s="206">
        <f>IF(N118="sníž. přenesená",J118,0)</f>
        <v>0</v>
      </c>
      <c r="BI118" s="206">
        <f>IF(N118="nulová",J118,0)</f>
        <v>0</v>
      </c>
      <c r="BJ118" s="14" t="s">
        <v>81</v>
      </c>
      <c r="BK118" s="206">
        <f>ROUND(I118*H118,2)</f>
        <v>0</v>
      </c>
      <c r="BL118" s="14" t="s">
        <v>167</v>
      </c>
      <c r="BM118" s="205" t="s">
        <v>671</v>
      </c>
    </row>
    <row r="119" s="2" customFormat="1">
      <c r="A119" s="35"/>
      <c r="B119" s="36"/>
      <c r="C119" s="37"/>
      <c r="D119" s="207" t="s">
        <v>148</v>
      </c>
      <c r="E119" s="37"/>
      <c r="F119" s="208" t="s">
        <v>670</v>
      </c>
      <c r="G119" s="37"/>
      <c r="H119" s="37"/>
      <c r="I119" s="143"/>
      <c r="J119" s="37"/>
      <c r="K119" s="37"/>
      <c r="L119" s="41"/>
      <c r="M119" s="209"/>
      <c r="N119" s="210"/>
      <c r="O119" s="81"/>
      <c r="P119" s="81"/>
      <c r="Q119" s="81"/>
      <c r="R119" s="81"/>
      <c r="S119" s="81"/>
      <c r="T119" s="82"/>
      <c r="U119" s="35"/>
      <c r="V119" s="35"/>
      <c r="W119" s="35"/>
      <c r="X119" s="35"/>
      <c r="Y119" s="35"/>
      <c r="Z119" s="35"/>
      <c r="AA119" s="35"/>
      <c r="AB119" s="35"/>
      <c r="AC119" s="35"/>
      <c r="AD119" s="35"/>
      <c r="AE119" s="35"/>
      <c r="AT119" s="14" t="s">
        <v>148</v>
      </c>
      <c r="AU119" s="14" t="s">
        <v>74</v>
      </c>
    </row>
    <row r="120" s="2" customFormat="1" ht="21.75" customHeight="1">
      <c r="A120" s="35"/>
      <c r="B120" s="36"/>
      <c r="C120" s="234" t="s">
        <v>250</v>
      </c>
      <c r="D120" s="234" t="s">
        <v>328</v>
      </c>
      <c r="E120" s="235" t="s">
        <v>672</v>
      </c>
      <c r="F120" s="236" t="s">
        <v>673</v>
      </c>
      <c r="G120" s="237" t="s">
        <v>143</v>
      </c>
      <c r="H120" s="238">
        <v>321</v>
      </c>
      <c r="I120" s="239"/>
      <c r="J120" s="240">
        <f>ROUND(I120*H120,2)</f>
        <v>0</v>
      </c>
      <c r="K120" s="236" t="s">
        <v>144</v>
      </c>
      <c r="L120" s="241"/>
      <c r="M120" s="242" t="s">
        <v>19</v>
      </c>
      <c r="N120" s="243" t="s">
        <v>45</v>
      </c>
      <c r="O120" s="81"/>
      <c r="P120" s="203">
        <f>O120*H120</f>
        <v>0</v>
      </c>
      <c r="Q120" s="203">
        <v>0.010030000000000001</v>
      </c>
      <c r="R120" s="203">
        <f>Q120*H120</f>
        <v>3.2196300000000004</v>
      </c>
      <c r="S120" s="203">
        <v>0</v>
      </c>
      <c r="T120" s="204">
        <f>S120*H120</f>
        <v>0</v>
      </c>
      <c r="U120" s="35"/>
      <c r="V120" s="35"/>
      <c r="W120" s="35"/>
      <c r="X120" s="35"/>
      <c r="Y120" s="35"/>
      <c r="Z120" s="35"/>
      <c r="AA120" s="35"/>
      <c r="AB120" s="35"/>
      <c r="AC120" s="35"/>
      <c r="AD120" s="35"/>
      <c r="AE120" s="35"/>
      <c r="AR120" s="205" t="s">
        <v>167</v>
      </c>
      <c r="AT120" s="205" t="s">
        <v>328</v>
      </c>
      <c r="AU120" s="205" t="s">
        <v>74</v>
      </c>
      <c r="AY120" s="14" t="s">
        <v>146</v>
      </c>
      <c r="BE120" s="206">
        <f>IF(N120="základní",J120,0)</f>
        <v>0</v>
      </c>
      <c r="BF120" s="206">
        <f>IF(N120="snížená",J120,0)</f>
        <v>0</v>
      </c>
      <c r="BG120" s="206">
        <f>IF(N120="zákl. přenesená",J120,0)</f>
        <v>0</v>
      </c>
      <c r="BH120" s="206">
        <f>IF(N120="sníž. přenesená",J120,0)</f>
        <v>0</v>
      </c>
      <c r="BI120" s="206">
        <f>IF(N120="nulová",J120,0)</f>
        <v>0</v>
      </c>
      <c r="BJ120" s="14" t="s">
        <v>81</v>
      </c>
      <c r="BK120" s="206">
        <f>ROUND(I120*H120,2)</f>
        <v>0</v>
      </c>
      <c r="BL120" s="14" t="s">
        <v>167</v>
      </c>
      <c r="BM120" s="205" t="s">
        <v>674</v>
      </c>
    </row>
    <row r="121" s="2" customFormat="1">
      <c r="A121" s="35"/>
      <c r="B121" s="36"/>
      <c r="C121" s="37"/>
      <c r="D121" s="207" t="s">
        <v>148</v>
      </c>
      <c r="E121" s="37"/>
      <c r="F121" s="208" t="s">
        <v>673</v>
      </c>
      <c r="G121" s="37"/>
      <c r="H121" s="37"/>
      <c r="I121" s="143"/>
      <c r="J121" s="37"/>
      <c r="K121" s="37"/>
      <c r="L121" s="41"/>
      <c r="M121" s="244"/>
      <c r="N121" s="245"/>
      <c r="O121" s="246"/>
      <c r="P121" s="246"/>
      <c r="Q121" s="246"/>
      <c r="R121" s="246"/>
      <c r="S121" s="246"/>
      <c r="T121" s="247"/>
      <c r="U121" s="35"/>
      <c r="V121" s="35"/>
      <c r="W121" s="35"/>
      <c r="X121" s="35"/>
      <c r="Y121" s="35"/>
      <c r="Z121" s="35"/>
      <c r="AA121" s="35"/>
      <c r="AB121" s="35"/>
      <c r="AC121" s="35"/>
      <c r="AD121" s="35"/>
      <c r="AE121" s="35"/>
      <c r="AT121" s="14" t="s">
        <v>148</v>
      </c>
      <c r="AU121" s="14" t="s">
        <v>74</v>
      </c>
    </row>
    <row r="122" s="2" customFormat="1" ht="6.96" customHeight="1">
      <c r="A122" s="35"/>
      <c r="B122" s="56"/>
      <c r="C122" s="57"/>
      <c r="D122" s="57"/>
      <c r="E122" s="57"/>
      <c r="F122" s="57"/>
      <c r="G122" s="57"/>
      <c r="H122" s="57"/>
      <c r="I122" s="172"/>
      <c r="J122" s="57"/>
      <c r="K122" s="57"/>
      <c r="L122" s="41"/>
      <c r="M122" s="35"/>
      <c r="O122" s="35"/>
      <c r="P122" s="35"/>
      <c r="Q122" s="35"/>
      <c r="R122" s="35"/>
      <c r="S122" s="35"/>
      <c r="T122" s="35"/>
      <c r="U122" s="35"/>
      <c r="V122" s="35"/>
      <c r="W122" s="35"/>
      <c r="X122" s="35"/>
      <c r="Y122" s="35"/>
      <c r="Z122" s="35"/>
      <c r="AA122" s="35"/>
      <c r="AB122" s="35"/>
      <c r="AC122" s="35"/>
      <c r="AD122" s="35"/>
      <c r="AE122" s="35"/>
    </row>
  </sheetData>
  <sheetProtection sheet="1" autoFilter="0" formatColumns="0" formatRows="0" objects="1" scenarios="1" spinCount="100000" saltValue="tzDdhowc2viiqtfe6bTLlkC6YJp/7eVRTqAQO+oPfHCd0z8PLdHcSDQZD3aAZ2YCFnAbCtmdahCRDkKk69lIQw==" hashValue="qonvxfRovPic/0cZ7IpjwGVg7FinHtaJQnJN8gi4AZ0U2Ng9ol4JJLYdp4qHustaCGLT0TVg75bBLWdFKVzdeQ==" algorithmName="SHA-512" password="CC35"/>
  <autoFilter ref="C84:K12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104</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118</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16.5" customHeight="1">
      <c r="B7" s="17"/>
      <c r="E7" s="142" t="str">
        <f>'Rekapitulace stavby'!K6</f>
        <v>Oprava trati v úseku Štědrá - Toužim, Otročín - Bečov</v>
      </c>
      <c r="F7" s="141"/>
      <c r="G7" s="141"/>
      <c r="H7" s="141"/>
      <c r="I7" s="135"/>
      <c r="L7" s="17"/>
    </row>
    <row r="8" hidden="1" s="1" customFormat="1" ht="12" customHeight="1">
      <c r="B8" s="17"/>
      <c r="D8" s="141" t="s">
        <v>119</v>
      </c>
      <c r="I8" s="135"/>
      <c r="L8" s="17"/>
    </row>
    <row r="9" hidden="1" s="2" customFormat="1" ht="16.5" customHeight="1">
      <c r="A9" s="35"/>
      <c r="B9" s="41"/>
      <c r="C9" s="35"/>
      <c r="D9" s="35"/>
      <c r="E9" s="142" t="s">
        <v>484</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121</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675</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12. 3. 2020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37</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38</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39</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40</v>
      </c>
      <c r="E32" s="35"/>
      <c r="F32" s="35"/>
      <c r="G32" s="35"/>
      <c r="H32" s="35"/>
      <c r="I32" s="143"/>
      <c r="J32" s="156">
        <f>ROUND(J85,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42</v>
      </c>
      <c r="G34" s="35"/>
      <c r="H34" s="35"/>
      <c r="I34" s="158" t="s">
        <v>41</v>
      </c>
      <c r="J34" s="157" t="s">
        <v>43</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44</v>
      </c>
      <c r="E35" s="141" t="s">
        <v>45</v>
      </c>
      <c r="F35" s="160">
        <f>ROUND((SUM(BE85:BE126)),  2)</f>
        <v>0</v>
      </c>
      <c r="G35" s="35"/>
      <c r="H35" s="35"/>
      <c r="I35" s="161">
        <v>0.20999999999999999</v>
      </c>
      <c r="J35" s="160">
        <f>ROUND(((SUM(BE85:BE126))*I35),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46</v>
      </c>
      <c r="F36" s="160">
        <f>ROUND((SUM(BF85:BF126)),  2)</f>
        <v>0</v>
      </c>
      <c r="G36" s="35"/>
      <c r="H36" s="35"/>
      <c r="I36" s="161">
        <v>0.14999999999999999</v>
      </c>
      <c r="J36" s="160">
        <f>ROUND(((SUM(BF85:BF126))*I36),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47</v>
      </c>
      <c r="F37" s="160">
        <f>ROUND((SUM(BG85:BG126)),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48</v>
      </c>
      <c r="F38" s="160">
        <f>ROUND((SUM(BH85:BH126)),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49</v>
      </c>
      <c r="F39" s="160">
        <f>ROUND((SUM(BI85:BI126)),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50</v>
      </c>
      <c r="E41" s="164"/>
      <c r="F41" s="164"/>
      <c r="G41" s="165" t="s">
        <v>51</v>
      </c>
      <c r="H41" s="166" t="s">
        <v>52</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123</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16.5" customHeight="1">
      <c r="A50" s="35"/>
      <c r="B50" s="36"/>
      <c r="C50" s="37"/>
      <c r="D50" s="37"/>
      <c r="E50" s="176" t="str">
        <f>E7</f>
        <v>Oprava trati v úseku Štědrá - Toužim, Otročín - Bečov</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119</v>
      </c>
      <c r="D51" s="19"/>
      <c r="E51" s="19"/>
      <c r="F51" s="19"/>
      <c r="G51" s="19"/>
      <c r="H51" s="19"/>
      <c r="I51" s="135"/>
      <c r="J51" s="19"/>
      <c r="K51" s="19"/>
      <c r="L51" s="17"/>
    </row>
    <row r="52" hidden="1" s="2" customFormat="1" ht="16.5" customHeight="1">
      <c r="A52" s="35"/>
      <c r="B52" s="36"/>
      <c r="C52" s="37"/>
      <c r="D52" s="37"/>
      <c r="E52" s="176" t="s">
        <v>484</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121</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A.2.3 - Práce na přejezdu P1823 (Sborník SŽDC 2019)</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Štědrá - Toužim, Otročín - Bečov n. T.</v>
      </c>
      <c r="G56" s="37"/>
      <c r="H56" s="37"/>
      <c r="I56" s="146" t="s">
        <v>23</v>
      </c>
      <c r="J56" s="69" t="str">
        <f>IF(J14="","",J14)</f>
        <v>12. 3. 2020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Správa železnic, s.o.; OŘ ÚNL - ST K. Vary</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Monika Roztočilová</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124</v>
      </c>
      <c r="D61" s="178"/>
      <c r="E61" s="178"/>
      <c r="F61" s="178"/>
      <c r="G61" s="178"/>
      <c r="H61" s="178"/>
      <c r="I61" s="179"/>
      <c r="J61" s="180" t="s">
        <v>125</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72</v>
      </c>
      <c r="D63" s="37"/>
      <c r="E63" s="37"/>
      <c r="F63" s="37"/>
      <c r="G63" s="37"/>
      <c r="H63" s="37"/>
      <c r="I63" s="143"/>
      <c r="J63" s="99">
        <f>J85</f>
        <v>0</v>
      </c>
      <c r="K63" s="37"/>
      <c r="L63" s="144"/>
      <c r="S63" s="35"/>
      <c r="T63" s="35"/>
      <c r="U63" s="35"/>
      <c r="V63" s="35"/>
      <c r="W63" s="35"/>
      <c r="X63" s="35"/>
      <c r="Y63" s="35"/>
      <c r="Z63" s="35"/>
      <c r="AA63" s="35"/>
      <c r="AB63" s="35"/>
      <c r="AC63" s="35"/>
      <c r="AD63" s="35"/>
      <c r="AE63" s="35"/>
      <c r="AU63" s="14" t="s">
        <v>126</v>
      </c>
    </row>
    <row r="64" hidden="1" s="2" customFormat="1" ht="21.84" customHeight="1">
      <c r="A64" s="35"/>
      <c r="B64" s="36"/>
      <c r="C64" s="37"/>
      <c r="D64" s="37"/>
      <c r="E64" s="37"/>
      <c r="F64" s="37"/>
      <c r="G64" s="37"/>
      <c r="H64" s="37"/>
      <c r="I64" s="143"/>
      <c r="J64" s="37"/>
      <c r="K64" s="37"/>
      <c r="L64" s="144"/>
      <c r="S64" s="35"/>
      <c r="T64" s="35"/>
      <c r="U64" s="35"/>
      <c r="V64" s="35"/>
      <c r="W64" s="35"/>
      <c r="X64" s="35"/>
      <c r="Y64" s="35"/>
      <c r="Z64" s="35"/>
      <c r="AA64" s="35"/>
      <c r="AB64" s="35"/>
      <c r="AC64" s="35"/>
      <c r="AD64" s="35"/>
      <c r="AE64" s="35"/>
    </row>
    <row r="65" hidden="1" s="2" customFormat="1" ht="6.96" customHeight="1">
      <c r="A65" s="35"/>
      <c r="B65" s="56"/>
      <c r="C65" s="57"/>
      <c r="D65" s="57"/>
      <c r="E65" s="57"/>
      <c r="F65" s="57"/>
      <c r="G65" s="57"/>
      <c r="H65" s="57"/>
      <c r="I65" s="172"/>
      <c r="J65" s="57"/>
      <c r="K65" s="57"/>
      <c r="L65" s="144"/>
      <c r="S65" s="35"/>
      <c r="T65" s="35"/>
      <c r="U65" s="35"/>
      <c r="V65" s="35"/>
      <c r="W65" s="35"/>
      <c r="X65" s="35"/>
      <c r="Y65" s="35"/>
      <c r="Z65" s="35"/>
      <c r="AA65" s="35"/>
      <c r="AB65" s="35"/>
      <c r="AC65" s="35"/>
      <c r="AD65" s="35"/>
      <c r="AE65" s="35"/>
    </row>
    <row r="66" hidden="1"/>
    <row r="67" hidden="1"/>
    <row r="68" hidden="1"/>
    <row r="69" s="2" customFormat="1" ht="6.96" customHeight="1">
      <c r="A69" s="35"/>
      <c r="B69" s="58"/>
      <c r="C69" s="59"/>
      <c r="D69" s="59"/>
      <c r="E69" s="59"/>
      <c r="F69" s="59"/>
      <c r="G69" s="59"/>
      <c r="H69" s="59"/>
      <c r="I69" s="175"/>
      <c r="J69" s="59"/>
      <c r="K69" s="59"/>
      <c r="L69" s="144"/>
      <c r="S69" s="35"/>
      <c r="T69" s="35"/>
      <c r="U69" s="35"/>
      <c r="V69" s="35"/>
      <c r="W69" s="35"/>
      <c r="X69" s="35"/>
      <c r="Y69" s="35"/>
      <c r="Z69" s="35"/>
      <c r="AA69" s="35"/>
      <c r="AB69" s="35"/>
      <c r="AC69" s="35"/>
      <c r="AD69" s="35"/>
      <c r="AE69" s="35"/>
    </row>
    <row r="70" s="2" customFormat="1" ht="24.96" customHeight="1">
      <c r="A70" s="35"/>
      <c r="B70" s="36"/>
      <c r="C70" s="20" t="s">
        <v>127</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16.5" customHeight="1">
      <c r="A73" s="35"/>
      <c r="B73" s="36"/>
      <c r="C73" s="37"/>
      <c r="D73" s="37"/>
      <c r="E73" s="176" t="str">
        <f>E7</f>
        <v>Oprava trati v úseku Štědrá - Toužim, Otročín - Bečov</v>
      </c>
      <c r="F73" s="29"/>
      <c r="G73" s="29"/>
      <c r="H73" s="29"/>
      <c r="I73" s="143"/>
      <c r="J73" s="37"/>
      <c r="K73" s="37"/>
      <c r="L73" s="144"/>
      <c r="S73" s="35"/>
      <c r="T73" s="35"/>
      <c r="U73" s="35"/>
      <c r="V73" s="35"/>
      <c r="W73" s="35"/>
      <c r="X73" s="35"/>
      <c r="Y73" s="35"/>
      <c r="Z73" s="35"/>
      <c r="AA73" s="35"/>
      <c r="AB73" s="35"/>
      <c r="AC73" s="35"/>
      <c r="AD73" s="35"/>
      <c r="AE73" s="35"/>
    </row>
    <row r="74" s="1" customFormat="1" ht="12" customHeight="1">
      <c r="B74" s="18"/>
      <c r="C74" s="29" t="s">
        <v>119</v>
      </c>
      <c r="D74" s="19"/>
      <c r="E74" s="19"/>
      <c r="F74" s="19"/>
      <c r="G74" s="19"/>
      <c r="H74" s="19"/>
      <c r="I74" s="135"/>
      <c r="J74" s="19"/>
      <c r="K74" s="19"/>
      <c r="L74" s="17"/>
    </row>
    <row r="75" s="2" customFormat="1" ht="16.5" customHeight="1">
      <c r="A75" s="35"/>
      <c r="B75" s="36"/>
      <c r="C75" s="37"/>
      <c r="D75" s="37"/>
      <c r="E75" s="176" t="s">
        <v>484</v>
      </c>
      <c r="F75" s="37"/>
      <c r="G75" s="37"/>
      <c r="H75" s="37"/>
      <c r="I75" s="143"/>
      <c r="J75" s="37"/>
      <c r="K75" s="37"/>
      <c r="L75" s="144"/>
      <c r="S75" s="35"/>
      <c r="T75" s="35"/>
      <c r="U75" s="35"/>
      <c r="V75" s="35"/>
      <c r="W75" s="35"/>
      <c r="X75" s="35"/>
      <c r="Y75" s="35"/>
      <c r="Z75" s="35"/>
      <c r="AA75" s="35"/>
      <c r="AB75" s="35"/>
      <c r="AC75" s="35"/>
      <c r="AD75" s="35"/>
      <c r="AE75" s="35"/>
    </row>
    <row r="76" s="2" customFormat="1" ht="12" customHeight="1">
      <c r="A76" s="35"/>
      <c r="B76" s="36"/>
      <c r="C76" s="29" t="s">
        <v>121</v>
      </c>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16.5" customHeight="1">
      <c r="A77" s="35"/>
      <c r="B77" s="36"/>
      <c r="C77" s="37"/>
      <c r="D77" s="37"/>
      <c r="E77" s="66" t="str">
        <f>E11</f>
        <v>A.2.3 - Práce na přejezdu P1823 (Sborník SŽDC 2019)</v>
      </c>
      <c r="F77" s="37"/>
      <c r="G77" s="37"/>
      <c r="H77" s="37"/>
      <c r="I77" s="143"/>
      <c r="J77" s="37"/>
      <c r="K77" s="37"/>
      <c r="L77" s="144"/>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143"/>
      <c r="J78" s="37"/>
      <c r="K78" s="37"/>
      <c r="L78" s="144"/>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Štědrá - Toužim, Otročín - Bečov n. T.</v>
      </c>
      <c r="G79" s="37"/>
      <c r="H79" s="37"/>
      <c r="I79" s="146" t="s">
        <v>23</v>
      </c>
      <c r="J79" s="69" t="str">
        <f>IF(J14="","",J14)</f>
        <v>12. 3. 2020</v>
      </c>
      <c r="K79" s="37"/>
      <c r="L79" s="14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OŘ ÚNL - ST K. Vary</v>
      </c>
      <c r="G81" s="37"/>
      <c r="H81" s="37"/>
      <c r="I81" s="146" t="s">
        <v>33</v>
      </c>
      <c r="J81" s="33" t="str">
        <f>E23</f>
        <v xml:space="preserve"> </v>
      </c>
      <c r="K81" s="37"/>
      <c r="L81" s="144"/>
      <c r="S81" s="35"/>
      <c r="T81" s="35"/>
      <c r="U81" s="35"/>
      <c r="V81" s="35"/>
      <c r="W81" s="35"/>
      <c r="X81" s="35"/>
      <c r="Y81" s="35"/>
      <c r="Z81" s="35"/>
      <c r="AA81" s="35"/>
      <c r="AB81" s="35"/>
      <c r="AC81" s="35"/>
      <c r="AD81" s="35"/>
      <c r="AE81" s="35"/>
    </row>
    <row r="82" s="2" customFormat="1" ht="15.15" customHeight="1">
      <c r="A82" s="35"/>
      <c r="B82" s="36"/>
      <c r="C82" s="29" t="s">
        <v>31</v>
      </c>
      <c r="D82" s="37"/>
      <c r="E82" s="37"/>
      <c r="F82" s="24" t="str">
        <f>IF(E20="","",E20)</f>
        <v>Vyplň údaj</v>
      </c>
      <c r="G82" s="37"/>
      <c r="H82" s="37"/>
      <c r="I82" s="146" t="s">
        <v>36</v>
      </c>
      <c r="J82" s="33" t="str">
        <f>E26</f>
        <v>Monika Roztočilová</v>
      </c>
      <c r="K82" s="37"/>
      <c r="L82" s="144"/>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143"/>
      <c r="J83" s="37"/>
      <c r="K83" s="37"/>
      <c r="L83" s="144"/>
      <c r="S83" s="35"/>
      <c r="T83" s="35"/>
      <c r="U83" s="35"/>
      <c r="V83" s="35"/>
      <c r="W83" s="35"/>
      <c r="X83" s="35"/>
      <c r="Y83" s="35"/>
      <c r="Z83" s="35"/>
      <c r="AA83" s="35"/>
      <c r="AB83" s="35"/>
      <c r="AC83" s="35"/>
      <c r="AD83" s="35"/>
      <c r="AE83" s="35"/>
    </row>
    <row r="84" s="9" customFormat="1" ht="29.28" customHeight="1">
      <c r="A84" s="182"/>
      <c r="B84" s="183"/>
      <c r="C84" s="184" t="s">
        <v>128</v>
      </c>
      <c r="D84" s="185" t="s">
        <v>59</v>
      </c>
      <c r="E84" s="185" t="s">
        <v>55</v>
      </c>
      <c r="F84" s="185" t="s">
        <v>56</v>
      </c>
      <c r="G84" s="185" t="s">
        <v>129</v>
      </c>
      <c r="H84" s="185" t="s">
        <v>130</v>
      </c>
      <c r="I84" s="186" t="s">
        <v>131</v>
      </c>
      <c r="J84" s="185" t="s">
        <v>125</v>
      </c>
      <c r="K84" s="187" t="s">
        <v>132</v>
      </c>
      <c r="L84" s="188"/>
      <c r="M84" s="89" t="s">
        <v>19</v>
      </c>
      <c r="N84" s="90" t="s">
        <v>44</v>
      </c>
      <c r="O84" s="90" t="s">
        <v>133</v>
      </c>
      <c r="P84" s="90" t="s">
        <v>134</v>
      </c>
      <c r="Q84" s="90" t="s">
        <v>135</v>
      </c>
      <c r="R84" s="90" t="s">
        <v>136</v>
      </c>
      <c r="S84" s="90" t="s">
        <v>137</v>
      </c>
      <c r="T84" s="91" t="s">
        <v>138</v>
      </c>
      <c r="U84" s="182"/>
      <c r="V84" s="182"/>
      <c r="W84" s="182"/>
      <c r="X84" s="182"/>
      <c r="Y84" s="182"/>
      <c r="Z84" s="182"/>
      <c r="AA84" s="182"/>
      <c r="AB84" s="182"/>
      <c r="AC84" s="182"/>
      <c r="AD84" s="182"/>
      <c r="AE84" s="182"/>
    </row>
    <row r="85" s="2" customFormat="1" ht="22.8" customHeight="1">
      <c r="A85" s="35"/>
      <c r="B85" s="36"/>
      <c r="C85" s="96" t="s">
        <v>139</v>
      </c>
      <c r="D85" s="37"/>
      <c r="E85" s="37"/>
      <c r="F85" s="37"/>
      <c r="G85" s="37"/>
      <c r="H85" s="37"/>
      <c r="I85" s="143"/>
      <c r="J85" s="189">
        <f>BK85</f>
        <v>0</v>
      </c>
      <c r="K85" s="37"/>
      <c r="L85" s="41"/>
      <c r="M85" s="92"/>
      <c r="N85" s="190"/>
      <c r="O85" s="93"/>
      <c r="P85" s="191">
        <f>SUM(P86:P126)</f>
        <v>0</v>
      </c>
      <c r="Q85" s="93"/>
      <c r="R85" s="191">
        <f>SUM(R86:R126)</f>
        <v>14.616</v>
      </c>
      <c r="S85" s="93"/>
      <c r="T85" s="192">
        <f>SUM(T86:T126)</f>
        <v>0</v>
      </c>
      <c r="U85" s="35"/>
      <c r="V85" s="35"/>
      <c r="W85" s="35"/>
      <c r="X85" s="35"/>
      <c r="Y85" s="35"/>
      <c r="Z85" s="35"/>
      <c r="AA85" s="35"/>
      <c r="AB85" s="35"/>
      <c r="AC85" s="35"/>
      <c r="AD85" s="35"/>
      <c r="AE85" s="35"/>
      <c r="AT85" s="14" t="s">
        <v>73</v>
      </c>
      <c r="AU85" s="14" t="s">
        <v>126</v>
      </c>
      <c r="BK85" s="193">
        <f>SUM(BK86:BK126)</f>
        <v>0</v>
      </c>
    </row>
    <row r="86" s="2" customFormat="1" ht="21.75" customHeight="1">
      <c r="A86" s="35"/>
      <c r="B86" s="36"/>
      <c r="C86" s="194" t="s">
        <v>81</v>
      </c>
      <c r="D86" s="194" t="s">
        <v>140</v>
      </c>
      <c r="E86" s="195" t="s">
        <v>676</v>
      </c>
      <c r="F86" s="196" t="s">
        <v>677</v>
      </c>
      <c r="G86" s="197" t="s">
        <v>205</v>
      </c>
      <c r="H86" s="198">
        <v>9.8000000000000007</v>
      </c>
      <c r="I86" s="199"/>
      <c r="J86" s="200">
        <f>ROUND(I86*H86,2)</f>
        <v>0</v>
      </c>
      <c r="K86" s="196" t="s">
        <v>144</v>
      </c>
      <c r="L86" s="41"/>
      <c r="M86" s="201" t="s">
        <v>19</v>
      </c>
      <c r="N86" s="202" t="s">
        <v>45</v>
      </c>
      <c r="O86" s="81"/>
      <c r="P86" s="203">
        <f>O86*H86</f>
        <v>0</v>
      </c>
      <c r="Q86" s="203">
        <v>0</v>
      </c>
      <c r="R86" s="203">
        <f>Q86*H86</f>
        <v>0</v>
      </c>
      <c r="S86" s="203">
        <v>0</v>
      </c>
      <c r="T86" s="204">
        <f>S86*H86</f>
        <v>0</v>
      </c>
      <c r="U86" s="35"/>
      <c r="V86" s="35"/>
      <c r="W86" s="35"/>
      <c r="X86" s="35"/>
      <c r="Y86" s="35"/>
      <c r="Z86" s="35"/>
      <c r="AA86" s="35"/>
      <c r="AB86" s="35"/>
      <c r="AC86" s="35"/>
      <c r="AD86" s="35"/>
      <c r="AE86" s="35"/>
      <c r="AR86" s="205" t="s">
        <v>145</v>
      </c>
      <c r="AT86" s="205" t="s">
        <v>140</v>
      </c>
      <c r="AU86" s="205" t="s">
        <v>74</v>
      </c>
      <c r="AY86" s="14" t="s">
        <v>146</v>
      </c>
      <c r="BE86" s="206">
        <f>IF(N86="základní",J86,0)</f>
        <v>0</v>
      </c>
      <c r="BF86" s="206">
        <f>IF(N86="snížená",J86,0)</f>
        <v>0</v>
      </c>
      <c r="BG86" s="206">
        <f>IF(N86="zákl. přenesená",J86,0)</f>
        <v>0</v>
      </c>
      <c r="BH86" s="206">
        <f>IF(N86="sníž. přenesená",J86,0)</f>
        <v>0</v>
      </c>
      <c r="BI86" s="206">
        <f>IF(N86="nulová",J86,0)</f>
        <v>0</v>
      </c>
      <c r="BJ86" s="14" t="s">
        <v>81</v>
      </c>
      <c r="BK86" s="206">
        <f>ROUND(I86*H86,2)</f>
        <v>0</v>
      </c>
      <c r="BL86" s="14" t="s">
        <v>145</v>
      </c>
      <c r="BM86" s="205" t="s">
        <v>678</v>
      </c>
    </row>
    <row r="87" s="2" customFormat="1">
      <c r="A87" s="35"/>
      <c r="B87" s="36"/>
      <c r="C87" s="37"/>
      <c r="D87" s="207" t="s">
        <v>148</v>
      </c>
      <c r="E87" s="37"/>
      <c r="F87" s="208" t="s">
        <v>679</v>
      </c>
      <c r="G87" s="37"/>
      <c r="H87" s="37"/>
      <c r="I87" s="143"/>
      <c r="J87" s="37"/>
      <c r="K87" s="37"/>
      <c r="L87" s="41"/>
      <c r="M87" s="209"/>
      <c r="N87" s="210"/>
      <c r="O87" s="81"/>
      <c r="P87" s="81"/>
      <c r="Q87" s="81"/>
      <c r="R87" s="81"/>
      <c r="S87" s="81"/>
      <c r="T87" s="82"/>
      <c r="U87" s="35"/>
      <c r="V87" s="35"/>
      <c r="W87" s="35"/>
      <c r="X87" s="35"/>
      <c r="Y87" s="35"/>
      <c r="Z87" s="35"/>
      <c r="AA87" s="35"/>
      <c r="AB87" s="35"/>
      <c r="AC87" s="35"/>
      <c r="AD87" s="35"/>
      <c r="AE87" s="35"/>
      <c r="AT87" s="14" t="s">
        <v>148</v>
      </c>
      <c r="AU87" s="14" t="s">
        <v>74</v>
      </c>
    </row>
    <row r="88" s="10" customFormat="1">
      <c r="A88" s="10"/>
      <c r="B88" s="212"/>
      <c r="C88" s="213"/>
      <c r="D88" s="207" t="s">
        <v>188</v>
      </c>
      <c r="E88" s="214" t="s">
        <v>19</v>
      </c>
      <c r="F88" s="215" t="s">
        <v>680</v>
      </c>
      <c r="G88" s="213"/>
      <c r="H88" s="216">
        <v>9.8000000000000007</v>
      </c>
      <c r="I88" s="217"/>
      <c r="J88" s="213"/>
      <c r="K88" s="213"/>
      <c r="L88" s="218"/>
      <c r="M88" s="219"/>
      <c r="N88" s="220"/>
      <c r="O88" s="220"/>
      <c r="P88" s="220"/>
      <c r="Q88" s="220"/>
      <c r="R88" s="220"/>
      <c r="S88" s="220"/>
      <c r="T88" s="221"/>
      <c r="U88" s="10"/>
      <c r="V88" s="10"/>
      <c r="W88" s="10"/>
      <c r="X88" s="10"/>
      <c r="Y88" s="10"/>
      <c r="Z88" s="10"/>
      <c r="AA88" s="10"/>
      <c r="AB88" s="10"/>
      <c r="AC88" s="10"/>
      <c r="AD88" s="10"/>
      <c r="AE88" s="10"/>
      <c r="AT88" s="222" t="s">
        <v>188</v>
      </c>
      <c r="AU88" s="222" t="s">
        <v>74</v>
      </c>
      <c r="AV88" s="10" t="s">
        <v>83</v>
      </c>
      <c r="AW88" s="10" t="s">
        <v>35</v>
      </c>
      <c r="AX88" s="10" t="s">
        <v>81</v>
      </c>
      <c r="AY88" s="222" t="s">
        <v>146</v>
      </c>
    </row>
    <row r="89" s="2" customFormat="1" ht="21.75" customHeight="1">
      <c r="A89" s="35"/>
      <c r="B89" s="36"/>
      <c r="C89" s="194" t="s">
        <v>83</v>
      </c>
      <c r="D89" s="194" t="s">
        <v>140</v>
      </c>
      <c r="E89" s="195" t="s">
        <v>681</v>
      </c>
      <c r="F89" s="196" t="s">
        <v>682</v>
      </c>
      <c r="G89" s="197" t="s">
        <v>238</v>
      </c>
      <c r="H89" s="198">
        <v>28.420000000000002</v>
      </c>
      <c r="I89" s="199"/>
      <c r="J89" s="200">
        <f>ROUND(I89*H89,2)</f>
        <v>0</v>
      </c>
      <c r="K89" s="196" t="s">
        <v>144</v>
      </c>
      <c r="L89" s="41"/>
      <c r="M89" s="201" t="s">
        <v>19</v>
      </c>
      <c r="N89" s="202" t="s">
        <v>45</v>
      </c>
      <c r="O89" s="81"/>
      <c r="P89" s="203">
        <f>O89*H89</f>
        <v>0</v>
      </c>
      <c r="Q89" s="203">
        <v>0</v>
      </c>
      <c r="R89" s="203">
        <f>Q89*H89</f>
        <v>0</v>
      </c>
      <c r="S89" s="203">
        <v>0</v>
      </c>
      <c r="T89" s="204">
        <f>S89*H89</f>
        <v>0</v>
      </c>
      <c r="U89" s="35"/>
      <c r="V89" s="35"/>
      <c r="W89" s="35"/>
      <c r="X89" s="35"/>
      <c r="Y89" s="35"/>
      <c r="Z89" s="35"/>
      <c r="AA89" s="35"/>
      <c r="AB89" s="35"/>
      <c r="AC89" s="35"/>
      <c r="AD89" s="35"/>
      <c r="AE89" s="35"/>
      <c r="AR89" s="205" t="s">
        <v>145</v>
      </c>
      <c r="AT89" s="205" t="s">
        <v>140</v>
      </c>
      <c r="AU89" s="205" t="s">
        <v>74</v>
      </c>
      <c r="AY89" s="14" t="s">
        <v>146</v>
      </c>
      <c r="BE89" s="206">
        <f>IF(N89="základní",J89,0)</f>
        <v>0</v>
      </c>
      <c r="BF89" s="206">
        <f>IF(N89="snížená",J89,0)</f>
        <v>0</v>
      </c>
      <c r="BG89" s="206">
        <f>IF(N89="zákl. přenesená",J89,0)</f>
        <v>0</v>
      </c>
      <c r="BH89" s="206">
        <f>IF(N89="sníž. přenesená",J89,0)</f>
        <v>0</v>
      </c>
      <c r="BI89" s="206">
        <f>IF(N89="nulová",J89,0)</f>
        <v>0</v>
      </c>
      <c r="BJ89" s="14" t="s">
        <v>81</v>
      </c>
      <c r="BK89" s="206">
        <f>ROUND(I89*H89,2)</f>
        <v>0</v>
      </c>
      <c r="BL89" s="14" t="s">
        <v>145</v>
      </c>
      <c r="BM89" s="205" t="s">
        <v>683</v>
      </c>
    </row>
    <row r="90" s="2" customFormat="1">
      <c r="A90" s="35"/>
      <c r="B90" s="36"/>
      <c r="C90" s="37"/>
      <c r="D90" s="207" t="s">
        <v>148</v>
      </c>
      <c r="E90" s="37"/>
      <c r="F90" s="208" t="s">
        <v>684</v>
      </c>
      <c r="G90" s="37"/>
      <c r="H90" s="37"/>
      <c r="I90" s="143"/>
      <c r="J90" s="37"/>
      <c r="K90" s="37"/>
      <c r="L90" s="41"/>
      <c r="M90" s="209"/>
      <c r="N90" s="210"/>
      <c r="O90" s="81"/>
      <c r="P90" s="81"/>
      <c r="Q90" s="81"/>
      <c r="R90" s="81"/>
      <c r="S90" s="81"/>
      <c r="T90" s="82"/>
      <c r="U90" s="35"/>
      <c r="V90" s="35"/>
      <c r="W90" s="35"/>
      <c r="X90" s="35"/>
      <c r="Y90" s="35"/>
      <c r="Z90" s="35"/>
      <c r="AA90" s="35"/>
      <c r="AB90" s="35"/>
      <c r="AC90" s="35"/>
      <c r="AD90" s="35"/>
      <c r="AE90" s="35"/>
      <c r="AT90" s="14" t="s">
        <v>148</v>
      </c>
      <c r="AU90" s="14" t="s">
        <v>74</v>
      </c>
    </row>
    <row r="91" s="10" customFormat="1">
      <c r="A91" s="10"/>
      <c r="B91" s="212"/>
      <c r="C91" s="213"/>
      <c r="D91" s="207" t="s">
        <v>188</v>
      </c>
      <c r="E91" s="214" t="s">
        <v>19</v>
      </c>
      <c r="F91" s="215" t="s">
        <v>685</v>
      </c>
      <c r="G91" s="213"/>
      <c r="H91" s="216">
        <v>9.8000000000000007</v>
      </c>
      <c r="I91" s="217"/>
      <c r="J91" s="213"/>
      <c r="K91" s="213"/>
      <c r="L91" s="218"/>
      <c r="M91" s="219"/>
      <c r="N91" s="220"/>
      <c r="O91" s="220"/>
      <c r="P91" s="220"/>
      <c r="Q91" s="220"/>
      <c r="R91" s="220"/>
      <c r="S91" s="220"/>
      <c r="T91" s="221"/>
      <c r="U91" s="10"/>
      <c r="V91" s="10"/>
      <c r="W91" s="10"/>
      <c r="X91" s="10"/>
      <c r="Y91" s="10"/>
      <c r="Z91" s="10"/>
      <c r="AA91" s="10"/>
      <c r="AB91" s="10"/>
      <c r="AC91" s="10"/>
      <c r="AD91" s="10"/>
      <c r="AE91" s="10"/>
      <c r="AT91" s="222" t="s">
        <v>188</v>
      </c>
      <c r="AU91" s="222" t="s">
        <v>74</v>
      </c>
      <c r="AV91" s="10" t="s">
        <v>83</v>
      </c>
      <c r="AW91" s="10" t="s">
        <v>35</v>
      </c>
      <c r="AX91" s="10" t="s">
        <v>74</v>
      </c>
      <c r="AY91" s="222" t="s">
        <v>146</v>
      </c>
    </row>
    <row r="92" s="10" customFormat="1">
      <c r="A92" s="10"/>
      <c r="B92" s="212"/>
      <c r="C92" s="213"/>
      <c r="D92" s="207" t="s">
        <v>188</v>
      </c>
      <c r="E92" s="214" t="s">
        <v>19</v>
      </c>
      <c r="F92" s="215" t="s">
        <v>686</v>
      </c>
      <c r="G92" s="213"/>
      <c r="H92" s="216">
        <v>12.25</v>
      </c>
      <c r="I92" s="217"/>
      <c r="J92" s="213"/>
      <c r="K92" s="213"/>
      <c r="L92" s="218"/>
      <c r="M92" s="219"/>
      <c r="N92" s="220"/>
      <c r="O92" s="220"/>
      <c r="P92" s="220"/>
      <c r="Q92" s="220"/>
      <c r="R92" s="220"/>
      <c r="S92" s="220"/>
      <c r="T92" s="221"/>
      <c r="U92" s="10"/>
      <c r="V92" s="10"/>
      <c r="W92" s="10"/>
      <c r="X92" s="10"/>
      <c r="Y92" s="10"/>
      <c r="Z92" s="10"/>
      <c r="AA92" s="10"/>
      <c r="AB92" s="10"/>
      <c r="AC92" s="10"/>
      <c r="AD92" s="10"/>
      <c r="AE92" s="10"/>
      <c r="AT92" s="222" t="s">
        <v>188</v>
      </c>
      <c r="AU92" s="222" t="s">
        <v>74</v>
      </c>
      <c r="AV92" s="10" t="s">
        <v>83</v>
      </c>
      <c r="AW92" s="10" t="s">
        <v>35</v>
      </c>
      <c r="AX92" s="10" t="s">
        <v>74</v>
      </c>
      <c r="AY92" s="222" t="s">
        <v>146</v>
      </c>
    </row>
    <row r="93" s="10" customFormat="1">
      <c r="A93" s="10"/>
      <c r="B93" s="212"/>
      <c r="C93" s="213"/>
      <c r="D93" s="207" t="s">
        <v>188</v>
      </c>
      <c r="E93" s="214" t="s">
        <v>19</v>
      </c>
      <c r="F93" s="215" t="s">
        <v>687</v>
      </c>
      <c r="G93" s="213"/>
      <c r="H93" s="216">
        <v>6.3700000000000001</v>
      </c>
      <c r="I93" s="217"/>
      <c r="J93" s="213"/>
      <c r="K93" s="213"/>
      <c r="L93" s="218"/>
      <c r="M93" s="219"/>
      <c r="N93" s="220"/>
      <c r="O93" s="220"/>
      <c r="P93" s="220"/>
      <c r="Q93" s="220"/>
      <c r="R93" s="220"/>
      <c r="S93" s="220"/>
      <c r="T93" s="221"/>
      <c r="U93" s="10"/>
      <c r="V93" s="10"/>
      <c r="W93" s="10"/>
      <c r="X93" s="10"/>
      <c r="Y93" s="10"/>
      <c r="Z93" s="10"/>
      <c r="AA93" s="10"/>
      <c r="AB93" s="10"/>
      <c r="AC93" s="10"/>
      <c r="AD93" s="10"/>
      <c r="AE93" s="10"/>
      <c r="AT93" s="222" t="s">
        <v>188</v>
      </c>
      <c r="AU93" s="222" t="s">
        <v>74</v>
      </c>
      <c r="AV93" s="10" t="s">
        <v>83</v>
      </c>
      <c r="AW93" s="10" t="s">
        <v>35</v>
      </c>
      <c r="AX93" s="10" t="s">
        <v>74</v>
      </c>
      <c r="AY93" s="222" t="s">
        <v>146</v>
      </c>
    </row>
    <row r="94" s="11" customFormat="1">
      <c r="A94" s="11"/>
      <c r="B94" s="223"/>
      <c r="C94" s="224"/>
      <c r="D94" s="207" t="s">
        <v>188</v>
      </c>
      <c r="E94" s="225" t="s">
        <v>19</v>
      </c>
      <c r="F94" s="226" t="s">
        <v>242</v>
      </c>
      <c r="G94" s="224"/>
      <c r="H94" s="227">
        <v>28.420000000000002</v>
      </c>
      <c r="I94" s="228"/>
      <c r="J94" s="224"/>
      <c r="K94" s="224"/>
      <c r="L94" s="229"/>
      <c r="M94" s="230"/>
      <c r="N94" s="231"/>
      <c r="O94" s="231"/>
      <c r="P94" s="231"/>
      <c r="Q94" s="231"/>
      <c r="R94" s="231"/>
      <c r="S94" s="231"/>
      <c r="T94" s="232"/>
      <c r="U94" s="11"/>
      <c r="V94" s="11"/>
      <c r="W94" s="11"/>
      <c r="X94" s="11"/>
      <c r="Y94" s="11"/>
      <c r="Z94" s="11"/>
      <c r="AA94" s="11"/>
      <c r="AB94" s="11"/>
      <c r="AC94" s="11"/>
      <c r="AD94" s="11"/>
      <c r="AE94" s="11"/>
      <c r="AT94" s="233" t="s">
        <v>188</v>
      </c>
      <c r="AU94" s="233" t="s">
        <v>74</v>
      </c>
      <c r="AV94" s="11" t="s">
        <v>145</v>
      </c>
      <c r="AW94" s="11" t="s">
        <v>35</v>
      </c>
      <c r="AX94" s="11" t="s">
        <v>81</v>
      </c>
      <c r="AY94" s="233" t="s">
        <v>146</v>
      </c>
    </row>
    <row r="95" s="2" customFormat="1" ht="21.75" customHeight="1">
      <c r="A95" s="35"/>
      <c r="B95" s="36"/>
      <c r="C95" s="194" t="s">
        <v>157</v>
      </c>
      <c r="D95" s="194" t="s">
        <v>140</v>
      </c>
      <c r="E95" s="195" t="s">
        <v>688</v>
      </c>
      <c r="F95" s="196" t="s">
        <v>689</v>
      </c>
      <c r="G95" s="197" t="s">
        <v>166</v>
      </c>
      <c r="H95" s="198">
        <v>13.642</v>
      </c>
      <c r="I95" s="199"/>
      <c r="J95" s="200">
        <f>ROUND(I95*H95,2)</f>
        <v>0</v>
      </c>
      <c r="K95" s="196" t="s">
        <v>144</v>
      </c>
      <c r="L95" s="41"/>
      <c r="M95" s="201" t="s">
        <v>19</v>
      </c>
      <c r="N95" s="202" t="s">
        <v>45</v>
      </c>
      <c r="O95" s="81"/>
      <c r="P95" s="203">
        <f>O95*H95</f>
        <v>0</v>
      </c>
      <c r="Q95" s="203">
        <v>0</v>
      </c>
      <c r="R95" s="203">
        <f>Q95*H95</f>
        <v>0</v>
      </c>
      <c r="S95" s="203">
        <v>0</v>
      </c>
      <c r="T95" s="204">
        <f>S95*H95</f>
        <v>0</v>
      </c>
      <c r="U95" s="35"/>
      <c r="V95" s="35"/>
      <c r="W95" s="35"/>
      <c r="X95" s="35"/>
      <c r="Y95" s="35"/>
      <c r="Z95" s="35"/>
      <c r="AA95" s="35"/>
      <c r="AB95" s="35"/>
      <c r="AC95" s="35"/>
      <c r="AD95" s="35"/>
      <c r="AE95" s="35"/>
      <c r="AR95" s="205" t="s">
        <v>167</v>
      </c>
      <c r="AT95" s="205" t="s">
        <v>140</v>
      </c>
      <c r="AU95" s="205" t="s">
        <v>74</v>
      </c>
      <c r="AY95" s="14" t="s">
        <v>146</v>
      </c>
      <c r="BE95" s="206">
        <f>IF(N95="základní",J95,0)</f>
        <v>0</v>
      </c>
      <c r="BF95" s="206">
        <f>IF(N95="snížená",J95,0)</f>
        <v>0</v>
      </c>
      <c r="BG95" s="206">
        <f>IF(N95="zákl. přenesená",J95,0)</f>
        <v>0</v>
      </c>
      <c r="BH95" s="206">
        <f>IF(N95="sníž. přenesená",J95,0)</f>
        <v>0</v>
      </c>
      <c r="BI95" s="206">
        <f>IF(N95="nulová",J95,0)</f>
        <v>0</v>
      </c>
      <c r="BJ95" s="14" t="s">
        <v>81</v>
      </c>
      <c r="BK95" s="206">
        <f>ROUND(I95*H95,2)</f>
        <v>0</v>
      </c>
      <c r="BL95" s="14" t="s">
        <v>167</v>
      </c>
      <c r="BM95" s="205" t="s">
        <v>690</v>
      </c>
    </row>
    <row r="96" s="2" customFormat="1">
      <c r="A96" s="35"/>
      <c r="B96" s="36"/>
      <c r="C96" s="37"/>
      <c r="D96" s="207" t="s">
        <v>148</v>
      </c>
      <c r="E96" s="37"/>
      <c r="F96" s="208" t="s">
        <v>691</v>
      </c>
      <c r="G96" s="37"/>
      <c r="H96" s="37"/>
      <c r="I96" s="143"/>
      <c r="J96" s="37"/>
      <c r="K96" s="37"/>
      <c r="L96" s="41"/>
      <c r="M96" s="209"/>
      <c r="N96" s="210"/>
      <c r="O96" s="81"/>
      <c r="P96" s="81"/>
      <c r="Q96" s="81"/>
      <c r="R96" s="81"/>
      <c r="S96" s="81"/>
      <c r="T96" s="82"/>
      <c r="U96" s="35"/>
      <c r="V96" s="35"/>
      <c r="W96" s="35"/>
      <c r="X96" s="35"/>
      <c r="Y96" s="35"/>
      <c r="Z96" s="35"/>
      <c r="AA96" s="35"/>
      <c r="AB96" s="35"/>
      <c r="AC96" s="35"/>
      <c r="AD96" s="35"/>
      <c r="AE96" s="35"/>
      <c r="AT96" s="14" t="s">
        <v>148</v>
      </c>
      <c r="AU96" s="14" t="s">
        <v>74</v>
      </c>
    </row>
    <row r="97" s="10" customFormat="1">
      <c r="A97" s="10"/>
      <c r="B97" s="212"/>
      <c r="C97" s="213"/>
      <c r="D97" s="207" t="s">
        <v>188</v>
      </c>
      <c r="E97" s="214" t="s">
        <v>19</v>
      </c>
      <c r="F97" s="215" t="s">
        <v>692</v>
      </c>
      <c r="G97" s="213"/>
      <c r="H97" s="216">
        <v>4.7039999999999997</v>
      </c>
      <c r="I97" s="217"/>
      <c r="J97" s="213"/>
      <c r="K97" s="213"/>
      <c r="L97" s="218"/>
      <c r="M97" s="219"/>
      <c r="N97" s="220"/>
      <c r="O97" s="220"/>
      <c r="P97" s="220"/>
      <c r="Q97" s="220"/>
      <c r="R97" s="220"/>
      <c r="S97" s="220"/>
      <c r="T97" s="221"/>
      <c r="U97" s="10"/>
      <c r="V97" s="10"/>
      <c r="W97" s="10"/>
      <c r="X97" s="10"/>
      <c r="Y97" s="10"/>
      <c r="Z97" s="10"/>
      <c r="AA97" s="10"/>
      <c r="AB97" s="10"/>
      <c r="AC97" s="10"/>
      <c r="AD97" s="10"/>
      <c r="AE97" s="10"/>
      <c r="AT97" s="222" t="s">
        <v>188</v>
      </c>
      <c r="AU97" s="222" t="s">
        <v>74</v>
      </c>
      <c r="AV97" s="10" t="s">
        <v>83</v>
      </c>
      <c r="AW97" s="10" t="s">
        <v>35</v>
      </c>
      <c r="AX97" s="10" t="s">
        <v>74</v>
      </c>
      <c r="AY97" s="222" t="s">
        <v>146</v>
      </c>
    </row>
    <row r="98" s="10" customFormat="1">
      <c r="A98" s="10"/>
      <c r="B98" s="212"/>
      <c r="C98" s="213"/>
      <c r="D98" s="207" t="s">
        <v>188</v>
      </c>
      <c r="E98" s="214" t="s">
        <v>19</v>
      </c>
      <c r="F98" s="215" t="s">
        <v>693</v>
      </c>
      <c r="G98" s="213"/>
      <c r="H98" s="216">
        <v>5.8799999999999999</v>
      </c>
      <c r="I98" s="217"/>
      <c r="J98" s="213"/>
      <c r="K98" s="213"/>
      <c r="L98" s="218"/>
      <c r="M98" s="219"/>
      <c r="N98" s="220"/>
      <c r="O98" s="220"/>
      <c r="P98" s="220"/>
      <c r="Q98" s="220"/>
      <c r="R98" s="220"/>
      <c r="S98" s="220"/>
      <c r="T98" s="221"/>
      <c r="U98" s="10"/>
      <c r="V98" s="10"/>
      <c r="W98" s="10"/>
      <c r="X98" s="10"/>
      <c r="Y98" s="10"/>
      <c r="Z98" s="10"/>
      <c r="AA98" s="10"/>
      <c r="AB98" s="10"/>
      <c r="AC98" s="10"/>
      <c r="AD98" s="10"/>
      <c r="AE98" s="10"/>
      <c r="AT98" s="222" t="s">
        <v>188</v>
      </c>
      <c r="AU98" s="222" t="s">
        <v>74</v>
      </c>
      <c r="AV98" s="10" t="s">
        <v>83</v>
      </c>
      <c r="AW98" s="10" t="s">
        <v>35</v>
      </c>
      <c r="AX98" s="10" t="s">
        <v>74</v>
      </c>
      <c r="AY98" s="222" t="s">
        <v>146</v>
      </c>
    </row>
    <row r="99" s="10" customFormat="1">
      <c r="A99" s="10"/>
      <c r="B99" s="212"/>
      <c r="C99" s="213"/>
      <c r="D99" s="207" t="s">
        <v>188</v>
      </c>
      <c r="E99" s="214" t="s">
        <v>19</v>
      </c>
      <c r="F99" s="215" t="s">
        <v>694</v>
      </c>
      <c r="G99" s="213"/>
      <c r="H99" s="216">
        <v>3.0579999999999998</v>
      </c>
      <c r="I99" s="217"/>
      <c r="J99" s="213"/>
      <c r="K99" s="213"/>
      <c r="L99" s="218"/>
      <c r="M99" s="219"/>
      <c r="N99" s="220"/>
      <c r="O99" s="220"/>
      <c r="P99" s="220"/>
      <c r="Q99" s="220"/>
      <c r="R99" s="220"/>
      <c r="S99" s="220"/>
      <c r="T99" s="221"/>
      <c r="U99" s="10"/>
      <c r="V99" s="10"/>
      <c r="W99" s="10"/>
      <c r="X99" s="10"/>
      <c r="Y99" s="10"/>
      <c r="Z99" s="10"/>
      <c r="AA99" s="10"/>
      <c r="AB99" s="10"/>
      <c r="AC99" s="10"/>
      <c r="AD99" s="10"/>
      <c r="AE99" s="10"/>
      <c r="AT99" s="222" t="s">
        <v>188</v>
      </c>
      <c r="AU99" s="222" t="s">
        <v>74</v>
      </c>
      <c r="AV99" s="10" t="s">
        <v>83</v>
      </c>
      <c r="AW99" s="10" t="s">
        <v>35</v>
      </c>
      <c r="AX99" s="10" t="s">
        <v>74</v>
      </c>
      <c r="AY99" s="222" t="s">
        <v>146</v>
      </c>
    </row>
    <row r="100" s="11" customFormat="1">
      <c r="A100" s="11"/>
      <c r="B100" s="223"/>
      <c r="C100" s="224"/>
      <c r="D100" s="207" t="s">
        <v>188</v>
      </c>
      <c r="E100" s="225" t="s">
        <v>19</v>
      </c>
      <c r="F100" s="226" t="s">
        <v>242</v>
      </c>
      <c r="G100" s="224"/>
      <c r="H100" s="227">
        <v>13.642</v>
      </c>
      <c r="I100" s="228"/>
      <c r="J100" s="224"/>
      <c r="K100" s="224"/>
      <c r="L100" s="229"/>
      <c r="M100" s="230"/>
      <c r="N100" s="231"/>
      <c r="O100" s="231"/>
      <c r="P100" s="231"/>
      <c r="Q100" s="231"/>
      <c r="R100" s="231"/>
      <c r="S100" s="231"/>
      <c r="T100" s="232"/>
      <c r="U100" s="11"/>
      <c r="V100" s="11"/>
      <c r="W100" s="11"/>
      <c r="X100" s="11"/>
      <c r="Y100" s="11"/>
      <c r="Z100" s="11"/>
      <c r="AA100" s="11"/>
      <c r="AB100" s="11"/>
      <c r="AC100" s="11"/>
      <c r="AD100" s="11"/>
      <c r="AE100" s="11"/>
      <c r="AT100" s="233" t="s">
        <v>188</v>
      </c>
      <c r="AU100" s="233" t="s">
        <v>74</v>
      </c>
      <c r="AV100" s="11" t="s">
        <v>145</v>
      </c>
      <c r="AW100" s="11" t="s">
        <v>35</v>
      </c>
      <c r="AX100" s="11" t="s">
        <v>81</v>
      </c>
      <c r="AY100" s="233" t="s">
        <v>146</v>
      </c>
    </row>
    <row r="101" s="2" customFormat="1" ht="21.75" customHeight="1">
      <c r="A101" s="35"/>
      <c r="B101" s="36"/>
      <c r="C101" s="194" t="s">
        <v>145</v>
      </c>
      <c r="D101" s="194" t="s">
        <v>140</v>
      </c>
      <c r="E101" s="195" t="s">
        <v>695</v>
      </c>
      <c r="F101" s="196" t="s">
        <v>696</v>
      </c>
      <c r="G101" s="197" t="s">
        <v>205</v>
      </c>
      <c r="H101" s="198">
        <v>9.8000000000000007</v>
      </c>
      <c r="I101" s="199"/>
      <c r="J101" s="200">
        <f>ROUND(I101*H101,2)</f>
        <v>0</v>
      </c>
      <c r="K101" s="196" t="s">
        <v>144</v>
      </c>
      <c r="L101" s="41"/>
      <c r="M101" s="201" t="s">
        <v>19</v>
      </c>
      <c r="N101" s="202" t="s">
        <v>45</v>
      </c>
      <c r="O101" s="81"/>
      <c r="P101" s="203">
        <f>O101*H101</f>
        <v>0</v>
      </c>
      <c r="Q101" s="203">
        <v>0</v>
      </c>
      <c r="R101" s="203">
        <f>Q101*H101</f>
        <v>0</v>
      </c>
      <c r="S101" s="203">
        <v>0</v>
      </c>
      <c r="T101" s="204">
        <f>S101*H101</f>
        <v>0</v>
      </c>
      <c r="U101" s="35"/>
      <c r="V101" s="35"/>
      <c r="W101" s="35"/>
      <c r="X101" s="35"/>
      <c r="Y101" s="35"/>
      <c r="Z101" s="35"/>
      <c r="AA101" s="35"/>
      <c r="AB101" s="35"/>
      <c r="AC101" s="35"/>
      <c r="AD101" s="35"/>
      <c r="AE101" s="35"/>
      <c r="AR101" s="205" t="s">
        <v>145</v>
      </c>
      <c r="AT101" s="205" t="s">
        <v>140</v>
      </c>
      <c r="AU101" s="205" t="s">
        <v>74</v>
      </c>
      <c r="AY101" s="14" t="s">
        <v>146</v>
      </c>
      <c r="BE101" s="206">
        <f>IF(N101="základní",J101,0)</f>
        <v>0</v>
      </c>
      <c r="BF101" s="206">
        <f>IF(N101="snížená",J101,0)</f>
        <v>0</v>
      </c>
      <c r="BG101" s="206">
        <f>IF(N101="zákl. přenesená",J101,0)</f>
        <v>0</v>
      </c>
      <c r="BH101" s="206">
        <f>IF(N101="sníž. přenesená",J101,0)</f>
        <v>0</v>
      </c>
      <c r="BI101" s="206">
        <f>IF(N101="nulová",J101,0)</f>
        <v>0</v>
      </c>
      <c r="BJ101" s="14" t="s">
        <v>81</v>
      </c>
      <c r="BK101" s="206">
        <f>ROUND(I101*H101,2)</f>
        <v>0</v>
      </c>
      <c r="BL101" s="14" t="s">
        <v>145</v>
      </c>
      <c r="BM101" s="205" t="s">
        <v>697</v>
      </c>
    </row>
    <row r="102" s="2" customFormat="1">
      <c r="A102" s="35"/>
      <c r="B102" s="36"/>
      <c r="C102" s="37"/>
      <c r="D102" s="207" t="s">
        <v>148</v>
      </c>
      <c r="E102" s="37"/>
      <c r="F102" s="208" t="s">
        <v>698</v>
      </c>
      <c r="G102" s="37"/>
      <c r="H102" s="37"/>
      <c r="I102" s="143"/>
      <c r="J102" s="37"/>
      <c r="K102" s="37"/>
      <c r="L102" s="41"/>
      <c r="M102" s="209"/>
      <c r="N102" s="210"/>
      <c r="O102" s="81"/>
      <c r="P102" s="81"/>
      <c r="Q102" s="81"/>
      <c r="R102" s="81"/>
      <c r="S102" s="81"/>
      <c r="T102" s="82"/>
      <c r="U102" s="35"/>
      <c r="V102" s="35"/>
      <c r="W102" s="35"/>
      <c r="X102" s="35"/>
      <c r="Y102" s="35"/>
      <c r="Z102" s="35"/>
      <c r="AA102" s="35"/>
      <c r="AB102" s="35"/>
      <c r="AC102" s="35"/>
      <c r="AD102" s="35"/>
      <c r="AE102" s="35"/>
      <c r="AT102" s="14" t="s">
        <v>148</v>
      </c>
      <c r="AU102" s="14" t="s">
        <v>74</v>
      </c>
    </row>
    <row r="103" s="10" customFormat="1">
      <c r="A103" s="10"/>
      <c r="B103" s="212"/>
      <c r="C103" s="213"/>
      <c r="D103" s="207" t="s">
        <v>188</v>
      </c>
      <c r="E103" s="214" t="s">
        <v>19</v>
      </c>
      <c r="F103" s="215" t="s">
        <v>699</v>
      </c>
      <c r="G103" s="213"/>
      <c r="H103" s="216">
        <v>9.8000000000000007</v>
      </c>
      <c r="I103" s="217"/>
      <c r="J103" s="213"/>
      <c r="K103" s="213"/>
      <c r="L103" s="218"/>
      <c r="M103" s="219"/>
      <c r="N103" s="220"/>
      <c r="O103" s="220"/>
      <c r="P103" s="220"/>
      <c r="Q103" s="220"/>
      <c r="R103" s="220"/>
      <c r="S103" s="220"/>
      <c r="T103" s="221"/>
      <c r="U103" s="10"/>
      <c r="V103" s="10"/>
      <c r="W103" s="10"/>
      <c r="X103" s="10"/>
      <c r="Y103" s="10"/>
      <c r="Z103" s="10"/>
      <c r="AA103" s="10"/>
      <c r="AB103" s="10"/>
      <c r="AC103" s="10"/>
      <c r="AD103" s="10"/>
      <c r="AE103" s="10"/>
      <c r="AT103" s="222" t="s">
        <v>188</v>
      </c>
      <c r="AU103" s="222" t="s">
        <v>74</v>
      </c>
      <c r="AV103" s="10" t="s">
        <v>83</v>
      </c>
      <c r="AW103" s="10" t="s">
        <v>35</v>
      </c>
      <c r="AX103" s="10" t="s">
        <v>81</v>
      </c>
      <c r="AY103" s="222" t="s">
        <v>146</v>
      </c>
    </row>
    <row r="104" s="2" customFormat="1" ht="21.75" customHeight="1">
      <c r="A104" s="35"/>
      <c r="B104" s="36"/>
      <c r="C104" s="194" t="s">
        <v>170</v>
      </c>
      <c r="D104" s="194" t="s">
        <v>140</v>
      </c>
      <c r="E104" s="195" t="s">
        <v>700</v>
      </c>
      <c r="F104" s="196" t="s">
        <v>701</v>
      </c>
      <c r="G104" s="197" t="s">
        <v>143</v>
      </c>
      <c r="H104" s="198">
        <v>2</v>
      </c>
      <c r="I104" s="199"/>
      <c r="J104" s="200">
        <f>ROUND(I104*H104,2)</f>
        <v>0</v>
      </c>
      <c r="K104" s="196" t="s">
        <v>144</v>
      </c>
      <c r="L104" s="41"/>
      <c r="M104" s="201" t="s">
        <v>19</v>
      </c>
      <c r="N104" s="202" t="s">
        <v>45</v>
      </c>
      <c r="O104" s="81"/>
      <c r="P104" s="203">
        <f>O104*H104</f>
        <v>0</v>
      </c>
      <c r="Q104" s="203">
        <v>0</v>
      </c>
      <c r="R104" s="203">
        <f>Q104*H104</f>
        <v>0</v>
      </c>
      <c r="S104" s="203">
        <v>0</v>
      </c>
      <c r="T104" s="204">
        <f>S104*H104</f>
        <v>0</v>
      </c>
      <c r="U104" s="35"/>
      <c r="V104" s="35"/>
      <c r="W104" s="35"/>
      <c r="X104" s="35"/>
      <c r="Y104" s="35"/>
      <c r="Z104" s="35"/>
      <c r="AA104" s="35"/>
      <c r="AB104" s="35"/>
      <c r="AC104" s="35"/>
      <c r="AD104" s="35"/>
      <c r="AE104" s="35"/>
      <c r="AR104" s="205" t="s">
        <v>145</v>
      </c>
      <c r="AT104" s="205" t="s">
        <v>140</v>
      </c>
      <c r="AU104" s="205" t="s">
        <v>74</v>
      </c>
      <c r="AY104" s="14" t="s">
        <v>146</v>
      </c>
      <c r="BE104" s="206">
        <f>IF(N104="základní",J104,0)</f>
        <v>0</v>
      </c>
      <c r="BF104" s="206">
        <f>IF(N104="snížená",J104,0)</f>
        <v>0</v>
      </c>
      <c r="BG104" s="206">
        <f>IF(N104="zákl. přenesená",J104,0)</f>
        <v>0</v>
      </c>
      <c r="BH104" s="206">
        <f>IF(N104="sníž. přenesená",J104,0)</f>
        <v>0</v>
      </c>
      <c r="BI104" s="206">
        <f>IF(N104="nulová",J104,0)</f>
        <v>0</v>
      </c>
      <c r="BJ104" s="14" t="s">
        <v>81</v>
      </c>
      <c r="BK104" s="206">
        <f>ROUND(I104*H104,2)</f>
        <v>0</v>
      </c>
      <c r="BL104" s="14" t="s">
        <v>145</v>
      </c>
      <c r="BM104" s="205" t="s">
        <v>702</v>
      </c>
    </row>
    <row r="105" s="2" customFormat="1">
      <c r="A105" s="35"/>
      <c r="B105" s="36"/>
      <c r="C105" s="37"/>
      <c r="D105" s="207" t="s">
        <v>148</v>
      </c>
      <c r="E105" s="37"/>
      <c r="F105" s="208" t="s">
        <v>703</v>
      </c>
      <c r="G105" s="37"/>
      <c r="H105" s="37"/>
      <c r="I105" s="143"/>
      <c r="J105" s="37"/>
      <c r="K105" s="37"/>
      <c r="L105" s="41"/>
      <c r="M105" s="209"/>
      <c r="N105" s="210"/>
      <c r="O105" s="81"/>
      <c r="P105" s="81"/>
      <c r="Q105" s="81"/>
      <c r="R105" s="81"/>
      <c r="S105" s="81"/>
      <c r="T105" s="82"/>
      <c r="U105" s="35"/>
      <c r="V105" s="35"/>
      <c r="W105" s="35"/>
      <c r="X105" s="35"/>
      <c r="Y105" s="35"/>
      <c r="Z105" s="35"/>
      <c r="AA105" s="35"/>
      <c r="AB105" s="35"/>
      <c r="AC105" s="35"/>
      <c r="AD105" s="35"/>
      <c r="AE105" s="35"/>
      <c r="AT105" s="14" t="s">
        <v>148</v>
      </c>
      <c r="AU105" s="14" t="s">
        <v>74</v>
      </c>
    </row>
    <row r="106" s="2" customFormat="1">
      <c r="A106" s="35"/>
      <c r="B106" s="36"/>
      <c r="C106" s="37"/>
      <c r="D106" s="207" t="s">
        <v>150</v>
      </c>
      <c r="E106" s="37"/>
      <c r="F106" s="211" t="s">
        <v>704</v>
      </c>
      <c r="G106" s="37"/>
      <c r="H106" s="37"/>
      <c r="I106" s="143"/>
      <c r="J106" s="37"/>
      <c r="K106" s="37"/>
      <c r="L106" s="41"/>
      <c r="M106" s="209"/>
      <c r="N106" s="210"/>
      <c r="O106" s="81"/>
      <c r="P106" s="81"/>
      <c r="Q106" s="81"/>
      <c r="R106" s="81"/>
      <c r="S106" s="81"/>
      <c r="T106" s="82"/>
      <c r="U106" s="35"/>
      <c r="V106" s="35"/>
      <c r="W106" s="35"/>
      <c r="X106" s="35"/>
      <c r="Y106" s="35"/>
      <c r="Z106" s="35"/>
      <c r="AA106" s="35"/>
      <c r="AB106" s="35"/>
      <c r="AC106" s="35"/>
      <c r="AD106" s="35"/>
      <c r="AE106" s="35"/>
      <c r="AT106" s="14" t="s">
        <v>150</v>
      </c>
      <c r="AU106" s="14" t="s">
        <v>74</v>
      </c>
    </row>
    <row r="107" s="2" customFormat="1" ht="21.75" customHeight="1">
      <c r="A107" s="35"/>
      <c r="B107" s="36"/>
      <c r="C107" s="194" t="s">
        <v>175</v>
      </c>
      <c r="D107" s="194" t="s">
        <v>140</v>
      </c>
      <c r="E107" s="195" t="s">
        <v>705</v>
      </c>
      <c r="F107" s="196" t="s">
        <v>706</v>
      </c>
      <c r="G107" s="197" t="s">
        <v>205</v>
      </c>
      <c r="H107" s="198">
        <v>10</v>
      </c>
      <c r="I107" s="199"/>
      <c r="J107" s="200">
        <f>ROUND(I107*H107,2)</f>
        <v>0</v>
      </c>
      <c r="K107" s="196" t="s">
        <v>144</v>
      </c>
      <c r="L107" s="41"/>
      <c r="M107" s="201" t="s">
        <v>19</v>
      </c>
      <c r="N107" s="202" t="s">
        <v>45</v>
      </c>
      <c r="O107" s="81"/>
      <c r="P107" s="203">
        <f>O107*H107</f>
        <v>0</v>
      </c>
      <c r="Q107" s="203">
        <v>0</v>
      </c>
      <c r="R107" s="203">
        <f>Q107*H107</f>
        <v>0</v>
      </c>
      <c r="S107" s="203">
        <v>0</v>
      </c>
      <c r="T107" s="204">
        <f>S107*H107</f>
        <v>0</v>
      </c>
      <c r="U107" s="35"/>
      <c r="V107" s="35"/>
      <c r="W107" s="35"/>
      <c r="X107" s="35"/>
      <c r="Y107" s="35"/>
      <c r="Z107" s="35"/>
      <c r="AA107" s="35"/>
      <c r="AB107" s="35"/>
      <c r="AC107" s="35"/>
      <c r="AD107" s="35"/>
      <c r="AE107" s="35"/>
      <c r="AR107" s="205" t="s">
        <v>145</v>
      </c>
      <c r="AT107" s="205" t="s">
        <v>140</v>
      </c>
      <c r="AU107" s="205" t="s">
        <v>74</v>
      </c>
      <c r="AY107" s="14" t="s">
        <v>146</v>
      </c>
      <c r="BE107" s="206">
        <f>IF(N107="základní",J107,0)</f>
        <v>0</v>
      </c>
      <c r="BF107" s="206">
        <f>IF(N107="snížená",J107,0)</f>
        <v>0</v>
      </c>
      <c r="BG107" s="206">
        <f>IF(N107="zákl. přenesená",J107,0)</f>
        <v>0</v>
      </c>
      <c r="BH107" s="206">
        <f>IF(N107="sníž. přenesená",J107,0)</f>
        <v>0</v>
      </c>
      <c r="BI107" s="206">
        <f>IF(N107="nulová",J107,0)</f>
        <v>0</v>
      </c>
      <c r="BJ107" s="14" t="s">
        <v>81</v>
      </c>
      <c r="BK107" s="206">
        <f>ROUND(I107*H107,2)</f>
        <v>0</v>
      </c>
      <c r="BL107" s="14" t="s">
        <v>145</v>
      </c>
      <c r="BM107" s="205" t="s">
        <v>707</v>
      </c>
    </row>
    <row r="108" s="2" customFormat="1">
      <c r="A108" s="35"/>
      <c r="B108" s="36"/>
      <c r="C108" s="37"/>
      <c r="D108" s="207" t="s">
        <v>148</v>
      </c>
      <c r="E108" s="37"/>
      <c r="F108" s="208" t="s">
        <v>708</v>
      </c>
      <c r="G108" s="37"/>
      <c r="H108" s="37"/>
      <c r="I108" s="143"/>
      <c r="J108" s="37"/>
      <c r="K108" s="37"/>
      <c r="L108" s="41"/>
      <c r="M108" s="209"/>
      <c r="N108" s="210"/>
      <c r="O108" s="81"/>
      <c r="P108" s="81"/>
      <c r="Q108" s="81"/>
      <c r="R108" s="81"/>
      <c r="S108" s="81"/>
      <c r="T108" s="82"/>
      <c r="U108" s="35"/>
      <c r="V108" s="35"/>
      <c r="W108" s="35"/>
      <c r="X108" s="35"/>
      <c r="Y108" s="35"/>
      <c r="Z108" s="35"/>
      <c r="AA108" s="35"/>
      <c r="AB108" s="35"/>
      <c r="AC108" s="35"/>
      <c r="AD108" s="35"/>
      <c r="AE108" s="35"/>
      <c r="AT108" s="14" t="s">
        <v>148</v>
      </c>
      <c r="AU108" s="14" t="s">
        <v>74</v>
      </c>
    </row>
    <row r="109" s="10" customFormat="1">
      <c r="A109" s="10"/>
      <c r="B109" s="212"/>
      <c r="C109" s="213"/>
      <c r="D109" s="207" t="s">
        <v>188</v>
      </c>
      <c r="E109" s="214" t="s">
        <v>19</v>
      </c>
      <c r="F109" s="215" t="s">
        <v>709</v>
      </c>
      <c r="G109" s="213"/>
      <c r="H109" s="216">
        <v>10</v>
      </c>
      <c r="I109" s="217"/>
      <c r="J109" s="213"/>
      <c r="K109" s="213"/>
      <c r="L109" s="218"/>
      <c r="M109" s="219"/>
      <c r="N109" s="220"/>
      <c r="O109" s="220"/>
      <c r="P109" s="220"/>
      <c r="Q109" s="220"/>
      <c r="R109" s="220"/>
      <c r="S109" s="220"/>
      <c r="T109" s="221"/>
      <c r="U109" s="10"/>
      <c r="V109" s="10"/>
      <c r="W109" s="10"/>
      <c r="X109" s="10"/>
      <c r="Y109" s="10"/>
      <c r="Z109" s="10"/>
      <c r="AA109" s="10"/>
      <c r="AB109" s="10"/>
      <c r="AC109" s="10"/>
      <c r="AD109" s="10"/>
      <c r="AE109" s="10"/>
      <c r="AT109" s="222" t="s">
        <v>188</v>
      </c>
      <c r="AU109" s="222" t="s">
        <v>74</v>
      </c>
      <c r="AV109" s="10" t="s">
        <v>83</v>
      </c>
      <c r="AW109" s="10" t="s">
        <v>35</v>
      </c>
      <c r="AX109" s="10" t="s">
        <v>81</v>
      </c>
      <c r="AY109" s="222" t="s">
        <v>146</v>
      </c>
    </row>
    <row r="110" s="2" customFormat="1" ht="21.75" customHeight="1">
      <c r="A110" s="35"/>
      <c r="B110" s="36"/>
      <c r="C110" s="194" t="s">
        <v>182</v>
      </c>
      <c r="D110" s="194" t="s">
        <v>140</v>
      </c>
      <c r="E110" s="195" t="s">
        <v>710</v>
      </c>
      <c r="F110" s="196" t="s">
        <v>711</v>
      </c>
      <c r="G110" s="197" t="s">
        <v>143</v>
      </c>
      <c r="H110" s="198">
        <v>2</v>
      </c>
      <c r="I110" s="199"/>
      <c r="J110" s="200">
        <f>ROUND(I110*H110,2)</f>
        <v>0</v>
      </c>
      <c r="K110" s="196" t="s">
        <v>144</v>
      </c>
      <c r="L110" s="41"/>
      <c r="M110" s="201" t="s">
        <v>19</v>
      </c>
      <c r="N110" s="202" t="s">
        <v>45</v>
      </c>
      <c r="O110" s="81"/>
      <c r="P110" s="203">
        <f>O110*H110</f>
        <v>0</v>
      </c>
      <c r="Q110" s="203">
        <v>0</v>
      </c>
      <c r="R110" s="203">
        <f>Q110*H110</f>
        <v>0</v>
      </c>
      <c r="S110" s="203">
        <v>0</v>
      </c>
      <c r="T110" s="204">
        <f>S110*H110</f>
        <v>0</v>
      </c>
      <c r="U110" s="35"/>
      <c r="V110" s="35"/>
      <c r="W110" s="35"/>
      <c r="X110" s="35"/>
      <c r="Y110" s="35"/>
      <c r="Z110" s="35"/>
      <c r="AA110" s="35"/>
      <c r="AB110" s="35"/>
      <c r="AC110" s="35"/>
      <c r="AD110" s="35"/>
      <c r="AE110" s="35"/>
      <c r="AR110" s="205" t="s">
        <v>145</v>
      </c>
      <c r="AT110" s="205" t="s">
        <v>140</v>
      </c>
      <c r="AU110" s="205" t="s">
        <v>74</v>
      </c>
      <c r="AY110" s="14" t="s">
        <v>146</v>
      </c>
      <c r="BE110" s="206">
        <f>IF(N110="základní",J110,0)</f>
        <v>0</v>
      </c>
      <c r="BF110" s="206">
        <f>IF(N110="snížená",J110,0)</f>
        <v>0</v>
      </c>
      <c r="BG110" s="206">
        <f>IF(N110="zákl. přenesená",J110,0)</f>
        <v>0</v>
      </c>
      <c r="BH110" s="206">
        <f>IF(N110="sníž. přenesená",J110,0)</f>
        <v>0</v>
      </c>
      <c r="BI110" s="206">
        <f>IF(N110="nulová",J110,0)</f>
        <v>0</v>
      </c>
      <c r="BJ110" s="14" t="s">
        <v>81</v>
      </c>
      <c r="BK110" s="206">
        <f>ROUND(I110*H110,2)</f>
        <v>0</v>
      </c>
      <c r="BL110" s="14" t="s">
        <v>145</v>
      </c>
      <c r="BM110" s="205" t="s">
        <v>712</v>
      </c>
    </row>
    <row r="111" s="2" customFormat="1">
      <c r="A111" s="35"/>
      <c r="B111" s="36"/>
      <c r="C111" s="37"/>
      <c r="D111" s="207" t="s">
        <v>148</v>
      </c>
      <c r="E111" s="37"/>
      <c r="F111" s="208" t="s">
        <v>713</v>
      </c>
      <c r="G111" s="37"/>
      <c r="H111" s="37"/>
      <c r="I111" s="143"/>
      <c r="J111" s="37"/>
      <c r="K111" s="37"/>
      <c r="L111" s="41"/>
      <c r="M111" s="209"/>
      <c r="N111" s="210"/>
      <c r="O111" s="81"/>
      <c r="P111" s="81"/>
      <c r="Q111" s="81"/>
      <c r="R111" s="81"/>
      <c r="S111" s="81"/>
      <c r="T111" s="82"/>
      <c r="U111" s="35"/>
      <c r="V111" s="35"/>
      <c r="W111" s="35"/>
      <c r="X111" s="35"/>
      <c r="Y111" s="35"/>
      <c r="Z111" s="35"/>
      <c r="AA111" s="35"/>
      <c r="AB111" s="35"/>
      <c r="AC111" s="35"/>
      <c r="AD111" s="35"/>
      <c r="AE111" s="35"/>
      <c r="AT111" s="14" t="s">
        <v>148</v>
      </c>
      <c r="AU111" s="14" t="s">
        <v>74</v>
      </c>
    </row>
    <row r="112" s="2" customFormat="1">
      <c r="A112" s="35"/>
      <c r="B112" s="36"/>
      <c r="C112" s="37"/>
      <c r="D112" s="207" t="s">
        <v>150</v>
      </c>
      <c r="E112" s="37"/>
      <c r="F112" s="211" t="s">
        <v>704</v>
      </c>
      <c r="G112" s="37"/>
      <c r="H112" s="37"/>
      <c r="I112" s="143"/>
      <c r="J112" s="37"/>
      <c r="K112" s="37"/>
      <c r="L112" s="41"/>
      <c r="M112" s="209"/>
      <c r="N112" s="210"/>
      <c r="O112" s="81"/>
      <c r="P112" s="81"/>
      <c r="Q112" s="81"/>
      <c r="R112" s="81"/>
      <c r="S112" s="81"/>
      <c r="T112" s="82"/>
      <c r="U112" s="35"/>
      <c r="V112" s="35"/>
      <c r="W112" s="35"/>
      <c r="X112" s="35"/>
      <c r="Y112" s="35"/>
      <c r="Z112" s="35"/>
      <c r="AA112" s="35"/>
      <c r="AB112" s="35"/>
      <c r="AC112" s="35"/>
      <c r="AD112" s="35"/>
      <c r="AE112" s="35"/>
      <c r="AT112" s="14" t="s">
        <v>150</v>
      </c>
      <c r="AU112" s="14" t="s">
        <v>74</v>
      </c>
    </row>
    <row r="113" s="2" customFormat="1" ht="33" customHeight="1">
      <c r="A113" s="35"/>
      <c r="B113" s="36"/>
      <c r="C113" s="194" t="s">
        <v>190</v>
      </c>
      <c r="D113" s="194" t="s">
        <v>140</v>
      </c>
      <c r="E113" s="195" t="s">
        <v>714</v>
      </c>
      <c r="F113" s="196" t="s">
        <v>715</v>
      </c>
      <c r="G113" s="197" t="s">
        <v>238</v>
      </c>
      <c r="H113" s="198">
        <v>29</v>
      </c>
      <c r="I113" s="199"/>
      <c r="J113" s="200">
        <f>ROUND(I113*H113,2)</f>
        <v>0</v>
      </c>
      <c r="K113" s="196" t="s">
        <v>144</v>
      </c>
      <c r="L113" s="41"/>
      <c r="M113" s="201" t="s">
        <v>19</v>
      </c>
      <c r="N113" s="202" t="s">
        <v>45</v>
      </c>
      <c r="O113" s="81"/>
      <c r="P113" s="203">
        <f>O113*H113</f>
        <v>0</v>
      </c>
      <c r="Q113" s="203">
        <v>0</v>
      </c>
      <c r="R113" s="203">
        <f>Q113*H113</f>
        <v>0</v>
      </c>
      <c r="S113" s="203">
        <v>0</v>
      </c>
      <c r="T113" s="204">
        <f>S113*H113</f>
        <v>0</v>
      </c>
      <c r="U113" s="35"/>
      <c r="V113" s="35"/>
      <c r="W113" s="35"/>
      <c r="X113" s="35"/>
      <c r="Y113" s="35"/>
      <c r="Z113" s="35"/>
      <c r="AA113" s="35"/>
      <c r="AB113" s="35"/>
      <c r="AC113" s="35"/>
      <c r="AD113" s="35"/>
      <c r="AE113" s="35"/>
      <c r="AR113" s="205" t="s">
        <v>145</v>
      </c>
      <c r="AT113" s="205" t="s">
        <v>140</v>
      </c>
      <c r="AU113" s="205" t="s">
        <v>74</v>
      </c>
      <c r="AY113" s="14" t="s">
        <v>146</v>
      </c>
      <c r="BE113" s="206">
        <f>IF(N113="základní",J113,0)</f>
        <v>0</v>
      </c>
      <c r="BF113" s="206">
        <f>IF(N113="snížená",J113,0)</f>
        <v>0</v>
      </c>
      <c r="BG113" s="206">
        <f>IF(N113="zákl. přenesená",J113,0)</f>
        <v>0</v>
      </c>
      <c r="BH113" s="206">
        <f>IF(N113="sníž. přenesená",J113,0)</f>
        <v>0</v>
      </c>
      <c r="BI113" s="206">
        <f>IF(N113="nulová",J113,0)</f>
        <v>0</v>
      </c>
      <c r="BJ113" s="14" t="s">
        <v>81</v>
      </c>
      <c r="BK113" s="206">
        <f>ROUND(I113*H113,2)</f>
        <v>0</v>
      </c>
      <c r="BL113" s="14" t="s">
        <v>145</v>
      </c>
      <c r="BM113" s="205" t="s">
        <v>716</v>
      </c>
    </row>
    <row r="114" s="2" customFormat="1">
      <c r="A114" s="35"/>
      <c r="B114" s="36"/>
      <c r="C114" s="37"/>
      <c r="D114" s="207" t="s">
        <v>148</v>
      </c>
      <c r="E114" s="37"/>
      <c r="F114" s="208" t="s">
        <v>717</v>
      </c>
      <c r="G114" s="37"/>
      <c r="H114" s="37"/>
      <c r="I114" s="143"/>
      <c r="J114" s="37"/>
      <c r="K114" s="37"/>
      <c r="L114" s="41"/>
      <c r="M114" s="209"/>
      <c r="N114" s="210"/>
      <c r="O114" s="81"/>
      <c r="P114" s="81"/>
      <c r="Q114" s="81"/>
      <c r="R114" s="81"/>
      <c r="S114" s="81"/>
      <c r="T114" s="82"/>
      <c r="U114" s="35"/>
      <c r="V114" s="35"/>
      <c r="W114" s="35"/>
      <c r="X114" s="35"/>
      <c r="Y114" s="35"/>
      <c r="Z114" s="35"/>
      <c r="AA114" s="35"/>
      <c r="AB114" s="35"/>
      <c r="AC114" s="35"/>
      <c r="AD114" s="35"/>
      <c r="AE114" s="35"/>
      <c r="AT114" s="14" t="s">
        <v>148</v>
      </c>
      <c r="AU114" s="14" t="s">
        <v>74</v>
      </c>
    </row>
    <row r="115" s="10" customFormat="1">
      <c r="A115" s="10"/>
      <c r="B115" s="212"/>
      <c r="C115" s="213"/>
      <c r="D115" s="207" t="s">
        <v>188</v>
      </c>
      <c r="E115" s="214" t="s">
        <v>19</v>
      </c>
      <c r="F115" s="215" t="s">
        <v>718</v>
      </c>
      <c r="G115" s="213"/>
      <c r="H115" s="216">
        <v>10</v>
      </c>
      <c r="I115" s="217"/>
      <c r="J115" s="213"/>
      <c r="K115" s="213"/>
      <c r="L115" s="218"/>
      <c r="M115" s="219"/>
      <c r="N115" s="220"/>
      <c r="O115" s="220"/>
      <c r="P115" s="220"/>
      <c r="Q115" s="220"/>
      <c r="R115" s="220"/>
      <c r="S115" s="220"/>
      <c r="T115" s="221"/>
      <c r="U115" s="10"/>
      <c r="V115" s="10"/>
      <c r="W115" s="10"/>
      <c r="X115" s="10"/>
      <c r="Y115" s="10"/>
      <c r="Z115" s="10"/>
      <c r="AA115" s="10"/>
      <c r="AB115" s="10"/>
      <c r="AC115" s="10"/>
      <c r="AD115" s="10"/>
      <c r="AE115" s="10"/>
      <c r="AT115" s="222" t="s">
        <v>188</v>
      </c>
      <c r="AU115" s="222" t="s">
        <v>74</v>
      </c>
      <c r="AV115" s="10" t="s">
        <v>83</v>
      </c>
      <c r="AW115" s="10" t="s">
        <v>35</v>
      </c>
      <c r="AX115" s="10" t="s">
        <v>74</v>
      </c>
      <c r="AY115" s="222" t="s">
        <v>146</v>
      </c>
    </row>
    <row r="116" s="10" customFormat="1">
      <c r="A116" s="10"/>
      <c r="B116" s="212"/>
      <c r="C116" s="213"/>
      <c r="D116" s="207" t="s">
        <v>188</v>
      </c>
      <c r="E116" s="214" t="s">
        <v>19</v>
      </c>
      <c r="F116" s="215" t="s">
        <v>719</v>
      </c>
      <c r="G116" s="213"/>
      <c r="H116" s="216">
        <v>12.5</v>
      </c>
      <c r="I116" s="217"/>
      <c r="J116" s="213"/>
      <c r="K116" s="213"/>
      <c r="L116" s="218"/>
      <c r="M116" s="219"/>
      <c r="N116" s="220"/>
      <c r="O116" s="220"/>
      <c r="P116" s="220"/>
      <c r="Q116" s="220"/>
      <c r="R116" s="220"/>
      <c r="S116" s="220"/>
      <c r="T116" s="221"/>
      <c r="U116" s="10"/>
      <c r="V116" s="10"/>
      <c r="W116" s="10"/>
      <c r="X116" s="10"/>
      <c r="Y116" s="10"/>
      <c r="Z116" s="10"/>
      <c r="AA116" s="10"/>
      <c r="AB116" s="10"/>
      <c r="AC116" s="10"/>
      <c r="AD116" s="10"/>
      <c r="AE116" s="10"/>
      <c r="AT116" s="222" t="s">
        <v>188</v>
      </c>
      <c r="AU116" s="222" t="s">
        <v>74</v>
      </c>
      <c r="AV116" s="10" t="s">
        <v>83</v>
      </c>
      <c r="AW116" s="10" t="s">
        <v>35</v>
      </c>
      <c r="AX116" s="10" t="s">
        <v>74</v>
      </c>
      <c r="AY116" s="222" t="s">
        <v>146</v>
      </c>
    </row>
    <row r="117" s="10" customFormat="1">
      <c r="A117" s="10"/>
      <c r="B117" s="212"/>
      <c r="C117" s="213"/>
      <c r="D117" s="207" t="s">
        <v>188</v>
      </c>
      <c r="E117" s="214" t="s">
        <v>19</v>
      </c>
      <c r="F117" s="215" t="s">
        <v>720</v>
      </c>
      <c r="G117" s="213"/>
      <c r="H117" s="216">
        <v>6.5</v>
      </c>
      <c r="I117" s="217"/>
      <c r="J117" s="213"/>
      <c r="K117" s="213"/>
      <c r="L117" s="218"/>
      <c r="M117" s="219"/>
      <c r="N117" s="220"/>
      <c r="O117" s="220"/>
      <c r="P117" s="220"/>
      <c r="Q117" s="220"/>
      <c r="R117" s="220"/>
      <c r="S117" s="220"/>
      <c r="T117" s="221"/>
      <c r="U117" s="10"/>
      <c r="V117" s="10"/>
      <c r="W117" s="10"/>
      <c r="X117" s="10"/>
      <c r="Y117" s="10"/>
      <c r="Z117" s="10"/>
      <c r="AA117" s="10"/>
      <c r="AB117" s="10"/>
      <c r="AC117" s="10"/>
      <c r="AD117" s="10"/>
      <c r="AE117" s="10"/>
      <c r="AT117" s="222" t="s">
        <v>188</v>
      </c>
      <c r="AU117" s="222" t="s">
        <v>74</v>
      </c>
      <c r="AV117" s="10" t="s">
        <v>83</v>
      </c>
      <c r="AW117" s="10" t="s">
        <v>35</v>
      </c>
      <c r="AX117" s="10" t="s">
        <v>74</v>
      </c>
      <c r="AY117" s="222" t="s">
        <v>146</v>
      </c>
    </row>
    <row r="118" s="11" customFormat="1">
      <c r="A118" s="11"/>
      <c r="B118" s="223"/>
      <c r="C118" s="224"/>
      <c r="D118" s="207" t="s">
        <v>188</v>
      </c>
      <c r="E118" s="225" t="s">
        <v>19</v>
      </c>
      <c r="F118" s="226" t="s">
        <v>242</v>
      </c>
      <c r="G118" s="224"/>
      <c r="H118" s="227">
        <v>29</v>
      </c>
      <c r="I118" s="228"/>
      <c r="J118" s="224"/>
      <c r="K118" s="224"/>
      <c r="L118" s="229"/>
      <c r="M118" s="230"/>
      <c r="N118" s="231"/>
      <c r="O118" s="231"/>
      <c r="P118" s="231"/>
      <c r="Q118" s="231"/>
      <c r="R118" s="231"/>
      <c r="S118" s="231"/>
      <c r="T118" s="232"/>
      <c r="U118" s="11"/>
      <c r="V118" s="11"/>
      <c r="W118" s="11"/>
      <c r="X118" s="11"/>
      <c r="Y118" s="11"/>
      <c r="Z118" s="11"/>
      <c r="AA118" s="11"/>
      <c r="AB118" s="11"/>
      <c r="AC118" s="11"/>
      <c r="AD118" s="11"/>
      <c r="AE118" s="11"/>
      <c r="AT118" s="233" t="s">
        <v>188</v>
      </c>
      <c r="AU118" s="233" t="s">
        <v>74</v>
      </c>
      <c r="AV118" s="11" t="s">
        <v>145</v>
      </c>
      <c r="AW118" s="11" t="s">
        <v>35</v>
      </c>
      <c r="AX118" s="11" t="s">
        <v>81</v>
      </c>
      <c r="AY118" s="233" t="s">
        <v>146</v>
      </c>
    </row>
    <row r="119" s="2" customFormat="1" ht="21.75" customHeight="1">
      <c r="A119" s="35"/>
      <c r="B119" s="36"/>
      <c r="C119" s="234" t="s">
        <v>196</v>
      </c>
      <c r="D119" s="234" t="s">
        <v>328</v>
      </c>
      <c r="E119" s="235" t="s">
        <v>721</v>
      </c>
      <c r="F119" s="236" t="s">
        <v>722</v>
      </c>
      <c r="G119" s="237" t="s">
        <v>166</v>
      </c>
      <c r="H119" s="238">
        <v>4.8719999999999999</v>
      </c>
      <c r="I119" s="239"/>
      <c r="J119" s="240">
        <f>ROUND(I119*H119,2)</f>
        <v>0</v>
      </c>
      <c r="K119" s="236" t="s">
        <v>144</v>
      </c>
      <c r="L119" s="241"/>
      <c r="M119" s="242" t="s">
        <v>19</v>
      </c>
      <c r="N119" s="243" t="s">
        <v>45</v>
      </c>
      <c r="O119" s="81"/>
      <c r="P119" s="203">
        <f>O119*H119</f>
        <v>0</v>
      </c>
      <c r="Q119" s="203">
        <v>1</v>
      </c>
      <c r="R119" s="203">
        <f>Q119*H119</f>
        <v>4.8719999999999999</v>
      </c>
      <c r="S119" s="203">
        <v>0</v>
      </c>
      <c r="T119" s="204">
        <f>S119*H119</f>
        <v>0</v>
      </c>
      <c r="U119" s="35"/>
      <c r="V119" s="35"/>
      <c r="W119" s="35"/>
      <c r="X119" s="35"/>
      <c r="Y119" s="35"/>
      <c r="Z119" s="35"/>
      <c r="AA119" s="35"/>
      <c r="AB119" s="35"/>
      <c r="AC119" s="35"/>
      <c r="AD119" s="35"/>
      <c r="AE119" s="35"/>
      <c r="AR119" s="205" t="s">
        <v>167</v>
      </c>
      <c r="AT119" s="205" t="s">
        <v>328</v>
      </c>
      <c r="AU119" s="205" t="s">
        <v>74</v>
      </c>
      <c r="AY119" s="14" t="s">
        <v>146</v>
      </c>
      <c r="BE119" s="206">
        <f>IF(N119="základní",J119,0)</f>
        <v>0</v>
      </c>
      <c r="BF119" s="206">
        <f>IF(N119="snížená",J119,0)</f>
        <v>0</v>
      </c>
      <c r="BG119" s="206">
        <f>IF(N119="zákl. přenesená",J119,0)</f>
        <v>0</v>
      </c>
      <c r="BH119" s="206">
        <f>IF(N119="sníž. přenesená",J119,0)</f>
        <v>0</v>
      </c>
      <c r="BI119" s="206">
        <f>IF(N119="nulová",J119,0)</f>
        <v>0</v>
      </c>
      <c r="BJ119" s="14" t="s">
        <v>81</v>
      </c>
      <c r="BK119" s="206">
        <f>ROUND(I119*H119,2)</f>
        <v>0</v>
      </c>
      <c r="BL119" s="14" t="s">
        <v>167</v>
      </c>
      <c r="BM119" s="205" t="s">
        <v>723</v>
      </c>
    </row>
    <row r="120" s="2" customFormat="1">
      <c r="A120" s="35"/>
      <c r="B120" s="36"/>
      <c r="C120" s="37"/>
      <c r="D120" s="207" t="s">
        <v>148</v>
      </c>
      <c r="E120" s="37"/>
      <c r="F120" s="208" t="s">
        <v>722</v>
      </c>
      <c r="G120" s="37"/>
      <c r="H120" s="37"/>
      <c r="I120" s="143"/>
      <c r="J120" s="37"/>
      <c r="K120" s="37"/>
      <c r="L120" s="41"/>
      <c r="M120" s="209"/>
      <c r="N120" s="210"/>
      <c r="O120" s="81"/>
      <c r="P120" s="81"/>
      <c r="Q120" s="81"/>
      <c r="R120" s="81"/>
      <c r="S120" s="81"/>
      <c r="T120" s="82"/>
      <c r="U120" s="35"/>
      <c r="V120" s="35"/>
      <c r="W120" s="35"/>
      <c r="X120" s="35"/>
      <c r="Y120" s="35"/>
      <c r="Z120" s="35"/>
      <c r="AA120" s="35"/>
      <c r="AB120" s="35"/>
      <c r="AC120" s="35"/>
      <c r="AD120" s="35"/>
      <c r="AE120" s="35"/>
      <c r="AT120" s="14" t="s">
        <v>148</v>
      </c>
      <c r="AU120" s="14" t="s">
        <v>74</v>
      </c>
    </row>
    <row r="121" s="2" customFormat="1" ht="21.75" customHeight="1">
      <c r="A121" s="35"/>
      <c r="B121" s="36"/>
      <c r="C121" s="234" t="s">
        <v>202</v>
      </c>
      <c r="D121" s="234" t="s">
        <v>328</v>
      </c>
      <c r="E121" s="235" t="s">
        <v>724</v>
      </c>
      <c r="F121" s="236" t="s">
        <v>725</v>
      </c>
      <c r="G121" s="237" t="s">
        <v>166</v>
      </c>
      <c r="H121" s="238">
        <v>4.8719999999999999</v>
      </c>
      <c r="I121" s="239"/>
      <c r="J121" s="240">
        <f>ROUND(I121*H121,2)</f>
        <v>0</v>
      </c>
      <c r="K121" s="236" t="s">
        <v>144</v>
      </c>
      <c r="L121" s="241"/>
      <c r="M121" s="242" t="s">
        <v>19</v>
      </c>
      <c r="N121" s="243" t="s">
        <v>45</v>
      </c>
      <c r="O121" s="81"/>
      <c r="P121" s="203">
        <f>O121*H121</f>
        <v>0</v>
      </c>
      <c r="Q121" s="203">
        <v>1</v>
      </c>
      <c r="R121" s="203">
        <f>Q121*H121</f>
        <v>4.8719999999999999</v>
      </c>
      <c r="S121" s="203">
        <v>0</v>
      </c>
      <c r="T121" s="204">
        <f>S121*H121</f>
        <v>0</v>
      </c>
      <c r="U121" s="35"/>
      <c r="V121" s="35"/>
      <c r="W121" s="35"/>
      <c r="X121" s="35"/>
      <c r="Y121" s="35"/>
      <c r="Z121" s="35"/>
      <c r="AA121" s="35"/>
      <c r="AB121" s="35"/>
      <c r="AC121" s="35"/>
      <c r="AD121" s="35"/>
      <c r="AE121" s="35"/>
      <c r="AR121" s="205" t="s">
        <v>167</v>
      </c>
      <c r="AT121" s="205" t="s">
        <v>328</v>
      </c>
      <c r="AU121" s="205" t="s">
        <v>74</v>
      </c>
      <c r="AY121" s="14" t="s">
        <v>146</v>
      </c>
      <c r="BE121" s="206">
        <f>IF(N121="základní",J121,0)</f>
        <v>0</v>
      </c>
      <c r="BF121" s="206">
        <f>IF(N121="snížená",J121,0)</f>
        <v>0</v>
      </c>
      <c r="BG121" s="206">
        <f>IF(N121="zákl. přenesená",J121,0)</f>
        <v>0</v>
      </c>
      <c r="BH121" s="206">
        <f>IF(N121="sníž. přenesená",J121,0)</f>
        <v>0</v>
      </c>
      <c r="BI121" s="206">
        <f>IF(N121="nulová",J121,0)</f>
        <v>0</v>
      </c>
      <c r="BJ121" s="14" t="s">
        <v>81</v>
      </c>
      <c r="BK121" s="206">
        <f>ROUND(I121*H121,2)</f>
        <v>0</v>
      </c>
      <c r="BL121" s="14" t="s">
        <v>167</v>
      </c>
      <c r="BM121" s="205" t="s">
        <v>726</v>
      </c>
    </row>
    <row r="122" s="2" customFormat="1">
      <c r="A122" s="35"/>
      <c r="B122" s="36"/>
      <c r="C122" s="37"/>
      <c r="D122" s="207" t="s">
        <v>148</v>
      </c>
      <c r="E122" s="37"/>
      <c r="F122" s="208" t="s">
        <v>725</v>
      </c>
      <c r="G122" s="37"/>
      <c r="H122" s="37"/>
      <c r="I122" s="143"/>
      <c r="J122" s="37"/>
      <c r="K122" s="37"/>
      <c r="L122" s="41"/>
      <c r="M122" s="209"/>
      <c r="N122" s="210"/>
      <c r="O122" s="81"/>
      <c r="P122" s="81"/>
      <c r="Q122" s="81"/>
      <c r="R122" s="81"/>
      <c r="S122" s="81"/>
      <c r="T122" s="82"/>
      <c r="U122" s="35"/>
      <c r="V122" s="35"/>
      <c r="W122" s="35"/>
      <c r="X122" s="35"/>
      <c r="Y122" s="35"/>
      <c r="Z122" s="35"/>
      <c r="AA122" s="35"/>
      <c r="AB122" s="35"/>
      <c r="AC122" s="35"/>
      <c r="AD122" s="35"/>
      <c r="AE122" s="35"/>
      <c r="AT122" s="14" t="s">
        <v>148</v>
      </c>
      <c r="AU122" s="14" t="s">
        <v>74</v>
      </c>
    </row>
    <row r="123" s="2" customFormat="1" ht="21.75" customHeight="1">
      <c r="A123" s="35"/>
      <c r="B123" s="36"/>
      <c r="C123" s="234" t="s">
        <v>208</v>
      </c>
      <c r="D123" s="234" t="s">
        <v>328</v>
      </c>
      <c r="E123" s="235" t="s">
        <v>727</v>
      </c>
      <c r="F123" s="236" t="s">
        <v>728</v>
      </c>
      <c r="G123" s="237" t="s">
        <v>166</v>
      </c>
      <c r="H123" s="238">
        <v>4.8719999999999999</v>
      </c>
      <c r="I123" s="239"/>
      <c r="J123" s="240">
        <f>ROUND(I123*H123,2)</f>
        <v>0</v>
      </c>
      <c r="K123" s="236" t="s">
        <v>144</v>
      </c>
      <c r="L123" s="241"/>
      <c r="M123" s="242" t="s">
        <v>19</v>
      </c>
      <c r="N123" s="243" t="s">
        <v>45</v>
      </c>
      <c r="O123" s="81"/>
      <c r="P123" s="203">
        <f>O123*H123</f>
        <v>0</v>
      </c>
      <c r="Q123" s="203">
        <v>1</v>
      </c>
      <c r="R123" s="203">
        <f>Q123*H123</f>
        <v>4.8719999999999999</v>
      </c>
      <c r="S123" s="203">
        <v>0</v>
      </c>
      <c r="T123" s="204">
        <f>S123*H123</f>
        <v>0</v>
      </c>
      <c r="U123" s="35"/>
      <c r="V123" s="35"/>
      <c r="W123" s="35"/>
      <c r="X123" s="35"/>
      <c r="Y123" s="35"/>
      <c r="Z123" s="35"/>
      <c r="AA123" s="35"/>
      <c r="AB123" s="35"/>
      <c r="AC123" s="35"/>
      <c r="AD123" s="35"/>
      <c r="AE123" s="35"/>
      <c r="AR123" s="205" t="s">
        <v>167</v>
      </c>
      <c r="AT123" s="205" t="s">
        <v>328</v>
      </c>
      <c r="AU123" s="205" t="s">
        <v>74</v>
      </c>
      <c r="AY123" s="14" t="s">
        <v>146</v>
      </c>
      <c r="BE123" s="206">
        <f>IF(N123="základní",J123,0)</f>
        <v>0</v>
      </c>
      <c r="BF123" s="206">
        <f>IF(N123="snížená",J123,0)</f>
        <v>0</v>
      </c>
      <c r="BG123" s="206">
        <f>IF(N123="zákl. přenesená",J123,0)</f>
        <v>0</v>
      </c>
      <c r="BH123" s="206">
        <f>IF(N123="sníž. přenesená",J123,0)</f>
        <v>0</v>
      </c>
      <c r="BI123" s="206">
        <f>IF(N123="nulová",J123,0)</f>
        <v>0</v>
      </c>
      <c r="BJ123" s="14" t="s">
        <v>81</v>
      </c>
      <c r="BK123" s="206">
        <f>ROUND(I123*H123,2)</f>
        <v>0</v>
      </c>
      <c r="BL123" s="14" t="s">
        <v>167</v>
      </c>
      <c r="BM123" s="205" t="s">
        <v>729</v>
      </c>
    </row>
    <row r="124" s="2" customFormat="1">
      <c r="A124" s="35"/>
      <c r="B124" s="36"/>
      <c r="C124" s="37"/>
      <c r="D124" s="207" t="s">
        <v>148</v>
      </c>
      <c r="E124" s="37"/>
      <c r="F124" s="208" t="s">
        <v>728</v>
      </c>
      <c r="G124" s="37"/>
      <c r="H124" s="37"/>
      <c r="I124" s="143"/>
      <c r="J124" s="37"/>
      <c r="K124" s="37"/>
      <c r="L124" s="41"/>
      <c r="M124" s="209"/>
      <c r="N124" s="210"/>
      <c r="O124" s="81"/>
      <c r="P124" s="81"/>
      <c r="Q124" s="81"/>
      <c r="R124" s="81"/>
      <c r="S124" s="81"/>
      <c r="T124" s="82"/>
      <c r="U124" s="35"/>
      <c r="V124" s="35"/>
      <c r="W124" s="35"/>
      <c r="X124" s="35"/>
      <c r="Y124" s="35"/>
      <c r="Z124" s="35"/>
      <c r="AA124" s="35"/>
      <c r="AB124" s="35"/>
      <c r="AC124" s="35"/>
      <c r="AD124" s="35"/>
      <c r="AE124" s="35"/>
      <c r="AT124" s="14" t="s">
        <v>148</v>
      </c>
      <c r="AU124" s="14" t="s">
        <v>74</v>
      </c>
    </row>
    <row r="125" s="2" customFormat="1" ht="21.75" customHeight="1">
      <c r="A125" s="35"/>
      <c r="B125" s="36"/>
      <c r="C125" s="234" t="s">
        <v>214</v>
      </c>
      <c r="D125" s="234" t="s">
        <v>328</v>
      </c>
      <c r="E125" s="235" t="s">
        <v>730</v>
      </c>
      <c r="F125" s="236" t="s">
        <v>731</v>
      </c>
      <c r="G125" s="237" t="s">
        <v>205</v>
      </c>
      <c r="H125" s="238">
        <v>30</v>
      </c>
      <c r="I125" s="239"/>
      <c r="J125" s="240">
        <f>ROUND(I125*H125,2)</f>
        <v>0</v>
      </c>
      <c r="K125" s="236" t="s">
        <v>144</v>
      </c>
      <c r="L125" s="241"/>
      <c r="M125" s="242" t="s">
        <v>19</v>
      </c>
      <c r="N125" s="243" t="s">
        <v>45</v>
      </c>
      <c r="O125" s="81"/>
      <c r="P125" s="203">
        <f>O125*H125</f>
        <v>0</v>
      </c>
      <c r="Q125" s="203">
        <v>0</v>
      </c>
      <c r="R125" s="203">
        <f>Q125*H125</f>
        <v>0</v>
      </c>
      <c r="S125" s="203">
        <v>0</v>
      </c>
      <c r="T125" s="204">
        <f>S125*H125</f>
        <v>0</v>
      </c>
      <c r="U125" s="35"/>
      <c r="V125" s="35"/>
      <c r="W125" s="35"/>
      <c r="X125" s="35"/>
      <c r="Y125" s="35"/>
      <c r="Z125" s="35"/>
      <c r="AA125" s="35"/>
      <c r="AB125" s="35"/>
      <c r="AC125" s="35"/>
      <c r="AD125" s="35"/>
      <c r="AE125" s="35"/>
      <c r="AR125" s="205" t="s">
        <v>167</v>
      </c>
      <c r="AT125" s="205" t="s">
        <v>328</v>
      </c>
      <c r="AU125" s="205" t="s">
        <v>74</v>
      </c>
      <c r="AY125" s="14" t="s">
        <v>146</v>
      </c>
      <c r="BE125" s="206">
        <f>IF(N125="základní",J125,0)</f>
        <v>0</v>
      </c>
      <c r="BF125" s="206">
        <f>IF(N125="snížená",J125,0)</f>
        <v>0</v>
      </c>
      <c r="BG125" s="206">
        <f>IF(N125="zákl. přenesená",J125,0)</f>
        <v>0</v>
      </c>
      <c r="BH125" s="206">
        <f>IF(N125="sníž. přenesená",J125,0)</f>
        <v>0</v>
      </c>
      <c r="BI125" s="206">
        <f>IF(N125="nulová",J125,0)</f>
        <v>0</v>
      </c>
      <c r="BJ125" s="14" t="s">
        <v>81</v>
      </c>
      <c r="BK125" s="206">
        <f>ROUND(I125*H125,2)</f>
        <v>0</v>
      </c>
      <c r="BL125" s="14" t="s">
        <v>167</v>
      </c>
      <c r="BM125" s="205" t="s">
        <v>732</v>
      </c>
    </row>
    <row r="126" s="2" customFormat="1">
      <c r="A126" s="35"/>
      <c r="B126" s="36"/>
      <c r="C126" s="37"/>
      <c r="D126" s="207" t="s">
        <v>148</v>
      </c>
      <c r="E126" s="37"/>
      <c r="F126" s="208" t="s">
        <v>731</v>
      </c>
      <c r="G126" s="37"/>
      <c r="H126" s="37"/>
      <c r="I126" s="143"/>
      <c r="J126" s="37"/>
      <c r="K126" s="37"/>
      <c r="L126" s="41"/>
      <c r="M126" s="244"/>
      <c r="N126" s="245"/>
      <c r="O126" s="246"/>
      <c r="P126" s="246"/>
      <c r="Q126" s="246"/>
      <c r="R126" s="246"/>
      <c r="S126" s="246"/>
      <c r="T126" s="247"/>
      <c r="U126" s="35"/>
      <c r="V126" s="35"/>
      <c r="W126" s="35"/>
      <c r="X126" s="35"/>
      <c r="Y126" s="35"/>
      <c r="Z126" s="35"/>
      <c r="AA126" s="35"/>
      <c r="AB126" s="35"/>
      <c r="AC126" s="35"/>
      <c r="AD126" s="35"/>
      <c r="AE126" s="35"/>
      <c r="AT126" s="14" t="s">
        <v>148</v>
      </c>
      <c r="AU126" s="14" t="s">
        <v>74</v>
      </c>
    </row>
    <row r="127" s="2" customFormat="1" ht="6.96" customHeight="1">
      <c r="A127" s="35"/>
      <c r="B127" s="56"/>
      <c r="C127" s="57"/>
      <c r="D127" s="57"/>
      <c r="E127" s="57"/>
      <c r="F127" s="57"/>
      <c r="G127" s="57"/>
      <c r="H127" s="57"/>
      <c r="I127" s="172"/>
      <c r="J127" s="57"/>
      <c r="K127" s="57"/>
      <c r="L127" s="41"/>
      <c r="M127" s="35"/>
      <c r="O127" s="35"/>
      <c r="P127" s="35"/>
      <c r="Q127" s="35"/>
      <c r="R127" s="35"/>
      <c r="S127" s="35"/>
      <c r="T127" s="35"/>
      <c r="U127" s="35"/>
      <c r="V127" s="35"/>
      <c r="W127" s="35"/>
      <c r="X127" s="35"/>
      <c r="Y127" s="35"/>
      <c r="Z127" s="35"/>
      <c r="AA127" s="35"/>
      <c r="AB127" s="35"/>
      <c r="AC127" s="35"/>
      <c r="AD127" s="35"/>
      <c r="AE127" s="35"/>
    </row>
  </sheetData>
  <sheetProtection sheet="1" autoFilter="0" formatColumns="0" formatRows="0" objects="1" scenarios="1" spinCount="100000" saltValue="NZMKza2irLJTZCiScBl2bPIZirs0MYrvR0HWjwXA0RhHDf+4ZFGWUv5STJzK7CLDlz5nIjuCj0d0PObRp5DSRw==" hashValue="SXzJK/qcvqXwYEuxoV/UMeAPqh3T5sfc5eTh640NxXEXpN+BlFtKE9qDU3LUWHz4RoQD4zuBhqPk7kN3CNqjZQ==" algorithmName="SHA-512" password="CC35"/>
  <autoFilter ref="C84:K126"/>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109</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118</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16.5" customHeight="1">
      <c r="B7" s="17"/>
      <c r="E7" s="142" t="str">
        <f>'Rekapitulace stavby'!K6</f>
        <v>Oprava trati v úseku Štědrá - Toužim, Otročín - Bečov</v>
      </c>
      <c r="F7" s="141"/>
      <c r="G7" s="141"/>
      <c r="H7" s="141"/>
      <c r="I7" s="135"/>
      <c r="L7" s="17"/>
    </row>
    <row r="8" hidden="1" s="1" customFormat="1" ht="12" customHeight="1">
      <c r="B8" s="17"/>
      <c r="D8" s="141" t="s">
        <v>119</v>
      </c>
      <c r="I8" s="135"/>
      <c r="L8" s="17"/>
    </row>
    <row r="9" hidden="1" s="2" customFormat="1" ht="16.5" customHeight="1">
      <c r="A9" s="35"/>
      <c r="B9" s="41"/>
      <c r="C9" s="35"/>
      <c r="D9" s="35"/>
      <c r="E9" s="142" t="s">
        <v>733</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121</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734</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12. 3. 2020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37</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38</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39</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40</v>
      </c>
      <c r="E32" s="35"/>
      <c r="F32" s="35"/>
      <c r="G32" s="35"/>
      <c r="H32" s="35"/>
      <c r="I32" s="143"/>
      <c r="J32" s="156">
        <f>ROUND(J85,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42</v>
      </c>
      <c r="G34" s="35"/>
      <c r="H34" s="35"/>
      <c r="I34" s="158" t="s">
        <v>41</v>
      </c>
      <c r="J34" s="157" t="s">
        <v>43</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44</v>
      </c>
      <c r="E35" s="141" t="s">
        <v>45</v>
      </c>
      <c r="F35" s="160">
        <f>ROUND((SUM(BE85:BE199)),  2)</f>
        <v>0</v>
      </c>
      <c r="G35" s="35"/>
      <c r="H35" s="35"/>
      <c r="I35" s="161">
        <v>0.20999999999999999</v>
      </c>
      <c r="J35" s="160">
        <f>ROUND(((SUM(BE85:BE199))*I35),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46</v>
      </c>
      <c r="F36" s="160">
        <f>ROUND((SUM(BF85:BF199)),  2)</f>
        <v>0</v>
      </c>
      <c r="G36" s="35"/>
      <c r="H36" s="35"/>
      <c r="I36" s="161">
        <v>0.14999999999999999</v>
      </c>
      <c r="J36" s="160">
        <f>ROUND(((SUM(BF85:BF199))*I36),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47</v>
      </c>
      <c r="F37" s="160">
        <f>ROUND((SUM(BG85:BG199)),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48</v>
      </c>
      <c r="F38" s="160">
        <f>ROUND((SUM(BH85:BH199)),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49</v>
      </c>
      <c r="F39" s="160">
        <f>ROUND((SUM(BI85:BI199)),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50</v>
      </c>
      <c r="E41" s="164"/>
      <c r="F41" s="164"/>
      <c r="G41" s="165" t="s">
        <v>51</v>
      </c>
      <c r="H41" s="166" t="s">
        <v>52</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123</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16.5" customHeight="1">
      <c r="A50" s="35"/>
      <c r="B50" s="36"/>
      <c r="C50" s="37"/>
      <c r="D50" s="37"/>
      <c r="E50" s="176" t="str">
        <f>E7</f>
        <v>Oprava trati v úseku Štědrá - Toužim, Otročín - Bečov</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119</v>
      </c>
      <c r="D51" s="19"/>
      <c r="E51" s="19"/>
      <c r="F51" s="19"/>
      <c r="G51" s="19"/>
      <c r="H51" s="19"/>
      <c r="I51" s="135"/>
      <c r="J51" s="19"/>
      <c r="K51" s="19"/>
      <c r="L51" s="17"/>
    </row>
    <row r="52" hidden="1" s="2" customFormat="1" ht="16.5" customHeight="1">
      <c r="A52" s="35"/>
      <c r="B52" s="36"/>
      <c r="C52" s="37"/>
      <c r="D52" s="37"/>
      <c r="E52" s="176" t="s">
        <v>733</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121</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A.3.1 - Práce na ŽSv a ŽSp (Sborník SŽDC 2019)</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Štědrá - Toužim, Otročín - Bečov n. T.</v>
      </c>
      <c r="G56" s="37"/>
      <c r="H56" s="37"/>
      <c r="I56" s="146" t="s">
        <v>23</v>
      </c>
      <c r="J56" s="69" t="str">
        <f>IF(J14="","",J14)</f>
        <v>12. 3. 2020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Správa železnic, s.o.; OŘ ÚNL - ST K. Vary</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Monika Roztočilová</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124</v>
      </c>
      <c r="D61" s="178"/>
      <c r="E61" s="178"/>
      <c r="F61" s="178"/>
      <c r="G61" s="178"/>
      <c r="H61" s="178"/>
      <c r="I61" s="179"/>
      <c r="J61" s="180" t="s">
        <v>125</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72</v>
      </c>
      <c r="D63" s="37"/>
      <c r="E63" s="37"/>
      <c r="F63" s="37"/>
      <c r="G63" s="37"/>
      <c r="H63" s="37"/>
      <c r="I63" s="143"/>
      <c r="J63" s="99">
        <f>J85</f>
        <v>0</v>
      </c>
      <c r="K63" s="37"/>
      <c r="L63" s="144"/>
      <c r="S63" s="35"/>
      <c r="T63" s="35"/>
      <c r="U63" s="35"/>
      <c r="V63" s="35"/>
      <c r="W63" s="35"/>
      <c r="X63" s="35"/>
      <c r="Y63" s="35"/>
      <c r="Z63" s="35"/>
      <c r="AA63" s="35"/>
      <c r="AB63" s="35"/>
      <c r="AC63" s="35"/>
      <c r="AD63" s="35"/>
      <c r="AE63" s="35"/>
      <c r="AU63" s="14" t="s">
        <v>126</v>
      </c>
    </row>
    <row r="64" hidden="1" s="2" customFormat="1" ht="21.84" customHeight="1">
      <c r="A64" s="35"/>
      <c r="B64" s="36"/>
      <c r="C64" s="37"/>
      <c r="D64" s="37"/>
      <c r="E64" s="37"/>
      <c r="F64" s="37"/>
      <c r="G64" s="37"/>
      <c r="H64" s="37"/>
      <c r="I64" s="143"/>
      <c r="J64" s="37"/>
      <c r="K64" s="37"/>
      <c r="L64" s="144"/>
      <c r="S64" s="35"/>
      <c r="T64" s="35"/>
      <c r="U64" s="35"/>
      <c r="V64" s="35"/>
      <c r="W64" s="35"/>
      <c r="X64" s="35"/>
      <c r="Y64" s="35"/>
      <c r="Z64" s="35"/>
      <c r="AA64" s="35"/>
      <c r="AB64" s="35"/>
      <c r="AC64" s="35"/>
      <c r="AD64" s="35"/>
      <c r="AE64" s="35"/>
    </row>
    <row r="65" hidden="1" s="2" customFormat="1" ht="6.96" customHeight="1">
      <c r="A65" s="35"/>
      <c r="B65" s="56"/>
      <c r="C65" s="57"/>
      <c r="D65" s="57"/>
      <c r="E65" s="57"/>
      <c r="F65" s="57"/>
      <c r="G65" s="57"/>
      <c r="H65" s="57"/>
      <c r="I65" s="172"/>
      <c r="J65" s="57"/>
      <c r="K65" s="57"/>
      <c r="L65" s="144"/>
      <c r="S65" s="35"/>
      <c r="T65" s="35"/>
      <c r="U65" s="35"/>
      <c r="V65" s="35"/>
      <c r="W65" s="35"/>
      <c r="X65" s="35"/>
      <c r="Y65" s="35"/>
      <c r="Z65" s="35"/>
      <c r="AA65" s="35"/>
      <c r="AB65" s="35"/>
      <c r="AC65" s="35"/>
      <c r="AD65" s="35"/>
      <c r="AE65" s="35"/>
    </row>
    <row r="66" hidden="1"/>
    <row r="67" hidden="1"/>
    <row r="68" hidden="1"/>
    <row r="69" s="2" customFormat="1" ht="6.96" customHeight="1">
      <c r="A69" s="35"/>
      <c r="B69" s="58"/>
      <c r="C69" s="59"/>
      <c r="D69" s="59"/>
      <c r="E69" s="59"/>
      <c r="F69" s="59"/>
      <c r="G69" s="59"/>
      <c r="H69" s="59"/>
      <c r="I69" s="175"/>
      <c r="J69" s="59"/>
      <c r="K69" s="59"/>
      <c r="L69" s="144"/>
      <c r="S69" s="35"/>
      <c r="T69" s="35"/>
      <c r="U69" s="35"/>
      <c r="V69" s="35"/>
      <c r="W69" s="35"/>
      <c r="X69" s="35"/>
      <c r="Y69" s="35"/>
      <c r="Z69" s="35"/>
      <c r="AA69" s="35"/>
      <c r="AB69" s="35"/>
      <c r="AC69" s="35"/>
      <c r="AD69" s="35"/>
      <c r="AE69" s="35"/>
    </row>
    <row r="70" s="2" customFormat="1" ht="24.96" customHeight="1">
      <c r="A70" s="35"/>
      <c r="B70" s="36"/>
      <c r="C70" s="20" t="s">
        <v>127</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16.5" customHeight="1">
      <c r="A73" s="35"/>
      <c r="B73" s="36"/>
      <c r="C73" s="37"/>
      <c r="D73" s="37"/>
      <c r="E73" s="176" t="str">
        <f>E7</f>
        <v>Oprava trati v úseku Štědrá - Toužim, Otročín - Bečov</v>
      </c>
      <c r="F73" s="29"/>
      <c r="G73" s="29"/>
      <c r="H73" s="29"/>
      <c r="I73" s="143"/>
      <c r="J73" s="37"/>
      <c r="K73" s="37"/>
      <c r="L73" s="144"/>
      <c r="S73" s="35"/>
      <c r="T73" s="35"/>
      <c r="U73" s="35"/>
      <c r="V73" s="35"/>
      <c r="W73" s="35"/>
      <c r="X73" s="35"/>
      <c r="Y73" s="35"/>
      <c r="Z73" s="35"/>
      <c r="AA73" s="35"/>
      <c r="AB73" s="35"/>
      <c r="AC73" s="35"/>
      <c r="AD73" s="35"/>
      <c r="AE73" s="35"/>
    </row>
    <row r="74" s="1" customFormat="1" ht="12" customHeight="1">
      <c r="B74" s="18"/>
      <c r="C74" s="29" t="s">
        <v>119</v>
      </c>
      <c r="D74" s="19"/>
      <c r="E74" s="19"/>
      <c r="F74" s="19"/>
      <c r="G74" s="19"/>
      <c r="H74" s="19"/>
      <c r="I74" s="135"/>
      <c r="J74" s="19"/>
      <c r="K74" s="19"/>
      <c r="L74" s="17"/>
    </row>
    <row r="75" s="2" customFormat="1" ht="16.5" customHeight="1">
      <c r="A75" s="35"/>
      <c r="B75" s="36"/>
      <c r="C75" s="37"/>
      <c r="D75" s="37"/>
      <c r="E75" s="176" t="s">
        <v>733</v>
      </c>
      <c r="F75" s="37"/>
      <c r="G75" s="37"/>
      <c r="H75" s="37"/>
      <c r="I75" s="143"/>
      <c r="J75" s="37"/>
      <c r="K75" s="37"/>
      <c r="L75" s="144"/>
      <c r="S75" s="35"/>
      <c r="T75" s="35"/>
      <c r="U75" s="35"/>
      <c r="V75" s="35"/>
      <c r="W75" s="35"/>
      <c r="X75" s="35"/>
      <c r="Y75" s="35"/>
      <c r="Z75" s="35"/>
      <c r="AA75" s="35"/>
      <c r="AB75" s="35"/>
      <c r="AC75" s="35"/>
      <c r="AD75" s="35"/>
      <c r="AE75" s="35"/>
    </row>
    <row r="76" s="2" customFormat="1" ht="12" customHeight="1">
      <c r="A76" s="35"/>
      <c r="B76" s="36"/>
      <c r="C76" s="29" t="s">
        <v>121</v>
      </c>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16.5" customHeight="1">
      <c r="A77" s="35"/>
      <c r="B77" s="36"/>
      <c r="C77" s="37"/>
      <c r="D77" s="37"/>
      <c r="E77" s="66" t="str">
        <f>E11</f>
        <v>A.3.1 - Práce na ŽSv a ŽSp (Sborník SŽDC 2019)</v>
      </c>
      <c r="F77" s="37"/>
      <c r="G77" s="37"/>
      <c r="H77" s="37"/>
      <c r="I77" s="143"/>
      <c r="J77" s="37"/>
      <c r="K77" s="37"/>
      <c r="L77" s="144"/>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143"/>
      <c r="J78" s="37"/>
      <c r="K78" s="37"/>
      <c r="L78" s="144"/>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Štědrá - Toužim, Otročín - Bečov n. T.</v>
      </c>
      <c r="G79" s="37"/>
      <c r="H79" s="37"/>
      <c r="I79" s="146" t="s">
        <v>23</v>
      </c>
      <c r="J79" s="69" t="str">
        <f>IF(J14="","",J14)</f>
        <v>12. 3. 2020</v>
      </c>
      <c r="K79" s="37"/>
      <c r="L79" s="14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OŘ ÚNL - ST K. Vary</v>
      </c>
      <c r="G81" s="37"/>
      <c r="H81" s="37"/>
      <c r="I81" s="146" t="s">
        <v>33</v>
      </c>
      <c r="J81" s="33" t="str">
        <f>E23</f>
        <v xml:space="preserve"> </v>
      </c>
      <c r="K81" s="37"/>
      <c r="L81" s="144"/>
      <c r="S81" s="35"/>
      <c r="T81" s="35"/>
      <c r="U81" s="35"/>
      <c r="V81" s="35"/>
      <c r="W81" s="35"/>
      <c r="X81" s="35"/>
      <c r="Y81" s="35"/>
      <c r="Z81" s="35"/>
      <c r="AA81" s="35"/>
      <c r="AB81" s="35"/>
      <c r="AC81" s="35"/>
      <c r="AD81" s="35"/>
      <c r="AE81" s="35"/>
    </row>
    <row r="82" s="2" customFormat="1" ht="15.15" customHeight="1">
      <c r="A82" s="35"/>
      <c r="B82" s="36"/>
      <c r="C82" s="29" t="s">
        <v>31</v>
      </c>
      <c r="D82" s="37"/>
      <c r="E82" s="37"/>
      <c r="F82" s="24" t="str">
        <f>IF(E20="","",E20)</f>
        <v>Vyplň údaj</v>
      </c>
      <c r="G82" s="37"/>
      <c r="H82" s="37"/>
      <c r="I82" s="146" t="s">
        <v>36</v>
      </c>
      <c r="J82" s="33" t="str">
        <f>E26</f>
        <v>Monika Roztočilová</v>
      </c>
      <c r="K82" s="37"/>
      <c r="L82" s="144"/>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143"/>
      <c r="J83" s="37"/>
      <c r="K83" s="37"/>
      <c r="L83" s="144"/>
      <c r="S83" s="35"/>
      <c r="T83" s="35"/>
      <c r="U83" s="35"/>
      <c r="V83" s="35"/>
      <c r="W83" s="35"/>
      <c r="X83" s="35"/>
      <c r="Y83" s="35"/>
      <c r="Z83" s="35"/>
      <c r="AA83" s="35"/>
      <c r="AB83" s="35"/>
      <c r="AC83" s="35"/>
      <c r="AD83" s="35"/>
      <c r="AE83" s="35"/>
    </row>
    <row r="84" s="9" customFormat="1" ht="29.28" customHeight="1">
      <c r="A84" s="182"/>
      <c r="B84" s="183"/>
      <c r="C84" s="184" t="s">
        <v>128</v>
      </c>
      <c r="D84" s="185" t="s">
        <v>59</v>
      </c>
      <c r="E84" s="185" t="s">
        <v>55</v>
      </c>
      <c r="F84" s="185" t="s">
        <v>56</v>
      </c>
      <c r="G84" s="185" t="s">
        <v>129</v>
      </c>
      <c r="H84" s="185" t="s">
        <v>130</v>
      </c>
      <c r="I84" s="186" t="s">
        <v>131</v>
      </c>
      <c r="J84" s="185" t="s">
        <v>125</v>
      </c>
      <c r="K84" s="187" t="s">
        <v>132</v>
      </c>
      <c r="L84" s="188"/>
      <c r="M84" s="89" t="s">
        <v>19</v>
      </c>
      <c r="N84" s="90" t="s">
        <v>44</v>
      </c>
      <c r="O84" s="90" t="s">
        <v>133</v>
      </c>
      <c r="P84" s="90" t="s">
        <v>134</v>
      </c>
      <c r="Q84" s="90" t="s">
        <v>135</v>
      </c>
      <c r="R84" s="90" t="s">
        <v>136</v>
      </c>
      <c r="S84" s="90" t="s">
        <v>137</v>
      </c>
      <c r="T84" s="91" t="s">
        <v>138</v>
      </c>
      <c r="U84" s="182"/>
      <c r="V84" s="182"/>
      <c r="W84" s="182"/>
      <c r="X84" s="182"/>
      <c r="Y84" s="182"/>
      <c r="Z84" s="182"/>
      <c r="AA84" s="182"/>
      <c r="AB84" s="182"/>
      <c r="AC84" s="182"/>
      <c r="AD84" s="182"/>
      <c r="AE84" s="182"/>
    </row>
    <row r="85" s="2" customFormat="1" ht="22.8" customHeight="1">
      <c r="A85" s="35"/>
      <c r="B85" s="36"/>
      <c r="C85" s="96" t="s">
        <v>139</v>
      </c>
      <c r="D85" s="37"/>
      <c r="E85" s="37"/>
      <c r="F85" s="37"/>
      <c r="G85" s="37"/>
      <c r="H85" s="37"/>
      <c r="I85" s="143"/>
      <c r="J85" s="189">
        <f>BK85</f>
        <v>0</v>
      </c>
      <c r="K85" s="37"/>
      <c r="L85" s="41"/>
      <c r="M85" s="92"/>
      <c r="N85" s="190"/>
      <c r="O85" s="93"/>
      <c r="P85" s="191">
        <f>SUM(P86:P199)</f>
        <v>0</v>
      </c>
      <c r="Q85" s="93"/>
      <c r="R85" s="191">
        <f>SUM(R86:R199)</f>
        <v>1488.172</v>
      </c>
      <c r="S85" s="93"/>
      <c r="T85" s="192">
        <f>SUM(T86:T199)</f>
        <v>0</v>
      </c>
      <c r="U85" s="35"/>
      <c r="V85" s="35"/>
      <c r="W85" s="35"/>
      <c r="X85" s="35"/>
      <c r="Y85" s="35"/>
      <c r="Z85" s="35"/>
      <c r="AA85" s="35"/>
      <c r="AB85" s="35"/>
      <c r="AC85" s="35"/>
      <c r="AD85" s="35"/>
      <c r="AE85" s="35"/>
      <c r="AT85" s="14" t="s">
        <v>73</v>
      </c>
      <c r="AU85" s="14" t="s">
        <v>126</v>
      </c>
      <c r="BK85" s="193">
        <f>SUM(BK86:BK199)</f>
        <v>0</v>
      </c>
    </row>
    <row r="86" s="2" customFormat="1" ht="21.75" customHeight="1">
      <c r="A86" s="35"/>
      <c r="B86" s="36"/>
      <c r="C86" s="194" t="s">
        <v>81</v>
      </c>
      <c r="D86" s="194" t="s">
        <v>140</v>
      </c>
      <c r="E86" s="195" t="s">
        <v>486</v>
      </c>
      <c r="F86" s="196" t="s">
        <v>487</v>
      </c>
      <c r="G86" s="197" t="s">
        <v>488</v>
      </c>
      <c r="H86" s="198">
        <v>78</v>
      </c>
      <c r="I86" s="199"/>
      <c r="J86" s="200">
        <f>ROUND(I86*H86,2)</f>
        <v>0</v>
      </c>
      <c r="K86" s="196" t="s">
        <v>144</v>
      </c>
      <c r="L86" s="41"/>
      <c r="M86" s="201" t="s">
        <v>19</v>
      </c>
      <c r="N86" s="202" t="s">
        <v>45</v>
      </c>
      <c r="O86" s="81"/>
      <c r="P86" s="203">
        <f>O86*H86</f>
        <v>0</v>
      </c>
      <c r="Q86" s="203">
        <v>0</v>
      </c>
      <c r="R86" s="203">
        <f>Q86*H86</f>
        <v>0</v>
      </c>
      <c r="S86" s="203">
        <v>0</v>
      </c>
      <c r="T86" s="204">
        <f>S86*H86</f>
        <v>0</v>
      </c>
      <c r="U86" s="35"/>
      <c r="V86" s="35"/>
      <c r="W86" s="35"/>
      <c r="X86" s="35"/>
      <c r="Y86" s="35"/>
      <c r="Z86" s="35"/>
      <c r="AA86" s="35"/>
      <c r="AB86" s="35"/>
      <c r="AC86" s="35"/>
      <c r="AD86" s="35"/>
      <c r="AE86" s="35"/>
      <c r="AR86" s="205" t="s">
        <v>145</v>
      </c>
      <c r="AT86" s="205" t="s">
        <v>140</v>
      </c>
      <c r="AU86" s="205" t="s">
        <v>74</v>
      </c>
      <c r="AY86" s="14" t="s">
        <v>146</v>
      </c>
      <c r="BE86" s="206">
        <f>IF(N86="základní",J86,0)</f>
        <v>0</v>
      </c>
      <c r="BF86" s="206">
        <f>IF(N86="snížená",J86,0)</f>
        <v>0</v>
      </c>
      <c r="BG86" s="206">
        <f>IF(N86="zákl. přenesená",J86,0)</f>
        <v>0</v>
      </c>
      <c r="BH86" s="206">
        <f>IF(N86="sníž. přenesená",J86,0)</f>
        <v>0</v>
      </c>
      <c r="BI86" s="206">
        <f>IF(N86="nulová",J86,0)</f>
        <v>0</v>
      </c>
      <c r="BJ86" s="14" t="s">
        <v>81</v>
      </c>
      <c r="BK86" s="206">
        <f>ROUND(I86*H86,2)</f>
        <v>0</v>
      </c>
      <c r="BL86" s="14" t="s">
        <v>145</v>
      </c>
      <c r="BM86" s="205" t="s">
        <v>735</v>
      </c>
    </row>
    <row r="87" s="2" customFormat="1">
      <c r="A87" s="35"/>
      <c r="B87" s="36"/>
      <c r="C87" s="37"/>
      <c r="D87" s="207" t="s">
        <v>148</v>
      </c>
      <c r="E87" s="37"/>
      <c r="F87" s="208" t="s">
        <v>490</v>
      </c>
      <c r="G87" s="37"/>
      <c r="H87" s="37"/>
      <c r="I87" s="143"/>
      <c r="J87" s="37"/>
      <c r="K87" s="37"/>
      <c r="L87" s="41"/>
      <c r="M87" s="209"/>
      <c r="N87" s="210"/>
      <c r="O87" s="81"/>
      <c r="P87" s="81"/>
      <c r="Q87" s="81"/>
      <c r="R87" s="81"/>
      <c r="S87" s="81"/>
      <c r="T87" s="82"/>
      <c r="U87" s="35"/>
      <c r="V87" s="35"/>
      <c r="W87" s="35"/>
      <c r="X87" s="35"/>
      <c r="Y87" s="35"/>
      <c r="Z87" s="35"/>
      <c r="AA87" s="35"/>
      <c r="AB87" s="35"/>
      <c r="AC87" s="35"/>
      <c r="AD87" s="35"/>
      <c r="AE87" s="35"/>
      <c r="AT87" s="14" t="s">
        <v>148</v>
      </c>
      <c r="AU87" s="14" t="s">
        <v>74</v>
      </c>
    </row>
    <row r="88" s="2" customFormat="1" ht="21.75" customHeight="1">
      <c r="A88" s="35"/>
      <c r="B88" s="36"/>
      <c r="C88" s="194" t="s">
        <v>83</v>
      </c>
      <c r="D88" s="194" t="s">
        <v>140</v>
      </c>
      <c r="E88" s="195" t="s">
        <v>492</v>
      </c>
      <c r="F88" s="196" t="s">
        <v>493</v>
      </c>
      <c r="G88" s="197" t="s">
        <v>178</v>
      </c>
      <c r="H88" s="198">
        <v>0.93300000000000005</v>
      </c>
      <c r="I88" s="199"/>
      <c r="J88" s="200">
        <f>ROUND(I88*H88,2)</f>
        <v>0</v>
      </c>
      <c r="K88" s="196" t="s">
        <v>144</v>
      </c>
      <c r="L88" s="41"/>
      <c r="M88" s="201" t="s">
        <v>19</v>
      </c>
      <c r="N88" s="202" t="s">
        <v>45</v>
      </c>
      <c r="O88" s="81"/>
      <c r="P88" s="203">
        <f>O88*H88</f>
        <v>0</v>
      </c>
      <c r="Q88" s="203">
        <v>0</v>
      </c>
      <c r="R88" s="203">
        <f>Q88*H88</f>
        <v>0</v>
      </c>
      <c r="S88" s="203">
        <v>0</v>
      </c>
      <c r="T88" s="204">
        <f>S88*H88</f>
        <v>0</v>
      </c>
      <c r="U88" s="35"/>
      <c r="V88" s="35"/>
      <c r="W88" s="35"/>
      <c r="X88" s="35"/>
      <c r="Y88" s="35"/>
      <c r="Z88" s="35"/>
      <c r="AA88" s="35"/>
      <c r="AB88" s="35"/>
      <c r="AC88" s="35"/>
      <c r="AD88" s="35"/>
      <c r="AE88" s="35"/>
      <c r="AR88" s="205" t="s">
        <v>145</v>
      </c>
      <c r="AT88" s="205" t="s">
        <v>140</v>
      </c>
      <c r="AU88" s="205" t="s">
        <v>74</v>
      </c>
      <c r="AY88" s="14" t="s">
        <v>146</v>
      </c>
      <c r="BE88" s="206">
        <f>IF(N88="základní",J88,0)</f>
        <v>0</v>
      </c>
      <c r="BF88" s="206">
        <f>IF(N88="snížená",J88,0)</f>
        <v>0</v>
      </c>
      <c r="BG88" s="206">
        <f>IF(N88="zákl. přenesená",J88,0)</f>
        <v>0</v>
      </c>
      <c r="BH88" s="206">
        <f>IF(N88="sníž. přenesená",J88,0)</f>
        <v>0</v>
      </c>
      <c r="BI88" s="206">
        <f>IF(N88="nulová",J88,0)</f>
        <v>0</v>
      </c>
      <c r="BJ88" s="14" t="s">
        <v>81</v>
      </c>
      <c r="BK88" s="206">
        <f>ROUND(I88*H88,2)</f>
        <v>0</v>
      </c>
      <c r="BL88" s="14" t="s">
        <v>145</v>
      </c>
      <c r="BM88" s="205" t="s">
        <v>736</v>
      </c>
    </row>
    <row r="89" s="2" customFormat="1">
      <c r="A89" s="35"/>
      <c r="B89" s="36"/>
      <c r="C89" s="37"/>
      <c r="D89" s="207" t="s">
        <v>148</v>
      </c>
      <c r="E89" s="37"/>
      <c r="F89" s="208" t="s">
        <v>495</v>
      </c>
      <c r="G89" s="37"/>
      <c r="H89" s="37"/>
      <c r="I89" s="143"/>
      <c r="J89" s="37"/>
      <c r="K89" s="37"/>
      <c r="L89" s="41"/>
      <c r="M89" s="209"/>
      <c r="N89" s="210"/>
      <c r="O89" s="81"/>
      <c r="P89" s="81"/>
      <c r="Q89" s="81"/>
      <c r="R89" s="81"/>
      <c r="S89" s="81"/>
      <c r="T89" s="82"/>
      <c r="U89" s="35"/>
      <c r="V89" s="35"/>
      <c r="W89" s="35"/>
      <c r="X89" s="35"/>
      <c r="Y89" s="35"/>
      <c r="Z89" s="35"/>
      <c r="AA89" s="35"/>
      <c r="AB89" s="35"/>
      <c r="AC89" s="35"/>
      <c r="AD89" s="35"/>
      <c r="AE89" s="35"/>
      <c r="AT89" s="14" t="s">
        <v>148</v>
      </c>
      <c r="AU89" s="14" t="s">
        <v>74</v>
      </c>
    </row>
    <row r="90" s="2" customFormat="1">
      <c r="A90" s="35"/>
      <c r="B90" s="36"/>
      <c r="C90" s="37"/>
      <c r="D90" s="207" t="s">
        <v>150</v>
      </c>
      <c r="E90" s="37"/>
      <c r="F90" s="211" t="s">
        <v>737</v>
      </c>
      <c r="G90" s="37"/>
      <c r="H90" s="37"/>
      <c r="I90" s="143"/>
      <c r="J90" s="37"/>
      <c r="K90" s="37"/>
      <c r="L90" s="41"/>
      <c r="M90" s="209"/>
      <c r="N90" s="210"/>
      <c r="O90" s="81"/>
      <c r="P90" s="81"/>
      <c r="Q90" s="81"/>
      <c r="R90" s="81"/>
      <c r="S90" s="81"/>
      <c r="T90" s="82"/>
      <c r="U90" s="35"/>
      <c r="V90" s="35"/>
      <c r="W90" s="35"/>
      <c r="X90" s="35"/>
      <c r="Y90" s="35"/>
      <c r="Z90" s="35"/>
      <c r="AA90" s="35"/>
      <c r="AB90" s="35"/>
      <c r="AC90" s="35"/>
      <c r="AD90" s="35"/>
      <c r="AE90" s="35"/>
      <c r="AT90" s="14" t="s">
        <v>150</v>
      </c>
      <c r="AU90" s="14" t="s">
        <v>74</v>
      </c>
    </row>
    <row r="91" s="2" customFormat="1" ht="21.75" customHeight="1">
      <c r="A91" s="35"/>
      <c r="B91" s="36"/>
      <c r="C91" s="194" t="s">
        <v>157</v>
      </c>
      <c r="D91" s="194" t="s">
        <v>140</v>
      </c>
      <c r="E91" s="195" t="s">
        <v>738</v>
      </c>
      <c r="F91" s="196" t="s">
        <v>739</v>
      </c>
      <c r="G91" s="197" t="s">
        <v>143</v>
      </c>
      <c r="H91" s="198">
        <v>28</v>
      </c>
      <c r="I91" s="199"/>
      <c r="J91" s="200">
        <f>ROUND(I91*H91,2)</f>
        <v>0</v>
      </c>
      <c r="K91" s="196" t="s">
        <v>144</v>
      </c>
      <c r="L91" s="41"/>
      <c r="M91" s="201" t="s">
        <v>19</v>
      </c>
      <c r="N91" s="202" t="s">
        <v>45</v>
      </c>
      <c r="O91" s="81"/>
      <c r="P91" s="203">
        <f>O91*H91</f>
        <v>0</v>
      </c>
      <c r="Q91" s="203">
        <v>0</v>
      </c>
      <c r="R91" s="203">
        <f>Q91*H91</f>
        <v>0</v>
      </c>
      <c r="S91" s="203">
        <v>0</v>
      </c>
      <c r="T91" s="204">
        <f>S91*H91</f>
        <v>0</v>
      </c>
      <c r="U91" s="35"/>
      <c r="V91" s="35"/>
      <c r="W91" s="35"/>
      <c r="X91" s="35"/>
      <c r="Y91" s="35"/>
      <c r="Z91" s="35"/>
      <c r="AA91" s="35"/>
      <c r="AB91" s="35"/>
      <c r="AC91" s="35"/>
      <c r="AD91" s="35"/>
      <c r="AE91" s="35"/>
      <c r="AR91" s="205" t="s">
        <v>145</v>
      </c>
      <c r="AT91" s="205" t="s">
        <v>140</v>
      </c>
      <c r="AU91" s="205" t="s">
        <v>74</v>
      </c>
      <c r="AY91" s="14" t="s">
        <v>146</v>
      </c>
      <c r="BE91" s="206">
        <f>IF(N91="základní",J91,0)</f>
        <v>0</v>
      </c>
      <c r="BF91" s="206">
        <f>IF(N91="snížená",J91,0)</f>
        <v>0</v>
      </c>
      <c r="BG91" s="206">
        <f>IF(N91="zákl. přenesená",J91,0)</f>
        <v>0</v>
      </c>
      <c r="BH91" s="206">
        <f>IF(N91="sníž. přenesená",J91,0)</f>
        <v>0</v>
      </c>
      <c r="BI91" s="206">
        <f>IF(N91="nulová",J91,0)</f>
        <v>0</v>
      </c>
      <c r="BJ91" s="14" t="s">
        <v>81</v>
      </c>
      <c r="BK91" s="206">
        <f>ROUND(I91*H91,2)</f>
        <v>0</v>
      </c>
      <c r="BL91" s="14" t="s">
        <v>145</v>
      </c>
      <c r="BM91" s="205" t="s">
        <v>740</v>
      </c>
    </row>
    <row r="92" s="2" customFormat="1">
      <c r="A92" s="35"/>
      <c r="B92" s="36"/>
      <c r="C92" s="37"/>
      <c r="D92" s="207" t="s">
        <v>148</v>
      </c>
      <c r="E92" s="37"/>
      <c r="F92" s="208" t="s">
        <v>741</v>
      </c>
      <c r="G92" s="37"/>
      <c r="H92" s="37"/>
      <c r="I92" s="143"/>
      <c r="J92" s="37"/>
      <c r="K92" s="37"/>
      <c r="L92" s="41"/>
      <c r="M92" s="209"/>
      <c r="N92" s="210"/>
      <c r="O92" s="81"/>
      <c r="P92" s="81"/>
      <c r="Q92" s="81"/>
      <c r="R92" s="81"/>
      <c r="S92" s="81"/>
      <c r="T92" s="82"/>
      <c r="U92" s="35"/>
      <c r="V92" s="35"/>
      <c r="W92" s="35"/>
      <c r="X92" s="35"/>
      <c r="Y92" s="35"/>
      <c r="Z92" s="35"/>
      <c r="AA92" s="35"/>
      <c r="AB92" s="35"/>
      <c r="AC92" s="35"/>
      <c r="AD92" s="35"/>
      <c r="AE92" s="35"/>
      <c r="AT92" s="14" t="s">
        <v>148</v>
      </c>
      <c r="AU92" s="14" t="s">
        <v>74</v>
      </c>
    </row>
    <row r="93" s="2" customFormat="1">
      <c r="A93" s="35"/>
      <c r="B93" s="36"/>
      <c r="C93" s="37"/>
      <c r="D93" s="207" t="s">
        <v>150</v>
      </c>
      <c r="E93" s="37"/>
      <c r="F93" s="211" t="s">
        <v>742</v>
      </c>
      <c r="G93" s="37"/>
      <c r="H93" s="37"/>
      <c r="I93" s="143"/>
      <c r="J93" s="37"/>
      <c r="K93" s="37"/>
      <c r="L93" s="41"/>
      <c r="M93" s="209"/>
      <c r="N93" s="210"/>
      <c r="O93" s="81"/>
      <c r="P93" s="81"/>
      <c r="Q93" s="81"/>
      <c r="R93" s="81"/>
      <c r="S93" s="81"/>
      <c r="T93" s="82"/>
      <c r="U93" s="35"/>
      <c r="V93" s="35"/>
      <c r="W93" s="35"/>
      <c r="X93" s="35"/>
      <c r="Y93" s="35"/>
      <c r="Z93" s="35"/>
      <c r="AA93" s="35"/>
      <c r="AB93" s="35"/>
      <c r="AC93" s="35"/>
      <c r="AD93" s="35"/>
      <c r="AE93" s="35"/>
      <c r="AT93" s="14" t="s">
        <v>150</v>
      </c>
      <c r="AU93" s="14" t="s">
        <v>74</v>
      </c>
    </row>
    <row r="94" s="2" customFormat="1" ht="21.75" customHeight="1">
      <c r="A94" s="35"/>
      <c r="B94" s="36"/>
      <c r="C94" s="194" t="s">
        <v>145</v>
      </c>
      <c r="D94" s="194" t="s">
        <v>140</v>
      </c>
      <c r="E94" s="195" t="s">
        <v>171</v>
      </c>
      <c r="F94" s="196" t="s">
        <v>172</v>
      </c>
      <c r="G94" s="197" t="s">
        <v>143</v>
      </c>
      <c r="H94" s="198">
        <v>1418</v>
      </c>
      <c r="I94" s="199"/>
      <c r="J94" s="200">
        <f>ROUND(I94*H94,2)</f>
        <v>0</v>
      </c>
      <c r="K94" s="196" t="s">
        <v>144</v>
      </c>
      <c r="L94" s="41"/>
      <c r="M94" s="201" t="s">
        <v>19</v>
      </c>
      <c r="N94" s="202" t="s">
        <v>45</v>
      </c>
      <c r="O94" s="81"/>
      <c r="P94" s="203">
        <f>O94*H94</f>
        <v>0</v>
      </c>
      <c r="Q94" s="203">
        <v>0</v>
      </c>
      <c r="R94" s="203">
        <f>Q94*H94</f>
        <v>0</v>
      </c>
      <c r="S94" s="203">
        <v>0</v>
      </c>
      <c r="T94" s="204">
        <f>S94*H94</f>
        <v>0</v>
      </c>
      <c r="U94" s="35"/>
      <c r="V94" s="35"/>
      <c r="W94" s="35"/>
      <c r="X94" s="35"/>
      <c r="Y94" s="35"/>
      <c r="Z94" s="35"/>
      <c r="AA94" s="35"/>
      <c r="AB94" s="35"/>
      <c r="AC94" s="35"/>
      <c r="AD94" s="35"/>
      <c r="AE94" s="35"/>
      <c r="AR94" s="205" t="s">
        <v>145</v>
      </c>
      <c r="AT94" s="205" t="s">
        <v>140</v>
      </c>
      <c r="AU94" s="205" t="s">
        <v>74</v>
      </c>
      <c r="AY94" s="14" t="s">
        <v>146</v>
      </c>
      <c r="BE94" s="206">
        <f>IF(N94="základní",J94,0)</f>
        <v>0</v>
      </c>
      <c r="BF94" s="206">
        <f>IF(N94="snížená",J94,0)</f>
        <v>0</v>
      </c>
      <c r="BG94" s="206">
        <f>IF(N94="zákl. přenesená",J94,0)</f>
        <v>0</v>
      </c>
      <c r="BH94" s="206">
        <f>IF(N94="sníž. přenesená",J94,0)</f>
        <v>0</v>
      </c>
      <c r="BI94" s="206">
        <f>IF(N94="nulová",J94,0)</f>
        <v>0</v>
      </c>
      <c r="BJ94" s="14" t="s">
        <v>81</v>
      </c>
      <c r="BK94" s="206">
        <f>ROUND(I94*H94,2)</f>
        <v>0</v>
      </c>
      <c r="BL94" s="14" t="s">
        <v>145</v>
      </c>
      <c r="BM94" s="205" t="s">
        <v>743</v>
      </c>
    </row>
    <row r="95" s="2" customFormat="1">
      <c r="A95" s="35"/>
      <c r="B95" s="36"/>
      <c r="C95" s="37"/>
      <c r="D95" s="207" t="s">
        <v>148</v>
      </c>
      <c r="E95" s="37"/>
      <c r="F95" s="208" t="s">
        <v>174</v>
      </c>
      <c r="G95" s="37"/>
      <c r="H95" s="37"/>
      <c r="I95" s="143"/>
      <c r="J95" s="37"/>
      <c r="K95" s="37"/>
      <c r="L95" s="41"/>
      <c r="M95" s="209"/>
      <c r="N95" s="210"/>
      <c r="O95" s="81"/>
      <c r="P95" s="81"/>
      <c r="Q95" s="81"/>
      <c r="R95" s="81"/>
      <c r="S95" s="81"/>
      <c r="T95" s="82"/>
      <c r="U95" s="35"/>
      <c r="V95" s="35"/>
      <c r="W95" s="35"/>
      <c r="X95" s="35"/>
      <c r="Y95" s="35"/>
      <c r="Z95" s="35"/>
      <c r="AA95" s="35"/>
      <c r="AB95" s="35"/>
      <c r="AC95" s="35"/>
      <c r="AD95" s="35"/>
      <c r="AE95" s="35"/>
      <c r="AT95" s="14" t="s">
        <v>148</v>
      </c>
      <c r="AU95" s="14" t="s">
        <v>74</v>
      </c>
    </row>
    <row r="96" s="2" customFormat="1" ht="21.75" customHeight="1">
      <c r="A96" s="35"/>
      <c r="B96" s="36"/>
      <c r="C96" s="194" t="s">
        <v>170</v>
      </c>
      <c r="D96" s="194" t="s">
        <v>140</v>
      </c>
      <c r="E96" s="195" t="s">
        <v>164</v>
      </c>
      <c r="F96" s="196" t="s">
        <v>165</v>
      </c>
      <c r="G96" s="197" t="s">
        <v>166</v>
      </c>
      <c r="H96" s="198">
        <v>1</v>
      </c>
      <c r="I96" s="199"/>
      <c r="J96" s="200">
        <f>ROUND(I96*H96,2)</f>
        <v>0</v>
      </c>
      <c r="K96" s="196" t="s">
        <v>144</v>
      </c>
      <c r="L96" s="41"/>
      <c r="M96" s="201" t="s">
        <v>19</v>
      </c>
      <c r="N96" s="202" t="s">
        <v>45</v>
      </c>
      <c r="O96" s="81"/>
      <c r="P96" s="203">
        <f>O96*H96</f>
        <v>0</v>
      </c>
      <c r="Q96" s="203">
        <v>0</v>
      </c>
      <c r="R96" s="203">
        <f>Q96*H96</f>
        <v>0</v>
      </c>
      <c r="S96" s="203">
        <v>0</v>
      </c>
      <c r="T96" s="204">
        <f>S96*H96</f>
        <v>0</v>
      </c>
      <c r="U96" s="35"/>
      <c r="V96" s="35"/>
      <c r="W96" s="35"/>
      <c r="X96" s="35"/>
      <c r="Y96" s="35"/>
      <c r="Z96" s="35"/>
      <c r="AA96" s="35"/>
      <c r="AB96" s="35"/>
      <c r="AC96" s="35"/>
      <c r="AD96" s="35"/>
      <c r="AE96" s="35"/>
      <c r="AR96" s="205" t="s">
        <v>167</v>
      </c>
      <c r="AT96" s="205" t="s">
        <v>140</v>
      </c>
      <c r="AU96" s="205" t="s">
        <v>74</v>
      </c>
      <c r="AY96" s="14" t="s">
        <v>146</v>
      </c>
      <c r="BE96" s="206">
        <f>IF(N96="základní",J96,0)</f>
        <v>0</v>
      </c>
      <c r="BF96" s="206">
        <f>IF(N96="snížená",J96,0)</f>
        <v>0</v>
      </c>
      <c r="BG96" s="206">
        <f>IF(N96="zákl. přenesená",J96,0)</f>
        <v>0</v>
      </c>
      <c r="BH96" s="206">
        <f>IF(N96="sníž. přenesená",J96,0)</f>
        <v>0</v>
      </c>
      <c r="BI96" s="206">
        <f>IF(N96="nulová",J96,0)</f>
        <v>0</v>
      </c>
      <c r="BJ96" s="14" t="s">
        <v>81</v>
      </c>
      <c r="BK96" s="206">
        <f>ROUND(I96*H96,2)</f>
        <v>0</v>
      </c>
      <c r="BL96" s="14" t="s">
        <v>167</v>
      </c>
      <c r="BM96" s="205" t="s">
        <v>744</v>
      </c>
    </row>
    <row r="97" s="2" customFormat="1">
      <c r="A97" s="35"/>
      <c r="B97" s="36"/>
      <c r="C97" s="37"/>
      <c r="D97" s="207" t="s">
        <v>148</v>
      </c>
      <c r="E97" s="37"/>
      <c r="F97" s="208" t="s">
        <v>169</v>
      </c>
      <c r="G97" s="37"/>
      <c r="H97" s="37"/>
      <c r="I97" s="143"/>
      <c r="J97" s="37"/>
      <c r="K97" s="37"/>
      <c r="L97" s="41"/>
      <c r="M97" s="209"/>
      <c r="N97" s="210"/>
      <c r="O97" s="81"/>
      <c r="P97" s="81"/>
      <c r="Q97" s="81"/>
      <c r="R97" s="81"/>
      <c r="S97" s="81"/>
      <c r="T97" s="82"/>
      <c r="U97" s="35"/>
      <c r="V97" s="35"/>
      <c r="W97" s="35"/>
      <c r="X97" s="35"/>
      <c r="Y97" s="35"/>
      <c r="Z97" s="35"/>
      <c r="AA97" s="35"/>
      <c r="AB97" s="35"/>
      <c r="AC97" s="35"/>
      <c r="AD97" s="35"/>
      <c r="AE97" s="35"/>
      <c r="AT97" s="14" t="s">
        <v>148</v>
      </c>
      <c r="AU97" s="14" t="s">
        <v>74</v>
      </c>
    </row>
    <row r="98" s="2" customFormat="1" ht="21.75" customHeight="1">
      <c r="A98" s="35"/>
      <c r="B98" s="36"/>
      <c r="C98" s="194" t="s">
        <v>175</v>
      </c>
      <c r="D98" s="194" t="s">
        <v>140</v>
      </c>
      <c r="E98" s="195" t="s">
        <v>745</v>
      </c>
      <c r="F98" s="196" t="s">
        <v>746</v>
      </c>
      <c r="G98" s="197" t="s">
        <v>238</v>
      </c>
      <c r="H98" s="198">
        <v>3613.8000000000002</v>
      </c>
      <c r="I98" s="199"/>
      <c r="J98" s="200">
        <f>ROUND(I98*H98,2)</f>
        <v>0</v>
      </c>
      <c r="K98" s="196" t="s">
        <v>144</v>
      </c>
      <c r="L98" s="41"/>
      <c r="M98" s="201" t="s">
        <v>19</v>
      </c>
      <c r="N98" s="202" t="s">
        <v>45</v>
      </c>
      <c r="O98" s="81"/>
      <c r="P98" s="203">
        <f>O98*H98</f>
        <v>0</v>
      </c>
      <c r="Q98" s="203">
        <v>0</v>
      </c>
      <c r="R98" s="203">
        <f>Q98*H98</f>
        <v>0</v>
      </c>
      <c r="S98" s="203">
        <v>0</v>
      </c>
      <c r="T98" s="204">
        <f>S98*H98</f>
        <v>0</v>
      </c>
      <c r="U98" s="35"/>
      <c r="V98" s="35"/>
      <c r="W98" s="35"/>
      <c r="X98" s="35"/>
      <c r="Y98" s="35"/>
      <c r="Z98" s="35"/>
      <c r="AA98" s="35"/>
      <c r="AB98" s="35"/>
      <c r="AC98" s="35"/>
      <c r="AD98" s="35"/>
      <c r="AE98" s="35"/>
      <c r="AR98" s="205" t="s">
        <v>145</v>
      </c>
      <c r="AT98" s="205" t="s">
        <v>140</v>
      </c>
      <c r="AU98" s="205" t="s">
        <v>74</v>
      </c>
      <c r="AY98" s="14" t="s">
        <v>146</v>
      </c>
      <c r="BE98" s="206">
        <f>IF(N98="základní",J98,0)</f>
        <v>0</v>
      </c>
      <c r="BF98" s="206">
        <f>IF(N98="snížená",J98,0)</f>
        <v>0</v>
      </c>
      <c r="BG98" s="206">
        <f>IF(N98="zákl. přenesená",J98,0)</f>
        <v>0</v>
      </c>
      <c r="BH98" s="206">
        <f>IF(N98="sníž. přenesená",J98,0)</f>
        <v>0</v>
      </c>
      <c r="BI98" s="206">
        <f>IF(N98="nulová",J98,0)</f>
        <v>0</v>
      </c>
      <c r="BJ98" s="14" t="s">
        <v>81</v>
      </c>
      <c r="BK98" s="206">
        <f>ROUND(I98*H98,2)</f>
        <v>0</v>
      </c>
      <c r="BL98" s="14" t="s">
        <v>145</v>
      </c>
      <c r="BM98" s="205" t="s">
        <v>747</v>
      </c>
    </row>
    <row r="99" s="2" customFormat="1">
      <c r="A99" s="35"/>
      <c r="B99" s="36"/>
      <c r="C99" s="37"/>
      <c r="D99" s="207" t="s">
        <v>148</v>
      </c>
      <c r="E99" s="37"/>
      <c r="F99" s="208" t="s">
        <v>748</v>
      </c>
      <c r="G99" s="37"/>
      <c r="H99" s="37"/>
      <c r="I99" s="143"/>
      <c r="J99" s="37"/>
      <c r="K99" s="37"/>
      <c r="L99" s="41"/>
      <c r="M99" s="209"/>
      <c r="N99" s="210"/>
      <c r="O99" s="81"/>
      <c r="P99" s="81"/>
      <c r="Q99" s="81"/>
      <c r="R99" s="81"/>
      <c r="S99" s="81"/>
      <c r="T99" s="82"/>
      <c r="U99" s="35"/>
      <c r="V99" s="35"/>
      <c r="W99" s="35"/>
      <c r="X99" s="35"/>
      <c r="Y99" s="35"/>
      <c r="Z99" s="35"/>
      <c r="AA99" s="35"/>
      <c r="AB99" s="35"/>
      <c r="AC99" s="35"/>
      <c r="AD99" s="35"/>
      <c r="AE99" s="35"/>
      <c r="AT99" s="14" t="s">
        <v>148</v>
      </c>
      <c r="AU99" s="14" t="s">
        <v>74</v>
      </c>
    </row>
    <row r="100" s="12" customFormat="1">
      <c r="A100" s="12"/>
      <c r="B100" s="248"/>
      <c r="C100" s="249"/>
      <c r="D100" s="207" t="s">
        <v>188</v>
      </c>
      <c r="E100" s="250" t="s">
        <v>19</v>
      </c>
      <c r="F100" s="251" t="s">
        <v>749</v>
      </c>
      <c r="G100" s="249"/>
      <c r="H100" s="250" t="s">
        <v>19</v>
      </c>
      <c r="I100" s="252"/>
      <c r="J100" s="249"/>
      <c r="K100" s="249"/>
      <c r="L100" s="253"/>
      <c r="M100" s="254"/>
      <c r="N100" s="255"/>
      <c r="O100" s="255"/>
      <c r="P100" s="255"/>
      <c r="Q100" s="255"/>
      <c r="R100" s="255"/>
      <c r="S100" s="255"/>
      <c r="T100" s="256"/>
      <c r="U100" s="12"/>
      <c r="V100" s="12"/>
      <c r="W100" s="12"/>
      <c r="X100" s="12"/>
      <c r="Y100" s="12"/>
      <c r="Z100" s="12"/>
      <c r="AA100" s="12"/>
      <c r="AB100" s="12"/>
      <c r="AC100" s="12"/>
      <c r="AD100" s="12"/>
      <c r="AE100" s="12"/>
      <c r="AT100" s="257" t="s">
        <v>188</v>
      </c>
      <c r="AU100" s="257" t="s">
        <v>74</v>
      </c>
      <c r="AV100" s="12" t="s">
        <v>81</v>
      </c>
      <c r="AW100" s="12" t="s">
        <v>35</v>
      </c>
      <c r="AX100" s="12" t="s">
        <v>74</v>
      </c>
      <c r="AY100" s="257" t="s">
        <v>146</v>
      </c>
    </row>
    <row r="101" s="10" customFormat="1">
      <c r="A101" s="10"/>
      <c r="B101" s="212"/>
      <c r="C101" s="213"/>
      <c r="D101" s="207" t="s">
        <v>188</v>
      </c>
      <c r="E101" s="214" t="s">
        <v>19</v>
      </c>
      <c r="F101" s="215" t="s">
        <v>750</v>
      </c>
      <c r="G101" s="213"/>
      <c r="H101" s="216">
        <v>3613.8000000000002</v>
      </c>
      <c r="I101" s="217"/>
      <c r="J101" s="213"/>
      <c r="K101" s="213"/>
      <c r="L101" s="218"/>
      <c r="M101" s="219"/>
      <c r="N101" s="220"/>
      <c r="O101" s="220"/>
      <c r="P101" s="220"/>
      <c r="Q101" s="220"/>
      <c r="R101" s="220"/>
      <c r="S101" s="220"/>
      <c r="T101" s="221"/>
      <c r="U101" s="10"/>
      <c r="V101" s="10"/>
      <c r="W101" s="10"/>
      <c r="X101" s="10"/>
      <c r="Y101" s="10"/>
      <c r="Z101" s="10"/>
      <c r="AA101" s="10"/>
      <c r="AB101" s="10"/>
      <c r="AC101" s="10"/>
      <c r="AD101" s="10"/>
      <c r="AE101" s="10"/>
      <c r="AT101" s="222" t="s">
        <v>188</v>
      </c>
      <c r="AU101" s="222" t="s">
        <v>74</v>
      </c>
      <c r="AV101" s="10" t="s">
        <v>83</v>
      </c>
      <c r="AW101" s="10" t="s">
        <v>35</v>
      </c>
      <c r="AX101" s="10" t="s">
        <v>81</v>
      </c>
      <c r="AY101" s="222" t="s">
        <v>146</v>
      </c>
    </row>
    <row r="102" s="2" customFormat="1" ht="21.75" customHeight="1">
      <c r="A102" s="35"/>
      <c r="B102" s="36"/>
      <c r="C102" s="194" t="s">
        <v>182</v>
      </c>
      <c r="D102" s="194" t="s">
        <v>140</v>
      </c>
      <c r="E102" s="195" t="s">
        <v>512</v>
      </c>
      <c r="F102" s="196" t="s">
        <v>513</v>
      </c>
      <c r="G102" s="197" t="s">
        <v>178</v>
      </c>
      <c r="H102" s="198">
        <v>0.93300000000000005</v>
      </c>
      <c r="I102" s="199"/>
      <c r="J102" s="200">
        <f>ROUND(I102*H102,2)</f>
        <v>0</v>
      </c>
      <c r="K102" s="196" t="s">
        <v>144</v>
      </c>
      <c r="L102" s="41"/>
      <c r="M102" s="201" t="s">
        <v>19</v>
      </c>
      <c r="N102" s="202" t="s">
        <v>45</v>
      </c>
      <c r="O102" s="81"/>
      <c r="P102" s="203">
        <f>O102*H102</f>
        <v>0</v>
      </c>
      <c r="Q102" s="203">
        <v>0</v>
      </c>
      <c r="R102" s="203">
        <f>Q102*H102</f>
        <v>0</v>
      </c>
      <c r="S102" s="203">
        <v>0</v>
      </c>
      <c r="T102" s="204">
        <f>S102*H102</f>
        <v>0</v>
      </c>
      <c r="U102" s="35"/>
      <c r="V102" s="35"/>
      <c r="W102" s="35"/>
      <c r="X102" s="35"/>
      <c r="Y102" s="35"/>
      <c r="Z102" s="35"/>
      <c r="AA102" s="35"/>
      <c r="AB102" s="35"/>
      <c r="AC102" s="35"/>
      <c r="AD102" s="35"/>
      <c r="AE102" s="35"/>
      <c r="AR102" s="205" t="s">
        <v>145</v>
      </c>
      <c r="AT102" s="205" t="s">
        <v>140</v>
      </c>
      <c r="AU102" s="205" t="s">
        <v>74</v>
      </c>
      <c r="AY102" s="14" t="s">
        <v>146</v>
      </c>
      <c r="BE102" s="206">
        <f>IF(N102="základní",J102,0)</f>
        <v>0</v>
      </c>
      <c r="BF102" s="206">
        <f>IF(N102="snížená",J102,0)</f>
        <v>0</v>
      </c>
      <c r="BG102" s="206">
        <f>IF(N102="zákl. přenesená",J102,0)</f>
        <v>0</v>
      </c>
      <c r="BH102" s="206">
        <f>IF(N102="sníž. přenesená",J102,0)</f>
        <v>0</v>
      </c>
      <c r="BI102" s="206">
        <f>IF(N102="nulová",J102,0)</f>
        <v>0</v>
      </c>
      <c r="BJ102" s="14" t="s">
        <v>81</v>
      </c>
      <c r="BK102" s="206">
        <f>ROUND(I102*H102,2)</f>
        <v>0</v>
      </c>
      <c r="BL102" s="14" t="s">
        <v>145</v>
      </c>
      <c r="BM102" s="205" t="s">
        <v>751</v>
      </c>
    </row>
    <row r="103" s="2" customFormat="1">
      <c r="A103" s="35"/>
      <c r="B103" s="36"/>
      <c r="C103" s="37"/>
      <c r="D103" s="207" t="s">
        <v>148</v>
      </c>
      <c r="E103" s="37"/>
      <c r="F103" s="208" t="s">
        <v>515</v>
      </c>
      <c r="G103" s="37"/>
      <c r="H103" s="37"/>
      <c r="I103" s="143"/>
      <c r="J103" s="37"/>
      <c r="K103" s="37"/>
      <c r="L103" s="41"/>
      <c r="M103" s="209"/>
      <c r="N103" s="210"/>
      <c r="O103" s="81"/>
      <c r="P103" s="81"/>
      <c r="Q103" s="81"/>
      <c r="R103" s="81"/>
      <c r="S103" s="81"/>
      <c r="T103" s="82"/>
      <c r="U103" s="35"/>
      <c r="V103" s="35"/>
      <c r="W103" s="35"/>
      <c r="X103" s="35"/>
      <c r="Y103" s="35"/>
      <c r="Z103" s="35"/>
      <c r="AA103" s="35"/>
      <c r="AB103" s="35"/>
      <c r="AC103" s="35"/>
      <c r="AD103" s="35"/>
      <c r="AE103" s="35"/>
      <c r="AT103" s="14" t="s">
        <v>148</v>
      </c>
      <c r="AU103" s="14" t="s">
        <v>74</v>
      </c>
    </row>
    <row r="104" s="2" customFormat="1">
      <c r="A104" s="35"/>
      <c r="B104" s="36"/>
      <c r="C104" s="37"/>
      <c r="D104" s="207" t="s">
        <v>150</v>
      </c>
      <c r="E104" s="37"/>
      <c r="F104" s="211" t="s">
        <v>752</v>
      </c>
      <c r="G104" s="37"/>
      <c r="H104" s="37"/>
      <c r="I104" s="143"/>
      <c r="J104" s="37"/>
      <c r="K104" s="37"/>
      <c r="L104" s="41"/>
      <c r="M104" s="209"/>
      <c r="N104" s="210"/>
      <c r="O104" s="81"/>
      <c r="P104" s="81"/>
      <c r="Q104" s="81"/>
      <c r="R104" s="81"/>
      <c r="S104" s="81"/>
      <c r="T104" s="82"/>
      <c r="U104" s="35"/>
      <c r="V104" s="35"/>
      <c r="W104" s="35"/>
      <c r="X104" s="35"/>
      <c r="Y104" s="35"/>
      <c r="Z104" s="35"/>
      <c r="AA104" s="35"/>
      <c r="AB104" s="35"/>
      <c r="AC104" s="35"/>
      <c r="AD104" s="35"/>
      <c r="AE104" s="35"/>
      <c r="AT104" s="14" t="s">
        <v>150</v>
      </c>
      <c r="AU104" s="14" t="s">
        <v>74</v>
      </c>
    </row>
    <row r="105" s="2" customFormat="1" ht="33" customHeight="1">
      <c r="A105" s="35"/>
      <c r="B105" s="36"/>
      <c r="C105" s="194" t="s">
        <v>190</v>
      </c>
      <c r="D105" s="194" t="s">
        <v>140</v>
      </c>
      <c r="E105" s="195" t="s">
        <v>753</v>
      </c>
      <c r="F105" s="196" t="s">
        <v>754</v>
      </c>
      <c r="G105" s="197" t="s">
        <v>143</v>
      </c>
      <c r="H105" s="198">
        <v>56</v>
      </c>
      <c r="I105" s="199"/>
      <c r="J105" s="200">
        <f>ROUND(I105*H105,2)</f>
        <v>0</v>
      </c>
      <c r="K105" s="196" t="s">
        <v>144</v>
      </c>
      <c r="L105" s="41"/>
      <c r="M105" s="201" t="s">
        <v>19</v>
      </c>
      <c r="N105" s="202" t="s">
        <v>45</v>
      </c>
      <c r="O105" s="81"/>
      <c r="P105" s="203">
        <f>O105*H105</f>
        <v>0</v>
      </c>
      <c r="Q105" s="203">
        <v>0</v>
      </c>
      <c r="R105" s="203">
        <f>Q105*H105</f>
        <v>0</v>
      </c>
      <c r="S105" s="203">
        <v>0</v>
      </c>
      <c r="T105" s="204">
        <f>S105*H105</f>
        <v>0</v>
      </c>
      <c r="U105" s="35"/>
      <c r="V105" s="35"/>
      <c r="W105" s="35"/>
      <c r="X105" s="35"/>
      <c r="Y105" s="35"/>
      <c r="Z105" s="35"/>
      <c r="AA105" s="35"/>
      <c r="AB105" s="35"/>
      <c r="AC105" s="35"/>
      <c r="AD105" s="35"/>
      <c r="AE105" s="35"/>
      <c r="AR105" s="205" t="s">
        <v>145</v>
      </c>
      <c r="AT105" s="205" t="s">
        <v>140</v>
      </c>
      <c r="AU105" s="205" t="s">
        <v>74</v>
      </c>
      <c r="AY105" s="14" t="s">
        <v>146</v>
      </c>
      <c r="BE105" s="206">
        <f>IF(N105="základní",J105,0)</f>
        <v>0</v>
      </c>
      <c r="BF105" s="206">
        <f>IF(N105="snížená",J105,0)</f>
        <v>0</v>
      </c>
      <c r="BG105" s="206">
        <f>IF(N105="zákl. přenesená",J105,0)</f>
        <v>0</v>
      </c>
      <c r="BH105" s="206">
        <f>IF(N105="sníž. přenesená",J105,0)</f>
        <v>0</v>
      </c>
      <c r="BI105" s="206">
        <f>IF(N105="nulová",J105,0)</f>
        <v>0</v>
      </c>
      <c r="BJ105" s="14" t="s">
        <v>81</v>
      </c>
      <c r="BK105" s="206">
        <f>ROUND(I105*H105,2)</f>
        <v>0</v>
      </c>
      <c r="BL105" s="14" t="s">
        <v>145</v>
      </c>
      <c r="BM105" s="205" t="s">
        <v>755</v>
      </c>
    </row>
    <row r="106" s="2" customFormat="1">
      <c r="A106" s="35"/>
      <c r="B106" s="36"/>
      <c r="C106" s="37"/>
      <c r="D106" s="207" t="s">
        <v>148</v>
      </c>
      <c r="E106" s="37"/>
      <c r="F106" s="208" t="s">
        <v>756</v>
      </c>
      <c r="G106" s="37"/>
      <c r="H106" s="37"/>
      <c r="I106" s="143"/>
      <c r="J106" s="37"/>
      <c r="K106" s="37"/>
      <c r="L106" s="41"/>
      <c r="M106" s="209"/>
      <c r="N106" s="210"/>
      <c r="O106" s="81"/>
      <c r="P106" s="81"/>
      <c r="Q106" s="81"/>
      <c r="R106" s="81"/>
      <c r="S106" s="81"/>
      <c r="T106" s="82"/>
      <c r="U106" s="35"/>
      <c r="V106" s="35"/>
      <c r="W106" s="35"/>
      <c r="X106" s="35"/>
      <c r="Y106" s="35"/>
      <c r="Z106" s="35"/>
      <c r="AA106" s="35"/>
      <c r="AB106" s="35"/>
      <c r="AC106" s="35"/>
      <c r="AD106" s="35"/>
      <c r="AE106" s="35"/>
      <c r="AT106" s="14" t="s">
        <v>148</v>
      </c>
      <c r="AU106" s="14" t="s">
        <v>74</v>
      </c>
    </row>
    <row r="107" s="2" customFormat="1">
      <c r="A107" s="35"/>
      <c r="B107" s="36"/>
      <c r="C107" s="37"/>
      <c r="D107" s="207" t="s">
        <v>150</v>
      </c>
      <c r="E107" s="37"/>
      <c r="F107" s="211" t="s">
        <v>742</v>
      </c>
      <c r="G107" s="37"/>
      <c r="H107" s="37"/>
      <c r="I107" s="143"/>
      <c r="J107" s="37"/>
      <c r="K107" s="37"/>
      <c r="L107" s="41"/>
      <c r="M107" s="209"/>
      <c r="N107" s="210"/>
      <c r="O107" s="81"/>
      <c r="P107" s="81"/>
      <c r="Q107" s="81"/>
      <c r="R107" s="81"/>
      <c r="S107" s="81"/>
      <c r="T107" s="82"/>
      <c r="U107" s="35"/>
      <c r="V107" s="35"/>
      <c r="W107" s="35"/>
      <c r="X107" s="35"/>
      <c r="Y107" s="35"/>
      <c r="Z107" s="35"/>
      <c r="AA107" s="35"/>
      <c r="AB107" s="35"/>
      <c r="AC107" s="35"/>
      <c r="AD107" s="35"/>
      <c r="AE107" s="35"/>
      <c r="AT107" s="14" t="s">
        <v>150</v>
      </c>
      <c r="AU107" s="14" t="s">
        <v>74</v>
      </c>
    </row>
    <row r="108" s="2" customFormat="1" ht="21.75" customHeight="1">
      <c r="A108" s="35"/>
      <c r="B108" s="36"/>
      <c r="C108" s="194" t="s">
        <v>196</v>
      </c>
      <c r="D108" s="194" t="s">
        <v>140</v>
      </c>
      <c r="E108" s="195" t="s">
        <v>757</v>
      </c>
      <c r="F108" s="196" t="s">
        <v>758</v>
      </c>
      <c r="G108" s="197" t="s">
        <v>488</v>
      </c>
      <c r="H108" s="198">
        <v>78</v>
      </c>
      <c r="I108" s="199"/>
      <c r="J108" s="200">
        <f>ROUND(I108*H108,2)</f>
        <v>0</v>
      </c>
      <c r="K108" s="196" t="s">
        <v>144</v>
      </c>
      <c r="L108" s="41"/>
      <c r="M108" s="201" t="s">
        <v>19</v>
      </c>
      <c r="N108" s="202" t="s">
        <v>45</v>
      </c>
      <c r="O108" s="81"/>
      <c r="P108" s="203">
        <f>O108*H108</f>
        <v>0</v>
      </c>
      <c r="Q108" s="203">
        <v>0</v>
      </c>
      <c r="R108" s="203">
        <f>Q108*H108</f>
        <v>0</v>
      </c>
      <c r="S108" s="203">
        <v>0</v>
      </c>
      <c r="T108" s="204">
        <f>S108*H108</f>
        <v>0</v>
      </c>
      <c r="U108" s="35"/>
      <c r="V108" s="35"/>
      <c r="W108" s="35"/>
      <c r="X108" s="35"/>
      <c r="Y108" s="35"/>
      <c r="Z108" s="35"/>
      <c r="AA108" s="35"/>
      <c r="AB108" s="35"/>
      <c r="AC108" s="35"/>
      <c r="AD108" s="35"/>
      <c r="AE108" s="35"/>
      <c r="AR108" s="205" t="s">
        <v>145</v>
      </c>
      <c r="AT108" s="205" t="s">
        <v>140</v>
      </c>
      <c r="AU108" s="205" t="s">
        <v>74</v>
      </c>
      <c r="AY108" s="14" t="s">
        <v>146</v>
      </c>
      <c r="BE108" s="206">
        <f>IF(N108="základní",J108,0)</f>
        <v>0</v>
      </c>
      <c r="BF108" s="206">
        <f>IF(N108="snížená",J108,0)</f>
        <v>0</v>
      </c>
      <c r="BG108" s="206">
        <f>IF(N108="zákl. přenesená",J108,0)</f>
        <v>0</v>
      </c>
      <c r="BH108" s="206">
        <f>IF(N108="sníž. přenesená",J108,0)</f>
        <v>0</v>
      </c>
      <c r="BI108" s="206">
        <f>IF(N108="nulová",J108,0)</f>
        <v>0</v>
      </c>
      <c r="BJ108" s="14" t="s">
        <v>81</v>
      </c>
      <c r="BK108" s="206">
        <f>ROUND(I108*H108,2)</f>
        <v>0</v>
      </c>
      <c r="BL108" s="14" t="s">
        <v>145</v>
      </c>
      <c r="BM108" s="205" t="s">
        <v>759</v>
      </c>
    </row>
    <row r="109" s="2" customFormat="1">
      <c r="A109" s="35"/>
      <c r="B109" s="36"/>
      <c r="C109" s="37"/>
      <c r="D109" s="207" t="s">
        <v>148</v>
      </c>
      <c r="E109" s="37"/>
      <c r="F109" s="208" t="s">
        <v>760</v>
      </c>
      <c r="G109" s="37"/>
      <c r="H109" s="37"/>
      <c r="I109" s="143"/>
      <c r="J109" s="37"/>
      <c r="K109" s="37"/>
      <c r="L109" s="41"/>
      <c r="M109" s="209"/>
      <c r="N109" s="210"/>
      <c r="O109" s="81"/>
      <c r="P109" s="81"/>
      <c r="Q109" s="81"/>
      <c r="R109" s="81"/>
      <c r="S109" s="81"/>
      <c r="T109" s="82"/>
      <c r="U109" s="35"/>
      <c r="V109" s="35"/>
      <c r="W109" s="35"/>
      <c r="X109" s="35"/>
      <c r="Y109" s="35"/>
      <c r="Z109" s="35"/>
      <c r="AA109" s="35"/>
      <c r="AB109" s="35"/>
      <c r="AC109" s="35"/>
      <c r="AD109" s="35"/>
      <c r="AE109" s="35"/>
      <c r="AT109" s="14" t="s">
        <v>148</v>
      </c>
      <c r="AU109" s="14" t="s">
        <v>74</v>
      </c>
    </row>
    <row r="110" s="2" customFormat="1" ht="21.75" customHeight="1">
      <c r="A110" s="35"/>
      <c r="B110" s="36"/>
      <c r="C110" s="194" t="s">
        <v>202</v>
      </c>
      <c r="D110" s="194" t="s">
        <v>140</v>
      </c>
      <c r="E110" s="195" t="s">
        <v>761</v>
      </c>
      <c r="F110" s="196" t="s">
        <v>762</v>
      </c>
      <c r="G110" s="197" t="s">
        <v>205</v>
      </c>
      <c r="H110" s="198">
        <v>44</v>
      </c>
      <c r="I110" s="199"/>
      <c r="J110" s="200">
        <f>ROUND(I110*H110,2)</f>
        <v>0</v>
      </c>
      <c r="K110" s="196" t="s">
        <v>144</v>
      </c>
      <c r="L110" s="41"/>
      <c r="M110" s="201" t="s">
        <v>19</v>
      </c>
      <c r="N110" s="202" t="s">
        <v>45</v>
      </c>
      <c r="O110" s="81"/>
      <c r="P110" s="203">
        <f>O110*H110</f>
        <v>0</v>
      </c>
      <c r="Q110" s="203">
        <v>0</v>
      </c>
      <c r="R110" s="203">
        <f>Q110*H110</f>
        <v>0</v>
      </c>
      <c r="S110" s="203">
        <v>0</v>
      </c>
      <c r="T110" s="204">
        <f>S110*H110</f>
        <v>0</v>
      </c>
      <c r="U110" s="35"/>
      <c r="V110" s="35"/>
      <c r="W110" s="35"/>
      <c r="X110" s="35"/>
      <c r="Y110" s="35"/>
      <c r="Z110" s="35"/>
      <c r="AA110" s="35"/>
      <c r="AB110" s="35"/>
      <c r="AC110" s="35"/>
      <c r="AD110" s="35"/>
      <c r="AE110" s="35"/>
      <c r="AR110" s="205" t="s">
        <v>145</v>
      </c>
      <c r="AT110" s="205" t="s">
        <v>140</v>
      </c>
      <c r="AU110" s="205" t="s">
        <v>74</v>
      </c>
      <c r="AY110" s="14" t="s">
        <v>146</v>
      </c>
      <c r="BE110" s="206">
        <f>IF(N110="základní",J110,0)</f>
        <v>0</v>
      </c>
      <c r="BF110" s="206">
        <f>IF(N110="snížená",J110,0)</f>
        <v>0</v>
      </c>
      <c r="BG110" s="206">
        <f>IF(N110="zákl. přenesená",J110,0)</f>
        <v>0</v>
      </c>
      <c r="BH110" s="206">
        <f>IF(N110="sníž. přenesená",J110,0)</f>
        <v>0</v>
      </c>
      <c r="BI110" s="206">
        <f>IF(N110="nulová",J110,0)</f>
        <v>0</v>
      </c>
      <c r="BJ110" s="14" t="s">
        <v>81</v>
      </c>
      <c r="BK110" s="206">
        <f>ROUND(I110*H110,2)</f>
        <v>0</v>
      </c>
      <c r="BL110" s="14" t="s">
        <v>145</v>
      </c>
      <c r="BM110" s="205" t="s">
        <v>763</v>
      </c>
    </row>
    <row r="111" s="2" customFormat="1">
      <c r="A111" s="35"/>
      <c r="B111" s="36"/>
      <c r="C111" s="37"/>
      <c r="D111" s="207" t="s">
        <v>148</v>
      </c>
      <c r="E111" s="37"/>
      <c r="F111" s="208" t="s">
        <v>764</v>
      </c>
      <c r="G111" s="37"/>
      <c r="H111" s="37"/>
      <c r="I111" s="143"/>
      <c r="J111" s="37"/>
      <c r="K111" s="37"/>
      <c r="L111" s="41"/>
      <c r="M111" s="209"/>
      <c r="N111" s="210"/>
      <c r="O111" s="81"/>
      <c r="P111" s="81"/>
      <c r="Q111" s="81"/>
      <c r="R111" s="81"/>
      <c r="S111" s="81"/>
      <c r="T111" s="82"/>
      <c r="U111" s="35"/>
      <c r="V111" s="35"/>
      <c r="W111" s="35"/>
      <c r="X111" s="35"/>
      <c r="Y111" s="35"/>
      <c r="Z111" s="35"/>
      <c r="AA111" s="35"/>
      <c r="AB111" s="35"/>
      <c r="AC111" s="35"/>
      <c r="AD111" s="35"/>
      <c r="AE111" s="35"/>
      <c r="AT111" s="14" t="s">
        <v>148</v>
      </c>
      <c r="AU111" s="14" t="s">
        <v>74</v>
      </c>
    </row>
    <row r="112" s="2" customFormat="1">
      <c r="A112" s="35"/>
      <c r="B112" s="36"/>
      <c r="C112" s="37"/>
      <c r="D112" s="207" t="s">
        <v>150</v>
      </c>
      <c r="E112" s="37"/>
      <c r="F112" s="211" t="s">
        <v>765</v>
      </c>
      <c r="G112" s="37"/>
      <c r="H112" s="37"/>
      <c r="I112" s="143"/>
      <c r="J112" s="37"/>
      <c r="K112" s="37"/>
      <c r="L112" s="41"/>
      <c r="M112" s="209"/>
      <c r="N112" s="210"/>
      <c r="O112" s="81"/>
      <c r="P112" s="81"/>
      <c r="Q112" s="81"/>
      <c r="R112" s="81"/>
      <c r="S112" s="81"/>
      <c r="T112" s="82"/>
      <c r="U112" s="35"/>
      <c r="V112" s="35"/>
      <c r="W112" s="35"/>
      <c r="X112" s="35"/>
      <c r="Y112" s="35"/>
      <c r="Z112" s="35"/>
      <c r="AA112" s="35"/>
      <c r="AB112" s="35"/>
      <c r="AC112" s="35"/>
      <c r="AD112" s="35"/>
      <c r="AE112" s="35"/>
      <c r="AT112" s="14" t="s">
        <v>150</v>
      </c>
      <c r="AU112" s="14" t="s">
        <v>74</v>
      </c>
    </row>
    <row r="113" s="2" customFormat="1" ht="21.75" customHeight="1">
      <c r="A113" s="35"/>
      <c r="B113" s="36"/>
      <c r="C113" s="194" t="s">
        <v>208</v>
      </c>
      <c r="D113" s="194" t="s">
        <v>140</v>
      </c>
      <c r="E113" s="195" t="s">
        <v>176</v>
      </c>
      <c r="F113" s="196" t="s">
        <v>177</v>
      </c>
      <c r="G113" s="197" t="s">
        <v>178</v>
      </c>
      <c r="H113" s="198">
        <v>0.95099999999999996</v>
      </c>
      <c r="I113" s="199"/>
      <c r="J113" s="200">
        <f>ROUND(I113*H113,2)</f>
        <v>0</v>
      </c>
      <c r="K113" s="196" t="s">
        <v>144</v>
      </c>
      <c r="L113" s="41"/>
      <c r="M113" s="201" t="s">
        <v>19</v>
      </c>
      <c r="N113" s="202" t="s">
        <v>45</v>
      </c>
      <c r="O113" s="81"/>
      <c r="P113" s="203">
        <f>O113*H113</f>
        <v>0</v>
      </c>
      <c r="Q113" s="203">
        <v>0</v>
      </c>
      <c r="R113" s="203">
        <f>Q113*H113</f>
        <v>0</v>
      </c>
      <c r="S113" s="203">
        <v>0</v>
      </c>
      <c r="T113" s="204">
        <f>S113*H113</f>
        <v>0</v>
      </c>
      <c r="U113" s="35"/>
      <c r="V113" s="35"/>
      <c r="W113" s="35"/>
      <c r="X113" s="35"/>
      <c r="Y113" s="35"/>
      <c r="Z113" s="35"/>
      <c r="AA113" s="35"/>
      <c r="AB113" s="35"/>
      <c r="AC113" s="35"/>
      <c r="AD113" s="35"/>
      <c r="AE113" s="35"/>
      <c r="AR113" s="205" t="s">
        <v>145</v>
      </c>
      <c r="AT113" s="205" t="s">
        <v>140</v>
      </c>
      <c r="AU113" s="205" t="s">
        <v>74</v>
      </c>
      <c r="AY113" s="14" t="s">
        <v>146</v>
      </c>
      <c r="BE113" s="206">
        <f>IF(N113="základní",J113,0)</f>
        <v>0</v>
      </c>
      <c r="BF113" s="206">
        <f>IF(N113="snížená",J113,0)</f>
        <v>0</v>
      </c>
      <c r="BG113" s="206">
        <f>IF(N113="zákl. přenesená",J113,0)</f>
        <v>0</v>
      </c>
      <c r="BH113" s="206">
        <f>IF(N113="sníž. přenesená",J113,0)</f>
        <v>0</v>
      </c>
      <c r="BI113" s="206">
        <f>IF(N113="nulová",J113,0)</f>
        <v>0</v>
      </c>
      <c r="BJ113" s="14" t="s">
        <v>81</v>
      </c>
      <c r="BK113" s="206">
        <f>ROUND(I113*H113,2)</f>
        <v>0</v>
      </c>
      <c r="BL113" s="14" t="s">
        <v>145</v>
      </c>
      <c r="BM113" s="205" t="s">
        <v>766</v>
      </c>
    </row>
    <row r="114" s="2" customFormat="1">
      <c r="A114" s="35"/>
      <c r="B114" s="36"/>
      <c r="C114" s="37"/>
      <c r="D114" s="207" t="s">
        <v>148</v>
      </c>
      <c r="E114" s="37"/>
      <c r="F114" s="208" t="s">
        <v>180</v>
      </c>
      <c r="G114" s="37"/>
      <c r="H114" s="37"/>
      <c r="I114" s="143"/>
      <c r="J114" s="37"/>
      <c r="K114" s="37"/>
      <c r="L114" s="41"/>
      <c r="M114" s="209"/>
      <c r="N114" s="210"/>
      <c r="O114" s="81"/>
      <c r="P114" s="81"/>
      <c r="Q114" s="81"/>
      <c r="R114" s="81"/>
      <c r="S114" s="81"/>
      <c r="T114" s="82"/>
      <c r="U114" s="35"/>
      <c r="V114" s="35"/>
      <c r="W114" s="35"/>
      <c r="X114" s="35"/>
      <c r="Y114" s="35"/>
      <c r="Z114" s="35"/>
      <c r="AA114" s="35"/>
      <c r="AB114" s="35"/>
      <c r="AC114" s="35"/>
      <c r="AD114" s="35"/>
      <c r="AE114" s="35"/>
      <c r="AT114" s="14" t="s">
        <v>148</v>
      </c>
      <c r="AU114" s="14" t="s">
        <v>74</v>
      </c>
    </row>
    <row r="115" s="2" customFormat="1">
      <c r="A115" s="35"/>
      <c r="B115" s="36"/>
      <c r="C115" s="37"/>
      <c r="D115" s="207" t="s">
        <v>150</v>
      </c>
      <c r="E115" s="37"/>
      <c r="F115" s="211" t="s">
        <v>767</v>
      </c>
      <c r="G115" s="37"/>
      <c r="H115" s="37"/>
      <c r="I115" s="143"/>
      <c r="J115" s="37"/>
      <c r="K115" s="37"/>
      <c r="L115" s="41"/>
      <c r="M115" s="209"/>
      <c r="N115" s="210"/>
      <c r="O115" s="81"/>
      <c r="P115" s="81"/>
      <c r="Q115" s="81"/>
      <c r="R115" s="81"/>
      <c r="S115" s="81"/>
      <c r="T115" s="82"/>
      <c r="U115" s="35"/>
      <c r="V115" s="35"/>
      <c r="W115" s="35"/>
      <c r="X115" s="35"/>
      <c r="Y115" s="35"/>
      <c r="Z115" s="35"/>
      <c r="AA115" s="35"/>
      <c r="AB115" s="35"/>
      <c r="AC115" s="35"/>
      <c r="AD115" s="35"/>
      <c r="AE115" s="35"/>
      <c r="AT115" s="14" t="s">
        <v>150</v>
      </c>
      <c r="AU115" s="14" t="s">
        <v>74</v>
      </c>
    </row>
    <row r="116" s="2" customFormat="1" ht="21.75" customHeight="1">
      <c r="A116" s="35"/>
      <c r="B116" s="36"/>
      <c r="C116" s="194" t="s">
        <v>214</v>
      </c>
      <c r="D116" s="194" t="s">
        <v>140</v>
      </c>
      <c r="E116" s="195" t="s">
        <v>183</v>
      </c>
      <c r="F116" s="196" t="s">
        <v>184</v>
      </c>
      <c r="G116" s="197" t="s">
        <v>185</v>
      </c>
      <c r="H116" s="198">
        <v>873.70100000000002</v>
      </c>
      <c r="I116" s="199"/>
      <c r="J116" s="200">
        <f>ROUND(I116*H116,2)</f>
        <v>0</v>
      </c>
      <c r="K116" s="196" t="s">
        <v>144</v>
      </c>
      <c r="L116" s="41"/>
      <c r="M116" s="201" t="s">
        <v>19</v>
      </c>
      <c r="N116" s="202" t="s">
        <v>45</v>
      </c>
      <c r="O116" s="81"/>
      <c r="P116" s="203">
        <f>O116*H116</f>
        <v>0</v>
      </c>
      <c r="Q116" s="203">
        <v>0</v>
      </c>
      <c r="R116" s="203">
        <f>Q116*H116</f>
        <v>0</v>
      </c>
      <c r="S116" s="203">
        <v>0</v>
      </c>
      <c r="T116" s="204">
        <f>S116*H116</f>
        <v>0</v>
      </c>
      <c r="U116" s="35"/>
      <c r="V116" s="35"/>
      <c r="W116" s="35"/>
      <c r="X116" s="35"/>
      <c r="Y116" s="35"/>
      <c r="Z116" s="35"/>
      <c r="AA116" s="35"/>
      <c r="AB116" s="35"/>
      <c r="AC116" s="35"/>
      <c r="AD116" s="35"/>
      <c r="AE116" s="35"/>
      <c r="AR116" s="205" t="s">
        <v>145</v>
      </c>
      <c r="AT116" s="205" t="s">
        <v>140</v>
      </c>
      <c r="AU116" s="205" t="s">
        <v>74</v>
      </c>
      <c r="AY116" s="14" t="s">
        <v>146</v>
      </c>
      <c r="BE116" s="206">
        <f>IF(N116="základní",J116,0)</f>
        <v>0</v>
      </c>
      <c r="BF116" s="206">
        <f>IF(N116="snížená",J116,0)</f>
        <v>0</v>
      </c>
      <c r="BG116" s="206">
        <f>IF(N116="zákl. přenesená",J116,0)</f>
        <v>0</v>
      </c>
      <c r="BH116" s="206">
        <f>IF(N116="sníž. přenesená",J116,0)</f>
        <v>0</v>
      </c>
      <c r="BI116" s="206">
        <f>IF(N116="nulová",J116,0)</f>
        <v>0</v>
      </c>
      <c r="BJ116" s="14" t="s">
        <v>81</v>
      </c>
      <c r="BK116" s="206">
        <f>ROUND(I116*H116,2)</f>
        <v>0</v>
      </c>
      <c r="BL116" s="14" t="s">
        <v>145</v>
      </c>
      <c r="BM116" s="205" t="s">
        <v>768</v>
      </c>
    </row>
    <row r="117" s="2" customFormat="1">
      <c r="A117" s="35"/>
      <c r="B117" s="36"/>
      <c r="C117" s="37"/>
      <c r="D117" s="207" t="s">
        <v>148</v>
      </c>
      <c r="E117" s="37"/>
      <c r="F117" s="208" t="s">
        <v>187</v>
      </c>
      <c r="G117" s="37"/>
      <c r="H117" s="37"/>
      <c r="I117" s="143"/>
      <c r="J117" s="37"/>
      <c r="K117" s="37"/>
      <c r="L117" s="41"/>
      <c r="M117" s="209"/>
      <c r="N117" s="210"/>
      <c r="O117" s="81"/>
      <c r="P117" s="81"/>
      <c r="Q117" s="81"/>
      <c r="R117" s="81"/>
      <c r="S117" s="81"/>
      <c r="T117" s="82"/>
      <c r="U117" s="35"/>
      <c r="V117" s="35"/>
      <c r="W117" s="35"/>
      <c r="X117" s="35"/>
      <c r="Y117" s="35"/>
      <c r="Z117" s="35"/>
      <c r="AA117" s="35"/>
      <c r="AB117" s="35"/>
      <c r="AC117" s="35"/>
      <c r="AD117" s="35"/>
      <c r="AE117" s="35"/>
      <c r="AT117" s="14" t="s">
        <v>148</v>
      </c>
      <c r="AU117" s="14" t="s">
        <v>74</v>
      </c>
    </row>
    <row r="118" s="10" customFormat="1">
      <c r="A118" s="10"/>
      <c r="B118" s="212"/>
      <c r="C118" s="213"/>
      <c r="D118" s="207" t="s">
        <v>188</v>
      </c>
      <c r="E118" s="214" t="s">
        <v>19</v>
      </c>
      <c r="F118" s="215" t="s">
        <v>769</v>
      </c>
      <c r="G118" s="213"/>
      <c r="H118" s="216">
        <v>873.70100000000002</v>
      </c>
      <c r="I118" s="217"/>
      <c r="J118" s="213"/>
      <c r="K118" s="213"/>
      <c r="L118" s="218"/>
      <c r="M118" s="219"/>
      <c r="N118" s="220"/>
      <c r="O118" s="220"/>
      <c r="P118" s="220"/>
      <c r="Q118" s="220"/>
      <c r="R118" s="220"/>
      <c r="S118" s="220"/>
      <c r="T118" s="221"/>
      <c r="U118" s="10"/>
      <c r="V118" s="10"/>
      <c r="W118" s="10"/>
      <c r="X118" s="10"/>
      <c r="Y118" s="10"/>
      <c r="Z118" s="10"/>
      <c r="AA118" s="10"/>
      <c r="AB118" s="10"/>
      <c r="AC118" s="10"/>
      <c r="AD118" s="10"/>
      <c r="AE118" s="10"/>
      <c r="AT118" s="222" t="s">
        <v>188</v>
      </c>
      <c r="AU118" s="222" t="s">
        <v>74</v>
      </c>
      <c r="AV118" s="10" t="s">
        <v>83</v>
      </c>
      <c r="AW118" s="10" t="s">
        <v>35</v>
      </c>
      <c r="AX118" s="10" t="s">
        <v>81</v>
      </c>
      <c r="AY118" s="222" t="s">
        <v>146</v>
      </c>
    </row>
    <row r="119" s="2" customFormat="1" ht="21.75" customHeight="1">
      <c r="A119" s="35"/>
      <c r="B119" s="36"/>
      <c r="C119" s="194" t="s">
        <v>220</v>
      </c>
      <c r="D119" s="194" t="s">
        <v>140</v>
      </c>
      <c r="E119" s="195" t="s">
        <v>191</v>
      </c>
      <c r="F119" s="196" t="s">
        <v>192</v>
      </c>
      <c r="G119" s="197" t="s">
        <v>178</v>
      </c>
      <c r="H119" s="198">
        <v>0.95099999999999996</v>
      </c>
      <c r="I119" s="199"/>
      <c r="J119" s="200">
        <f>ROUND(I119*H119,2)</f>
        <v>0</v>
      </c>
      <c r="K119" s="196" t="s">
        <v>144</v>
      </c>
      <c r="L119" s="41"/>
      <c r="M119" s="201" t="s">
        <v>19</v>
      </c>
      <c r="N119" s="202" t="s">
        <v>45</v>
      </c>
      <c r="O119" s="81"/>
      <c r="P119" s="203">
        <f>O119*H119</f>
        <v>0</v>
      </c>
      <c r="Q119" s="203">
        <v>0</v>
      </c>
      <c r="R119" s="203">
        <f>Q119*H119</f>
        <v>0</v>
      </c>
      <c r="S119" s="203">
        <v>0</v>
      </c>
      <c r="T119" s="204">
        <f>S119*H119</f>
        <v>0</v>
      </c>
      <c r="U119" s="35"/>
      <c r="V119" s="35"/>
      <c r="W119" s="35"/>
      <c r="X119" s="35"/>
      <c r="Y119" s="35"/>
      <c r="Z119" s="35"/>
      <c r="AA119" s="35"/>
      <c r="AB119" s="35"/>
      <c r="AC119" s="35"/>
      <c r="AD119" s="35"/>
      <c r="AE119" s="35"/>
      <c r="AR119" s="205" t="s">
        <v>145</v>
      </c>
      <c r="AT119" s="205" t="s">
        <v>140</v>
      </c>
      <c r="AU119" s="205" t="s">
        <v>74</v>
      </c>
      <c r="AY119" s="14" t="s">
        <v>146</v>
      </c>
      <c r="BE119" s="206">
        <f>IF(N119="základní",J119,0)</f>
        <v>0</v>
      </c>
      <c r="BF119" s="206">
        <f>IF(N119="snížená",J119,0)</f>
        <v>0</v>
      </c>
      <c r="BG119" s="206">
        <f>IF(N119="zákl. přenesená",J119,0)</f>
        <v>0</v>
      </c>
      <c r="BH119" s="206">
        <f>IF(N119="sníž. přenesená",J119,0)</f>
        <v>0</v>
      </c>
      <c r="BI119" s="206">
        <f>IF(N119="nulová",J119,0)</f>
        <v>0</v>
      </c>
      <c r="BJ119" s="14" t="s">
        <v>81</v>
      </c>
      <c r="BK119" s="206">
        <f>ROUND(I119*H119,2)</f>
        <v>0</v>
      </c>
      <c r="BL119" s="14" t="s">
        <v>145</v>
      </c>
      <c r="BM119" s="205" t="s">
        <v>770</v>
      </c>
    </row>
    <row r="120" s="2" customFormat="1">
      <c r="A120" s="35"/>
      <c r="B120" s="36"/>
      <c r="C120" s="37"/>
      <c r="D120" s="207" t="s">
        <v>148</v>
      </c>
      <c r="E120" s="37"/>
      <c r="F120" s="208" t="s">
        <v>194</v>
      </c>
      <c r="G120" s="37"/>
      <c r="H120" s="37"/>
      <c r="I120" s="143"/>
      <c r="J120" s="37"/>
      <c r="K120" s="37"/>
      <c r="L120" s="41"/>
      <c r="M120" s="209"/>
      <c r="N120" s="210"/>
      <c r="O120" s="81"/>
      <c r="P120" s="81"/>
      <c r="Q120" s="81"/>
      <c r="R120" s="81"/>
      <c r="S120" s="81"/>
      <c r="T120" s="82"/>
      <c r="U120" s="35"/>
      <c r="V120" s="35"/>
      <c r="W120" s="35"/>
      <c r="X120" s="35"/>
      <c r="Y120" s="35"/>
      <c r="Z120" s="35"/>
      <c r="AA120" s="35"/>
      <c r="AB120" s="35"/>
      <c r="AC120" s="35"/>
      <c r="AD120" s="35"/>
      <c r="AE120" s="35"/>
      <c r="AT120" s="14" t="s">
        <v>148</v>
      </c>
      <c r="AU120" s="14" t="s">
        <v>74</v>
      </c>
    </row>
    <row r="121" s="2" customFormat="1">
      <c r="A121" s="35"/>
      <c r="B121" s="36"/>
      <c r="C121" s="37"/>
      <c r="D121" s="207" t="s">
        <v>150</v>
      </c>
      <c r="E121" s="37"/>
      <c r="F121" s="211" t="s">
        <v>195</v>
      </c>
      <c r="G121" s="37"/>
      <c r="H121" s="37"/>
      <c r="I121" s="143"/>
      <c r="J121" s="37"/>
      <c r="K121" s="37"/>
      <c r="L121" s="41"/>
      <c r="M121" s="209"/>
      <c r="N121" s="210"/>
      <c r="O121" s="81"/>
      <c r="P121" s="81"/>
      <c r="Q121" s="81"/>
      <c r="R121" s="81"/>
      <c r="S121" s="81"/>
      <c r="T121" s="82"/>
      <c r="U121" s="35"/>
      <c r="V121" s="35"/>
      <c r="W121" s="35"/>
      <c r="X121" s="35"/>
      <c r="Y121" s="35"/>
      <c r="Z121" s="35"/>
      <c r="AA121" s="35"/>
      <c r="AB121" s="35"/>
      <c r="AC121" s="35"/>
      <c r="AD121" s="35"/>
      <c r="AE121" s="35"/>
      <c r="AT121" s="14" t="s">
        <v>150</v>
      </c>
      <c r="AU121" s="14" t="s">
        <v>74</v>
      </c>
    </row>
    <row r="122" s="2" customFormat="1" ht="21.75" customHeight="1">
      <c r="A122" s="35"/>
      <c r="B122" s="36"/>
      <c r="C122" s="194" t="s">
        <v>225</v>
      </c>
      <c r="D122" s="194" t="s">
        <v>140</v>
      </c>
      <c r="E122" s="195" t="s">
        <v>197</v>
      </c>
      <c r="F122" s="196" t="s">
        <v>198</v>
      </c>
      <c r="G122" s="197" t="s">
        <v>143</v>
      </c>
      <c r="H122" s="198">
        <v>24</v>
      </c>
      <c r="I122" s="199"/>
      <c r="J122" s="200">
        <f>ROUND(I122*H122,2)</f>
        <v>0</v>
      </c>
      <c r="K122" s="196" t="s">
        <v>144</v>
      </c>
      <c r="L122" s="41"/>
      <c r="M122" s="201" t="s">
        <v>19</v>
      </c>
      <c r="N122" s="202" t="s">
        <v>45</v>
      </c>
      <c r="O122" s="81"/>
      <c r="P122" s="203">
        <f>O122*H122</f>
        <v>0</v>
      </c>
      <c r="Q122" s="203">
        <v>0</v>
      </c>
      <c r="R122" s="203">
        <f>Q122*H122</f>
        <v>0</v>
      </c>
      <c r="S122" s="203">
        <v>0</v>
      </c>
      <c r="T122" s="204">
        <f>S122*H122</f>
        <v>0</v>
      </c>
      <c r="U122" s="35"/>
      <c r="V122" s="35"/>
      <c r="W122" s="35"/>
      <c r="X122" s="35"/>
      <c r="Y122" s="35"/>
      <c r="Z122" s="35"/>
      <c r="AA122" s="35"/>
      <c r="AB122" s="35"/>
      <c r="AC122" s="35"/>
      <c r="AD122" s="35"/>
      <c r="AE122" s="35"/>
      <c r="AR122" s="205" t="s">
        <v>145</v>
      </c>
      <c r="AT122" s="205" t="s">
        <v>140</v>
      </c>
      <c r="AU122" s="205" t="s">
        <v>74</v>
      </c>
      <c r="AY122" s="14" t="s">
        <v>146</v>
      </c>
      <c r="BE122" s="206">
        <f>IF(N122="základní",J122,0)</f>
        <v>0</v>
      </c>
      <c r="BF122" s="206">
        <f>IF(N122="snížená",J122,0)</f>
        <v>0</v>
      </c>
      <c r="BG122" s="206">
        <f>IF(N122="zákl. přenesená",J122,0)</f>
        <v>0</v>
      </c>
      <c r="BH122" s="206">
        <f>IF(N122="sníž. přenesená",J122,0)</f>
        <v>0</v>
      </c>
      <c r="BI122" s="206">
        <f>IF(N122="nulová",J122,0)</f>
        <v>0</v>
      </c>
      <c r="BJ122" s="14" t="s">
        <v>81</v>
      </c>
      <c r="BK122" s="206">
        <f>ROUND(I122*H122,2)</f>
        <v>0</v>
      </c>
      <c r="BL122" s="14" t="s">
        <v>145</v>
      </c>
      <c r="BM122" s="205" t="s">
        <v>771</v>
      </c>
    </row>
    <row r="123" s="2" customFormat="1">
      <c r="A123" s="35"/>
      <c r="B123" s="36"/>
      <c r="C123" s="37"/>
      <c r="D123" s="207" t="s">
        <v>148</v>
      </c>
      <c r="E123" s="37"/>
      <c r="F123" s="208" t="s">
        <v>200</v>
      </c>
      <c r="G123" s="37"/>
      <c r="H123" s="37"/>
      <c r="I123" s="143"/>
      <c r="J123" s="37"/>
      <c r="K123" s="37"/>
      <c r="L123" s="41"/>
      <c r="M123" s="209"/>
      <c r="N123" s="210"/>
      <c r="O123" s="81"/>
      <c r="P123" s="81"/>
      <c r="Q123" s="81"/>
      <c r="R123" s="81"/>
      <c r="S123" s="81"/>
      <c r="T123" s="82"/>
      <c r="U123" s="35"/>
      <c r="V123" s="35"/>
      <c r="W123" s="35"/>
      <c r="X123" s="35"/>
      <c r="Y123" s="35"/>
      <c r="Z123" s="35"/>
      <c r="AA123" s="35"/>
      <c r="AB123" s="35"/>
      <c r="AC123" s="35"/>
      <c r="AD123" s="35"/>
      <c r="AE123" s="35"/>
      <c r="AT123" s="14" t="s">
        <v>148</v>
      </c>
      <c r="AU123" s="14" t="s">
        <v>74</v>
      </c>
    </row>
    <row r="124" s="2" customFormat="1">
      <c r="A124" s="35"/>
      <c r="B124" s="36"/>
      <c r="C124" s="37"/>
      <c r="D124" s="207" t="s">
        <v>150</v>
      </c>
      <c r="E124" s="37"/>
      <c r="F124" s="211" t="s">
        <v>772</v>
      </c>
      <c r="G124" s="37"/>
      <c r="H124" s="37"/>
      <c r="I124" s="143"/>
      <c r="J124" s="37"/>
      <c r="K124" s="37"/>
      <c r="L124" s="41"/>
      <c r="M124" s="209"/>
      <c r="N124" s="210"/>
      <c r="O124" s="81"/>
      <c r="P124" s="81"/>
      <c r="Q124" s="81"/>
      <c r="R124" s="81"/>
      <c r="S124" s="81"/>
      <c r="T124" s="82"/>
      <c r="U124" s="35"/>
      <c r="V124" s="35"/>
      <c r="W124" s="35"/>
      <c r="X124" s="35"/>
      <c r="Y124" s="35"/>
      <c r="Z124" s="35"/>
      <c r="AA124" s="35"/>
      <c r="AB124" s="35"/>
      <c r="AC124" s="35"/>
      <c r="AD124" s="35"/>
      <c r="AE124" s="35"/>
      <c r="AT124" s="14" t="s">
        <v>150</v>
      </c>
      <c r="AU124" s="14" t="s">
        <v>74</v>
      </c>
    </row>
    <row r="125" s="2" customFormat="1" ht="21.75" customHeight="1">
      <c r="A125" s="35"/>
      <c r="B125" s="36"/>
      <c r="C125" s="194" t="s">
        <v>8</v>
      </c>
      <c r="D125" s="194" t="s">
        <v>140</v>
      </c>
      <c r="E125" s="195" t="s">
        <v>203</v>
      </c>
      <c r="F125" s="196" t="s">
        <v>204</v>
      </c>
      <c r="G125" s="197" t="s">
        <v>205</v>
      </c>
      <c r="H125" s="198">
        <v>250</v>
      </c>
      <c r="I125" s="199"/>
      <c r="J125" s="200">
        <f>ROUND(I125*H125,2)</f>
        <v>0</v>
      </c>
      <c r="K125" s="196" t="s">
        <v>144</v>
      </c>
      <c r="L125" s="41"/>
      <c r="M125" s="201" t="s">
        <v>19</v>
      </c>
      <c r="N125" s="202" t="s">
        <v>45</v>
      </c>
      <c r="O125" s="81"/>
      <c r="P125" s="203">
        <f>O125*H125</f>
        <v>0</v>
      </c>
      <c r="Q125" s="203">
        <v>0</v>
      </c>
      <c r="R125" s="203">
        <f>Q125*H125</f>
        <v>0</v>
      </c>
      <c r="S125" s="203">
        <v>0</v>
      </c>
      <c r="T125" s="204">
        <f>S125*H125</f>
        <v>0</v>
      </c>
      <c r="U125" s="35"/>
      <c r="V125" s="35"/>
      <c r="W125" s="35"/>
      <c r="X125" s="35"/>
      <c r="Y125" s="35"/>
      <c r="Z125" s="35"/>
      <c r="AA125" s="35"/>
      <c r="AB125" s="35"/>
      <c r="AC125" s="35"/>
      <c r="AD125" s="35"/>
      <c r="AE125" s="35"/>
      <c r="AR125" s="205" t="s">
        <v>145</v>
      </c>
      <c r="AT125" s="205" t="s">
        <v>140</v>
      </c>
      <c r="AU125" s="205" t="s">
        <v>74</v>
      </c>
      <c r="AY125" s="14" t="s">
        <v>146</v>
      </c>
      <c r="BE125" s="206">
        <f>IF(N125="základní",J125,0)</f>
        <v>0</v>
      </c>
      <c r="BF125" s="206">
        <f>IF(N125="snížená",J125,0)</f>
        <v>0</v>
      </c>
      <c r="BG125" s="206">
        <f>IF(N125="zákl. přenesená",J125,0)</f>
        <v>0</v>
      </c>
      <c r="BH125" s="206">
        <f>IF(N125="sníž. přenesená",J125,0)</f>
        <v>0</v>
      </c>
      <c r="BI125" s="206">
        <f>IF(N125="nulová",J125,0)</f>
        <v>0</v>
      </c>
      <c r="BJ125" s="14" t="s">
        <v>81</v>
      </c>
      <c r="BK125" s="206">
        <f>ROUND(I125*H125,2)</f>
        <v>0</v>
      </c>
      <c r="BL125" s="14" t="s">
        <v>145</v>
      </c>
      <c r="BM125" s="205" t="s">
        <v>773</v>
      </c>
    </row>
    <row r="126" s="2" customFormat="1">
      <c r="A126" s="35"/>
      <c r="B126" s="36"/>
      <c r="C126" s="37"/>
      <c r="D126" s="207" t="s">
        <v>148</v>
      </c>
      <c r="E126" s="37"/>
      <c r="F126" s="208" t="s">
        <v>207</v>
      </c>
      <c r="G126" s="37"/>
      <c r="H126" s="37"/>
      <c r="I126" s="143"/>
      <c r="J126" s="37"/>
      <c r="K126" s="37"/>
      <c r="L126" s="41"/>
      <c r="M126" s="209"/>
      <c r="N126" s="210"/>
      <c r="O126" s="81"/>
      <c r="P126" s="81"/>
      <c r="Q126" s="81"/>
      <c r="R126" s="81"/>
      <c r="S126" s="81"/>
      <c r="T126" s="82"/>
      <c r="U126" s="35"/>
      <c r="V126" s="35"/>
      <c r="W126" s="35"/>
      <c r="X126" s="35"/>
      <c r="Y126" s="35"/>
      <c r="Z126" s="35"/>
      <c r="AA126" s="35"/>
      <c r="AB126" s="35"/>
      <c r="AC126" s="35"/>
      <c r="AD126" s="35"/>
      <c r="AE126" s="35"/>
      <c r="AT126" s="14" t="s">
        <v>148</v>
      </c>
      <c r="AU126" s="14" t="s">
        <v>74</v>
      </c>
    </row>
    <row r="127" s="2" customFormat="1">
      <c r="A127" s="35"/>
      <c r="B127" s="36"/>
      <c r="C127" s="37"/>
      <c r="D127" s="207" t="s">
        <v>150</v>
      </c>
      <c r="E127" s="37"/>
      <c r="F127" s="211" t="s">
        <v>772</v>
      </c>
      <c r="G127" s="37"/>
      <c r="H127" s="37"/>
      <c r="I127" s="143"/>
      <c r="J127" s="37"/>
      <c r="K127" s="37"/>
      <c r="L127" s="41"/>
      <c r="M127" s="209"/>
      <c r="N127" s="210"/>
      <c r="O127" s="81"/>
      <c r="P127" s="81"/>
      <c r="Q127" s="81"/>
      <c r="R127" s="81"/>
      <c r="S127" s="81"/>
      <c r="T127" s="82"/>
      <c r="U127" s="35"/>
      <c r="V127" s="35"/>
      <c r="W127" s="35"/>
      <c r="X127" s="35"/>
      <c r="Y127" s="35"/>
      <c r="Z127" s="35"/>
      <c r="AA127" s="35"/>
      <c r="AB127" s="35"/>
      <c r="AC127" s="35"/>
      <c r="AD127" s="35"/>
      <c r="AE127" s="35"/>
      <c r="AT127" s="14" t="s">
        <v>150</v>
      </c>
      <c r="AU127" s="14" t="s">
        <v>74</v>
      </c>
    </row>
    <row r="128" s="2" customFormat="1" ht="21.75" customHeight="1">
      <c r="A128" s="35"/>
      <c r="B128" s="36"/>
      <c r="C128" s="194" t="s">
        <v>235</v>
      </c>
      <c r="D128" s="194" t="s">
        <v>140</v>
      </c>
      <c r="E128" s="195" t="s">
        <v>221</v>
      </c>
      <c r="F128" s="196" t="s">
        <v>222</v>
      </c>
      <c r="G128" s="197" t="s">
        <v>217</v>
      </c>
      <c r="H128" s="198">
        <v>14</v>
      </c>
      <c r="I128" s="199"/>
      <c r="J128" s="200">
        <f>ROUND(I128*H128,2)</f>
        <v>0</v>
      </c>
      <c r="K128" s="196" t="s">
        <v>144</v>
      </c>
      <c r="L128" s="41"/>
      <c r="M128" s="201" t="s">
        <v>19</v>
      </c>
      <c r="N128" s="202" t="s">
        <v>45</v>
      </c>
      <c r="O128" s="81"/>
      <c r="P128" s="203">
        <f>O128*H128</f>
        <v>0</v>
      </c>
      <c r="Q128" s="203">
        <v>0</v>
      </c>
      <c r="R128" s="203">
        <f>Q128*H128</f>
        <v>0</v>
      </c>
      <c r="S128" s="203">
        <v>0</v>
      </c>
      <c r="T128" s="204">
        <f>S128*H128</f>
        <v>0</v>
      </c>
      <c r="U128" s="35"/>
      <c r="V128" s="35"/>
      <c r="W128" s="35"/>
      <c r="X128" s="35"/>
      <c r="Y128" s="35"/>
      <c r="Z128" s="35"/>
      <c r="AA128" s="35"/>
      <c r="AB128" s="35"/>
      <c r="AC128" s="35"/>
      <c r="AD128" s="35"/>
      <c r="AE128" s="35"/>
      <c r="AR128" s="205" t="s">
        <v>145</v>
      </c>
      <c r="AT128" s="205" t="s">
        <v>140</v>
      </c>
      <c r="AU128" s="205" t="s">
        <v>74</v>
      </c>
      <c r="AY128" s="14" t="s">
        <v>146</v>
      </c>
      <c r="BE128" s="206">
        <f>IF(N128="základní",J128,0)</f>
        <v>0</v>
      </c>
      <c r="BF128" s="206">
        <f>IF(N128="snížená",J128,0)</f>
        <v>0</v>
      </c>
      <c r="BG128" s="206">
        <f>IF(N128="zákl. přenesená",J128,0)</f>
        <v>0</v>
      </c>
      <c r="BH128" s="206">
        <f>IF(N128="sníž. přenesená",J128,0)</f>
        <v>0</v>
      </c>
      <c r="BI128" s="206">
        <f>IF(N128="nulová",J128,0)</f>
        <v>0</v>
      </c>
      <c r="BJ128" s="14" t="s">
        <v>81</v>
      </c>
      <c r="BK128" s="206">
        <f>ROUND(I128*H128,2)</f>
        <v>0</v>
      </c>
      <c r="BL128" s="14" t="s">
        <v>145</v>
      </c>
      <c r="BM128" s="205" t="s">
        <v>774</v>
      </c>
    </row>
    <row r="129" s="2" customFormat="1">
      <c r="A129" s="35"/>
      <c r="B129" s="36"/>
      <c r="C129" s="37"/>
      <c r="D129" s="207" t="s">
        <v>148</v>
      </c>
      <c r="E129" s="37"/>
      <c r="F129" s="208" t="s">
        <v>224</v>
      </c>
      <c r="G129" s="37"/>
      <c r="H129" s="37"/>
      <c r="I129" s="143"/>
      <c r="J129" s="37"/>
      <c r="K129" s="37"/>
      <c r="L129" s="41"/>
      <c r="M129" s="209"/>
      <c r="N129" s="210"/>
      <c r="O129" s="81"/>
      <c r="P129" s="81"/>
      <c r="Q129" s="81"/>
      <c r="R129" s="81"/>
      <c r="S129" s="81"/>
      <c r="T129" s="82"/>
      <c r="U129" s="35"/>
      <c r="V129" s="35"/>
      <c r="W129" s="35"/>
      <c r="X129" s="35"/>
      <c r="Y129" s="35"/>
      <c r="Z129" s="35"/>
      <c r="AA129" s="35"/>
      <c r="AB129" s="35"/>
      <c r="AC129" s="35"/>
      <c r="AD129" s="35"/>
      <c r="AE129" s="35"/>
      <c r="AT129" s="14" t="s">
        <v>148</v>
      </c>
      <c r="AU129" s="14" t="s">
        <v>74</v>
      </c>
    </row>
    <row r="130" s="2" customFormat="1" ht="21.75" customHeight="1">
      <c r="A130" s="35"/>
      <c r="B130" s="36"/>
      <c r="C130" s="194" t="s">
        <v>243</v>
      </c>
      <c r="D130" s="194" t="s">
        <v>140</v>
      </c>
      <c r="E130" s="195" t="s">
        <v>230</v>
      </c>
      <c r="F130" s="196" t="s">
        <v>231</v>
      </c>
      <c r="G130" s="197" t="s">
        <v>185</v>
      </c>
      <c r="H130" s="198">
        <v>130.80000000000001</v>
      </c>
      <c r="I130" s="199"/>
      <c r="J130" s="200">
        <f>ROUND(I130*H130,2)</f>
        <v>0</v>
      </c>
      <c r="K130" s="196" t="s">
        <v>144</v>
      </c>
      <c r="L130" s="41"/>
      <c r="M130" s="201" t="s">
        <v>19</v>
      </c>
      <c r="N130" s="202" t="s">
        <v>45</v>
      </c>
      <c r="O130" s="81"/>
      <c r="P130" s="203">
        <f>O130*H130</f>
        <v>0</v>
      </c>
      <c r="Q130" s="203">
        <v>0</v>
      </c>
      <c r="R130" s="203">
        <f>Q130*H130</f>
        <v>0</v>
      </c>
      <c r="S130" s="203">
        <v>0</v>
      </c>
      <c r="T130" s="204">
        <f>S130*H130</f>
        <v>0</v>
      </c>
      <c r="U130" s="35"/>
      <c r="V130" s="35"/>
      <c r="W130" s="35"/>
      <c r="X130" s="35"/>
      <c r="Y130" s="35"/>
      <c r="Z130" s="35"/>
      <c r="AA130" s="35"/>
      <c r="AB130" s="35"/>
      <c r="AC130" s="35"/>
      <c r="AD130" s="35"/>
      <c r="AE130" s="35"/>
      <c r="AR130" s="205" t="s">
        <v>145</v>
      </c>
      <c r="AT130" s="205" t="s">
        <v>140</v>
      </c>
      <c r="AU130" s="205" t="s">
        <v>74</v>
      </c>
      <c r="AY130" s="14" t="s">
        <v>146</v>
      </c>
      <c r="BE130" s="206">
        <f>IF(N130="základní",J130,0)</f>
        <v>0</v>
      </c>
      <c r="BF130" s="206">
        <f>IF(N130="snížená",J130,0)</f>
        <v>0</v>
      </c>
      <c r="BG130" s="206">
        <f>IF(N130="zákl. přenesená",J130,0)</f>
        <v>0</v>
      </c>
      <c r="BH130" s="206">
        <f>IF(N130="sníž. přenesená",J130,0)</f>
        <v>0</v>
      </c>
      <c r="BI130" s="206">
        <f>IF(N130="nulová",J130,0)</f>
        <v>0</v>
      </c>
      <c r="BJ130" s="14" t="s">
        <v>81</v>
      </c>
      <c r="BK130" s="206">
        <f>ROUND(I130*H130,2)</f>
        <v>0</v>
      </c>
      <c r="BL130" s="14" t="s">
        <v>145</v>
      </c>
      <c r="BM130" s="205" t="s">
        <v>775</v>
      </c>
    </row>
    <row r="131" s="2" customFormat="1">
      <c r="A131" s="35"/>
      <c r="B131" s="36"/>
      <c r="C131" s="37"/>
      <c r="D131" s="207" t="s">
        <v>148</v>
      </c>
      <c r="E131" s="37"/>
      <c r="F131" s="208" t="s">
        <v>233</v>
      </c>
      <c r="G131" s="37"/>
      <c r="H131" s="37"/>
      <c r="I131" s="143"/>
      <c r="J131" s="37"/>
      <c r="K131" s="37"/>
      <c r="L131" s="41"/>
      <c r="M131" s="209"/>
      <c r="N131" s="210"/>
      <c r="O131" s="81"/>
      <c r="P131" s="81"/>
      <c r="Q131" s="81"/>
      <c r="R131" s="81"/>
      <c r="S131" s="81"/>
      <c r="T131" s="82"/>
      <c r="U131" s="35"/>
      <c r="V131" s="35"/>
      <c r="W131" s="35"/>
      <c r="X131" s="35"/>
      <c r="Y131" s="35"/>
      <c r="Z131" s="35"/>
      <c r="AA131" s="35"/>
      <c r="AB131" s="35"/>
      <c r="AC131" s="35"/>
      <c r="AD131" s="35"/>
      <c r="AE131" s="35"/>
      <c r="AT131" s="14" t="s">
        <v>148</v>
      </c>
      <c r="AU131" s="14" t="s">
        <v>74</v>
      </c>
    </row>
    <row r="132" s="10" customFormat="1">
      <c r="A132" s="10"/>
      <c r="B132" s="212"/>
      <c r="C132" s="213"/>
      <c r="D132" s="207" t="s">
        <v>188</v>
      </c>
      <c r="E132" s="214" t="s">
        <v>19</v>
      </c>
      <c r="F132" s="215" t="s">
        <v>776</v>
      </c>
      <c r="G132" s="213"/>
      <c r="H132" s="216">
        <v>3.375</v>
      </c>
      <c r="I132" s="217"/>
      <c r="J132" s="213"/>
      <c r="K132" s="213"/>
      <c r="L132" s="218"/>
      <c r="M132" s="219"/>
      <c r="N132" s="220"/>
      <c r="O132" s="220"/>
      <c r="P132" s="220"/>
      <c r="Q132" s="220"/>
      <c r="R132" s="220"/>
      <c r="S132" s="220"/>
      <c r="T132" s="221"/>
      <c r="U132" s="10"/>
      <c r="V132" s="10"/>
      <c r="W132" s="10"/>
      <c r="X132" s="10"/>
      <c r="Y132" s="10"/>
      <c r="Z132" s="10"/>
      <c r="AA132" s="10"/>
      <c r="AB132" s="10"/>
      <c r="AC132" s="10"/>
      <c r="AD132" s="10"/>
      <c r="AE132" s="10"/>
      <c r="AT132" s="222" t="s">
        <v>188</v>
      </c>
      <c r="AU132" s="222" t="s">
        <v>74</v>
      </c>
      <c r="AV132" s="10" t="s">
        <v>83</v>
      </c>
      <c r="AW132" s="10" t="s">
        <v>35</v>
      </c>
      <c r="AX132" s="10" t="s">
        <v>74</v>
      </c>
      <c r="AY132" s="222" t="s">
        <v>146</v>
      </c>
    </row>
    <row r="133" s="10" customFormat="1">
      <c r="A133" s="10"/>
      <c r="B133" s="212"/>
      <c r="C133" s="213"/>
      <c r="D133" s="207" t="s">
        <v>188</v>
      </c>
      <c r="E133" s="214" t="s">
        <v>19</v>
      </c>
      <c r="F133" s="215" t="s">
        <v>777</v>
      </c>
      <c r="G133" s="213"/>
      <c r="H133" s="216">
        <v>7.4249999999999998</v>
      </c>
      <c r="I133" s="217"/>
      <c r="J133" s="213"/>
      <c r="K133" s="213"/>
      <c r="L133" s="218"/>
      <c r="M133" s="219"/>
      <c r="N133" s="220"/>
      <c r="O133" s="220"/>
      <c r="P133" s="220"/>
      <c r="Q133" s="220"/>
      <c r="R133" s="220"/>
      <c r="S133" s="220"/>
      <c r="T133" s="221"/>
      <c r="U133" s="10"/>
      <c r="V133" s="10"/>
      <c r="W133" s="10"/>
      <c r="X133" s="10"/>
      <c r="Y133" s="10"/>
      <c r="Z133" s="10"/>
      <c r="AA133" s="10"/>
      <c r="AB133" s="10"/>
      <c r="AC133" s="10"/>
      <c r="AD133" s="10"/>
      <c r="AE133" s="10"/>
      <c r="AT133" s="222" t="s">
        <v>188</v>
      </c>
      <c r="AU133" s="222" t="s">
        <v>74</v>
      </c>
      <c r="AV133" s="10" t="s">
        <v>83</v>
      </c>
      <c r="AW133" s="10" t="s">
        <v>35</v>
      </c>
      <c r="AX133" s="10" t="s">
        <v>74</v>
      </c>
      <c r="AY133" s="222" t="s">
        <v>146</v>
      </c>
    </row>
    <row r="134" s="10" customFormat="1">
      <c r="A134" s="10"/>
      <c r="B134" s="212"/>
      <c r="C134" s="213"/>
      <c r="D134" s="207" t="s">
        <v>188</v>
      </c>
      <c r="E134" s="214" t="s">
        <v>19</v>
      </c>
      <c r="F134" s="215" t="s">
        <v>778</v>
      </c>
      <c r="G134" s="213"/>
      <c r="H134" s="216">
        <v>54</v>
      </c>
      <c r="I134" s="217"/>
      <c r="J134" s="213"/>
      <c r="K134" s="213"/>
      <c r="L134" s="218"/>
      <c r="M134" s="219"/>
      <c r="N134" s="220"/>
      <c r="O134" s="220"/>
      <c r="P134" s="220"/>
      <c r="Q134" s="220"/>
      <c r="R134" s="220"/>
      <c r="S134" s="220"/>
      <c r="T134" s="221"/>
      <c r="U134" s="10"/>
      <c r="V134" s="10"/>
      <c r="W134" s="10"/>
      <c r="X134" s="10"/>
      <c r="Y134" s="10"/>
      <c r="Z134" s="10"/>
      <c r="AA134" s="10"/>
      <c r="AB134" s="10"/>
      <c r="AC134" s="10"/>
      <c r="AD134" s="10"/>
      <c r="AE134" s="10"/>
      <c r="AT134" s="222" t="s">
        <v>188</v>
      </c>
      <c r="AU134" s="222" t="s">
        <v>74</v>
      </c>
      <c r="AV134" s="10" t="s">
        <v>83</v>
      </c>
      <c r="AW134" s="10" t="s">
        <v>35</v>
      </c>
      <c r="AX134" s="10" t="s">
        <v>74</v>
      </c>
      <c r="AY134" s="222" t="s">
        <v>146</v>
      </c>
    </row>
    <row r="135" s="10" customFormat="1">
      <c r="A135" s="10"/>
      <c r="B135" s="212"/>
      <c r="C135" s="213"/>
      <c r="D135" s="207" t="s">
        <v>188</v>
      </c>
      <c r="E135" s="214" t="s">
        <v>19</v>
      </c>
      <c r="F135" s="215" t="s">
        <v>779</v>
      </c>
      <c r="G135" s="213"/>
      <c r="H135" s="216">
        <v>66</v>
      </c>
      <c r="I135" s="217"/>
      <c r="J135" s="213"/>
      <c r="K135" s="213"/>
      <c r="L135" s="218"/>
      <c r="M135" s="219"/>
      <c r="N135" s="220"/>
      <c r="O135" s="220"/>
      <c r="P135" s="220"/>
      <c r="Q135" s="220"/>
      <c r="R135" s="220"/>
      <c r="S135" s="220"/>
      <c r="T135" s="221"/>
      <c r="U135" s="10"/>
      <c r="V135" s="10"/>
      <c r="W135" s="10"/>
      <c r="X135" s="10"/>
      <c r="Y135" s="10"/>
      <c r="Z135" s="10"/>
      <c r="AA135" s="10"/>
      <c r="AB135" s="10"/>
      <c r="AC135" s="10"/>
      <c r="AD135" s="10"/>
      <c r="AE135" s="10"/>
      <c r="AT135" s="222" t="s">
        <v>188</v>
      </c>
      <c r="AU135" s="222" t="s">
        <v>74</v>
      </c>
      <c r="AV135" s="10" t="s">
        <v>83</v>
      </c>
      <c r="AW135" s="10" t="s">
        <v>35</v>
      </c>
      <c r="AX135" s="10" t="s">
        <v>74</v>
      </c>
      <c r="AY135" s="222" t="s">
        <v>146</v>
      </c>
    </row>
    <row r="136" s="11" customFormat="1">
      <c r="A136" s="11"/>
      <c r="B136" s="223"/>
      <c r="C136" s="224"/>
      <c r="D136" s="207" t="s">
        <v>188</v>
      </c>
      <c r="E136" s="225" t="s">
        <v>19</v>
      </c>
      <c r="F136" s="226" t="s">
        <v>242</v>
      </c>
      <c r="G136" s="224"/>
      <c r="H136" s="227">
        <v>130.80000000000001</v>
      </c>
      <c r="I136" s="228"/>
      <c r="J136" s="224"/>
      <c r="K136" s="224"/>
      <c r="L136" s="229"/>
      <c r="M136" s="230"/>
      <c r="N136" s="231"/>
      <c r="O136" s="231"/>
      <c r="P136" s="231"/>
      <c r="Q136" s="231"/>
      <c r="R136" s="231"/>
      <c r="S136" s="231"/>
      <c r="T136" s="232"/>
      <c r="U136" s="11"/>
      <c r="V136" s="11"/>
      <c r="W136" s="11"/>
      <c r="X136" s="11"/>
      <c r="Y136" s="11"/>
      <c r="Z136" s="11"/>
      <c r="AA136" s="11"/>
      <c r="AB136" s="11"/>
      <c r="AC136" s="11"/>
      <c r="AD136" s="11"/>
      <c r="AE136" s="11"/>
      <c r="AT136" s="233" t="s">
        <v>188</v>
      </c>
      <c r="AU136" s="233" t="s">
        <v>74</v>
      </c>
      <c r="AV136" s="11" t="s">
        <v>145</v>
      </c>
      <c r="AW136" s="11" t="s">
        <v>35</v>
      </c>
      <c r="AX136" s="11" t="s">
        <v>81</v>
      </c>
      <c r="AY136" s="233" t="s">
        <v>146</v>
      </c>
    </row>
    <row r="137" s="2" customFormat="1" ht="21.75" customHeight="1">
      <c r="A137" s="35"/>
      <c r="B137" s="36"/>
      <c r="C137" s="194" t="s">
        <v>250</v>
      </c>
      <c r="D137" s="194" t="s">
        <v>140</v>
      </c>
      <c r="E137" s="195" t="s">
        <v>251</v>
      </c>
      <c r="F137" s="196" t="s">
        <v>252</v>
      </c>
      <c r="G137" s="197" t="s">
        <v>185</v>
      </c>
      <c r="H137" s="198">
        <v>156</v>
      </c>
      <c r="I137" s="199"/>
      <c r="J137" s="200">
        <f>ROUND(I137*H137,2)</f>
        <v>0</v>
      </c>
      <c r="K137" s="196" t="s">
        <v>144</v>
      </c>
      <c r="L137" s="41"/>
      <c r="M137" s="201" t="s">
        <v>19</v>
      </c>
      <c r="N137" s="202" t="s">
        <v>45</v>
      </c>
      <c r="O137" s="81"/>
      <c r="P137" s="203">
        <f>O137*H137</f>
        <v>0</v>
      </c>
      <c r="Q137" s="203">
        <v>0</v>
      </c>
      <c r="R137" s="203">
        <f>Q137*H137</f>
        <v>0</v>
      </c>
      <c r="S137" s="203">
        <v>0</v>
      </c>
      <c r="T137" s="204">
        <f>S137*H137</f>
        <v>0</v>
      </c>
      <c r="U137" s="35"/>
      <c r="V137" s="35"/>
      <c r="W137" s="35"/>
      <c r="X137" s="35"/>
      <c r="Y137" s="35"/>
      <c r="Z137" s="35"/>
      <c r="AA137" s="35"/>
      <c r="AB137" s="35"/>
      <c r="AC137" s="35"/>
      <c r="AD137" s="35"/>
      <c r="AE137" s="35"/>
      <c r="AR137" s="205" t="s">
        <v>145</v>
      </c>
      <c r="AT137" s="205" t="s">
        <v>140</v>
      </c>
      <c r="AU137" s="205" t="s">
        <v>74</v>
      </c>
      <c r="AY137" s="14" t="s">
        <v>146</v>
      </c>
      <c r="BE137" s="206">
        <f>IF(N137="základní",J137,0)</f>
        <v>0</v>
      </c>
      <c r="BF137" s="206">
        <f>IF(N137="snížená",J137,0)</f>
        <v>0</v>
      </c>
      <c r="BG137" s="206">
        <f>IF(N137="zákl. přenesená",J137,0)</f>
        <v>0</v>
      </c>
      <c r="BH137" s="206">
        <f>IF(N137="sníž. přenesená",J137,0)</f>
        <v>0</v>
      </c>
      <c r="BI137" s="206">
        <f>IF(N137="nulová",J137,0)</f>
        <v>0</v>
      </c>
      <c r="BJ137" s="14" t="s">
        <v>81</v>
      </c>
      <c r="BK137" s="206">
        <f>ROUND(I137*H137,2)</f>
        <v>0</v>
      </c>
      <c r="BL137" s="14" t="s">
        <v>145</v>
      </c>
      <c r="BM137" s="205" t="s">
        <v>780</v>
      </c>
    </row>
    <row r="138" s="2" customFormat="1">
      <c r="A138" s="35"/>
      <c r="B138" s="36"/>
      <c r="C138" s="37"/>
      <c r="D138" s="207" t="s">
        <v>148</v>
      </c>
      <c r="E138" s="37"/>
      <c r="F138" s="208" t="s">
        <v>254</v>
      </c>
      <c r="G138" s="37"/>
      <c r="H138" s="37"/>
      <c r="I138" s="143"/>
      <c r="J138" s="37"/>
      <c r="K138" s="37"/>
      <c r="L138" s="41"/>
      <c r="M138" s="209"/>
      <c r="N138" s="210"/>
      <c r="O138" s="81"/>
      <c r="P138" s="81"/>
      <c r="Q138" s="81"/>
      <c r="R138" s="81"/>
      <c r="S138" s="81"/>
      <c r="T138" s="82"/>
      <c r="U138" s="35"/>
      <c r="V138" s="35"/>
      <c r="W138" s="35"/>
      <c r="X138" s="35"/>
      <c r="Y138" s="35"/>
      <c r="Z138" s="35"/>
      <c r="AA138" s="35"/>
      <c r="AB138" s="35"/>
      <c r="AC138" s="35"/>
      <c r="AD138" s="35"/>
      <c r="AE138" s="35"/>
      <c r="AT138" s="14" t="s">
        <v>148</v>
      </c>
      <c r="AU138" s="14" t="s">
        <v>74</v>
      </c>
    </row>
    <row r="139" s="10" customFormat="1">
      <c r="A139" s="10"/>
      <c r="B139" s="212"/>
      <c r="C139" s="213"/>
      <c r="D139" s="207" t="s">
        <v>188</v>
      </c>
      <c r="E139" s="214" t="s">
        <v>19</v>
      </c>
      <c r="F139" s="215" t="s">
        <v>781</v>
      </c>
      <c r="G139" s="213"/>
      <c r="H139" s="216">
        <v>38.399999999999999</v>
      </c>
      <c r="I139" s="217"/>
      <c r="J139" s="213"/>
      <c r="K139" s="213"/>
      <c r="L139" s="218"/>
      <c r="M139" s="219"/>
      <c r="N139" s="220"/>
      <c r="O139" s="220"/>
      <c r="P139" s="220"/>
      <c r="Q139" s="220"/>
      <c r="R139" s="220"/>
      <c r="S139" s="220"/>
      <c r="T139" s="221"/>
      <c r="U139" s="10"/>
      <c r="V139" s="10"/>
      <c r="W139" s="10"/>
      <c r="X139" s="10"/>
      <c r="Y139" s="10"/>
      <c r="Z139" s="10"/>
      <c r="AA139" s="10"/>
      <c r="AB139" s="10"/>
      <c r="AC139" s="10"/>
      <c r="AD139" s="10"/>
      <c r="AE139" s="10"/>
      <c r="AT139" s="222" t="s">
        <v>188</v>
      </c>
      <c r="AU139" s="222" t="s">
        <v>74</v>
      </c>
      <c r="AV139" s="10" t="s">
        <v>83</v>
      </c>
      <c r="AW139" s="10" t="s">
        <v>35</v>
      </c>
      <c r="AX139" s="10" t="s">
        <v>74</v>
      </c>
      <c r="AY139" s="222" t="s">
        <v>146</v>
      </c>
    </row>
    <row r="140" s="10" customFormat="1">
      <c r="A140" s="10"/>
      <c r="B140" s="212"/>
      <c r="C140" s="213"/>
      <c r="D140" s="207" t="s">
        <v>188</v>
      </c>
      <c r="E140" s="214" t="s">
        <v>19</v>
      </c>
      <c r="F140" s="215" t="s">
        <v>782</v>
      </c>
      <c r="G140" s="213"/>
      <c r="H140" s="216">
        <v>117.59999999999999</v>
      </c>
      <c r="I140" s="217"/>
      <c r="J140" s="213"/>
      <c r="K140" s="213"/>
      <c r="L140" s="218"/>
      <c r="M140" s="219"/>
      <c r="N140" s="220"/>
      <c r="O140" s="220"/>
      <c r="P140" s="220"/>
      <c r="Q140" s="220"/>
      <c r="R140" s="220"/>
      <c r="S140" s="220"/>
      <c r="T140" s="221"/>
      <c r="U140" s="10"/>
      <c r="V140" s="10"/>
      <c r="W140" s="10"/>
      <c r="X140" s="10"/>
      <c r="Y140" s="10"/>
      <c r="Z140" s="10"/>
      <c r="AA140" s="10"/>
      <c r="AB140" s="10"/>
      <c r="AC140" s="10"/>
      <c r="AD140" s="10"/>
      <c r="AE140" s="10"/>
      <c r="AT140" s="222" t="s">
        <v>188</v>
      </c>
      <c r="AU140" s="222" t="s">
        <v>74</v>
      </c>
      <c r="AV140" s="10" t="s">
        <v>83</v>
      </c>
      <c r="AW140" s="10" t="s">
        <v>35</v>
      </c>
      <c r="AX140" s="10" t="s">
        <v>74</v>
      </c>
      <c r="AY140" s="222" t="s">
        <v>146</v>
      </c>
    </row>
    <row r="141" s="11" customFormat="1">
      <c r="A141" s="11"/>
      <c r="B141" s="223"/>
      <c r="C141" s="224"/>
      <c r="D141" s="207" t="s">
        <v>188</v>
      </c>
      <c r="E141" s="225" t="s">
        <v>19</v>
      </c>
      <c r="F141" s="226" t="s">
        <v>242</v>
      </c>
      <c r="G141" s="224"/>
      <c r="H141" s="227">
        <v>156</v>
      </c>
      <c r="I141" s="228"/>
      <c r="J141" s="224"/>
      <c r="K141" s="224"/>
      <c r="L141" s="229"/>
      <c r="M141" s="230"/>
      <c r="N141" s="231"/>
      <c r="O141" s="231"/>
      <c r="P141" s="231"/>
      <c r="Q141" s="231"/>
      <c r="R141" s="231"/>
      <c r="S141" s="231"/>
      <c r="T141" s="232"/>
      <c r="U141" s="11"/>
      <c r="V141" s="11"/>
      <c r="W141" s="11"/>
      <c r="X141" s="11"/>
      <c r="Y141" s="11"/>
      <c r="Z141" s="11"/>
      <c r="AA141" s="11"/>
      <c r="AB141" s="11"/>
      <c r="AC141" s="11"/>
      <c r="AD141" s="11"/>
      <c r="AE141" s="11"/>
      <c r="AT141" s="233" t="s">
        <v>188</v>
      </c>
      <c r="AU141" s="233" t="s">
        <v>74</v>
      </c>
      <c r="AV141" s="11" t="s">
        <v>145</v>
      </c>
      <c r="AW141" s="11" t="s">
        <v>35</v>
      </c>
      <c r="AX141" s="11" t="s">
        <v>81</v>
      </c>
      <c r="AY141" s="233" t="s">
        <v>146</v>
      </c>
    </row>
    <row r="142" s="2" customFormat="1" ht="21.75" customHeight="1">
      <c r="A142" s="35"/>
      <c r="B142" s="36"/>
      <c r="C142" s="194" t="s">
        <v>260</v>
      </c>
      <c r="D142" s="194" t="s">
        <v>140</v>
      </c>
      <c r="E142" s="195" t="s">
        <v>299</v>
      </c>
      <c r="F142" s="196" t="s">
        <v>300</v>
      </c>
      <c r="G142" s="197" t="s">
        <v>166</v>
      </c>
      <c r="H142" s="198">
        <v>1427.2729999999999</v>
      </c>
      <c r="I142" s="199"/>
      <c r="J142" s="200">
        <f>ROUND(I142*H142,2)</f>
        <v>0</v>
      </c>
      <c r="K142" s="196" t="s">
        <v>144</v>
      </c>
      <c r="L142" s="41"/>
      <c r="M142" s="201" t="s">
        <v>19</v>
      </c>
      <c r="N142" s="202" t="s">
        <v>45</v>
      </c>
      <c r="O142" s="81"/>
      <c r="P142" s="203">
        <f>O142*H142</f>
        <v>0</v>
      </c>
      <c r="Q142" s="203">
        <v>0</v>
      </c>
      <c r="R142" s="203">
        <f>Q142*H142</f>
        <v>0</v>
      </c>
      <c r="S142" s="203">
        <v>0</v>
      </c>
      <c r="T142" s="204">
        <f>S142*H142</f>
        <v>0</v>
      </c>
      <c r="U142" s="35"/>
      <c r="V142" s="35"/>
      <c r="W142" s="35"/>
      <c r="X142" s="35"/>
      <c r="Y142" s="35"/>
      <c r="Z142" s="35"/>
      <c r="AA142" s="35"/>
      <c r="AB142" s="35"/>
      <c r="AC142" s="35"/>
      <c r="AD142" s="35"/>
      <c r="AE142" s="35"/>
      <c r="AR142" s="205" t="s">
        <v>167</v>
      </c>
      <c r="AT142" s="205" t="s">
        <v>140</v>
      </c>
      <c r="AU142" s="205" t="s">
        <v>74</v>
      </c>
      <c r="AY142" s="14" t="s">
        <v>146</v>
      </c>
      <c r="BE142" s="206">
        <f>IF(N142="základní",J142,0)</f>
        <v>0</v>
      </c>
      <c r="BF142" s="206">
        <f>IF(N142="snížená",J142,0)</f>
        <v>0</v>
      </c>
      <c r="BG142" s="206">
        <f>IF(N142="zákl. přenesená",J142,0)</f>
        <v>0</v>
      </c>
      <c r="BH142" s="206">
        <f>IF(N142="sníž. přenesená",J142,0)</f>
        <v>0</v>
      </c>
      <c r="BI142" s="206">
        <f>IF(N142="nulová",J142,0)</f>
        <v>0</v>
      </c>
      <c r="BJ142" s="14" t="s">
        <v>81</v>
      </c>
      <c r="BK142" s="206">
        <f>ROUND(I142*H142,2)</f>
        <v>0</v>
      </c>
      <c r="BL142" s="14" t="s">
        <v>167</v>
      </c>
      <c r="BM142" s="205" t="s">
        <v>783</v>
      </c>
    </row>
    <row r="143" s="2" customFormat="1">
      <c r="A143" s="35"/>
      <c r="B143" s="36"/>
      <c r="C143" s="37"/>
      <c r="D143" s="207" t="s">
        <v>148</v>
      </c>
      <c r="E143" s="37"/>
      <c r="F143" s="208" t="s">
        <v>302</v>
      </c>
      <c r="G143" s="37"/>
      <c r="H143" s="37"/>
      <c r="I143" s="143"/>
      <c r="J143" s="37"/>
      <c r="K143" s="37"/>
      <c r="L143" s="41"/>
      <c r="M143" s="209"/>
      <c r="N143" s="210"/>
      <c r="O143" s="81"/>
      <c r="P143" s="81"/>
      <c r="Q143" s="81"/>
      <c r="R143" s="81"/>
      <c r="S143" s="81"/>
      <c r="T143" s="82"/>
      <c r="U143" s="35"/>
      <c r="V143" s="35"/>
      <c r="W143" s="35"/>
      <c r="X143" s="35"/>
      <c r="Y143" s="35"/>
      <c r="Z143" s="35"/>
      <c r="AA143" s="35"/>
      <c r="AB143" s="35"/>
      <c r="AC143" s="35"/>
      <c r="AD143" s="35"/>
      <c r="AE143" s="35"/>
      <c r="AT143" s="14" t="s">
        <v>148</v>
      </c>
      <c r="AU143" s="14" t="s">
        <v>74</v>
      </c>
    </row>
    <row r="144" s="10" customFormat="1">
      <c r="A144" s="10"/>
      <c r="B144" s="212"/>
      <c r="C144" s="213"/>
      <c r="D144" s="207" t="s">
        <v>188</v>
      </c>
      <c r="E144" s="214" t="s">
        <v>19</v>
      </c>
      <c r="F144" s="215" t="s">
        <v>784</v>
      </c>
      <c r="G144" s="213"/>
      <c r="H144" s="216">
        <v>1127.0329999999999</v>
      </c>
      <c r="I144" s="217"/>
      <c r="J144" s="213"/>
      <c r="K144" s="213"/>
      <c r="L144" s="218"/>
      <c r="M144" s="219"/>
      <c r="N144" s="220"/>
      <c r="O144" s="220"/>
      <c r="P144" s="220"/>
      <c r="Q144" s="220"/>
      <c r="R144" s="220"/>
      <c r="S144" s="220"/>
      <c r="T144" s="221"/>
      <c r="U144" s="10"/>
      <c r="V144" s="10"/>
      <c r="W144" s="10"/>
      <c r="X144" s="10"/>
      <c r="Y144" s="10"/>
      <c r="Z144" s="10"/>
      <c r="AA144" s="10"/>
      <c r="AB144" s="10"/>
      <c r="AC144" s="10"/>
      <c r="AD144" s="10"/>
      <c r="AE144" s="10"/>
      <c r="AT144" s="222" t="s">
        <v>188</v>
      </c>
      <c r="AU144" s="222" t="s">
        <v>74</v>
      </c>
      <c r="AV144" s="10" t="s">
        <v>83</v>
      </c>
      <c r="AW144" s="10" t="s">
        <v>35</v>
      </c>
      <c r="AX144" s="10" t="s">
        <v>74</v>
      </c>
      <c r="AY144" s="222" t="s">
        <v>146</v>
      </c>
    </row>
    <row r="145" s="10" customFormat="1">
      <c r="A145" s="10"/>
      <c r="B145" s="212"/>
      <c r="C145" s="213"/>
      <c r="D145" s="207" t="s">
        <v>188</v>
      </c>
      <c r="E145" s="214" t="s">
        <v>19</v>
      </c>
      <c r="F145" s="215" t="s">
        <v>785</v>
      </c>
      <c r="G145" s="213"/>
      <c r="H145" s="216">
        <v>6.0750000000000002</v>
      </c>
      <c r="I145" s="217"/>
      <c r="J145" s="213"/>
      <c r="K145" s="213"/>
      <c r="L145" s="218"/>
      <c r="M145" s="219"/>
      <c r="N145" s="220"/>
      <c r="O145" s="220"/>
      <c r="P145" s="220"/>
      <c r="Q145" s="220"/>
      <c r="R145" s="220"/>
      <c r="S145" s="220"/>
      <c r="T145" s="221"/>
      <c r="U145" s="10"/>
      <c r="V145" s="10"/>
      <c r="W145" s="10"/>
      <c r="X145" s="10"/>
      <c r="Y145" s="10"/>
      <c r="Z145" s="10"/>
      <c r="AA145" s="10"/>
      <c r="AB145" s="10"/>
      <c r="AC145" s="10"/>
      <c r="AD145" s="10"/>
      <c r="AE145" s="10"/>
      <c r="AT145" s="222" t="s">
        <v>188</v>
      </c>
      <c r="AU145" s="222" t="s">
        <v>74</v>
      </c>
      <c r="AV145" s="10" t="s">
        <v>83</v>
      </c>
      <c r="AW145" s="10" t="s">
        <v>35</v>
      </c>
      <c r="AX145" s="10" t="s">
        <v>74</v>
      </c>
      <c r="AY145" s="222" t="s">
        <v>146</v>
      </c>
    </row>
    <row r="146" s="10" customFormat="1">
      <c r="A146" s="10"/>
      <c r="B146" s="212"/>
      <c r="C146" s="213"/>
      <c r="D146" s="207" t="s">
        <v>188</v>
      </c>
      <c r="E146" s="214" t="s">
        <v>19</v>
      </c>
      <c r="F146" s="215" t="s">
        <v>786</v>
      </c>
      <c r="G146" s="213"/>
      <c r="H146" s="216">
        <v>13.365</v>
      </c>
      <c r="I146" s="217"/>
      <c r="J146" s="213"/>
      <c r="K146" s="213"/>
      <c r="L146" s="218"/>
      <c r="M146" s="219"/>
      <c r="N146" s="220"/>
      <c r="O146" s="220"/>
      <c r="P146" s="220"/>
      <c r="Q146" s="220"/>
      <c r="R146" s="220"/>
      <c r="S146" s="220"/>
      <c r="T146" s="221"/>
      <c r="U146" s="10"/>
      <c r="V146" s="10"/>
      <c r="W146" s="10"/>
      <c r="X146" s="10"/>
      <c r="Y146" s="10"/>
      <c r="Z146" s="10"/>
      <c r="AA146" s="10"/>
      <c r="AB146" s="10"/>
      <c r="AC146" s="10"/>
      <c r="AD146" s="10"/>
      <c r="AE146" s="10"/>
      <c r="AT146" s="222" t="s">
        <v>188</v>
      </c>
      <c r="AU146" s="222" t="s">
        <v>74</v>
      </c>
      <c r="AV146" s="10" t="s">
        <v>83</v>
      </c>
      <c r="AW146" s="10" t="s">
        <v>35</v>
      </c>
      <c r="AX146" s="10" t="s">
        <v>74</v>
      </c>
      <c r="AY146" s="222" t="s">
        <v>146</v>
      </c>
    </row>
    <row r="147" s="10" customFormat="1">
      <c r="A147" s="10"/>
      <c r="B147" s="212"/>
      <c r="C147" s="213"/>
      <c r="D147" s="207" t="s">
        <v>188</v>
      </c>
      <c r="E147" s="214" t="s">
        <v>19</v>
      </c>
      <c r="F147" s="215" t="s">
        <v>787</v>
      </c>
      <c r="G147" s="213"/>
      <c r="H147" s="216">
        <v>69.120000000000005</v>
      </c>
      <c r="I147" s="217"/>
      <c r="J147" s="213"/>
      <c r="K147" s="213"/>
      <c r="L147" s="218"/>
      <c r="M147" s="219"/>
      <c r="N147" s="220"/>
      <c r="O147" s="220"/>
      <c r="P147" s="220"/>
      <c r="Q147" s="220"/>
      <c r="R147" s="220"/>
      <c r="S147" s="220"/>
      <c r="T147" s="221"/>
      <c r="U147" s="10"/>
      <c r="V147" s="10"/>
      <c r="W147" s="10"/>
      <c r="X147" s="10"/>
      <c r="Y147" s="10"/>
      <c r="Z147" s="10"/>
      <c r="AA147" s="10"/>
      <c r="AB147" s="10"/>
      <c r="AC147" s="10"/>
      <c r="AD147" s="10"/>
      <c r="AE147" s="10"/>
      <c r="AT147" s="222" t="s">
        <v>188</v>
      </c>
      <c r="AU147" s="222" t="s">
        <v>74</v>
      </c>
      <c r="AV147" s="10" t="s">
        <v>83</v>
      </c>
      <c r="AW147" s="10" t="s">
        <v>35</v>
      </c>
      <c r="AX147" s="10" t="s">
        <v>74</v>
      </c>
      <c r="AY147" s="222" t="s">
        <v>146</v>
      </c>
    </row>
    <row r="148" s="10" customFormat="1">
      <c r="A148" s="10"/>
      <c r="B148" s="212"/>
      <c r="C148" s="213"/>
      <c r="D148" s="207" t="s">
        <v>188</v>
      </c>
      <c r="E148" s="214" t="s">
        <v>19</v>
      </c>
      <c r="F148" s="215" t="s">
        <v>788</v>
      </c>
      <c r="G148" s="213"/>
      <c r="H148" s="216">
        <v>211.68000000000001</v>
      </c>
      <c r="I148" s="217"/>
      <c r="J148" s="213"/>
      <c r="K148" s="213"/>
      <c r="L148" s="218"/>
      <c r="M148" s="219"/>
      <c r="N148" s="220"/>
      <c r="O148" s="220"/>
      <c r="P148" s="220"/>
      <c r="Q148" s="220"/>
      <c r="R148" s="220"/>
      <c r="S148" s="220"/>
      <c r="T148" s="221"/>
      <c r="U148" s="10"/>
      <c r="V148" s="10"/>
      <c r="W148" s="10"/>
      <c r="X148" s="10"/>
      <c r="Y148" s="10"/>
      <c r="Z148" s="10"/>
      <c r="AA148" s="10"/>
      <c r="AB148" s="10"/>
      <c r="AC148" s="10"/>
      <c r="AD148" s="10"/>
      <c r="AE148" s="10"/>
      <c r="AT148" s="222" t="s">
        <v>188</v>
      </c>
      <c r="AU148" s="222" t="s">
        <v>74</v>
      </c>
      <c r="AV148" s="10" t="s">
        <v>83</v>
      </c>
      <c r="AW148" s="10" t="s">
        <v>35</v>
      </c>
      <c r="AX148" s="10" t="s">
        <v>74</v>
      </c>
      <c r="AY148" s="222" t="s">
        <v>146</v>
      </c>
    </row>
    <row r="149" s="11" customFormat="1">
      <c r="A149" s="11"/>
      <c r="B149" s="223"/>
      <c r="C149" s="224"/>
      <c r="D149" s="207" t="s">
        <v>188</v>
      </c>
      <c r="E149" s="225" t="s">
        <v>19</v>
      </c>
      <c r="F149" s="226" t="s">
        <v>242</v>
      </c>
      <c r="G149" s="224"/>
      <c r="H149" s="227">
        <v>1427.2729999999999</v>
      </c>
      <c r="I149" s="228"/>
      <c r="J149" s="224"/>
      <c r="K149" s="224"/>
      <c r="L149" s="229"/>
      <c r="M149" s="230"/>
      <c r="N149" s="231"/>
      <c r="O149" s="231"/>
      <c r="P149" s="231"/>
      <c r="Q149" s="231"/>
      <c r="R149" s="231"/>
      <c r="S149" s="231"/>
      <c r="T149" s="232"/>
      <c r="U149" s="11"/>
      <c r="V149" s="11"/>
      <c r="W149" s="11"/>
      <c r="X149" s="11"/>
      <c r="Y149" s="11"/>
      <c r="Z149" s="11"/>
      <c r="AA149" s="11"/>
      <c r="AB149" s="11"/>
      <c r="AC149" s="11"/>
      <c r="AD149" s="11"/>
      <c r="AE149" s="11"/>
      <c r="AT149" s="233" t="s">
        <v>188</v>
      </c>
      <c r="AU149" s="233" t="s">
        <v>74</v>
      </c>
      <c r="AV149" s="11" t="s">
        <v>145</v>
      </c>
      <c r="AW149" s="11" t="s">
        <v>35</v>
      </c>
      <c r="AX149" s="11" t="s">
        <v>81</v>
      </c>
      <c r="AY149" s="233" t="s">
        <v>146</v>
      </c>
    </row>
    <row r="150" s="2" customFormat="1" ht="21.75" customHeight="1">
      <c r="A150" s="35"/>
      <c r="B150" s="36"/>
      <c r="C150" s="194" t="s">
        <v>267</v>
      </c>
      <c r="D150" s="194" t="s">
        <v>140</v>
      </c>
      <c r="E150" s="195" t="s">
        <v>789</v>
      </c>
      <c r="F150" s="196" t="s">
        <v>790</v>
      </c>
      <c r="G150" s="197" t="s">
        <v>238</v>
      </c>
      <c r="H150" s="198">
        <v>36</v>
      </c>
      <c r="I150" s="199"/>
      <c r="J150" s="200">
        <f>ROUND(I150*H150,2)</f>
        <v>0</v>
      </c>
      <c r="K150" s="196" t="s">
        <v>144</v>
      </c>
      <c r="L150" s="41"/>
      <c r="M150" s="201" t="s">
        <v>19</v>
      </c>
      <c r="N150" s="202" t="s">
        <v>45</v>
      </c>
      <c r="O150" s="81"/>
      <c r="P150" s="203">
        <f>O150*H150</f>
        <v>0</v>
      </c>
      <c r="Q150" s="203">
        <v>0</v>
      </c>
      <c r="R150" s="203">
        <f>Q150*H150</f>
        <v>0</v>
      </c>
      <c r="S150" s="203">
        <v>0</v>
      </c>
      <c r="T150" s="204">
        <f>S150*H150</f>
        <v>0</v>
      </c>
      <c r="U150" s="35"/>
      <c r="V150" s="35"/>
      <c r="W150" s="35"/>
      <c r="X150" s="35"/>
      <c r="Y150" s="35"/>
      <c r="Z150" s="35"/>
      <c r="AA150" s="35"/>
      <c r="AB150" s="35"/>
      <c r="AC150" s="35"/>
      <c r="AD150" s="35"/>
      <c r="AE150" s="35"/>
      <c r="AR150" s="205" t="s">
        <v>145</v>
      </c>
      <c r="AT150" s="205" t="s">
        <v>140</v>
      </c>
      <c r="AU150" s="205" t="s">
        <v>74</v>
      </c>
      <c r="AY150" s="14" t="s">
        <v>146</v>
      </c>
      <c r="BE150" s="206">
        <f>IF(N150="základní",J150,0)</f>
        <v>0</v>
      </c>
      <c r="BF150" s="206">
        <f>IF(N150="snížená",J150,0)</f>
        <v>0</v>
      </c>
      <c r="BG150" s="206">
        <f>IF(N150="zákl. přenesená",J150,0)</f>
        <v>0</v>
      </c>
      <c r="BH150" s="206">
        <f>IF(N150="sníž. přenesená",J150,0)</f>
        <v>0</v>
      </c>
      <c r="BI150" s="206">
        <f>IF(N150="nulová",J150,0)</f>
        <v>0</v>
      </c>
      <c r="BJ150" s="14" t="s">
        <v>81</v>
      </c>
      <c r="BK150" s="206">
        <f>ROUND(I150*H150,2)</f>
        <v>0</v>
      </c>
      <c r="BL150" s="14" t="s">
        <v>145</v>
      </c>
      <c r="BM150" s="205" t="s">
        <v>791</v>
      </c>
    </row>
    <row r="151" s="2" customFormat="1">
      <c r="A151" s="35"/>
      <c r="B151" s="36"/>
      <c r="C151" s="37"/>
      <c r="D151" s="207" t="s">
        <v>148</v>
      </c>
      <c r="E151" s="37"/>
      <c r="F151" s="208" t="s">
        <v>792</v>
      </c>
      <c r="G151" s="37"/>
      <c r="H151" s="37"/>
      <c r="I151" s="143"/>
      <c r="J151" s="37"/>
      <c r="K151" s="37"/>
      <c r="L151" s="41"/>
      <c r="M151" s="209"/>
      <c r="N151" s="210"/>
      <c r="O151" s="81"/>
      <c r="P151" s="81"/>
      <c r="Q151" s="81"/>
      <c r="R151" s="81"/>
      <c r="S151" s="81"/>
      <c r="T151" s="82"/>
      <c r="U151" s="35"/>
      <c r="V151" s="35"/>
      <c r="W151" s="35"/>
      <c r="X151" s="35"/>
      <c r="Y151" s="35"/>
      <c r="Z151" s="35"/>
      <c r="AA151" s="35"/>
      <c r="AB151" s="35"/>
      <c r="AC151" s="35"/>
      <c r="AD151" s="35"/>
      <c r="AE151" s="35"/>
      <c r="AT151" s="14" t="s">
        <v>148</v>
      </c>
      <c r="AU151" s="14" t="s">
        <v>74</v>
      </c>
    </row>
    <row r="152" s="2" customFormat="1">
      <c r="A152" s="35"/>
      <c r="B152" s="36"/>
      <c r="C152" s="37"/>
      <c r="D152" s="207" t="s">
        <v>150</v>
      </c>
      <c r="E152" s="37"/>
      <c r="F152" s="211" t="s">
        <v>793</v>
      </c>
      <c r="G152" s="37"/>
      <c r="H152" s="37"/>
      <c r="I152" s="143"/>
      <c r="J152" s="37"/>
      <c r="K152" s="37"/>
      <c r="L152" s="41"/>
      <c r="M152" s="209"/>
      <c r="N152" s="210"/>
      <c r="O152" s="81"/>
      <c r="P152" s="81"/>
      <c r="Q152" s="81"/>
      <c r="R152" s="81"/>
      <c r="S152" s="81"/>
      <c r="T152" s="82"/>
      <c r="U152" s="35"/>
      <c r="V152" s="35"/>
      <c r="W152" s="35"/>
      <c r="X152" s="35"/>
      <c r="Y152" s="35"/>
      <c r="Z152" s="35"/>
      <c r="AA152" s="35"/>
      <c r="AB152" s="35"/>
      <c r="AC152" s="35"/>
      <c r="AD152" s="35"/>
      <c r="AE152" s="35"/>
      <c r="AT152" s="14" t="s">
        <v>150</v>
      </c>
      <c r="AU152" s="14" t="s">
        <v>74</v>
      </c>
    </row>
    <row r="153" s="10" customFormat="1">
      <c r="A153" s="10"/>
      <c r="B153" s="212"/>
      <c r="C153" s="213"/>
      <c r="D153" s="207" t="s">
        <v>188</v>
      </c>
      <c r="E153" s="214" t="s">
        <v>19</v>
      </c>
      <c r="F153" s="215" t="s">
        <v>794</v>
      </c>
      <c r="G153" s="213"/>
      <c r="H153" s="216">
        <v>11.25</v>
      </c>
      <c r="I153" s="217"/>
      <c r="J153" s="213"/>
      <c r="K153" s="213"/>
      <c r="L153" s="218"/>
      <c r="M153" s="219"/>
      <c r="N153" s="220"/>
      <c r="O153" s="220"/>
      <c r="P153" s="220"/>
      <c r="Q153" s="220"/>
      <c r="R153" s="220"/>
      <c r="S153" s="220"/>
      <c r="T153" s="221"/>
      <c r="U153" s="10"/>
      <c r="V153" s="10"/>
      <c r="W153" s="10"/>
      <c r="X153" s="10"/>
      <c r="Y153" s="10"/>
      <c r="Z153" s="10"/>
      <c r="AA153" s="10"/>
      <c r="AB153" s="10"/>
      <c r="AC153" s="10"/>
      <c r="AD153" s="10"/>
      <c r="AE153" s="10"/>
      <c r="AT153" s="222" t="s">
        <v>188</v>
      </c>
      <c r="AU153" s="222" t="s">
        <v>74</v>
      </c>
      <c r="AV153" s="10" t="s">
        <v>83</v>
      </c>
      <c r="AW153" s="10" t="s">
        <v>35</v>
      </c>
      <c r="AX153" s="10" t="s">
        <v>74</v>
      </c>
      <c r="AY153" s="222" t="s">
        <v>146</v>
      </c>
    </row>
    <row r="154" s="10" customFormat="1">
      <c r="A154" s="10"/>
      <c r="B154" s="212"/>
      <c r="C154" s="213"/>
      <c r="D154" s="207" t="s">
        <v>188</v>
      </c>
      <c r="E154" s="214" t="s">
        <v>19</v>
      </c>
      <c r="F154" s="215" t="s">
        <v>795</v>
      </c>
      <c r="G154" s="213"/>
      <c r="H154" s="216">
        <v>24.75</v>
      </c>
      <c r="I154" s="217"/>
      <c r="J154" s="213"/>
      <c r="K154" s="213"/>
      <c r="L154" s="218"/>
      <c r="M154" s="219"/>
      <c r="N154" s="220"/>
      <c r="O154" s="220"/>
      <c r="P154" s="220"/>
      <c r="Q154" s="220"/>
      <c r="R154" s="220"/>
      <c r="S154" s="220"/>
      <c r="T154" s="221"/>
      <c r="U154" s="10"/>
      <c r="V154" s="10"/>
      <c r="W154" s="10"/>
      <c r="X154" s="10"/>
      <c r="Y154" s="10"/>
      <c r="Z154" s="10"/>
      <c r="AA154" s="10"/>
      <c r="AB154" s="10"/>
      <c r="AC154" s="10"/>
      <c r="AD154" s="10"/>
      <c r="AE154" s="10"/>
      <c r="AT154" s="222" t="s">
        <v>188</v>
      </c>
      <c r="AU154" s="222" t="s">
        <v>74</v>
      </c>
      <c r="AV154" s="10" t="s">
        <v>83</v>
      </c>
      <c r="AW154" s="10" t="s">
        <v>35</v>
      </c>
      <c r="AX154" s="10" t="s">
        <v>74</v>
      </c>
      <c r="AY154" s="222" t="s">
        <v>146</v>
      </c>
    </row>
    <row r="155" s="11" customFormat="1">
      <c r="A155" s="11"/>
      <c r="B155" s="223"/>
      <c r="C155" s="224"/>
      <c r="D155" s="207" t="s">
        <v>188</v>
      </c>
      <c r="E155" s="225" t="s">
        <v>19</v>
      </c>
      <c r="F155" s="226" t="s">
        <v>242</v>
      </c>
      <c r="G155" s="224"/>
      <c r="H155" s="227">
        <v>36</v>
      </c>
      <c r="I155" s="228"/>
      <c r="J155" s="224"/>
      <c r="K155" s="224"/>
      <c r="L155" s="229"/>
      <c r="M155" s="230"/>
      <c r="N155" s="231"/>
      <c r="O155" s="231"/>
      <c r="P155" s="231"/>
      <c r="Q155" s="231"/>
      <c r="R155" s="231"/>
      <c r="S155" s="231"/>
      <c r="T155" s="232"/>
      <c r="U155" s="11"/>
      <c r="V155" s="11"/>
      <c r="W155" s="11"/>
      <c r="X155" s="11"/>
      <c r="Y155" s="11"/>
      <c r="Z155" s="11"/>
      <c r="AA155" s="11"/>
      <c r="AB155" s="11"/>
      <c r="AC155" s="11"/>
      <c r="AD155" s="11"/>
      <c r="AE155" s="11"/>
      <c r="AT155" s="233" t="s">
        <v>188</v>
      </c>
      <c r="AU155" s="233" t="s">
        <v>74</v>
      </c>
      <c r="AV155" s="11" t="s">
        <v>145</v>
      </c>
      <c r="AW155" s="11" t="s">
        <v>35</v>
      </c>
      <c r="AX155" s="11" t="s">
        <v>81</v>
      </c>
      <c r="AY155" s="233" t="s">
        <v>146</v>
      </c>
    </row>
    <row r="156" s="2" customFormat="1" ht="21.75" customHeight="1">
      <c r="A156" s="35"/>
      <c r="B156" s="36"/>
      <c r="C156" s="194" t="s">
        <v>7</v>
      </c>
      <c r="D156" s="194" t="s">
        <v>140</v>
      </c>
      <c r="E156" s="195" t="s">
        <v>236</v>
      </c>
      <c r="F156" s="196" t="s">
        <v>237</v>
      </c>
      <c r="G156" s="197" t="s">
        <v>238</v>
      </c>
      <c r="H156" s="198">
        <v>28.800000000000001</v>
      </c>
      <c r="I156" s="199"/>
      <c r="J156" s="200">
        <f>ROUND(I156*H156,2)</f>
        <v>0</v>
      </c>
      <c r="K156" s="196" t="s">
        <v>144</v>
      </c>
      <c r="L156" s="41"/>
      <c r="M156" s="201" t="s">
        <v>19</v>
      </c>
      <c r="N156" s="202" t="s">
        <v>45</v>
      </c>
      <c r="O156" s="81"/>
      <c r="P156" s="203">
        <f>O156*H156</f>
        <v>0</v>
      </c>
      <c r="Q156" s="203">
        <v>0</v>
      </c>
      <c r="R156" s="203">
        <f>Q156*H156</f>
        <v>0</v>
      </c>
      <c r="S156" s="203">
        <v>0</v>
      </c>
      <c r="T156" s="204">
        <f>S156*H156</f>
        <v>0</v>
      </c>
      <c r="U156" s="35"/>
      <c r="V156" s="35"/>
      <c r="W156" s="35"/>
      <c r="X156" s="35"/>
      <c r="Y156" s="35"/>
      <c r="Z156" s="35"/>
      <c r="AA156" s="35"/>
      <c r="AB156" s="35"/>
      <c r="AC156" s="35"/>
      <c r="AD156" s="35"/>
      <c r="AE156" s="35"/>
      <c r="AR156" s="205" t="s">
        <v>145</v>
      </c>
      <c r="AT156" s="205" t="s">
        <v>140</v>
      </c>
      <c r="AU156" s="205" t="s">
        <v>74</v>
      </c>
      <c r="AY156" s="14" t="s">
        <v>146</v>
      </c>
      <c r="BE156" s="206">
        <f>IF(N156="základní",J156,0)</f>
        <v>0</v>
      </c>
      <c r="BF156" s="206">
        <f>IF(N156="snížená",J156,0)</f>
        <v>0</v>
      </c>
      <c r="BG156" s="206">
        <f>IF(N156="zákl. přenesená",J156,0)</f>
        <v>0</v>
      </c>
      <c r="BH156" s="206">
        <f>IF(N156="sníž. přenesená",J156,0)</f>
        <v>0</v>
      </c>
      <c r="BI156" s="206">
        <f>IF(N156="nulová",J156,0)</f>
        <v>0</v>
      </c>
      <c r="BJ156" s="14" t="s">
        <v>81</v>
      </c>
      <c r="BK156" s="206">
        <f>ROUND(I156*H156,2)</f>
        <v>0</v>
      </c>
      <c r="BL156" s="14" t="s">
        <v>145</v>
      </c>
      <c r="BM156" s="205" t="s">
        <v>796</v>
      </c>
    </row>
    <row r="157" s="2" customFormat="1">
      <c r="A157" s="35"/>
      <c r="B157" s="36"/>
      <c r="C157" s="37"/>
      <c r="D157" s="207" t="s">
        <v>148</v>
      </c>
      <c r="E157" s="37"/>
      <c r="F157" s="208" t="s">
        <v>240</v>
      </c>
      <c r="G157" s="37"/>
      <c r="H157" s="37"/>
      <c r="I157" s="143"/>
      <c r="J157" s="37"/>
      <c r="K157" s="37"/>
      <c r="L157" s="41"/>
      <c r="M157" s="209"/>
      <c r="N157" s="210"/>
      <c r="O157" s="81"/>
      <c r="P157" s="81"/>
      <c r="Q157" s="81"/>
      <c r="R157" s="81"/>
      <c r="S157" s="81"/>
      <c r="T157" s="82"/>
      <c r="U157" s="35"/>
      <c r="V157" s="35"/>
      <c r="W157" s="35"/>
      <c r="X157" s="35"/>
      <c r="Y157" s="35"/>
      <c r="Z157" s="35"/>
      <c r="AA157" s="35"/>
      <c r="AB157" s="35"/>
      <c r="AC157" s="35"/>
      <c r="AD157" s="35"/>
      <c r="AE157" s="35"/>
      <c r="AT157" s="14" t="s">
        <v>148</v>
      </c>
      <c r="AU157" s="14" t="s">
        <v>74</v>
      </c>
    </row>
    <row r="158" s="10" customFormat="1">
      <c r="A158" s="10"/>
      <c r="B158" s="212"/>
      <c r="C158" s="213"/>
      <c r="D158" s="207" t="s">
        <v>188</v>
      </c>
      <c r="E158" s="214" t="s">
        <v>19</v>
      </c>
      <c r="F158" s="215" t="s">
        <v>797</v>
      </c>
      <c r="G158" s="213"/>
      <c r="H158" s="216">
        <v>9</v>
      </c>
      <c r="I158" s="217"/>
      <c r="J158" s="213"/>
      <c r="K158" s="213"/>
      <c r="L158" s="218"/>
      <c r="M158" s="219"/>
      <c r="N158" s="220"/>
      <c r="O158" s="220"/>
      <c r="P158" s="220"/>
      <c r="Q158" s="220"/>
      <c r="R158" s="220"/>
      <c r="S158" s="220"/>
      <c r="T158" s="221"/>
      <c r="U158" s="10"/>
      <c r="V158" s="10"/>
      <c r="W158" s="10"/>
      <c r="X158" s="10"/>
      <c r="Y158" s="10"/>
      <c r="Z158" s="10"/>
      <c r="AA158" s="10"/>
      <c r="AB158" s="10"/>
      <c r="AC158" s="10"/>
      <c r="AD158" s="10"/>
      <c r="AE158" s="10"/>
      <c r="AT158" s="222" t="s">
        <v>188</v>
      </c>
      <c r="AU158" s="222" t="s">
        <v>74</v>
      </c>
      <c r="AV158" s="10" t="s">
        <v>83</v>
      </c>
      <c r="AW158" s="10" t="s">
        <v>35</v>
      </c>
      <c r="AX158" s="10" t="s">
        <v>74</v>
      </c>
      <c r="AY158" s="222" t="s">
        <v>146</v>
      </c>
    </row>
    <row r="159" s="10" customFormat="1">
      <c r="A159" s="10"/>
      <c r="B159" s="212"/>
      <c r="C159" s="213"/>
      <c r="D159" s="207" t="s">
        <v>188</v>
      </c>
      <c r="E159" s="214" t="s">
        <v>19</v>
      </c>
      <c r="F159" s="215" t="s">
        <v>798</v>
      </c>
      <c r="G159" s="213"/>
      <c r="H159" s="216">
        <v>19.800000000000001</v>
      </c>
      <c r="I159" s="217"/>
      <c r="J159" s="213"/>
      <c r="K159" s="213"/>
      <c r="L159" s="218"/>
      <c r="M159" s="219"/>
      <c r="N159" s="220"/>
      <c r="O159" s="220"/>
      <c r="P159" s="220"/>
      <c r="Q159" s="220"/>
      <c r="R159" s="220"/>
      <c r="S159" s="220"/>
      <c r="T159" s="221"/>
      <c r="U159" s="10"/>
      <c r="V159" s="10"/>
      <c r="W159" s="10"/>
      <c r="X159" s="10"/>
      <c r="Y159" s="10"/>
      <c r="Z159" s="10"/>
      <c r="AA159" s="10"/>
      <c r="AB159" s="10"/>
      <c r="AC159" s="10"/>
      <c r="AD159" s="10"/>
      <c r="AE159" s="10"/>
      <c r="AT159" s="222" t="s">
        <v>188</v>
      </c>
      <c r="AU159" s="222" t="s">
        <v>74</v>
      </c>
      <c r="AV159" s="10" t="s">
        <v>83</v>
      </c>
      <c r="AW159" s="10" t="s">
        <v>35</v>
      </c>
      <c r="AX159" s="10" t="s">
        <v>74</v>
      </c>
      <c r="AY159" s="222" t="s">
        <v>146</v>
      </c>
    </row>
    <row r="160" s="11" customFormat="1">
      <c r="A160" s="11"/>
      <c r="B160" s="223"/>
      <c r="C160" s="224"/>
      <c r="D160" s="207" t="s">
        <v>188</v>
      </c>
      <c r="E160" s="225" t="s">
        <v>19</v>
      </c>
      <c r="F160" s="226" t="s">
        <v>242</v>
      </c>
      <c r="G160" s="224"/>
      <c r="H160" s="227">
        <v>28.800000000000001</v>
      </c>
      <c r="I160" s="228"/>
      <c r="J160" s="224"/>
      <c r="K160" s="224"/>
      <c r="L160" s="229"/>
      <c r="M160" s="230"/>
      <c r="N160" s="231"/>
      <c r="O160" s="231"/>
      <c r="P160" s="231"/>
      <c r="Q160" s="231"/>
      <c r="R160" s="231"/>
      <c r="S160" s="231"/>
      <c r="T160" s="232"/>
      <c r="U160" s="11"/>
      <c r="V160" s="11"/>
      <c r="W160" s="11"/>
      <c r="X160" s="11"/>
      <c r="Y160" s="11"/>
      <c r="Z160" s="11"/>
      <c r="AA160" s="11"/>
      <c r="AB160" s="11"/>
      <c r="AC160" s="11"/>
      <c r="AD160" s="11"/>
      <c r="AE160" s="11"/>
      <c r="AT160" s="233" t="s">
        <v>188</v>
      </c>
      <c r="AU160" s="233" t="s">
        <v>74</v>
      </c>
      <c r="AV160" s="11" t="s">
        <v>145</v>
      </c>
      <c r="AW160" s="11" t="s">
        <v>35</v>
      </c>
      <c r="AX160" s="11" t="s">
        <v>81</v>
      </c>
      <c r="AY160" s="233" t="s">
        <v>146</v>
      </c>
    </row>
    <row r="161" s="2" customFormat="1" ht="21.75" customHeight="1">
      <c r="A161" s="35"/>
      <c r="B161" s="36"/>
      <c r="C161" s="194" t="s">
        <v>281</v>
      </c>
      <c r="D161" s="194" t="s">
        <v>140</v>
      </c>
      <c r="E161" s="195" t="s">
        <v>293</v>
      </c>
      <c r="F161" s="196" t="s">
        <v>294</v>
      </c>
      <c r="G161" s="197" t="s">
        <v>238</v>
      </c>
      <c r="H161" s="198">
        <v>400</v>
      </c>
      <c r="I161" s="199"/>
      <c r="J161" s="200">
        <f>ROUND(I161*H161,2)</f>
        <v>0</v>
      </c>
      <c r="K161" s="196" t="s">
        <v>144</v>
      </c>
      <c r="L161" s="41"/>
      <c r="M161" s="201" t="s">
        <v>19</v>
      </c>
      <c r="N161" s="202" t="s">
        <v>45</v>
      </c>
      <c r="O161" s="81"/>
      <c r="P161" s="203">
        <f>O161*H161</f>
        <v>0</v>
      </c>
      <c r="Q161" s="203">
        <v>0</v>
      </c>
      <c r="R161" s="203">
        <f>Q161*H161</f>
        <v>0</v>
      </c>
      <c r="S161" s="203">
        <v>0</v>
      </c>
      <c r="T161" s="204">
        <f>S161*H161</f>
        <v>0</v>
      </c>
      <c r="U161" s="35"/>
      <c r="V161" s="35"/>
      <c r="W161" s="35"/>
      <c r="X161" s="35"/>
      <c r="Y161" s="35"/>
      <c r="Z161" s="35"/>
      <c r="AA161" s="35"/>
      <c r="AB161" s="35"/>
      <c r="AC161" s="35"/>
      <c r="AD161" s="35"/>
      <c r="AE161" s="35"/>
      <c r="AR161" s="205" t="s">
        <v>145</v>
      </c>
      <c r="AT161" s="205" t="s">
        <v>140</v>
      </c>
      <c r="AU161" s="205" t="s">
        <v>74</v>
      </c>
      <c r="AY161" s="14" t="s">
        <v>146</v>
      </c>
      <c r="BE161" s="206">
        <f>IF(N161="základní",J161,0)</f>
        <v>0</v>
      </c>
      <c r="BF161" s="206">
        <f>IF(N161="snížená",J161,0)</f>
        <v>0</v>
      </c>
      <c r="BG161" s="206">
        <f>IF(N161="zákl. přenesená",J161,0)</f>
        <v>0</v>
      </c>
      <c r="BH161" s="206">
        <f>IF(N161="sníž. přenesená",J161,0)</f>
        <v>0</v>
      </c>
      <c r="BI161" s="206">
        <f>IF(N161="nulová",J161,0)</f>
        <v>0</v>
      </c>
      <c r="BJ161" s="14" t="s">
        <v>81</v>
      </c>
      <c r="BK161" s="206">
        <f>ROUND(I161*H161,2)</f>
        <v>0</v>
      </c>
      <c r="BL161" s="14" t="s">
        <v>145</v>
      </c>
      <c r="BM161" s="205" t="s">
        <v>799</v>
      </c>
    </row>
    <row r="162" s="2" customFormat="1">
      <c r="A162" s="35"/>
      <c r="B162" s="36"/>
      <c r="C162" s="37"/>
      <c r="D162" s="207" t="s">
        <v>148</v>
      </c>
      <c r="E162" s="37"/>
      <c r="F162" s="208" t="s">
        <v>296</v>
      </c>
      <c r="G162" s="37"/>
      <c r="H162" s="37"/>
      <c r="I162" s="143"/>
      <c r="J162" s="37"/>
      <c r="K162" s="37"/>
      <c r="L162" s="41"/>
      <c r="M162" s="209"/>
      <c r="N162" s="210"/>
      <c r="O162" s="81"/>
      <c r="P162" s="81"/>
      <c r="Q162" s="81"/>
      <c r="R162" s="81"/>
      <c r="S162" s="81"/>
      <c r="T162" s="82"/>
      <c r="U162" s="35"/>
      <c r="V162" s="35"/>
      <c r="W162" s="35"/>
      <c r="X162" s="35"/>
      <c r="Y162" s="35"/>
      <c r="Z162" s="35"/>
      <c r="AA162" s="35"/>
      <c r="AB162" s="35"/>
      <c r="AC162" s="35"/>
      <c r="AD162" s="35"/>
      <c r="AE162" s="35"/>
      <c r="AT162" s="14" t="s">
        <v>148</v>
      </c>
      <c r="AU162" s="14" t="s">
        <v>74</v>
      </c>
    </row>
    <row r="163" s="10" customFormat="1">
      <c r="A163" s="10"/>
      <c r="B163" s="212"/>
      <c r="C163" s="213"/>
      <c r="D163" s="207" t="s">
        <v>188</v>
      </c>
      <c r="E163" s="214" t="s">
        <v>19</v>
      </c>
      <c r="F163" s="215" t="s">
        <v>800</v>
      </c>
      <c r="G163" s="213"/>
      <c r="H163" s="216">
        <v>180</v>
      </c>
      <c r="I163" s="217"/>
      <c r="J163" s="213"/>
      <c r="K163" s="213"/>
      <c r="L163" s="218"/>
      <c r="M163" s="219"/>
      <c r="N163" s="220"/>
      <c r="O163" s="220"/>
      <c r="P163" s="220"/>
      <c r="Q163" s="220"/>
      <c r="R163" s="220"/>
      <c r="S163" s="220"/>
      <c r="T163" s="221"/>
      <c r="U163" s="10"/>
      <c r="V163" s="10"/>
      <c r="W163" s="10"/>
      <c r="X163" s="10"/>
      <c r="Y163" s="10"/>
      <c r="Z163" s="10"/>
      <c r="AA163" s="10"/>
      <c r="AB163" s="10"/>
      <c r="AC163" s="10"/>
      <c r="AD163" s="10"/>
      <c r="AE163" s="10"/>
      <c r="AT163" s="222" t="s">
        <v>188</v>
      </c>
      <c r="AU163" s="222" t="s">
        <v>74</v>
      </c>
      <c r="AV163" s="10" t="s">
        <v>83</v>
      </c>
      <c r="AW163" s="10" t="s">
        <v>35</v>
      </c>
      <c r="AX163" s="10" t="s">
        <v>74</v>
      </c>
      <c r="AY163" s="222" t="s">
        <v>146</v>
      </c>
    </row>
    <row r="164" s="10" customFormat="1">
      <c r="A164" s="10"/>
      <c r="B164" s="212"/>
      <c r="C164" s="213"/>
      <c r="D164" s="207" t="s">
        <v>188</v>
      </c>
      <c r="E164" s="214" t="s">
        <v>19</v>
      </c>
      <c r="F164" s="215" t="s">
        <v>801</v>
      </c>
      <c r="G164" s="213"/>
      <c r="H164" s="216">
        <v>220</v>
      </c>
      <c r="I164" s="217"/>
      <c r="J164" s="213"/>
      <c r="K164" s="213"/>
      <c r="L164" s="218"/>
      <c r="M164" s="219"/>
      <c r="N164" s="220"/>
      <c r="O164" s="220"/>
      <c r="P164" s="220"/>
      <c r="Q164" s="220"/>
      <c r="R164" s="220"/>
      <c r="S164" s="220"/>
      <c r="T164" s="221"/>
      <c r="U164" s="10"/>
      <c r="V164" s="10"/>
      <c r="W164" s="10"/>
      <c r="X164" s="10"/>
      <c r="Y164" s="10"/>
      <c r="Z164" s="10"/>
      <c r="AA164" s="10"/>
      <c r="AB164" s="10"/>
      <c r="AC164" s="10"/>
      <c r="AD164" s="10"/>
      <c r="AE164" s="10"/>
      <c r="AT164" s="222" t="s">
        <v>188</v>
      </c>
      <c r="AU164" s="222" t="s">
        <v>74</v>
      </c>
      <c r="AV164" s="10" t="s">
        <v>83</v>
      </c>
      <c r="AW164" s="10" t="s">
        <v>35</v>
      </c>
      <c r="AX164" s="10" t="s">
        <v>74</v>
      </c>
      <c r="AY164" s="222" t="s">
        <v>146</v>
      </c>
    </row>
    <row r="165" s="11" customFormat="1">
      <c r="A165" s="11"/>
      <c r="B165" s="223"/>
      <c r="C165" s="224"/>
      <c r="D165" s="207" t="s">
        <v>188</v>
      </c>
      <c r="E165" s="225" t="s">
        <v>19</v>
      </c>
      <c r="F165" s="226" t="s">
        <v>242</v>
      </c>
      <c r="G165" s="224"/>
      <c r="H165" s="227">
        <v>400</v>
      </c>
      <c r="I165" s="228"/>
      <c r="J165" s="224"/>
      <c r="K165" s="224"/>
      <c r="L165" s="229"/>
      <c r="M165" s="230"/>
      <c r="N165" s="231"/>
      <c r="O165" s="231"/>
      <c r="P165" s="231"/>
      <c r="Q165" s="231"/>
      <c r="R165" s="231"/>
      <c r="S165" s="231"/>
      <c r="T165" s="232"/>
      <c r="U165" s="11"/>
      <c r="V165" s="11"/>
      <c r="W165" s="11"/>
      <c r="X165" s="11"/>
      <c r="Y165" s="11"/>
      <c r="Z165" s="11"/>
      <c r="AA165" s="11"/>
      <c r="AB165" s="11"/>
      <c r="AC165" s="11"/>
      <c r="AD165" s="11"/>
      <c r="AE165" s="11"/>
      <c r="AT165" s="233" t="s">
        <v>188</v>
      </c>
      <c r="AU165" s="233" t="s">
        <v>74</v>
      </c>
      <c r="AV165" s="11" t="s">
        <v>145</v>
      </c>
      <c r="AW165" s="11" t="s">
        <v>35</v>
      </c>
      <c r="AX165" s="11" t="s">
        <v>81</v>
      </c>
      <c r="AY165" s="233" t="s">
        <v>146</v>
      </c>
    </row>
    <row r="166" s="2" customFormat="1" ht="21.75" customHeight="1">
      <c r="A166" s="35"/>
      <c r="B166" s="36"/>
      <c r="C166" s="194" t="s">
        <v>286</v>
      </c>
      <c r="D166" s="194" t="s">
        <v>140</v>
      </c>
      <c r="E166" s="195" t="s">
        <v>802</v>
      </c>
      <c r="F166" s="196" t="s">
        <v>803</v>
      </c>
      <c r="G166" s="197" t="s">
        <v>185</v>
      </c>
      <c r="H166" s="198">
        <v>120</v>
      </c>
      <c r="I166" s="199"/>
      <c r="J166" s="200">
        <f>ROUND(I166*H166,2)</f>
        <v>0</v>
      </c>
      <c r="K166" s="196" t="s">
        <v>144</v>
      </c>
      <c r="L166" s="41"/>
      <c r="M166" s="201" t="s">
        <v>19</v>
      </c>
      <c r="N166" s="202" t="s">
        <v>45</v>
      </c>
      <c r="O166" s="81"/>
      <c r="P166" s="203">
        <f>O166*H166</f>
        <v>0</v>
      </c>
      <c r="Q166" s="203">
        <v>0</v>
      </c>
      <c r="R166" s="203">
        <f>Q166*H166</f>
        <v>0</v>
      </c>
      <c r="S166" s="203">
        <v>0</v>
      </c>
      <c r="T166" s="204">
        <f>S166*H166</f>
        <v>0</v>
      </c>
      <c r="U166" s="35"/>
      <c r="V166" s="35"/>
      <c r="W166" s="35"/>
      <c r="X166" s="35"/>
      <c r="Y166" s="35"/>
      <c r="Z166" s="35"/>
      <c r="AA166" s="35"/>
      <c r="AB166" s="35"/>
      <c r="AC166" s="35"/>
      <c r="AD166" s="35"/>
      <c r="AE166" s="35"/>
      <c r="AR166" s="205" t="s">
        <v>145</v>
      </c>
      <c r="AT166" s="205" t="s">
        <v>140</v>
      </c>
      <c r="AU166" s="205" t="s">
        <v>74</v>
      </c>
      <c r="AY166" s="14" t="s">
        <v>146</v>
      </c>
      <c r="BE166" s="206">
        <f>IF(N166="základní",J166,0)</f>
        <v>0</v>
      </c>
      <c r="BF166" s="206">
        <f>IF(N166="snížená",J166,0)</f>
        <v>0</v>
      </c>
      <c r="BG166" s="206">
        <f>IF(N166="zákl. přenesená",J166,0)</f>
        <v>0</v>
      </c>
      <c r="BH166" s="206">
        <f>IF(N166="sníž. přenesená",J166,0)</f>
        <v>0</v>
      </c>
      <c r="BI166" s="206">
        <f>IF(N166="nulová",J166,0)</f>
        <v>0</v>
      </c>
      <c r="BJ166" s="14" t="s">
        <v>81</v>
      </c>
      <c r="BK166" s="206">
        <f>ROUND(I166*H166,2)</f>
        <v>0</v>
      </c>
      <c r="BL166" s="14" t="s">
        <v>145</v>
      </c>
      <c r="BM166" s="205" t="s">
        <v>804</v>
      </c>
    </row>
    <row r="167" s="2" customFormat="1">
      <c r="A167" s="35"/>
      <c r="B167" s="36"/>
      <c r="C167" s="37"/>
      <c r="D167" s="207" t="s">
        <v>148</v>
      </c>
      <c r="E167" s="37"/>
      <c r="F167" s="208" t="s">
        <v>805</v>
      </c>
      <c r="G167" s="37"/>
      <c r="H167" s="37"/>
      <c r="I167" s="143"/>
      <c r="J167" s="37"/>
      <c r="K167" s="37"/>
      <c r="L167" s="41"/>
      <c r="M167" s="209"/>
      <c r="N167" s="210"/>
      <c r="O167" s="81"/>
      <c r="P167" s="81"/>
      <c r="Q167" s="81"/>
      <c r="R167" s="81"/>
      <c r="S167" s="81"/>
      <c r="T167" s="82"/>
      <c r="U167" s="35"/>
      <c r="V167" s="35"/>
      <c r="W167" s="35"/>
      <c r="X167" s="35"/>
      <c r="Y167" s="35"/>
      <c r="Z167" s="35"/>
      <c r="AA167" s="35"/>
      <c r="AB167" s="35"/>
      <c r="AC167" s="35"/>
      <c r="AD167" s="35"/>
      <c r="AE167" s="35"/>
      <c r="AT167" s="14" t="s">
        <v>148</v>
      </c>
      <c r="AU167" s="14" t="s">
        <v>74</v>
      </c>
    </row>
    <row r="168" s="10" customFormat="1">
      <c r="A168" s="10"/>
      <c r="B168" s="212"/>
      <c r="C168" s="213"/>
      <c r="D168" s="207" t="s">
        <v>188</v>
      </c>
      <c r="E168" s="214" t="s">
        <v>19</v>
      </c>
      <c r="F168" s="215" t="s">
        <v>778</v>
      </c>
      <c r="G168" s="213"/>
      <c r="H168" s="216">
        <v>54</v>
      </c>
      <c r="I168" s="217"/>
      <c r="J168" s="213"/>
      <c r="K168" s="213"/>
      <c r="L168" s="218"/>
      <c r="M168" s="219"/>
      <c r="N168" s="220"/>
      <c r="O168" s="220"/>
      <c r="P168" s="220"/>
      <c r="Q168" s="220"/>
      <c r="R168" s="220"/>
      <c r="S168" s="220"/>
      <c r="T168" s="221"/>
      <c r="U168" s="10"/>
      <c r="V168" s="10"/>
      <c r="W168" s="10"/>
      <c r="X168" s="10"/>
      <c r="Y168" s="10"/>
      <c r="Z168" s="10"/>
      <c r="AA168" s="10"/>
      <c r="AB168" s="10"/>
      <c r="AC168" s="10"/>
      <c r="AD168" s="10"/>
      <c r="AE168" s="10"/>
      <c r="AT168" s="222" t="s">
        <v>188</v>
      </c>
      <c r="AU168" s="222" t="s">
        <v>74</v>
      </c>
      <c r="AV168" s="10" t="s">
        <v>83</v>
      </c>
      <c r="AW168" s="10" t="s">
        <v>35</v>
      </c>
      <c r="AX168" s="10" t="s">
        <v>74</v>
      </c>
      <c r="AY168" s="222" t="s">
        <v>146</v>
      </c>
    </row>
    <row r="169" s="10" customFormat="1">
      <c r="A169" s="10"/>
      <c r="B169" s="212"/>
      <c r="C169" s="213"/>
      <c r="D169" s="207" t="s">
        <v>188</v>
      </c>
      <c r="E169" s="214" t="s">
        <v>19</v>
      </c>
      <c r="F169" s="215" t="s">
        <v>779</v>
      </c>
      <c r="G169" s="213"/>
      <c r="H169" s="216">
        <v>66</v>
      </c>
      <c r="I169" s="217"/>
      <c r="J169" s="213"/>
      <c r="K169" s="213"/>
      <c r="L169" s="218"/>
      <c r="M169" s="219"/>
      <c r="N169" s="220"/>
      <c r="O169" s="220"/>
      <c r="P169" s="220"/>
      <c r="Q169" s="220"/>
      <c r="R169" s="220"/>
      <c r="S169" s="220"/>
      <c r="T169" s="221"/>
      <c r="U169" s="10"/>
      <c r="V169" s="10"/>
      <c r="W169" s="10"/>
      <c r="X169" s="10"/>
      <c r="Y169" s="10"/>
      <c r="Z169" s="10"/>
      <c r="AA169" s="10"/>
      <c r="AB169" s="10"/>
      <c r="AC169" s="10"/>
      <c r="AD169" s="10"/>
      <c r="AE169" s="10"/>
      <c r="AT169" s="222" t="s">
        <v>188</v>
      </c>
      <c r="AU169" s="222" t="s">
        <v>74</v>
      </c>
      <c r="AV169" s="10" t="s">
        <v>83</v>
      </c>
      <c r="AW169" s="10" t="s">
        <v>35</v>
      </c>
      <c r="AX169" s="10" t="s">
        <v>74</v>
      </c>
      <c r="AY169" s="222" t="s">
        <v>146</v>
      </c>
    </row>
    <row r="170" s="11" customFormat="1">
      <c r="A170" s="11"/>
      <c r="B170" s="223"/>
      <c r="C170" s="224"/>
      <c r="D170" s="207" t="s">
        <v>188</v>
      </c>
      <c r="E170" s="225" t="s">
        <v>19</v>
      </c>
      <c r="F170" s="226" t="s">
        <v>242</v>
      </c>
      <c r="G170" s="224"/>
      <c r="H170" s="227">
        <v>120</v>
      </c>
      <c r="I170" s="228"/>
      <c r="J170" s="224"/>
      <c r="K170" s="224"/>
      <c r="L170" s="229"/>
      <c r="M170" s="230"/>
      <c r="N170" s="231"/>
      <c r="O170" s="231"/>
      <c r="P170" s="231"/>
      <c r="Q170" s="231"/>
      <c r="R170" s="231"/>
      <c r="S170" s="231"/>
      <c r="T170" s="232"/>
      <c r="U170" s="11"/>
      <c r="V170" s="11"/>
      <c r="W170" s="11"/>
      <c r="X170" s="11"/>
      <c r="Y170" s="11"/>
      <c r="Z170" s="11"/>
      <c r="AA170" s="11"/>
      <c r="AB170" s="11"/>
      <c r="AC170" s="11"/>
      <c r="AD170" s="11"/>
      <c r="AE170" s="11"/>
      <c r="AT170" s="233" t="s">
        <v>188</v>
      </c>
      <c r="AU170" s="233" t="s">
        <v>74</v>
      </c>
      <c r="AV170" s="11" t="s">
        <v>145</v>
      </c>
      <c r="AW170" s="11" t="s">
        <v>35</v>
      </c>
      <c r="AX170" s="11" t="s">
        <v>81</v>
      </c>
      <c r="AY170" s="233" t="s">
        <v>146</v>
      </c>
    </row>
    <row r="171" s="2" customFormat="1" ht="21.75" customHeight="1">
      <c r="A171" s="35"/>
      <c r="B171" s="36"/>
      <c r="C171" s="194" t="s">
        <v>292</v>
      </c>
      <c r="D171" s="194" t="s">
        <v>140</v>
      </c>
      <c r="E171" s="195" t="s">
        <v>806</v>
      </c>
      <c r="F171" s="196" t="s">
        <v>807</v>
      </c>
      <c r="G171" s="197" t="s">
        <v>238</v>
      </c>
      <c r="H171" s="198">
        <v>400</v>
      </c>
      <c r="I171" s="199"/>
      <c r="J171" s="200">
        <f>ROUND(I171*H171,2)</f>
        <v>0</v>
      </c>
      <c r="K171" s="196" t="s">
        <v>144</v>
      </c>
      <c r="L171" s="41"/>
      <c r="M171" s="201" t="s">
        <v>19</v>
      </c>
      <c r="N171" s="202" t="s">
        <v>45</v>
      </c>
      <c r="O171" s="81"/>
      <c r="P171" s="203">
        <f>O171*H171</f>
        <v>0</v>
      </c>
      <c r="Q171" s="203">
        <v>0</v>
      </c>
      <c r="R171" s="203">
        <f>Q171*H171</f>
        <v>0</v>
      </c>
      <c r="S171" s="203">
        <v>0</v>
      </c>
      <c r="T171" s="204">
        <f>S171*H171</f>
        <v>0</v>
      </c>
      <c r="U171" s="35"/>
      <c r="V171" s="35"/>
      <c r="W171" s="35"/>
      <c r="X171" s="35"/>
      <c r="Y171" s="35"/>
      <c r="Z171" s="35"/>
      <c r="AA171" s="35"/>
      <c r="AB171" s="35"/>
      <c r="AC171" s="35"/>
      <c r="AD171" s="35"/>
      <c r="AE171" s="35"/>
      <c r="AR171" s="205" t="s">
        <v>145</v>
      </c>
      <c r="AT171" s="205" t="s">
        <v>140</v>
      </c>
      <c r="AU171" s="205" t="s">
        <v>74</v>
      </c>
      <c r="AY171" s="14" t="s">
        <v>146</v>
      </c>
      <c r="BE171" s="206">
        <f>IF(N171="základní",J171,0)</f>
        <v>0</v>
      </c>
      <c r="BF171" s="206">
        <f>IF(N171="snížená",J171,0)</f>
        <v>0</v>
      </c>
      <c r="BG171" s="206">
        <f>IF(N171="zákl. přenesená",J171,0)</f>
        <v>0</v>
      </c>
      <c r="BH171" s="206">
        <f>IF(N171="sníž. přenesená",J171,0)</f>
        <v>0</v>
      </c>
      <c r="BI171" s="206">
        <f>IF(N171="nulová",J171,0)</f>
        <v>0</v>
      </c>
      <c r="BJ171" s="14" t="s">
        <v>81</v>
      </c>
      <c r="BK171" s="206">
        <f>ROUND(I171*H171,2)</f>
        <v>0</v>
      </c>
      <c r="BL171" s="14" t="s">
        <v>145</v>
      </c>
      <c r="BM171" s="205" t="s">
        <v>808</v>
      </c>
    </row>
    <row r="172" s="2" customFormat="1">
      <c r="A172" s="35"/>
      <c r="B172" s="36"/>
      <c r="C172" s="37"/>
      <c r="D172" s="207" t="s">
        <v>148</v>
      </c>
      <c r="E172" s="37"/>
      <c r="F172" s="208" t="s">
        <v>809</v>
      </c>
      <c r="G172" s="37"/>
      <c r="H172" s="37"/>
      <c r="I172" s="143"/>
      <c r="J172" s="37"/>
      <c r="K172" s="37"/>
      <c r="L172" s="41"/>
      <c r="M172" s="209"/>
      <c r="N172" s="210"/>
      <c r="O172" s="81"/>
      <c r="P172" s="81"/>
      <c r="Q172" s="81"/>
      <c r="R172" s="81"/>
      <c r="S172" s="81"/>
      <c r="T172" s="82"/>
      <c r="U172" s="35"/>
      <c r="V172" s="35"/>
      <c r="W172" s="35"/>
      <c r="X172" s="35"/>
      <c r="Y172" s="35"/>
      <c r="Z172" s="35"/>
      <c r="AA172" s="35"/>
      <c r="AB172" s="35"/>
      <c r="AC172" s="35"/>
      <c r="AD172" s="35"/>
      <c r="AE172" s="35"/>
      <c r="AT172" s="14" t="s">
        <v>148</v>
      </c>
      <c r="AU172" s="14" t="s">
        <v>74</v>
      </c>
    </row>
    <row r="173" s="10" customFormat="1">
      <c r="A173" s="10"/>
      <c r="B173" s="212"/>
      <c r="C173" s="213"/>
      <c r="D173" s="207" t="s">
        <v>188</v>
      </c>
      <c r="E173" s="214" t="s">
        <v>19</v>
      </c>
      <c r="F173" s="215" t="s">
        <v>800</v>
      </c>
      <c r="G173" s="213"/>
      <c r="H173" s="216">
        <v>180</v>
      </c>
      <c r="I173" s="217"/>
      <c r="J173" s="213"/>
      <c r="K173" s="213"/>
      <c r="L173" s="218"/>
      <c r="M173" s="219"/>
      <c r="N173" s="220"/>
      <c r="O173" s="220"/>
      <c r="P173" s="220"/>
      <c r="Q173" s="220"/>
      <c r="R173" s="220"/>
      <c r="S173" s="220"/>
      <c r="T173" s="221"/>
      <c r="U173" s="10"/>
      <c r="V173" s="10"/>
      <c r="W173" s="10"/>
      <c r="X173" s="10"/>
      <c r="Y173" s="10"/>
      <c r="Z173" s="10"/>
      <c r="AA173" s="10"/>
      <c r="AB173" s="10"/>
      <c r="AC173" s="10"/>
      <c r="AD173" s="10"/>
      <c r="AE173" s="10"/>
      <c r="AT173" s="222" t="s">
        <v>188</v>
      </c>
      <c r="AU173" s="222" t="s">
        <v>74</v>
      </c>
      <c r="AV173" s="10" t="s">
        <v>83</v>
      </c>
      <c r="AW173" s="10" t="s">
        <v>35</v>
      </c>
      <c r="AX173" s="10" t="s">
        <v>74</v>
      </c>
      <c r="AY173" s="222" t="s">
        <v>146</v>
      </c>
    </row>
    <row r="174" s="10" customFormat="1">
      <c r="A174" s="10"/>
      <c r="B174" s="212"/>
      <c r="C174" s="213"/>
      <c r="D174" s="207" t="s">
        <v>188</v>
      </c>
      <c r="E174" s="214" t="s">
        <v>19</v>
      </c>
      <c r="F174" s="215" t="s">
        <v>801</v>
      </c>
      <c r="G174" s="213"/>
      <c r="H174" s="216">
        <v>220</v>
      </c>
      <c r="I174" s="217"/>
      <c r="J174" s="213"/>
      <c r="K174" s="213"/>
      <c r="L174" s="218"/>
      <c r="M174" s="219"/>
      <c r="N174" s="220"/>
      <c r="O174" s="220"/>
      <c r="P174" s="220"/>
      <c r="Q174" s="220"/>
      <c r="R174" s="220"/>
      <c r="S174" s="220"/>
      <c r="T174" s="221"/>
      <c r="U174" s="10"/>
      <c r="V174" s="10"/>
      <c r="W174" s="10"/>
      <c r="X174" s="10"/>
      <c r="Y174" s="10"/>
      <c r="Z174" s="10"/>
      <c r="AA174" s="10"/>
      <c r="AB174" s="10"/>
      <c r="AC174" s="10"/>
      <c r="AD174" s="10"/>
      <c r="AE174" s="10"/>
      <c r="AT174" s="222" t="s">
        <v>188</v>
      </c>
      <c r="AU174" s="222" t="s">
        <v>74</v>
      </c>
      <c r="AV174" s="10" t="s">
        <v>83</v>
      </c>
      <c r="AW174" s="10" t="s">
        <v>35</v>
      </c>
      <c r="AX174" s="10" t="s">
        <v>74</v>
      </c>
      <c r="AY174" s="222" t="s">
        <v>146</v>
      </c>
    </row>
    <row r="175" s="11" customFormat="1">
      <c r="A175" s="11"/>
      <c r="B175" s="223"/>
      <c r="C175" s="224"/>
      <c r="D175" s="207" t="s">
        <v>188</v>
      </c>
      <c r="E175" s="225" t="s">
        <v>19</v>
      </c>
      <c r="F175" s="226" t="s">
        <v>242</v>
      </c>
      <c r="G175" s="224"/>
      <c r="H175" s="227">
        <v>400</v>
      </c>
      <c r="I175" s="228"/>
      <c r="J175" s="224"/>
      <c r="K175" s="224"/>
      <c r="L175" s="229"/>
      <c r="M175" s="230"/>
      <c r="N175" s="231"/>
      <c r="O175" s="231"/>
      <c r="P175" s="231"/>
      <c r="Q175" s="231"/>
      <c r="R175" s="231"/>
      <c r="S175" s="231"/>
      <c r="T175" s="232"/>
      <c r="U175" s="11"/>
      <c r="V175" s="11"/>
      <c r="W175" s="11"/>
      <c r="X175" s="11"/>
      <c r="Y175" s="11"/>
      <c r="Z175" s="11"/>
      <c r="AA175" s="11"/>
      <c r="AB175" s="11"/>
      <c r="AC175" s="11"/>
      <c r="AD175" s="11"/>
      <c r="AE175" s="11"/>
      <c r="AT175" s="233" t="s">
        <v>188</v>
      </c>
      <c r="AU175" s="233" t="s">
        <v>74</v>
      </c>
      <c r="AV175" s="11" t="s">
        <v>145</v>
      </c>
      <c r="AW175" s="11" t="s">
        <v>35</v>
      </c>
      <c r="AX175" s="11" t="s">
        <v>81</v>
      </c>
      <c r="AY175" s="233" t="s">
        <v>146</v>
      </c>
    </row>
    <row r="176" s="2" customFormat="1" ht="21.75" customHeight="1">
      <c r="A176" s="35"/>
      <c r="B176" s="36"/>
      <c r="C176" s="194" t="s">
        <v>298</v>
      </c>
      <c r="D176" s="194" t="s">
        <v>140</v>
      </c>
      <c r="E176" s="195" t="s">
        <v>810</v>
      </c>
      <c r="F176" s="196" t="s">
        <v>811</v>
      </c>
      <c r="G176" s="197" t="s">
        <v>166</v>
      </c>
      <c r="H176" s="198">
        <v>216</v>
      </c>
      <c r="I176" s="199"/>
      <c r="J176" s="200">
        <f>ROUND(I176*H176,2)</f>
        <v>0</v>
      </c>
      <c r="K176" s="196" t="s">
        <v>144</v>
      </c>
      <c r="L176" s="41"/>
      <c r="M176" s="201" t="s">
        <v>19</v>
      </c>
      <c r="N176" s="202" t="s">
        <v>45</v>
      </c>
      <c r="O176" s="81"/>
      <c r="P176" s="203">
        <f>O176*H176</f>
        <v>0</v>
      </c>
      <c r="Q176" s="203">
        <v>0</v>
      </c>
      <c r="R176" s="203">
        <f>Q176*H176</f>
        <v>0</v>
      </c>
      <c r="S176" s="203">
        <v>0</v>
      </c>
      <c r="T176" s="204">
        <f>S176*H176</f>
        <v>0</v>
      </c>
      <c r="U176" s="35"/>
      <c r="V176" s="35"/>
      <c r="W176" s="35"/>
      <c r="X176" s="35"/>
      <c r="Y176" s="35"/>
      <c r="Z176" s="35"/>
      <c r="AA176" s="35"/>
      <c r="AB176" s="35"/>
      <c r="AC176" s="35"/>
      <c r="AD176" s="35"/>
      <c r="AE176" s="35"/>
      <c r="AR176" s="205" t="s">
        <v>145</v>
      </c>
      <c r="AT176" s="205" t="s">
        <v>140</v>
      </c>
      <c r="AU176" s="205" t="s">
        <v>74</v>
      </c>
      <c r="AY176" s="14" t="s">
        <v>146</v>
      </c>
      <c r="BE176" s="206">
        <f>IF(N176="základní",J176,0)</f>
        <v>0</v>
      </c>
      <c r="BF176" s="206">
        <f>IF(N176="snížená",J176,0)</f>
        <v>0</v>
      </c>
      <c r="BG176" s="206">
        <f>IF(N176="zákl. přenesená",J176,0)</f>
        <v>0</v>
      </c>
      <c r="BH176" s="206">
        <f>IF(N176="sníž. přenesená",J176,0)</f>
        <v>0</v>
      </c>
      <c r="BI176" s="206">
        <f>IF(N176="nulová",J176,0)</f>
        <v>0</v>
      </c>
      <c r="BJ176" s="14" t="s">
        <v>81</v>
      </c>
      <c r="BK176" s="206">
        <f>ROUND(I176*H176,2)</f>
        <v>0</v>
      </c>
      <c r="BL176" s="14" t="s">
        <v>145</v>
      </c>
      <c r="BM176" s="205" t="s">
        <v>812</v>
      </c>
    </row>
    <row r="177" s="2" customFormat="1">
      <c r="A177" s="35"/>
      <c r="B177" s="36"/>
      <c r="C177" s="37"/>
      <c r="D177" s="207" t="s">
        <v>148</v>
      </c>
      <c r="E177" s="37"/>
      <c r="F177" s="208" t="s">
        <v>813</v>
      </c>
      <c r="G177" s="37"/>
      <c r="H177" s="37"/>
      <c r="I177" s="143"/>
      <c r="J177" s="37"/>
      <c r="K177" s="37"/>
      <c r="L177" s="41"/>
      <c r="M177" s="209"/>
      <c r="N177" s="210"/>
      <c r="O177" s="81"/>
      <c r="P177" s="81"/>
      <c r="Q177" s="81"/>
      <c r="R177" s="81"/>
      <c r="S177" s="81"/>
      <c r="T177" s="82"/>
      <c r="U177" s="35"/>
      <c r="V177" s="35"/>
      <c r="W177" s="35"/>
      <c r="X177" s="35"/>
      <c r="Y177" s="35"/>
      <c r="Z177" s="35"/>
      <c r="AA177" s="35"/>
      <c r="AB177" s="35"/>
      <c r="AC177" s="35"/>
      <c r="AD177" s="35"/>
      <c r="AE177" s="35"/>
      <c r="AT177" s="14" t="s">
        <v>148</v>
      </c>
      <c r="AU177" s="14" t="s">
        <v>74</v>
      </c>
    </row>
    <row r="178" s="12" customFormat="1">
      <c r="A178" s="12"/>
      <c r="B178" s="248"/>
      <c r="C178" s="249"/>
      <c r="D178" s="207" t="s">
        <v>188</v>
      </c>
      <c r="E178" s="250" t="s">
        <v>19</v>
      </c>
      <c r="F178" s="251" t="s">
        <v>814</v>
      </c>
      <c r="G178" s="249"/>
      <c r="H178" s="250" t="s">
        <v>19</v>
      </c>
      <c r="I178" s="252"/>
      <c r="J178" s="249"/>
      <c r="K178" s="249"/>
      <c r="L178" s="253"/>
      <c r="M178" s="254"/>
      <c r="N178" s="255"/>
      <c r="O178" s="255"/>
      <c r="P178" s="255"/>
      <c r="Q178" s="255"/>
      <c r="R178" s="255"/>
      <c r="S178" s="255"/>
      <c r="T178" s="256"/>
      <c r="U178" s="12"/>
      <c r="V178" s="12"/>
      <c r="W178" s="12"/>
      <c r="X178" s="12"/>
      <c r="Y178" s="12"/>
      <c r="Z178" s="12"/>
      <c r="AA178" s="12"/>
      <c r="AB178" s="12"/>
      <c r="AC178" s="12"/>
      <c r="AD178" s="12"/>
      <c r="AE178" s="12"/>
      <c r="AT178" s="257" t="s">
        <v>188</v>
      </c>
      <c r="AU178" s="257" t="s">
        <v>74</v>
      </c>
      <c r="AV178" s="12" t="s">
        <v>81</v>
      </c>
      <c r="AW178" s="12" t="s">
        <v>35</v>
      </c>
      <c r="AX178" s="12" t="s">
        <v>74</v>
      </c>
      <c r="AY178" s="257" t="s">
        <v>146</v>
      </c>
    </row>
    <row r="179" s="10" customFormat="1">
      <c r="A179" s="10"/>
      <c r="B179" s="212"/>
      <c r="C179" s="213"/>
      <c r="D179" s="207" t="s">
        <v>188</v>
      </c>
      <c r="E179" s="214" t="s">
        <v>19</v>
      </c>
      <c r="F179" s="215" t="s">
        <v>815</v>
      </c>
      <c r="G179" s="213"/>
      <c r="H179" s="216">
        <v>97.200000000000003</v>
      </c>
      <c r="I179" s="217"/>
      <c r="J179" s="213"/>
      <c r="K179" s="213"/>
      <c r="L179" s="218"/>
      <c r="M179" s="219"/>
      <c r="N179" s="220"/>
      <c r="O179" s="220"/>
      <c r="P179" s="220"/>
      <c r="Q179" s="220"/>
      <c r="R179" s="220"/>
      <c r="S179" s="220"/>
      <c r="T179" s="221"/>
      <c r="U179" s="10"/>
      <c r="V179" s="10"/>
      <c r="W179" s="10"/>
      <c r="X179" s="10"/>
      <c r="Y179" s="10"/>
      <c r="Z179" s="10"/>
      <c r="AA179" s="10"/>
      <c r="AB179" s="10"/>
      <c r="AC179" s="10"/>
      <c r="AD179" s="10"/>
      <c r="AE179" s="10"/>
      <c r="AT179" s="222" t="s">
        <v>188</v>
      </c>
      <c r="AU179" s="222" t="s">
        <v>74</v>
      </c>
      <c r="AV179" s="10" t="s">
        <v>83</v>
      </c>
      <c r="AW179" s="10" t="s">
        <v>35</v>
      </c>
      <c r="AX179" s="10" t="s">
        <v>74</v>
      </c>
      <c r="AY179" s="222" t="s">
        <v>146</v>
      </c>
    </row>
    <row r="180" s="10" customFormat="1">
      <c r="A180" s="10"/>
      <c r="B180" s="212"/>
      <c r="C180" s="213"/>
      <c r="D180" s="207" t="s">
        <v>188</v>
      </c>
      <c r="E180" s="214" t="s">
        <v>19</v>
      </c>
      <c r="F180" s="215" t="s">
        <v>816</v>
      </c>
      <c r="G180" s="213"/>
      <c r="H180" s="216">
        <v>118.8</v>
      </c>
      <c r="I180" s="217"/>
      <c r="J180" s="213"/>
      <c r="K180" s="213"/>
      <c r="L180" s="218"/>
      <c r="M180" s="219"/>
      <c r="N180" s="220"/>
      <c r="O180" s="220"/>
      <c r="P180" s="220"/>
      <c r="Q180" s="220"/>
      <c r="R180" s="220"/>
      <c r="S180" s="220"/>
      <c r="T180" s="221"/>
      <c r="U180" s="10"/>
      <c r="V180" s="10"/>
      <c r="W180" s="10"/>
      <c r="X180" s="10"/>
      <c r="Y180" s="10"/>
      <c r="Z180" s="10"/>
      <c r="AA180" s="10"/>
      <c r="AB180" s="10"/>
      <c r="AC180" s="10"/>
      <c r="AD180" s="10"/>
      <c r="AE180" s="10"/>
      <c r="AT180" s="222" t="s">
        <v>188</v>
      </c>
      <c r="AU180" s="222" t="s">
        <v>74</v>
      </c>
      <c r="AV180" s="10" t="s">
        <v>83</v>
      </c>
      <c r="AW180" s="10" t="s">
        <v>35</v>
      </c>
      <c r="AX180" s="10" t="s">
        <v>74</v>
      </c>
      <c r="AY180" s="222" t="s">
        <v>146</v>
      </c>
    </row>
    <row r="181" s="11" customFormat="1">
      <c r="A181" s="11"/>
      <c r="B181" s="223"/>
      <c r="C181" s="224"/>
      <c r="D181" s="207" t="s">
        <v>188</v>
      </c>
      <c r="E181" s="225" t="s">
        <v>19</v>
      </c>
      <c r="F181" s="226" t="s">
        <v>242</v>
      </c>
      <c r="G181" s="224"/>
      <c r="H181" s="227">
        <v>216</v>
      </c>
      <c r="I181" s="228"/>
      <c r="J181" s="224"/>
      <c r="K181" s="224"/>
      <c r="L181" s="229"/>
      <c r="M181" s="230"/>
      <c r="N181" s="231"/>
      <c r="O181" s="231"/>
      <c r="P181" s="231"/>
      <c r="Q181" s="231"/>
      <c r="R181" s="231"/>
      <c r="S181" s="231"/>
      <c r="T181" s="232"/>
      <c r="U181" s="11"/>
      <c r="V181" s="11"/>
      <c r="W181" s="11"/>
      <c r="X181" s="11"/>
      <c r="Y181" s="11"/>
      <c r="Z181" s="11"/>
      <c r="AA181" s="11"/>
      <c r="AB181" s="11"/>
      <c r="AC181" s="11"/>
      <c r="AD181" s="11"/>
      <c r="AE181" s="11"/>
      <c r="AT181" s="233" t="s">
        <v>188</v>
      </c>
      <c r="AU181" s="233" t="s">
        <v>74</v>
      </c>
      <c r="AV181" s="11" t="s">
        <v>145</v>
      </c>
      <c r="AW181" s="11" t="s">
        <v>35</v>
      </c>
      <c r="AX181" s="11" t="s">
        <v>81</v>
      </c>
      <c r="AY181" s="233" t="s">
        <v>146</v>
      </c>
    </row>
    <row r="182" s="2" customFormat="1" ht="21.75" customHeight="1">
      <c r="A182" s="35"/>
      <c r="B182" s="36"/>
      <c r="C182" s="194" t="s">
        <v>316</v>
      </c>
      <c r="D182" s="194" t="s">
        <v>140</v>
      </c>
      <c r="E182" s="195" t="s">
        <v>317</v>
      </c>
      <c r="F182" s="196" t="s">
        <v>318</v>
      </c>
      <c r="G182" s="197" t="s">
        <v>143</v>
      </c>
      <c r="H182" s="198">
        <v>24</v>
      </c>
      <c r="I182" s="199"/>
      <c r="J182" s="200">
        <f>ROUND(I182*H182,2)</f>
        <v>0</v>
      </c>
      <c r="K182" s="196" t="s">
        <v>144</v>
      </c>
      <c r="L182" s="41"/>
      <c r="M182" s="201" t="s">
        <v>19</v>
      </c>
      <c r="N182" s="202" t="s">
        <v>45</v>
      </c>
      <c r="O182" s="81"/>
      <c r="P182" s="203">
        <f>O182*H182</f>
        <v>0</v>
      </c>
      <c r="Q182" s="203">
        <v>0</v>
      </c>
      <c r="R182" s="203">
        <f>Q182*H182</f>
        <v>0</v>
      </c>
      <c r="S182" s="203">
        <v>0</v>
      </c>
      <c r="T182" s="204">
        <f>S182*H182</f>
        <v>0</v>
      </c>
      <c r="U182" s="35"/>
      <c r="V182" s="35"/>
      <c r="W182" s="35"/>
      <c r="X182" s="35"/>
      <c r="Y182" s="35"/>
      <c r="Z182" s="35"/>
      <c r="AA182" s="35"/>
      <c r="AB182" s="35"/>
      <c r="AC182" s="35"/>
      <c r="AD182" s="35"/>
      <c r="AE182" s="35"/>
      <c r="AR182" s="205" t="s">
        <v>145</v>
      </c>
      <c r="AT182" s="205" t="s">
        <v>140</v>
      </c>
      <c r="AU182" s="205" t="s">
        <v>74</v>
      </c>
      <c r="AY182" s="14" t="s">
        <v>146</v>
      </c>
      <c r="BE182" s="206">
        <f>IF(N182="základní",J182,0)</f>
        <v>0</v>
      </c>
      <c r="BF182" s="206">
        <f>IF(N182="snížená",J182,0)</f>
        <v>0</v>
      </c>
      <c r="BG182" s="206">
        <f>IF(N182="zákl. přenesená",J182,0)</f>
        <v>0</v>
      </c>
      <c r="BH182" s="206">
        <f>IF(N182="sníž. přenesená",J182,0)</f>
        <v>0</v>
      </c>
      <c r="BI182" s="206">
        <f>IF(N182="nulová",J182,0)</f>
        <v>0</v>
      </c>
      <c r="BJ182" s="14" t="s">
        <v>81</v>
      </c>
      <c r="BK182" s="206">
        <f>ROUND(I182*H182,2)</f>
        <v>0</v>
      </c>
      <c r="BL182" s="14" t="s">
        <v>145</v>
      </c>
      <c r="BM182" s="205" t="s">
        <v>817</v>
      </c>
    </row>
    <row r="183" s="2" customFormat="1">
      <c r="A183" s="35"/>
      <c r="B183" s="36"/>
      <c r="C183" s="37"/>
      <c r="D183" s="207" t="s">
        <v>148</v>
      </c>
      <c r="E183" s="37"/>
      <c r="F183" s="208" t="s">
        <v>320</v>
      </c>
      <c r="G183" s="37"/>
      <c r="H183" s="37"/>
      <c r="I183" s="143"/>
      <c r="J183" s="37"/>
      <c r="K183" s="37"/>
      <c r="L183" s="41"/>
      <c r="M183" s="209"/>
      <c r="N183" s="210"/>
      <c r="O183" s="81"/>
      <c r="P183" s="81"/>
      <c r="Q183" s="81"/>
      <c r="R183" s="81"/>
      <c r="S183" s="81"/>
      <c r="T183" s="82"/>
      <c r="U183" s="35"/>
      <c r="V183" s="35"/>
      <c r="W183" s="35"/>
      <c r="X183" s="35"/>
      <c r="Y183" s="35"/>
      <c r="Z183" s="35"/>
      <c r="AA183" s="35"/>
      <c r="AB183" s="35"/>
      <c r="AC183" s="35"/>
      <c r="AD183" s="35"/>
      <c r="AE183" s="35"/>
      <c r="AT183" s="14" t="s">
        <v>148</v>
      </c>
      <c r="AU183" s="14" t="s">
        <v>74</v>
      </c>
    </row>
    <row r="184" s="2" customFormat="1">
      <c r="A184" s="35"/>
      <c r="B184" s="36"/>
      <c r="C184" s="37"/>
      <c r="D184" s="207" t="s">
        <v>150</v>
      </c>
      <c r="E184" s="37"/>
      <c r="F184" s="211" t="s">
        <v>818</v>
      </c>
      <c r="G184" s="37"/>
      <c r="H184" s="37"/>
      <c r="I184" s="143"/>
      <c r="J184" s="37"/>
      <c r="K184" s="37"/>
      <c r="L184" s="41"/>
      <c r="M184" s="209"/>
      <c r="N184" s="210"/>
      <c r="O184" s="81"/>
      <c r="P184" s="81"/>
      <c r="Q184" s="81"/>
      <c r="R184" s="81"/>
      <c r="S184" s="81"/>
      <c r="T184" s="82"/>
      <c r="U184" s="35"/>
      <c r="V184" s="35"/>
      <c r="W184" s="35"/>
      <c r="X184" s="35"/>
      <c r="Y184" s="35"/>
      <c r="Z184" s="35"/>
      <c r="AA184" s="35"/>
      <c r="AB184" s="35"/>
      <c r="AC184" s="35"/>
      <c r="AD184" s="35"/>
      <c r="AE184" s="35"/>
      <c r="AT184" s="14" t="s">
        <v>150</v>
      </c>
      <c r="AU184" s="14" t="s">
        <v>74</v>
      </c>
    </row>
    <row r="185" s="2" customFormat="1" ht="21.75" customHeight="1">
      <c r="A185" s="35"/>
      <c r="B185" s="36"/>
      <c r="C185" s="194" t="s">
        <v>322</v>
      </c>
      <c r="D185" s="194" t="s">
        <v>140</v>
      </c>
      <c r="E185" s="195" t="s">
        <v>819</v>
      </c>
      <c r="F185" s="196" t="s">
        <v>820</v>
      </c>
      <c r="G185" s="197" t="s">
        <v>238</v>
      </c>
      <c r="H185" s="198">
        <v>880</v>
      </c>
      <c r="I185" s="199"/>
      <c r="J185" s="200">
        <f>ROUND(I185*H185,2)</f>
        <v>0</v>
      </c>
      <c r="K185" s="196" t="s">
        <v>144</v>
      </c>
      <c r="L185" s="41"/>
      <c r="M185" s="201" t="s">
        <v>19</v>
      </c>
      <c r="N185" s="202" t="s">
        <v>45</v>
      </c>
      <c r="O185" s="81"/>
      <c r="P185" s="203">
        <f>O185*H185</f>
        <v>0</v>
      </c>
      <c r="Q185" s="203">
        <v>0</v>
      </c>
      <c r="R185" s="203">
        <f>Q185*H185</f>
        <v>0</v>
      </c>
      <c r="S185" s="203">
        <v>0</v>
      </c>
      <c r="T185" s="204">
        <f>S185*H185</f>
        <v>0</v>
      </c>
      <c r="U185" s="35"/>
      <c r="V185" s="35"/>
      <c r="W185" s="35"/>
      <c r="X185" s="35"/>
      <c r="Y185" s="35"/>
      <c r="Z185" s="35"/>
      <c r="AA185" s="35"/>
      <c r="AB185" s="35"/>
      <c r="AC185" s="35"/>
      <c r="AD185" s="35"/>
      <c r="AE185" s="35"/>
      <c r="AR185" s="205" t="s">
        <v>145</v>
      </c>
      <c r="AT185" s="205" t="s">
        <v>140</v>
      </c>
      <c r="AU185" s="205" t="s">
        <v>74</v>
      </c>
      <c r="AY185" s="14" t="s">
        <v>146</v>
      </c>
      <c r="BE185" s="206">
        <f>IF(N185="základní",J185,0)</f>
        <v>0</v>
      </c>
      <c r="BF185" s="206">
        <f>IF(N185="snížená",J185,0)</f>
        <v>0</v>
      </c>
      <c r="BG185" s="206">
        <f>IF(N185="zákl. přenesená",J185,0)</f>
        <v>0</v>
      </c>
      <c r="BH185" s="206">
        <f>IF(N185="sníž. přenesená",J185,0)</f>
        <v>0</v>
      </c>
      <c r="BI185" s="206">
        <f>IF(N185="nulová",J185,0)</f>
        <v>0</v>
      </c>
      <c r="BJ185" s="14" t="s">
        <v>81</v>
      </c>
      <c r="BK185" s="206">
        <f>ROUND(I185*H185,2)</f>
        <v>0</v>
      </c>
      <c r="BL185" s="14" t="s">
        <v>145</v>
      </c>
      <c r="BM185" s="205" t="s">
        <v>821</v>
      </c>
    </row>
    <row r="186" s="2" customFormat="1">
      <c r="A186" s="35"/>
      <c r="B186" s="36"/>
      <c r="C186" s="37"/>
      <c r="D186" s="207" t="s">
        <v>148</v>
      </c>
      <c r="E186" s="37"/>
      <c r="F186" s="208" t="s">
        <v>822</v>
      </c>
      <c r="G186" s="37"/>
      <c r="H186" s="37"/>
      <c r="I186" s="143"/>
      <c r="J186" s="37"/>
      <c r="K186" s="37"/>
      <c r="L186" s="41"/>
      <c r="M186" s="209"/>
      <c r="N186" s="210"/>
      <c r="O186" s="81"/>
      <c r="P186" s="81"/>
      <c r="Q186" s="81"/>
      <c r="R186" s="81"/>
      <c r="S186" s="81"/>
      <c r="T186" s="82"/>
      <c r="U186" s="35"/>
      <c r="V186" s="35"/>
      <c r="W186" s="35"/>
      <c r="X186" s="35"/>
      <c r="Y186" s="35"/>
      <c r="Z186" s="35"/>
      <c r="AA186" s="35"/>
      <c r="AB186" s="35"/>
      <c r="AC186" s="35"/>
      <c r="AD186" s="35"/>
      <c r="AE186" s="35"/>
      <c r="AT186" s="14" t="s">
        <v>148</v>
      </c>
      <c r="AU186" s="14" t="s">
        <v>74</v>
      </c>
    </row>
    <row r="187" s="2" customFormat="1">
      <c r="A187" s="35"/>
      <c r="B187" s="36"/>
      <c r="C187" s="37"/>
      <c r="D187" s="207" t="s">
        <v>150</v>
      </c>
      <c r="E187" s="37"/>
      <c r="F187" s="211" t="s">
        <v>823</v>
      </c>
      <c r="G187" s="37"/>
      <c r="H187" s="37"/>
      <c r="I187" s="143"/>
      <c r="J187" s="37"/>
      <c r="K187" s="37"/>
      <c r="L187" s="41"/>
      <c r="M187" s="209"/>
      <c r="N187" s="210"/>
      <c r="O187" s="81"/>
      <c r="P187" s="81"/>
      <c r="Q187" s="81"/>
      <c r="R187" s="81"/>
      <c r="S187" s="81"/>
      <c r="T187" s="82"/>
      <c r="U187" s="35"/>
      <c r="V187" s="35"/>
      <c r="W187" s="35"/>
      <c r="X187" s="35"/>
      <c r="Y187" s="35"/>
      <c r="Z187" s="35"/>
      <c r="AA187" s="35"/>
      <c r="AB187" s="35"/>
      <c r="AC187" s="35"/>
      <c r="AD187" s="35"/>
      <c r="AE187" s="35"/>
      <c r="AT187" s="14" t="s">
        <v>150</v>
      </c>
      <c r="AU187" s="14" t="s">
        <v>74</v>
      </c>
    </row>
    <row r="188" s="10" customFormat="1">
      <c r="A188" s="10"/>
      <c r="B188" s="212"/>
      <c r="C188" s="213"/>
      <c r="D188" s="207" t="s">
        <v>188</v>
      </c>
      <c r="E188" s="214" t="s">
        <v>19</v>
      </c>
      <c r="F188" s="215" t="s">
        <v>824</v>
      </c>
      <c r="G188" s="213"/>
      <c r="H188" s="216">
        <v>880</v>
      </c>
      <c r="I188" s="217"/>
      <c r="J188" s="213"/>
      <c r="K188" s="213"/>
      <c r="L188" s="218"/>
      <c r="M188" s="219"/>
      <c r="N188" s="220"/>
      <c r="O188" s="220"/>
      <c r="P188" s="220"/>
      <c r="Q188" s="220"/>
      <c r="R188" s="220"/>
      <c r="S188" s="220"/>
      <c r="T188" s="221"/>
      <c r="U188" s="10"/>
      <c r="V188" s="10"/>
      <c r="W188" s="10"/>
      <c r="X188" s="10"/>
      <c r="Y188" s="10"/>
      <c r="Z188" s="10"/>
      <c r="AA188" s="10"/>
      <c r="AB188" s="10"/>
      <c r="AC188" s="10"/>
      <c r="AD188" s="10"/>
      <c r="AE188" s="10"/>
      <c r="AT188" s="222" t="s">
        <v>188</v>
      </c>
      <c r="AU188" s="222" t="s">
        <v>74</v>
      </c>
      <c r="AV188" s="10" t="s">
        <v>83</v>
      </c>
      <c r="AW188" s="10" t="s">
        <v>35</v>
      </c>
      <c r="AX188" s="10" t="s">
        <v>81</v>
      </c>
      <c r="AY188" s="222" t="s">
        <v>146</v>
      </c>
    </row>
    <row r="189" s="2" customFormat="1" ht="21.75" customHeight="1">
      <c r="A189" s="35"/>
      <c r="B189" s="36"/>
      <c r="C189" s="194" t="s">
        <v>327</v>
      </c>
      <c r="D189" s="194" t="s">
        <v>140</v>
      </c>
      <c r="E189" s="195" t="s">
        <v>825</v>
      </c>
      <c r="F189" s="196" t="s">
        <v>826</v>
      </c>
      <c r="G189" s="197" t="s">
        <v>185</v>
      </c>
      <c r="H189" s="198">
        <v>88</v>
      </c>
      <c r="I189" s="199"/>
      <c r="J189" s="200">
        <f>ROUND(I189*H189,2)</f>
        <v>0</v>
      </c>
      <c r="K189" s="196" t="s">
        <v>144</v>
      </c>
      <c r="L189" s="41"/>
      <c r="M189" s="201" t="s">
        <v>19</v>
      </c>
      <c r="N189" s="202" t="s">
        <v>45</v>
      </c>
      <c r="O189" s="81"/>
      <c r="P189" s="203">
        <f>O189*H189</f>
        <v>0</v>
      </c>
      <c r="Q189" s="203">
        <v>0</v>
      </c>
      <c r="R189" s="203">
        <f>Q189*H189</f>
        <v>0</v>
      </c>
      <c r="S189" s="203">
        <v>0</v>
      </c>
      <c r="T189" s="204">
        <f>S189*H189</f>
        <v>0</v>
      </c>
      <c r="U189" s="35"/>
      <c r="V189" s="35"/>
      <c r="W189" s="35"/>
      <c r="X189" s="35"/>
      <c r="Y189" s="35"/>
      <c r="Z189" s="35"/>
      <c r="AA189" s="35"/>
      <c r="AB189" s="35"/>
      <c r="AC189" s="35"/>
      <c r="AD189" s="35"/>
      <c r="AE189" s="35"/>
      <c r="AR189" s="205" t="s">
        <v>145</v>
      </c>
      <c r="AT189" s="205" t="s">
        <v>140</v>
      </c>
      <c r="AU189" s="205" t="s">
        <v>74</v>
      </c>
      <c r="AY189" s="14" t="s">
        <v>146</v>
      </c>
      <c r="BE189" s="206">
        <f>IF(N189="základní",J189,0)</f>
        <v>0</v>
      </c>
      <c r="BF189" s="206">
        <f>IF(N189="snížená",J189,0)</f>
        <v>0</v>
      </c>
      <c r="BG189" s="206">
        <f>IF(N189="zákl. přenesená",J189,0)</f>
        <v>0</v>
      </c>
      <c r="BH189" s="206">
        <f>IF(N189="sníž. přenesená",J189,0)</f>
        <v>0</v>
      </c>
      <c r="BI189" s="206">
        <f>IF(N189="nulová",J189,0)</f>
        <v>0</v>
      </c>
      <c r="BJ189" s="14" t="s">
        <v>81</v>
      </c>
      <c r="BK189" s="206">
        <f>ROUND(I189*H189,2)</f>
        <v>0</v>
      </c>
      <c r="BL189" s="14" t="s">
        <v>145</v>
      </c>
      <c r="BM189" s="205" t="s">
        <v>827</v>
      </c>
    </row>
    <row r="190" s="2" customFormat="1">
      <c r="A190" s="35"/>
      <c r="B190" s="36"/>
      <c r="C190" s="37"/>
      <c r="D190" s="207" t="s">
        <v>148</v>
      </c>
      <c r="E190" s="37"/>
      <c r="F190" s="208" t="s">
        <v>828</v>
      </c>
      <c r="G190" s="37"/>
      <c r="H190" s="37"/>
      <c r="I190" s="143"/>
      <c r="J190" s="37"/>
      <c r="K190" s="37"/>
      <c r="L190" s="41"/>
      <c r="M190" s="209"/>
      <c r="N190" s="210"/>
      <c r="O190" s="81"/>
      <c r="P190" s="81"/>
      <c r="Q190" s="81"/>
      <c r="R190" s="81"/>
      <c r="S190" s="81"/>
      <c r="T190" s="82"/>
      <c r="U190" s="35"/>
      <c r="V190" s="35"/>
      <c r="W190" s="35"/>
      <c r="X190" s="35"/>
      <c r="Y190" s="35"/>
      <c r="Z190" s="35"/>
      <c r="AA190" s="35"/>
      <c r="AB190" s="35"/>
      <c r="AC190" s="35"/>
      <c r="AD190" s="35"/>
      <c r="AE190" s="35"/>
      <c r="AT190" s="14" t="s">
        <v>148</v>
      </c>
      <c r="AU190" s="14" t="s">
        <v>74</v>
      </c>
    </row>
    <row r="191" s="10" customFormat="1">
      <c r="A191" s="10"/>
      <c r="B191" s="212"/>
      <c r="C191" s="213"/>
      <c r="D191" s="207" t="s">
        <v>188</v>
      </c>
      <c r="E191" s="214" t="s">
        <v>19</v>
      </c>
      <c r="F191" s="215" t="s">
        <v>829</v>
      </c>
      <c r="G191" s="213"/>
      <c r="H191" s="216">
        <v>88</v>
      </c>
      <c r="I191" s="217"/>
      <c r="J191" s="213"/>
      <c r="K191" s="213"/>
      <c r="L191" s="218"/>
      <c r="M191" s="219"/>
      <c r="N191" s="220"/>
      <c r="O191" s="220"/>
      <c r="P191" s="220"/>
      <c r="Q191" s="220"/>
      <c r="R191" s="220"/>
      <c r="S191" s="220"/>
      <c r="T191" s="221"/>
      <c r="U191" s="10"/>
      <c r="V191" s="10"/>
      <c r="W191" s="10"/>
      <c r="X191" s="10"/>
      <c r="Y191" s="10"/>
      <c r="Z191" s="10"/>
      <c r="AA191" s="10"/>
      <c r="AB191" s="10"/>
      <c r="AC191" s="10"/>
      <c r="AD191" s="10"/>
      <c r="AE191" s="10"/>
      <c r="AT191" s="222" t="s">
        <v>188</v>
      </c>
      <c r="AU191" s="222" t="s">
        <v>74</v>
      </c>
      <c r="AV191" s="10" t="s">
        <v>83</v>
      </c>
      <c r="AW191" s="10" t="s">
        <v>35</v>
      </c>
      <c r="AX191" s="10" t="s">
        <v>81</v>
      </c>
      <c r="AY191" s="222" t="s">
        <v>146</v>
      </c>
    </row>
    <row r="192" s="2" customFormat="1" ht="21.75" customHeight="1">
      <c r="A192" s="35"/>
      <c r="B192" s="36"/>
      <c r="C192" s="194" t="s">
        <v>332</v>
      </c>
      <c r="D192" s="194" t="s">
        <v>140</v>
      </c>
      <c r="E192" s="195" t="s">
        <v>323</v>
      </c>
      <c r="F192" s="196" t="s">
        <v>324</v>
      </c>
      <c r="G192" s="197" t="s">
        <v>178</v>
      </c>
      <c r="H192" s="198">
        <v>0.95099999999999996</v>
      </c>
      <c r="I192" s="199"/>
      <c r="J192" s="200">
        <f>ROUND(I192*H192,2)</f>
        <v>0</v>
      </c>
      <c r="K192" s="196" t="s">
        <v>144</v>
      </c>
      <c r="L192" s="41"/>
      <c r="M192" s="201" t="s">
        <v>19</v>
      </c>
      <c r="N192" s="202" t="s">
        <v>45</v>
      </c>
      <c r="O192" s="81"/>
      <c r="P192" s="203">
        <f>O192*H192</f>
        <v>0</v>
      </c>
      <c r="Q192" s="203">
        <v>0</v>
      </c>
      <c r="R192" s="203">
        <f>Q192*H192</f>
        <v>0</v>
      </c>
      <c r="S192" s="203">
        <v>0</v>
      </c>
      <c r="T192" s="204">
        <f>S192*H192</f>
        <v>0</v>
      </c>
      <c r="U192" s="35"/>
      <c r="V192" s="35"/>
      <c r="W192" s="35"/>
      <c r="X192" s="35"/>
      <c r="Y192" s="35"/>
      <c r="Z192" s="35"/>
      <c r="AA192" s="35"/>
      <c r="AB192" s="35"/>
      <c r="AC192" s="35"/>
      <c r="AD192" s="35"/>
      <c r="AE192" s="35"/>
      <c r="AR192" s="205" t="s">
        <v>145</v>
      </c>
      <c r="AT192" s="205" t="s">
        <v>140</v>
      </c>
      <c r="AU192" s="205" t="s">
        <v>74</v>
      </c>
      <c r="AY192" s="14" t="s">
        <v>146</v>
      </c>
      <c r="BE192" s="206">
        <f>IF(N192="základní",J192,0)</f>
        <v>0</v>
      </c>
      <c r="BF192" s="206">
        <f>IF(N192="snížená",J192,0)</f>
        <v>0</v>
      </c>
      <c r="BG192" s="206">
        <f>IF(N192="zákl. přenesená",J192,0)</f>
        <v>0</v>
      </c>
      <c r="BH192" s="206">
        <f>IF(N192="sníž. přenesená",J192,0)</f>
        <v>0</v>
      </c>
      <c r="BI192" s="206">
        <f>IF(N192="nulová",J192,0)</f>
        <v>0</v>
      </c>
      <c r="BJ192" s="14" t="s">
        <v>81</v>
      </c>
      <c r="BK192" s="206">
        <f>ROUND(I192*H192,2)</f>
        <v>0</v>
      </c>
      <c r="BL192" s="14" t="s">
        <v>145</v>
      </c>
      <c r="BM192" s="205" t="s">
        <v>830</v>
      </c>
    </row>
    <row r="193" s="2" customFormat="1">
      <c r="A193" s="35"/>
      <c r="B193" s="36"/>
      <c r="C193" s="37"/>
      <c r="D193" s="207" t="s">
        <v>148</v>
      </c>
      <c r="E193" s="37"/>
      <c r="F193" s="208" t="s">
        <v>326</v>
      </c>
      <c r="G193" s="37"/>
      <c r="H193" s="37"/>
      <c r="I193" s="143"/>
      <c r="J193" s="37"/>
      <c r="K193" s="37"/>
      <c r="L193" s="41"/>
      <c r="M193" s="209"/>
      <c r="N193" s="210"/>
      <c r="O193" s="81"/>
      <c r="P193" s="81"/>
      <c r="Q193" s="81"/>
      <c r="R193" s="81"/>
      <c r="S193" s="81"/>
      <c r="T193" s="82"/>
      <c r="U193" s="35"/>
      <c r="V193" s="35"/>
      <c r="W193" s="35"/>
      <c r="X193" s="35"/>
      <c r="Y193" s="35"/>
      <c r="Z193" s="35"/>
      <c r="AA193" s="35"/>
      <c r="AB193" s="35"/>
      <c r="AC193" s="35"/>
      <c r="AD193" s="35"/>
      <c r="AE193" s="35"/>
      <c r="AT193" s="14" t="s">
        <v>148</v>
      </c>
      <c r="AU193" s="14" t="s">
        <v>74</v>
      </c>
    </row>
    <row r="194" s="2" customFormat="1" ht="21.75" customHeight="1">
      <c r="A194" s="35"/>
      <c r="B194" s="36"/>
      <c r="C194" s="234" t="s">
        <v>336</v>
      </c>
      <c r="D194" s="234" t="s">
        <v>328</v>
      </c>
      <c r="E194" s="235" t="s">
        <v>329</v>
      </c>
      <c r="F194" s="236" t="s">
        <v>330</v>
      </c>
      <c r="G194" s="237" t="s">
        <v>166</v>
      </c>
      <c r="H194" s="238">
        <v>1485.2919999999999</v>
      </c>
      <c r="I194" s="239"/>
      <c r="J194" s="240">
        <f>ROUND(I194*H194,2)</f>
        <v>0</v>
      </c>
      <c r="K194" s="236" t="s">
        <v>144</v>
      </c>
      <c r="L194" s="241"/>
      <c r="M194" s="242" t="s">
        <v>19</v>
      </c>
      <c r="N194" s="243" t="s">
        <v>45</v>
      </c>
      <c r="O194" s="81"/>
      <c r="P194" s="203">
        <f>O194*H194</f>
        <v>0</v>
      </c>
      <c r="Q194" s="203">
        <v>1</v>
      </c>
      <c r="R194" s="203">
        <f>Q194*H194</f>
        <v>1485.2919999999999</v>
      </c>
      <c r="S194" s="203">
        <v>0</v>
      </c>
      <c r="T194" s="204">
        <f>S194*H194</f>
        <v>0</v>
      </c>
      <c r="U194" s="35"/>
      <c r="V194" s="35"/>
      <c r="W194" s="35"/>
      <c r="X194" s="35"/>
      <c r="Y194" s="35"/>
      <c r="Z194" s="35"/>
      <c r="AA194" s="35"/>
      <c r="AB194" s="35"/>
      <c r="AC194" s="35"/>
      <c r="AD194" s="35"/>
      <c r="AE194" s="35"/>
      <c r="AR194" s="205" t="s">
        <v>167</v>
      </c>
      <c r="AT194" s="205" t="s">
        <v>328</v>
      </c>
      <c r="AU194" s="205" t="s">
        <v>74</v>
      </c>
      <c r="AY194" s="14" t="s">
        <v>146</v>
      </c>
      <c r="BE194" s="206">
        <f>IF(N194="základní",J194,0)</f>
        <v>0</v>
      </c>
      <c r="BF194" s="206">
        <f>IF(N194="snížená",J194,0)</f>
        <v>0</v>
      </c>
      <c r="BG194" s="206">
        <f>IF(N194="zákl. přenesená",J194,0)</f>
        <v>0</v>
      </c>
      <c r="BH194" s="206">
        <f>IF(N194="sníž. přenesená",J194,0)</f>
        <v>0</v>
      </c>
      <c r="BI194" s="206">
        <f>IF(N194="nulová",J194,0)</f>
        <v>0</v>
      </c>
      <c r="BJ194" s="14" t="s">
        <v>81</v>
      </c>
      <c r="BK194" s="206">
        <f>ROUND(I194*H194,2)</f>
        <v>0</v>
      </c>
      <c r="BL194" s="14" t="s">
        <v>167</v>
      </c>
      <c r="BM194" s="205" t="s">
        <v>831</v>
      </c>
    </row>
    <row r="195" s="2" customFormat="1">
      <c r="A195" s="35"/>
      <c r="B195" s="36"/>
      <c r="C195" s="37"/>
      <c r="D195" s="207" t="s">
        <v>148</v>
      </c>
      <c r="E195" s="37"/>
      <c r="F195" s="208" t="s">
        <v>330</v>
      </c>
      <c r="G195" s="37"/>
      <c r="H195" s="37"/>
      <c r="I195" s="143"/>
      <c r="J195" s="37"/>
      <c r="K195" s="37"/>
      <c r="L195" s="41"/>
      <c r="M195" s="209"/>
      <c r="N195" s="210"/>
      <c r="O195" s="81"/>
      <c r="P195" s="81"/>
      <c r="Q195" s="81"/>
      <c r="R195" s="81"/>
      <c r="S195" s="81"/>
      <c r="T195" s="82"/>
      <c r="U195" s="35"/>
      <c r="V195" s="35"/>
      <c r="W195" s="35"/>
      <c r="X195" s="35"/>
      <c r="Y195" s="35"/>
      <c r="Z195" s="35"/>
      <c r="AA195" s="35"/>
      <c r="AB195" s="35"/>
      <c r="AC195" s="35"/>
      <c r="AD195" s="35"/>
      <c r="AE195" s="35"/>
      <c r="AT195" s="14" t="s">
        <v>148</v>
      </c>
      <c r="AU195" s="14" t="s">
        <v>74</v>
      </c>
    </row>
    <row r="196" s="2" customFormat="1" ht="21.75" customHeight="1">
      <c r="A196" s="35"/>
      <c r="B196" s="36"/>
      <c r="C196" s="234" t="s">
        <v>340</v>
      </c>
      <c r="D196" s="234" t="s">
        <v>328</v>
      </c>
      <c r="E196" s="235" t="s">
        <v>333</v>
      </c>
      <c r="F196" s="236" t="s">
        <v>334</v>
      </c>
      <c r="G196" s="237" t="s">
        <v>166</v>
      </c>
      <c r="H196" s="238">
        <v>2.8799999999999999</v>
      </c>
      <c r="I196" s="239"/>
      <c r="J196" s="240">
        <f>ROUND(I196*H196,2)</f>
        <v>0</v>
      </c>
      <c r="K196" s="236" t="s">
        <v>144</v>
      </c>
      <c r="L196" s="241"/>
      <c r="M196" s="242" t="s">
        <v>19</v>
      </c>
      <c r="N196" s="243" t="s">
        <v>45</v>
      </c>
      <c r="O196" s="81"/>
      <c r="P196" s="203">
        <f>O196*H196</f>
        <v>0</v>
      </c>
      <c r="Q196" s="203">
        <v>1</v>
      </c>
      <c r="R196" s="203">
        <f>Q196*H196</f>
        <v>2.8799999999999999</v>
      </c>
      <c r="S196" s="203">
        <v>0</v>
      </c>
      <c r="T196" s="204">
        <f>S196*H196</f>
        <v>0</v>
      </c>
      <c r="U196" s="35"/>
      <c r="V196" s="35"/>
      <c r="W196" s="35"/>
      <c r="X196" s="35"/>
      <c r="Y196" s="35"/>
      <c r="Z196" s="35"/>
      <c r="AA196" s="35"/>
      <c r="AB196" s="35"/>
      <c r="AC196" s="35"/>
      <c r="AD196" s="35"/>
      <c r="AE196" s="35"/>
      <c r="AR196" s="205" t="s">
        <v>167</v>
      </c>
      <c r="AT196" s="205" t="s">
        <v>328</v>
      </c>
      <c r="AU196" s="205" t="s">
        <v>74</v>
      </c>
      <c r="AY196" s="14" t="s">
        <v>146</v>
      </c>
      <c r="BE196" s="206">
        <f>IF(N196="základní",J196,0)</f>
        <v>0</v>
      </c>
      <c r="BF196" s="206">
        <f>IF(N196="snížená",J196,0)</f>
        <v>0</v>
      </c>
      <c r="BG196" s="206">
        <f>IF(N196="zákl. přenesená",J196,0)</f>
        <v>0</v>
      </c>
      <c r="BH196" s="206">
        <f>IF(N196="sníž. přenesená",J196,0)</f>
        <v>0</v>
      </c>
      <c r="BI196" s="206">
        <f>IF(N196="nulová",J196,0)</f>
        <v>0</v>
      </c>
      <c r="BJ196" s="14" t="s">
        <v>81</v>
      </c>
      <c r="BK196" s="206">
        <f>ROUND(I196*H196,2)</f>
        <v>0</v>
      </c>
      <c r="BL196" s="14" t="s">
        <v>167</v>
      </c>
      <c r="BM196" s="205" t="s">
        <v>832</v>
      </c>
    </row>
    <row r="197" s="2" customFormat="1">
      <c r="A197" s="35"/>
      <c r="B197" s="36"/>
      <c r="C197" s="37"/>
      <c r="D197" s="207" t="s">
        <v>148</v>
      </c>
      <c r="E197" s="37"/>
      <c r="F197" s="208" t="s">
        <v>334</v>
      </c>
      <c r="G197" s="37"/>
      <c r="H197" s="37"/>
      <c r="I197" s="143"/>
      <c r="J197" s="37"/>
      <c r="K197" s="37"/>
      <c r="L197" s="41"/>
      <c r="M197" s="209"/>
      <c r="N197" s="210"/>
      <c r="O197" s="81"/>
      <c r="P197" s="81"/>
      <c r="Q197" s="81"/>
      <c r="R197" s="81"/>
      <c r="S197" s="81"/>
      <c r="T197" s="82"/>
      <c r="U197" s="35"/>
      <c r="V197" s="35"/>
      <c r="W197" s="35"/>
      <c r="X197" s="35"/>
      <c r="Y197" s="35"/>
      <c r="Z197" s="35"/>
      <c r="AA197" s="35"/>
      <c r="AB197" s="35"/>
      <c r="AC197" s="35"/>
      <c r="AD197" s="35"/>
      <c r="AE197" s="35"/>
      <c r="AT197" s="14" t="s">
        <v>148</v>
      </c>
      <c r="AU197" s="14" t="s">
        <v>74</v>
      </c>
    </row>
    <row r="198" s="2" customFormat="1" ht="21.75" customHeight="1">
      <c r="A198" s="35"/>
      <c r="B198" s="36"/>
      <c r="C198" s="234" t="s">
        <v>344</v>
      </c>
      <c r="D198" s="234" t="s">
        <v>328</v>
      </c>
      <c r="E198" s="235" t="s">
        <v>365</v>
      </c>
      <c r="F198" s="236" t="s">
        <v>366</v>
      </c>
      <c r="G198" s="237" t="s">
        <v>143</v>
      </c>
      <c r="H198" s="238">
        <v>24</v>
      </c>
      <c r="I198" s="239"/>
      <c r="J198" s="240">
        <f>ROUND(I198*H198,2)</f>
        <v>0</v>
      </c>
      <c r="K198" s="236" t="s">
        <v>144</v>
      </c>
      <c r="L198" s="241"/>
      <c r="M198" s="242" t="s">
        <v>19</v>
      </c>
      <c r="N198" s="243" t="s">
        <v>45</v>
      </c>
      <c r="O198" s="81"/>
      <c r="P198" s="203">
        <f>O198*H198</f>
        <v>0</v>
      </c>
      <c r="Q198" s="203">
        <v>0</v>
      </c>
      <c r="R198" s="203">
        <f>Q198*H198</f>
        <v>0</v>
      </c>
      <c r="S198" s="203">
        <v>0</v>
      </c>
      <c r="T198" s="204">
        <f>S198*H198</f>
        <v>0</v>
      </c>
      <c r="U198" s="35"/>
      <c r="V198" s="35"/>
      <c r="W198" s="35"/>
      <c r="X198" s="35"/>
      <c r="Y198" s="35"/>
      <c r="Z198" s="35"/>
      <c r="AA198" s="35"/>
      <c r="AB198" s="35"/>
      <c r="AC198" s="35"/>
      <c r="AD198" s="35"/>
      <c r="AE198" s="35"/>
      <c r="AR198" s="205" t="s">
        <v>167</v>
      </c>
      <c r="AT198" s="205" t="s">
        <v>328</v>
      </c>
      <c r="AU198" s="205" t="s">
        <v>74</v>
      </c>
      <c r="AY198" s="14" t="s">
        <v>146</v>
      </c>
      <c r="BE198" s="206">
        <f>IF(N198="základní",J198,0)</f>
        <v>0</v>
      </c>
      <c r="BF198" s="206">
        <f>IF(N198="snížená",J198,0)</f>
        <v>0</v>
      </c>
      <c r="BG198" s="206">
        <f>IF(N198="zákl. přenesená",J198,0)</f>
        <v>0</v>
      </c>
      <c r="BH198" s="206">
        <f>IF(N198="sníž. přenesená",J198,0)</f>
        <v>0</v>
      </c>
      <c r="BI198" s="206">
        <f>IF(N198="nulová",J198,0)</f>
        <v>0</v>
      </c>
      <c r="BJ198" s="14" t="s">
        <v>81</v>
      </c>
      <c r="BK198" s="206">
        <f>ROUND(I198*H198,2)</f>
        <v>0</v>
      </c>
      <c r="BL198" s="14" t="s">
        <v>167</v>
      </c>
      <c r="BM198" s="205" t="s">
        <v>833</v>
      </c>
    </row>
    <row r="199" s="2" customFormat="1">
      <c r="A199" s="35"/>
      <c r="B199" s="36"/>
      <c r="C199" s="37"/>
      <c r="D199" s="207" t="s">
        <v>148</v>
      </c>
      <c r="E199" s="37"/>
      <c r="F199" s="208" t="s">
        <v>366</v>
      </c>
      <c r="G199" s="37"/>
      <c r="H199" s="37"/>
      <c r="I199" s="143"/>
      <c r="J199" s="37"/>
      <c r="K199" s="37"/>
      <c r="L199" s="41"/>
      <c r="M199" s="244"/>
      <c r="N199" s="245"/>
      <c r="O199" s="246"/>
      <c r="P199" s="246"/>
      <c r="Q199" s="246"/>
      <c r="R199" s="246"/>
      <c r="S199" s="246"/>
      <c r="T199" s="247"/>
      <c r="U199" s="35"/>
      <c r="V199" s="35"/>
      <c r="W199" s="35"/>
      <c r="X199" s="35"/>
      <c r="Y199" s="35"/>
      <c r="Z199" s="35"/>
      <c r="AA199" s="35"/>
      <c r="AB199" s="35"/>
      <c r="AC199" s="35"/>
      <c r="AD199" s="35"/>
      <c r="AE199" s="35"/>
      <c r="AT199" s="14" t="s">
        <v>148</v>
      </c>
      <c r="AU199" s="14" t="s">
        <v>74</v>
      </c>
    </row>
    <row r="200" s="2" customFormat="1" ht="6.96" customHeight="1">
      <c r="A200" s="35"/>
      <c r="B200" s="56"/>
      <c r="C200" s="57"/>
      <c r="D200" s="57"/>
      <c r="E200" s="57"/>
      <c r="F200" s="57"/>
      <c r="G200" s="57"/>
      <c r="H200" s="57"/>
      <c r="I200" s="172"/>
      <c r="J200" s="57"/>
      <c r="K200" s="57"/>
      <c r="L200" s="41"/>
      <c r="M200" s="35"/>
      <c r="O200" s="35"/>
      <c r="P200" s="35"/>
      <c r="Q200" s="35"/>
      <c r="R200" s="35"/>
      <c r="S200" s="35"/>
      <c r="T200" s="35"/>
      <c r="U200" s="35"/>
      <c r="V200" s="35"/>
      <c r="W200" s="35"/>
      <c r="X200" s="35"/>
      <c r="Y200" s="35"/>
      <c r="Z200" s="35"/>
      <c r="AA200" s="35"/>
      <c r="AB200" s="35"/>
      <c r="AC200" s="35"/>
      <c r="AD200" s="35"/>
      <c r="AE200" s="35"/>
    </row>
  </sheetData>
  <sheetProtection sheet="1" autoFilter="0" formatColumns="0" formatRows="0" objects="1" scenarios="1" spinCount="100000" saltValue="4G+KWvs8nPsdPJJsa8UZqzGvFgb9rsjc5nZdR/BJwlDk7j3g3xtiM0vO3VvjJpYCK+ur7YYIILVlVTWIE3SuBA==" hashValue="aPLfKClylJr4oOfaXkcV+Xx7dNFkkVea1gSbtGRDsKYkG8PxZLH1YoYq7mI6h+Hownm/WnVCoVbDulw3Gt9JoQ==" algorithmName="SHA-512" password="CC35"/>
  <autoFilter ref="C84:K199"/>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111</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118</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16.5" customHeight="1">
      <c r="B7" s="17"/>
      <c r="E7" s="142" t="str">
        <f>'Rekapitulace stavby'!K6</f>
        <v>Oprava trati v úseku Štědrá - Toužim, Otročín - Bečov</v>
      </c>
      <c r="F7" s="141"/>
      <c r="G7" s="141"/>
      <c r="H7" s="141"/>
      <c r="I7" s="135"/>
      <c r="L7" s="17"/>
    </row>
    <row r="8" hidden="1" s="1" customFormat="1" ht="12" customHeight="1">
      <c r="B8" s="17"/>
      <c r="D8" s="141" t="s">
        <v>119</v>
      </c>
      <c r="I8" s="135"/>
      <c r="L8" s="17"/>
    </row>
    <row r="9" hidden="1" s="2" customFormat="1" ht="16.5" customHeight="1">
      <c r="A9" s="35"/>
      <c r="B9" s="41"/>
      <c r="C9" s="35"/>
      <c r="D9" s="35"/>
      <c r="E9" s="142" t="s">
        <v>733</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121</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834</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12. 3. 2020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37</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38</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39</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40</v>
      </c>
      <c r="E32" s="35"/>
      <c r="F32" s="35"/>
      <c r="G32" s="35"/>
      <c r="H32" s="35"/>
      <c r="I32" s="143"/>
      <c r="J32" s="156">
        <f>ROUND(J85,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42</v>
      </c>
      <c r="G34" s="35"/>
      <c r="H34" s="35"/>
      <c r="I34" s="158" t="s">
        <v>41</v>
      </c>
      <c r="J34" s="157" t="s">
        <v>43</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44</v>
      </c>
      <c r="E35" s="141" t="s">
        <v>45</v>
      </c>
      <c r="F35" s="160">
        <f>ROUND((SUM(BE85:BE103)),  2)</f>
        <v>0</v>
      </c>
      <c r="G35" s="35"/>
      <c r="H35" s="35"/>
      <c r="I35" s="161">
        <v>0.20999999999999999</v>
      </c>
      <c r="J35" s="160">
        <f>ROUND(((SUM(BE85:BE103))*I35),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46</v>
      </c>
      <c r="F36" s="160">
        <f>ROUND((SUM(BF85:BF103)),  2)</f>
        <v>0</v>
      </c>
      <c r="G36" s="35"/>
      <c r="H36" s="35"/>
      <c r="I36" s="161">
        <v>0.14999999999999999</v>
      </c>
      <c r="J36" s="160">
        <f>ROUND(((SUM(BF85:BF103))*I36),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47</v>
      </c>
      <c r="F37" s="160">
        <f>ROUND((SUM(BG85:BG103)),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48</v>
      </c>
      <c r="F38" s="160">
        <f>ROUND((SUM(BH85:BH103)),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49</v>
      </c>
      <c r="F39" s="160">
        <f>ROUND((SUM(BI85:BI103)),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50</v>
      </c>
      <c r="E41" s="164"/>
      <c r="F41" s="164"/>
      <c r="G41" s="165" t="s">
        <v>51</v>
      </c>
      <c r="H41" s="166" t="s">
        <v>52</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123</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16.5" customHeight="1">
      <c r="A50" s="35"/>
      <c r="B50" s="36"/>
      <c r="C50" s="37"/>
      <c r="D50" s="37"/>
      <c r="E50" s="176" t="str">
        <f>E7</f>
        <v>Oprava trati v úseku Štědrá - Toužim, Otročín - Bečov</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119</v>
      </c>
      <c r="D51" s="19"/>
      <c r="E51" s="19"/>
      <c r="F51" s="19"/>
      <c r="G51" s="19"/>
      <c r="H51" s="19"/>
      <c r="I51" s="135"/>
      <c r="J51" s="19"/>
      <c r="K51" s="19"/>
      <c r="L51" s="17"/>
    </row>
    <row r="52" hidden="1" s="2" customFormat="1" ht="16.5" customHeight="1">
      <c r="A52" s="35"/>
      <c r="B52" s="36"/>
      <c r="C52" s="37"/>
      <c r="D52" s="37"/>
      <c r="E52" s="176" t="s">
        <v>733</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121</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A.3.2 - Materiál zajištěný objednatelem - NEOCEŇOVAT</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Štědrá - Toužim, Otročín - Bečov n. T.</v>
      </c>
      <c r="G56" s="37"/>
      <c r="H56" s="37"/>
      <c r="I56" s="146" t="s">
        <v>23</v>
      </c>
      <c r="J56" s="69" t="str">
        <f>IF(J14="","",J14)</f>
        <v>12. 3. 2020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Správa železnic, s.o.; OŘ ÚNL - ST K. Vary</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Monika Roztočilová</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124</v>
      </c>
      <c r="D61" s="178"/>
      <c r="E61" s="178"/>
      <c r="F61" s="178"/>
      <c r="G61" s="178"/>
      <c r="H61" s="178"/>
      <c r="I61" s="179"/>
      <c r="J61" s="180" t="s">
        <v>125</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72</v>
      </c>
      <c r="D63" s="37"/>
      <c r="E63" s="37"/>
      <c r="F63" s="37"/>
      <c r="G63" s="37"/>
      <c r="H63" s="37"/>
      <c r="I63" s="143"/>
      <c r="J63" s="99">
        <f>J85</f>
        <v>0</v>
      </c>
      <c r="K63" s="37"/>
      <c r="L63" s="144"/>
      <c r="S63" s="35"/>
      <c r="T63" s="35"/>
      <c r="U63" s="35"/>
      <c r="V63" s="35"/>
      <c r="W63" s="35"/>
      <c r="X63" s="35"/>
      <c r="Y63" s="35"/>
      <c r="Z63" s="35"/>
      <c r="AA63" s="35"/>
      <c r="AB63" s="35"/>
      <c r="AC63" s="35"/>
      <c r="AD63" s="35"/>
      <c r="AE63" s="35"/>
      <c r="AU63" s="14" t="s">
        <v>126</v>
      </c>
    </row>
    <row r="64" hidden="1" s="2" customFormat="1" ht="21.84" customHeight="1">
      <c r="A64" s="35"/>
      <c r="B64" s="36"/>
      <c r="C64" s="37"/>
      <c r="D64" s="37"/>
      <c r="E64" s="37"/>
      <c r="F64" s="37"/>
      <c r="G64" s="37"/>
      <c r="H64" s="37"/>
      <c r="I64" s="143"/>
      <c r="J64" s="37"/>
      <c r="K64" s="37"/>
      <c r="L64" s="144"/>
      <c r="S64" s="35"/>
      <c r="T64" s="35"/>
      <c r="U64" s="35"/>
      <c r="V64" s="35"/>
      <c r="W64" s="35"/>
      <c r="X64" s="35"/>
      <c r="Y64" s="35"/>
      <c r="Z64" s="35"/>
      <c r="AA64" s="35"/>
      <c r="AB64" s="35"/>
      <c r="AC64" s="35"/>
      <c r="AD64" s="35"/>
      <c r="AE64" s="35"/>
    </row>
    <row r="65" hidden="1" s="2" customFormat="1" ht="6.96" customHeight="1">
      <c r="A65" s="35"/>
      <c r="B65" s="56"/>
      <c r="C65" s="57"/>
      <c r="D65" s="57"/>
      <c r="E65" s="57"/>
      <c r="F65" s="57"/>
      <c r="G65" s="57"/>
      <c r="H65" s="57"/>
      <c r="I65" s="172"/>
      <c r="J65" s="57"/>
      <c r="K65" s="57"/>
      <c r="L65" s="144"/>
      <c r="S65" s="35"/>
      <c r="T65" s="35"/>
      <c r="U65" s="35"/>
      <c r="V65" s="35"/>
      <c r="W65" s="35"/>
      <c r="X65" s="35"/>
      <c r="Y65" s="35"/>
      <c r="Z65" s="35"/>
      <c r="AA65" s="35"/>
      <c r="AB65" s="35"/>
      <c r="AC65" s="35"/>
      <c r="AD65" s="35"/>
      <c r="AE65" s="35"/>
    </row>
    <row r="66" hidden="1"/>
    <row r="67" hidden="1"/>
    <row r="68" hidden="1"/>
    <row r="69" s="2" customFormat="1" ht="6.96" customHeight="1">
      <c r="A69" s="35"/>
      <c r="B69" s="58"/>
      <c r="C69" s="59"/>
      <c r="D69" s="59"/>
      <c r="E69" s="59"/>
      <c r="F69" s="59"/>
      <c r="G69" s="59"/>
      <c r="H69" s="59"/>
      <c r="I69" s="175"/>
      <c r="J69" s="59"/>
      <c r="K69" s="59"/>
      <c r="L69" s="144"/>
      <c r="S69" s="35"/>
      <c r="T69" s="35"/>
      <c r="U69" s="35"/>
      <c r="V69" s="35"/>
      <c r="W69" s="35"/>
      <c r="X69" s="35"/>
      <c r="Y69" s="35"/>
      <c r="Z69" s="35"/>
      <c r="AA69" s="35"/>
      <c r="AB69" s="35"/>
      <c r="AC69" s="35"/>
      <c r="AD69" s="35"/>
      <c r="AE69" s="35"/>
    </row>
    <row r="70" s="2" customFormat="1" ht="24.96" customHeight="1">
      <c r="A70" s="35"/>
      <c r="B70" s="36"/>
      <c r="C70" s="20" t="s">
        <v>127</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16.5" customHeight="1">
      <c r="A73" s="35"/>
      <c r="B73" s="36"/>
      <c r="C73" s="37"/>
      <c r="D73" s="37"/>
      <c r="E73" s="176" t="str">
        <f>E7</f>
        <v>Oprava trati v úseku Štědrá - Toužim, Otročín - Bečov</v>
      </c>
      <c r="F73" s="29"/>
      <c r="G73" s="29"/>
      <c r="H73" s="29"/>
      <c r="I73" s="143"/>
      <c r="J73" s="37"/>
      <c r="K73" s="37"/>
      <c r="L73" s="144"/>
      <c r="S73" s="35"/>
      <c r="T73" s="35"/>
      <c r="U73" s="35"/>
      <c r="V73" s="35"/>
      <c r="W73" s="35"/>
      <c r="X73" s="35"/>
      <c r="Y73" s="35"/>
      <c r="Z73" s="35"/>
      <c r="AA73" s="35"/>
      <c r="AB73" s="35"/>
      <c r="AC73" s="35"/>
      <c r="AD73" s="35"/>
      <c r="AE73" s="35"/>
    </row>
    <row r="74" s="1" customFormat="1" ht="12" customHeight="1">
      <c r="B74" s="18"/>
      <c r="C74" s="29" t="s">
        <v>119</v>
      </c>
      <c r="D74" s="19"/>
      <c r="E74" s="19"/>
      <c r="F74" s="19"/>
      <c r="G74" s="19"/>
      <c r="H74" s="19"/>
      <c r="I74" s="135"/>
      <c r="J74" s="19"/>
      <c r="K74" s="19"/>
      <c r="L74" s="17"/>
    </row>
    <row r="75" s="2" customFormat="1" ht="16.5" customHeight="1">
      <c r="A75" s="35"/>
      <c r="B75" s="36"/>
      <c r="C75" s="37"/>
      <c r="D75" s="37"/>
      <c r="E75" s="176" t="s">
        <v>733</v>
      </c>
      <c r="F75" s="37"/>
      <c r="G75" s="37"/>
      <c r="H75" s="37"/>
      <c r="I75" s="143"/>
      <c r="J75" s="37"/>
      <c r="K75" s="37"/>
      <c r="L75" s="144"/>
      <c r="S75" s="35"/>
      <c r="T75" s="35"/>
      <c r="U75" s="35"/>
      <c r="V75" s="35"/>
      <c r="W75" s="35"/>
      <c r="X75" s="35"/>
      <c r="Y75" s="35"/>
      <c r="Z75" s="35"/>
      <c r="AA75" s="35"/>
      <c r="AB75" s="35"/>
      <c r="AC75" s="35"/>
      <c r="AD75" s="35"/>
      <c r="AE75" s="35"/>
    </row>
    <row r="76" s="2" customFormat="1" ht="12" customHeight="1">
      <c r="A76" s="35"/>
      <c r="B76" s="36"/>
      <c r="C76" s="29" t="s">
        <v>121</v>
      </c>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16.5" customHeight="1">
      <c r="A77" s="35"/>
      <c r="B77" s="36"/>
      <c r="C77" s="37"/>
      <c r="D77" s="37"/>
      <c r="E77" s="66" t="str">
        <f>E11</f>
        <v>A.3.2 - Materiál zajištěný objednatelem - NEOCEŇOVAT</v>
      </c>
      <c r="F77" s="37"/>
      <c r="G77" s="37"/>
      <c r="H77" s="37"/>
      <c r="I77" s="143"/>
      <c r="J77" s="37"/>
      <c r="K77" s="37"/>
      <c r="L77" s="144"/>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143"/>
      <c r="J78" s="37"/>
      <c r="K78" s="37"/>
      <c r="L78" s="144"/>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Štědrá - Toužim, Otročín - Bečov n. T.</v>
      </c>
      <c r="G79" s="37"/>
      <c r="H79" s="37"/>
      <c r="I79" s="146" t="s">
        <v>23</v>
      </c>
      <c r="J79" s="69" t="str">
        <f>IF(J14="","",J14)</f>
        <v>12. 3. 2020</v>
      </c>
      <c r="K79" s="37"/>
      <c r="L79" s="14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OŘ ÚNL - ST K. Vary</v>
      </c>
      <c r="G81" s="37"/>
      <c r="H81" s="37"/>
      <c r="I81" s="146" t="s">
        <v>33</v>
      </c>
      <c r="J81" s="33" t="str">
        <f>E23</f>
        <v xml:space="preserve"> </v>
      </c>
      <c r="K81" s="37"/>
      <c r="L81" s="144"/>
      <c r="S81" s="35"/>
      <c r="T81" s="35"/>
      <c r="U81" s="35"/>
      <c r="V81" s="35"/>
      <c r="W81" s="35"/>
      <c r="X81" s="35"/>
      <c r="Y81" s="35"/>
      <c r="Z81" s="35"/>
      <c r="AA81" s="35"/>
      <c r="AB81" s="35"/>
      <c r="AC81" s="35"/>
      <c r="AD81" s="35"/>
      <c r="AE81" s="35"/>
    </row>
    <row r="82" s="2" customFormat="1" ht="15.15" customHeight="1">
      <c r="A82" s="35"/>
      <c r="B82" s="36"/>
      <c r="C82" s="29" t="s">
        <v>31</v>
      </c>
      <c r="D82" s="37"/>
      <c r="E82" s="37"/>
      <c r="F82" s="24" t="str">
        <f>IF(E20="","",E20)</f>
        <v>Vyplň údaj</v>
      </c>
      <c r="G82" s="37"/>
      <c r="H82" s="37"/>
      <c r="I82" s="146" t="s">
        <v>36</v>
      </c>
      <c r="J82" s="33" t="str">
        <f>E26</f>
        <v>Monika Roztočilová</v>
      </c>
      <c r="K82" s="37"/>
      <c r="L82" s="144"/>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143"/>
      <c r="J83" s="37"/>
      <c r="K83" s="37"/>
      <c r="L83" s="144"/>
      <c r="S83" s="35"/>
      <c r="T83" s="35"/>
      <c r="U83" s="35"/>
      <c r="V83" s="35"/>
      <c r="W83" s="35"/>
      <c r="X83" s="35"/>
      <c r="Y83" s="35"/>
      <c r="Z83" s="35"/>
      <c r="AA83" s="35"/>
      <c r="AB83" s="35"/>
      <c r="AC83" s="35"/>
      <c r="AD83" s="35"/>
      <c r="AE83" s="35"/>
    </row>
    <row r="84" s="9" customFormat="1" ht="29.28" customHeight="1">
      <c r="A84" s="182"/>
      <c r="B84" s="183"/>
      <c r="C84" s="184" t="s">
        <v>128</v>
      </c>
      <c r="D84" s="185" t="s">
        <v>59</v>
      </c>
      <c r="E84" s="185" t="s">
        <v>55</v>
      </c>
      <c r="F84" s="185" t="s">
        <v>56</v>
      </c>
      <c r="G84" s="185" t="s">
        <v>129</v>
      </c>
      <c r="H84" s="185" t="s">
        <v>130</v>
      </c>
      <c r="I84" s="186" t="s">
        <v>131</v>
      </c>
      <c r="J84" s="185" t="s">
        <v>125</v>
      </c>
      <c r="K84" s="187" t="s">
        <v>132</v>
      </c>
      <c r="L84" s="188"/>
      <c r="M84" s="89" t="s">
        <v>19</v>
      </c>
      <c r="N84" s="90" t="s">
        <v>44</v>
      </c>
      <c r="O84" s="90" t="s">
        <v>133</v>
      </c>
      <c r="P84" s="90" t="s">
        <v>134</v>
      </c>
      <c r="Q84" s="90" t="s">
        <v>135</v>
      </c>
      <c r="R84" s="90" t="s">
        <v>136</v>
      </c>
      <c r="S84" s="90" t="s">
        <v>137</v>
      </c>
      <c r="T84" s="91" t="s">
        <v>138</v>
      </c>
      <c r="U84" s="182"/>
      <c r="V84" s="182"/>
      <c r="W84" s="182"/>
      <c r="X84" s="182"/>
      <c r="Y84" s="182"/>
      <c r="Z84" s="182"/>
      <c r="AA84" s="182"/>
      <c r="AB84" s="182"/>
      <c r="AC84" s="182"/>
      <c r="AD84" s="182"/>
      <c r="AE84" s="182"/>
    </row>
    <row r="85" s="2" customFormat="1" ht="22.8" customHeight="1">
      <c r="A85" s="35"/>
      <c r="B85" s="36"/>
      <c r="C85" s="96" t="s">
        <v>139</v>
      </c>
      <c r="D85" s="37"/>
      <c r="E85" s="37"/>
      <c r="F85" s="37"/>
      <c r="G85" s="37"/>
      <c r="H85" s="37"/>
      <c r="I85" s="143"/>
      <c r="J85" s="189">
        <f>BK85</f>
        <v>0</v>
      </c>
      <c r="K85" s="37"/>
      <c r="L85" s="41"/>
      <c r="M85" s="92"/>
      <c r="N85" s="190"/>
      <c r="O85" s="93"/>
      <c r="P85" s="191">
        <f>SUM(P86:P103)</f>
        <v>0</v>
      </c>
      <c r="Q85" s="93"/>
      <c r="R85" s="191">
        <f>SUM(R86:R103)</f>
        <v>3.7017600000000002</v>
      </c>
      <c r="S85" s="93"/>
      <c r="T85" s="192">
        <f>SUM(T86:T103)</f>
        <v>0</v>
      </c>
      <c r="U85" s="35"/>
      <c r="V85" s="35"/>
      <c r="W85" s="35"/>
      <c r="X85" s="35"/>
      <c r="Y85" s="35"/>
      <c r="Z85" s="35"/>
      <c r="AA85" s="35"/>
      <c r="AB85" s="35"/>
      <c r="AC85" s="35"/>
      <c r="AD85" s="35"/>
      <c r="AE85" s="35"/>
      <c r="AT85" s="14" t="s">
        <v>73</v>
      </c>
      <c r="AU85" s="14" t="s">
        <v>126</v>
      </c>
      <c r="BK85" s="193">
        <f>SUM(BK86:BK103)</f>
        <v>0</v>
      </c>
    </row>
    <row r="86" s="2" customFormat="1" ht="21.75" customHeight="1">
      <c r="A86" s="35"/>
      <c r="B86" s="36"/>
      <c r="C86" s="234" t="s">
        <v>81</v>
      </c>
      <c r="D86" s="234" t="s">
        <v>328</v>
      </c>
      <c r="E86" s="235" t="s">
        <v>639</v>
      </c>
      <c r="F86" s="236" t="s">
        <v>640</v>
      </c>
      <c r="G86" s="237" t="s">
        <v>143</v>
      </c>
      <c r="H86" s="238">
        <v>1446</v>
      </c>
      <c r="I86" s="239"/>
      <c r="J86" s="240">
        <f>ROUND(I86*H86,2)</f>
        <v>0</v>
      </c>
      <c r="K86" s="236" t="s">
        <v>144</v>
      </c>
      <c r="L86" s="241"/>
      <c r="M86" s="242" t="s">
        <v>19</v>
      </c>
      <c r="N86" s="243" t="s">
        <v>45</v>
      </c>
      <c r="O86" s="81"/>
      <c r="P86" s="203">
        <f>O86*H86</f>
        <v>0</v>
      </c>
      <c r="Q86" s="203">
        <v>0</v>
      </c>
      <c r="R86" s="203">
        <f>Q86*H86</f>
        <v>0</v>
      </c>
      <c r="S86" s="203">
        <v>0</v>
      </c>
      <c r="T86" s="204">
        <f>S86*H86</f>
        <v>0</v>
      </c>
      <c r="U86" s="35"/>
      <c r="V86" s="35"/>
      <c r="W86" s="35"/>
      <c r="X86" s="35"/>
      <c r="Y86" s="35"/>
      <c r="Z86" s="35"/>
      <c r="AA86" s="35"/>
      <c r="AB86" s="35"/>
      <c r="AC86" s="35"/>
      <c r="AD86" s="35"/>
      <c r="AE86" s="35"/>
      <c r="AR86" s="205" t="s">
        <v>167</v>
      </c>
      <c r="AT86" s="205" t="s">
        <v>328</v>
      </c>
      <c r="AU86" s="205" t="s">
        <v>74</v>
      </c>
      <c r="AY86" s="14" t="s">
        <v>146</v>
      </c>
      <c r="BE86" s="206">
        <f>IF(N86="základní",J86,0)</f>
        <v>0</v>
      </c>
      <c r="BF86" s="206">
        <f>IF(N86="snížená",J86,0)</f>
        <v>0</v>
      </c>
      <c r="BG86" s="206">
        <f>IF(N86="zákl. přenesená",J86,0)</f>
        <v>0</v>
      </c>
      <c r="BH86" s="206">
        <f>IF(N86="sníž. přenesená",J86,0)</f>
        <v>0</v>
      </c>
      <c r="BI86" s="206">
        <f>IF(N86="nulová",J86,0)</f>
        <v>0</v>
      </c>
      <c r="BJ86" s="14" t="s">
        <v>81</v>
      </c>
      <c r="BK86" s="206">
        <f>ROUND(I86*H86,2)</f>
        <v>0</v>
      </c>
      <c r="BL86" s="14" t="s">
        <v>167</v>
      </c>
      <c r="BM86" s="205" t="s">
        <v>835</v>
      </c>
    </row>
    <row r="87" s="2" customFormat="1">
      <c r="A87" s="35"/>
      <c r="B87" s="36"/>
      <c r="C87" s="37"/>
      <c r="D87" s="207" t="s">
        <v>148</v>
      </c>
      <c r="E87" s="37"/>
      <c r="F87" s="208" t="s">
        <v>640</v>
      </c>
      <c r="G87" s="37"/>
      <c r="H87" s="37"/>
      <c r="I87" s="143"/>
      <c r="J87" s="37"/>
      <c r="K87" s="37"/>
      <c r="L87" s="41"/>
      <c r="M87" s="209"/>
      <c r="N87" s="210"/>
      <c r="O87" s="81"/>
      <c r="P87" s="81"/>
      <c r="Q87" s="81"/>
      <c r="R87" s="81"/>
      <c r="S87" s="81"/>
      <c r="T87" s="82"/>
      <c r="U87" s="35"/>
      <c r="V87" s="35"/>
      <c r="W87" s="35"/>
      <c r="X87" s="35"/>
      <c r="Y87" s="35"/>
      <c r="Z87" s="35"/>
      <c r="AA87" s="35"/>
      <c r="AB87" s="35"/>
      <c r="AC87" s="35"/>
      <c r="AD87" s="35"/>
      <c r="AE87" s="35"/>
      <c r="AT87" s="14" t="s">
        <v>148</v>
      </c>
      <c r="AU87" s="14" t="s">
        <v>74</v>
      </c>
    </row>
    <row r="88" s="2" customFormat="1" ht="21.75" customHeight="1">
      <c r="A88" s="35"/>
      <c r="B88" s="36"/>
      <c r="C88" s="234" t="s">
        <v>83</v>
      </c>
      <c r="D88" s="234" t="s">
        <v>328</v>
      </c>
      <c r="E88" s="235" t="s">
        <v>375</v>
      </c>
      <c r="F88" s="236" t="s">
        <v>376</v>
      </c>
      <c r="G88" s="237" t="s">
        <v>205</v>
      </c>
      <c r="H88" s="238">
        <v>1900</v>
      </c>
      <c r="I88" s="239"/>
      <c r="J88" s="240">
        <f>ROUND(I88*H88,2)</f>
        <v>0</v>
      </c>
      <c r="K88" s="236" t="s">
        <v>144</v>
      </c>
      <c r="L88" s="241"/>
      <c r="M88" s="242" t="s">
        <v>19</v>
      </c>
      <c r="N88" s="243" t="s">
        <v>45</v>
      </c>
      <c r="O88" s="81"/>
      <c r="P88" s="203">
        <f>O88*H88</f>
        <v>0</v>
      </c>
      <c r="Q88" s="203">
        <v>0</v>
      </c>
      <c r="R88" s="203">
        <f>Q88*H88</f>
        <v>0</v>
      </c>
      <c r="S88" s="203">
        <v>0</v>
      </c>
      <c r="T88" s="204">
        <f>S88*H88</f>
        <v>0</v>
      </c>
      <c r="U88" s="35"/>
      <c r="V88" s="35"/>
      <c r="W88" s="35"/>
      <c r="X88" s="35"/>
      <c r="Y88" s="35"/>
      <c r="Z88" s="35"/>
      <c r="AA88" s="35"/>
      <c r="AB88" s="35"/>
      <c r="AC88" s="35"/>
      <c r="AD88" s="35"/>
      <c r="AE88" s="35"/>
      <c r="AR88" s="205" t="s">
        <v>167</v>
      </c>
      <c r="AT88" s="205" t="s">
        <v>328</v>
      </c>
      <c r="AU88" s="205" t="s">
        <v>74</v>
      </c>
      <c r="AY88" s="14" t="s">
        <v>146</v>
      </c>
      <c r="BE88" s="206">
        <f>IF(N88="základní",J88,0)</f>
        <v>0</v>
      </c>
      <c r="BF88" s="206">
        <f>IF(N88="snížená",J88,0)</f>
        <v>0</v>
      </c>
      <c r="BG88" s="206">
        <f>IF(N88="zákl. přenesená",J88,0)</f>
        <v>0</v>
      </c>
      <c r="BH88" s="206">
        <f>IF(N88="sníž. přenesená",J88,0)</f>
        <v>0</v>
      </c>
      <c r="BI88" s="206">
        <f>IF(N88="nulová",J88,0)</f>
        <v>0</v>
      </c>
      <c r="BJ88" s="14" t="s">
        <v>81</v>
      </c>
      <c r="BK88" s="206">
        <f>ROUND(I88*H88,2)</f>
        <v>0</v>
      </c>
      <c r="BL88" s="14" t="s">
        <v>167</v>
      </c>
      <c r="BM88" s="205" t="s">
        <v>836</v>
      </c>
    </row>
    <row r="89" s="2" customFormat="1">
      <c r="A89" s="35"/>
      <c r="B89" s="36"/>
      <c r="C89" s="37"/>
      <c r="D89" s="207" t="s">
        <v>148</v>
      </c>
      <c r="E89" s="37"/>
      <c r="F89" s="208" t="s">
        <v>376</v>
      </c>
      <c r="G89" s="37"/>
      <c r="H89" s="37"/>
      <c r="I89" s="143"/>
      <c r="J89" s="37"/>
      <c r="K89" s="37"/>
      <c r="L89" s="41"/>
      <c r="M89" s="209"/>
      <c r="N89" s="210"/>
      <c r="O89" s="81"/>
      <c r="P89" s="81"/>
      <c r="Q89" s="81"/>
      <c r="R89" s="81"/>
      <c r="S89" s="81"/>
      <c r="T89" s="82"/>
      <c r="U89" s="35"/>
      <c r="V89" s="35"/>
      <c r="W89" s="35"/>
      <c r="X89" s="35"/>
      <c r="Y89" s="35"/>
      <c r="Z89" s="35"/>
      <c r="AA89" s="35"/>
      <c r="AB89" s="35"/>
      <c r="AC89" s="35"/>
      <c r="AD89" s="35"/>
      <c r="AE89" s="35"/>
      <c r="AT89" s="14" t="s">
        <v>148</v>
      </c>
      <c r="AU89" s="14" t="s">
        <v>74</v>
      </c>
    </row>
    <row r="90" s="2" customFormat="1" ht="21.75" customHeight="1">
      <c r="A90" s="35"/>
      <c r="B90" s="36"/>
      <c r="C90" s="234" t="s">
        <v>157</v>
      </c>
      <c r="D90" s="234" t="s">
        <v>328</v>
      </c>
      <c r="E90" s="235" t="s">
        <v>390</v>
      </c>
      <c r="F90" s="236" t="s">
        <v>391</v>
      </c>
      <c r="G90" s="237" t="s">
        <v>143</v>
      </c>
      <c r="H90" s="238">
        <v>2892</v>
      </c>
      <c r="I90" s="239"/>
      <c r="J90" s="240">
        <f>ROUND(I90*H90,2)</f>
        <v>0</v>
      </c>
      <c r="K90" s="236" t="s">
        <v>144</v>
      </c>
      <c r="L90" s="241"/>
      <c r="M90" s="242" t="s">
        <v>19</v>
      </c>
      <c r="N90" s="243" t="s">
        <v>45</v>
      </c>
      <c r="O90" s="81"/>
      <c r="P90" s="203">
        <f>O90*H90</f>
        <v>0</v>
      </c>
      <c r="Q90" s="203">
        <v>0.00018000000000000001</v>
      </c>
      <c r="R90" s="203">
        <f>Q90*H90</f>
        <v>0.52056000000000002</v>
      </c>
      <c r="S90" s="203">
        <v>0</v>
      </c>
      <c r="T90" s="204">
        <f>S90*H90</f>
        <v>0</v>
      </c>
      <c r="U90" s="35"/>
      <c r="V90" s="35"/>
      <c r="W90" s="35"/>
      <c r="X90" s="35"/>
      <c r="Y90" s="35"/>
      <c r="Z90" s="35"/>
      <c r="AA90" s="35"/>
      <c r="AB90" s="35"/>
      <c r="AC90" s="35"/>
      <c r="AD90" s="35"/>
      <c r="AE90" s="35"/>
      <c r="AR90" s="205" t="s">
        <v>167</v>
      </c>
      <c r="AT90" s="205" t="s">
        <v>328</v>
      </c>
      <c r="AU90" s="205" t="s">
        <v>74</v>
      </c>
      <c r="AY90" s="14" t="s">
        <v>146</v>
      </c>
      <c r="BE90" s="206">
        <f>IF(N90="základní",J90,0)</f>
        <v>0</v>
      </c>
      <c r="BF90" s="206">
        <f>IF(N90="snížená",J90,0)</f>
        <v>0</v>
      </c>
      <c r="BG90" s="206">
        <f>IF(N90="zákl. přenesená",J90,0)</f>
        <v>0</v>
      </c>
      <c r="BH90" s="206">
        <f>IF(N90="sníž. přenesená",J90,0)</f>
        <v>0</v>
      </c>
      <c r="BI90" s="206">
        <f>IF(N90="nulová",J90,0)</f>
        <v>0</v>
      </c>
      <c r="BJ90" s="14" t="s">
        <v>81</v>
      </c>
      <c r="BK90" s="206">
        <f>ROUND(I90*H90,2)</f>
        <v>0</v>
      </c>
      <c r="BL90" s="14" t="s">
        <v>167</v>
      </c>
      <c r="BM90" s="205" t="s">
        <v>837</v>
      </c>
    </row>
    <row r="91" s="2" customFormat="1">
      <c r="A91" s="35"/>
      <c r="B91" s="36"/>
      <c r="C91" s="37"/>
      <c r="D91" s="207" t="s">
        <v>148</v>
      </c>
      <c r="E91" s="37"/>
      <c r="F91" s="208" t="s">
        <v>391</v>
      </c>
      <c r="G91" s="37"/>
      <c r="H91" s="37"/>
      <c r="I91" s="143"/>
      <c r="J91" s="37"/>
      <c r="K91" s="37"/>
      <c r="L91" s="41"/>
      <c r="M91" s="209"/>
      <c r="N91" s="210"/>
      <c r="O91" s="81"/>
      <c r="P91" s="81"/>
      <c r="Q91" s="81"/>
      <c r="R91" s="81"/>
      <c r="S91" s="81"/>
      <c r="T91" s="82"/>
      <c r="U91" s="35"/>
      <c r="V91" s="35"/>
      <c r="W91" s="35"/>
      <c r="X91" s="35"/>
      <c r="Y91" s="35"/>
      <c r="Z91" s="35"/>
      <c r="AA91" s="35"/>
      <c r="AB91" s="35"/>
      <c r="AC91" s="35"/>
      <c r="AD91" s="35"/>
      <c r="AE91" s="35"/>
      <c r="AT91" s="14" t="s">
        <v>148</v>
      </c>
      <c r="AU91" s="14" t="s">
        <v>74</v>
      </c>
    </row>
    <row r="92" s="2" customFormat="1" ht="21.75" customHeight="1">
      <c r="A92" s="35"/>
      <c r="B92" s="36"/>
      <c r="C92" s="234" t="s">
        <v>145</v>
      </c>
      <c r="D92" s="234" t="s">
        <v>328</v>
      </c>
      <c r="E92" s="235" t="s">
        <v>654</v>
      </c>
      <c r="F92" s="236" t="s">
        <v>655</v>
      </c>
      <c r="G92" s="237" t="s">
        <v>143</v>
      </c>
      <c r="H92" s="238">
        <v>2892</v>
      </c>
      <c r="I92" s="239"/>
      <c r="J92" s="240">
        <f>ROUND(I92*H92,2)</f>
        <v>0</v>
      </c>
      <c r="K92" s="236" t="s">
        <v>144</v>
      </c>
      <c r="L92" s="241"/>
      <c r="M92" s="242" t="s">
        <v>19</v>
      </c>
      <c r="N92" s="243" t="s">
        <v>45</v>
      </c>
      <c r="O92" s="81"/>
      <c r="P92" s="203">
        <f>O92*H92</f>
        <v>0</v>
      </c>
      <c r="Q92" s="203">
        <v>0</v>
      </c>
      <c r="R92" s="203">
        <f>Q92*H92</f>
        <v>0</v>
      </c>
      <c r="S92" s="203">
        <v>0</v>
      </c>
      <c r="T92" s="204">
        <f>S92*H92</f>
        <v>0</v>
      </c>
      <c r="U92" s="35"/>
      <c r="V92" s="35"/>
      <c r="W92" s="35"/>
      <c r="X92" s="35"/>
      <c r="Y92" s="35"/>
      <c r="Z92" s="35"/>
      <c r="AA92" s="35"/>
      <c r="AB92" s="35"/>
      <c r="AC92" s="35"/>
      <c r="AD92" s="35"/>
      <c r="AE92" s="35"/>
      <c r="AR92" s="205" t="s">
        <v>167</v>
      </c>
      <c r="AT92" s="205" t="s">
        <v>328</v>
      </c>
      <c r="AU92" s="205" t="s">
        <v>74</v>
      </c>
      <c r="AY92" s="14" t="s">
        <v>146</v>
      </c>
      <c r="BE92" s="206">
        <f>IF(N92="základní",J92,0)</f>
        <v>0</v>
      </c>
      <c r="BF92" s="206">
        <f>IF(N92="snížená",J92,0)</f>
        <v>0</v>
      </c>
      <c r="BG92" s="206">
        <f>IF(N92="zákl. přenesená",J92,0)</f>
        <v>0</v>
      </c>
      <c r="BH92" s="206">
        <f>IF(N92="sníž. přenesená",J92,0)</f>
        <v>0</v>
      </c>
      <c r="BI92" s="206">
        <f>IF(N92="nulová",J92,0)</f>
        <v>0</v>
      </c>
      <c r="BJ92" s="14" t="s">
        <v>81</v>
      </c>
      <c r="BK92" s="206">
        <f>ROUND(I92*H92,2)</f>
        <v>0</v>
      </c>
      <c r="BL92" s="14" t="s">
        <v>167</v>
      </c>
      <c r="BM92" s="205" t="s">
        <v>838</v>
      </c>
    </row>
    <row r="93" s="2" customFormat="1">
      <c r="A93" s="35"/>
      <c r="B93" s="36"/>
      <c r="C93" s="37"/>
      <c r="D93" s="207" t="s">
        <v>148</v>
      </c>
      <c r="E93" s="37"/>
      <c r="F93" s="208" t="s">
        <v>655</v>
      </c>
      <c r="G93" s="37"/>
      <c r="H93" s="37"/>
      <c r="I93" s="143"/>
      <c r="J93" s="37"/>
      <c r="K93" s="37"/>
      <c r="L93" s="41"/>
      <c r="M93" s="209"/>
      <c r="N93" s="210"/>
      <c r="O93" s="81"/>
      <c r="P93" s="81"/>
      <c r="Q93" s="81"/>
      <c r="R93" s="81"/>
      <c r="S93" s="81"/>
      <c r="T93" s="82"/>
      <c r="U93" s="35"/>
      <c r="V93" s="35"/>
      <c r="W93" s="35"/>
      <c r="X93" s="35"/>
      <c r="Y93" s="35"/>
      <c r="Z93" s="35"/>
      <c r="AA93" s="35"/>
      <c r="AB93" s="35"/>
      <c r="AC93" s="35"/>
      <c r="AD93" s="35"/>
      <c r="AE93" s="35"/>
      <c r="AT93" s="14" t="s">
        <v>148</v>
      </c>
      <c r="AU93" s="14" t="s">
        <v>74</v>
      </c>
    </row>
    <row r="94" s="2" customFormat="1" ht="21.75" customHeight="1">
      <c r="A94" s="35"/>
      <c r="B94" s="36"/>
      <c r="C94" s="234" t="s">
        <v>170</v>
      </c>
      <c r="D94" s="234" t="s">
        <v>328</v>
      </c>
      <c r="E94" s="235" t="s">
        <v>657</v>
      </c>
      <c r="F94" s="236" t="s">
        <v>658</v>
      </c>
      <c r="G94" s="237" t="s">
        <v>143</v>
      </c>
      <c r="H94" s="238">
        <v>2892</v>
      </c>
      <c r="I94" s="239"/>
      <c r="J94" s="240">
        <f>ROUND(I94*H94,2)</f>
        <v>0</v>
      </c>
      <c r="K94" s="236" t="s">
        <v>144</v>
      </c>
      <c r="L94" s="241"/>
      <c r="M94" s="242" t="s">
        <v>19</v>
      </c>
      <c r="N94" s="243" t="s">
        <v>45</v>
      </c>
      <c r="O94" s="81"/>
      <c r="P94" s="203">
        <f>O94*H94</f>
        <v>0</v>
      </c>
      <c r="Q94" s="203">
        <v>0</v>
      </c>
      <c r="R94" s="203">
        <f>Q94*H94</f>
        <v>0</v>
      </c>
      <c r="S94" s="203">
        <v>0</v>
      </c>
      <c r="T94" s="204">
        <f>S94*H94</f>
        <v>0</v>
      </c>
      <c r="U94" s="35"/>
      <c r="V94" s="35"/>
      <c r="W94" s="35"/>
      <c r="X94" s="35"/>
      <c r="Y94" s="35"/>
      <c r="Z94" s="35"/>
      <c r="AA94" s="35"/>
      <c r="AB94" s="35"/>
      <c r="AC94" s="35"/>
      <c r="AD94" s="35"/>
      <c r="AE94" s="35"/>
      <c r="AR94" s="205" t="s">
        <v>167</v>
      </c>
      <c r="AT94" s="205" t="s">
        <v>328</v>
      </c>
      <c r="AU94" s="205" t="s">
        <v>74</v>
      </c>
      <c r="AY94" s="14" t="s">
        <v>146</v>
      </c>
      <c r="BE94" s="206">
        <f>IF(N94="základní",J94,0)</f>
        <v>0</v>
      </c>
      <c r="BF94" s="206">
        <f>IF(N94="snížená",J94,0)</f>
        <v>0</v>
      </c>
      <c r="BG94" s="206">
        <f>IF(N94="zákl. přenesená",J94,0)</f>
        <v>0</v>
      </c>
      <c r="BH94" s="206">
        <f>IF(N94="sníž. přenesená",J94,0)</f>
        <v>0</v>
      </c>
      <c r="BI94" s="206">
        <f>IF(N94="nulová",J94,0)</f>
        <v>0</v>
      </c>
      <c r="BJ94" s="14" t="s">
        <v>81</v>
      </c>
      <c r="BK94" s="206">
        <f>ROUND(I94*H94,2)</f>
        <v>0</v>
      </c>
      <c r="BL94" s="14" t="s">
        <v>167</v>
      </c>
      <c r="BM94" s="205" t="s">
        <v>839</v>
      </c>
    </row>
    <row r="95" s="2" customFormat="1">
      <c r="A95" s="35"/>
      <c r="B95" s="36"/>
      <c r="C95" s="37"/>
      <c r="D95" s="207" t="s">
        <v>148</v>
      </c>
      <c r="E95" s="37"/>
      <c r="F95" s="208" t="s">
        <v>658</v>
      </c>
      <c r="G95" s="37"/>
      <c r="H95" s="37"/>
      <c r="I95" s="143"/>
      <c r="J95" s="37"/>
      <c r="K95" s="37"/>
      <c r="L95" s="41"/>
      <c r="M95" s="209"/>
      <c r="N95" s="210"/>
      <c r="O95" s="81"/>
      <c r="P95" s="81"/>
      <c r="Q95" s="81"/>
      <c r="R95" s="81"/>
      <c r="S95" s="81"/>
      <c r="T95" s="82"/>
      <c r="U95" s="35"/>
      <c r="V95" s="35"/>
      <c r="W95" s="35"/>
      <c r="X95" s="35"/>
      <c r="Y95" s="35"/>
      <c r="Z95" s="35"/>
      <c r="AA95" s="35"/>
      <c r="AB95" s="35"/>
      <c r="AC95" s="35"/>
      <c r="AD95" s="35"/>
      <c r="AE95" s="35"/>
      <c r="AT95" s="14" t="s">
        <v>148</v>
      </c>
      <c r="AU95" s="14" t="s">
        <v>74</v>
      </c>
    </row>
    <row r="96" s="2" customFormat="1" ht="21.75" customHeight="1">
      <c r="A96" s="35"/>
      <c r="B96" s="36"/>
      <c r="C96" s="234" t="s">
        <v>175</v>
      </c>
      <c r="D96" s="234" t="s">
        <v>328</v>
      </c>
      <c r="E96" s="235" t="s">
        <v>660</v>
      </c>
      <c r="F96" s="236" t="s">
        <v>661</v>
      </c>
      <c r="G96" s="237" t="s">
        <v>143</v>
      </c>
      <c r="H96" s="238">
        <v>5784</v>
      </c>
      <c r="I96" s="239"/>
      <c r="J96" s="240">
        <f>ROUND(I96*H96,2)</f>
        <v>0</v>
      </c>
      <c r="K96" s="236" t="s">
        <v>144</v>
      </c>
      <c r="L96" s="241"/>
      <c r="M96" s="242" t="s">
        <v>19</v>
      </c>
      <c r="N96" s="243" t="s">
        <v>45</v>
      </c>
      <c r="O96" s="81"/>
      <c r="P96" s="203">
        <f>O96*H96</f>
        <v>0</v>
      </c>
      <c r="Q96" s="203">
        <v>0</v>
      </c>
      <c r="R96" s="203">
        <f>Q96*H96</f>
        <v>0</v>
      </c>
      <c r="S96" s="203">
        <v>0</v>
      </c>
      <c r="T96" s="204">
        <f>S96*H96</f>
        <v>0</v>
      </c>
      <c r="U96" s="35"/>
      <c r="V96" s="35"/>
      <c r="W96" s="35"/>
      <c r="X96" s="35"/>
      <c r="Y96" s="35"/>
      <c r="Z96" s="35"/>
      <c r="AA96" s="35"/>
      <c r="AB96" s="35"/>
      <c r="AC96" s="35"/>
      <c r="AD96" s="35"/>
      <c r="AE96" s="35"/>
      <c r="AR96" s="205" t="s">
        <v>167</v>
      </c>
      <c r="AT96" s="205" t="s">
        <v>328</v>
      </c>
      <c r="AU96" s="205" t="s">
        <v>74</v>
      </c>
      <c r="AY96" s="14" t="s">
        <v>146</v>
      </c>
      <c r="BE96" s="206">
        <f>IF(N96="základní",J96,0)</f>
        <v>0</v>
      </c>
      <c r="BF96" s="206">
        <f>IF(N96="snížená",J96,0)</f>
        <v>0</v>
      </c>
      <c r="BG96" s="206">
        <f>IF(N96="zákl. přenesená",J96,0)</f>
        <v>0</v>
      </c>
      <c r="BH96" s="206">
        <f>IF(N96="sníž. přenesená",J96,0)</f>
        <v>0</v>
      </c>
      <c r="BI96" s="206">
        <f>IF(N96="nulová",J96,0)</f>
        <v>0</v>
      </c>
      <c r="BJ96" s="14" t="s">
        <v>81</v>
      </c>
      <c r="BK96" s="206">
        <f>ROUND(I96*H96,2)</f>
        <v>0</v>
      </c>
      <c r="BL96" s="14" t="s">
        <v>167</v>
      </c>
      <c r="BM96" s="205" t="s">
        <v>840</v>
      </c>
    </row>
    <row r="97" s="2" customFormat="1">
      <c r="A97" s="35"/>
      <c r="B97" s="36"/>
      <c r="C97" s="37"/>
      <c r="D97" s="207" t="s">
        <v>148</v>
      </c>
      <c r="E97" s="37"/>
      <c r="F97" s="208" t="s">
        <v>661</v>
      </c>
      <c r="G97" s="37"/>
      <c r="H97" s="37"/>
      <c r="I97" s="143"/>
      <c r="J97" s="37"/>
      <c r="K97" s="37"/>
      <c r="L97" s="41"/>
      <c r="M97" s="209"/>
      <c r="N97" s="210"/>
      <c r="O97" s="81"/>
      <c r="P97" s="81"/>
      <c r="Q97" s="81"/>
      <c r="R97" s="81"/>
      <c r="S97" s="81"/>
      <c r="T97" s="82"/>
      <c r="U97" s="35"/>
      <c r="V97" s="35"/>
      <c r="W97" s="35"/>
      <c r="X97" s="35"/>
      <c r="Y97" s="35"/>
      <c r="Z97" s="35"/>
      <c r="AA97" s="35"/>
      <c r="AB97" s="35"/>
      <c r="AC97" s="35"/>
      <c r="AD97" s="35"/>
      <c r="AE97" s="35"/>
      <c r="AT97" s="14" t="s">
        <v>148</v>
      </c>
      <c r="AU97" s="14" t="s">
        <v>74</v>
      </c>
    </row>
    <row r="98" s="2" customFormat="1" ht="21.75" customHeight="1">
      <c r="A98" s="35"/>
      <c r="B98" s="36"/>
      <c r="C98" s="234" t="s">
        <v>182</v>
      </c>
      <c r="D98" s="234" t="s">
        <v>328</v>
      </c>
      <c r="E98" s="235" t="s">
        <v>663</v>
      </c>
      <c r="F98" s="236" t="s">
        <v>664</v>
      </c>
      <c r="G98" s="237" t="s">
        <v>143</v>
      </c>
      <c r="H98" s="238">
        <v>5784</v>
      </c>
      <c r="I98" s="239"/>
      <c r="J98" s="240">
        <f>ROUND(I98*H98,2)</f>
        <v>0</v>
      </c>
      <c r="K98" s="236" t="s">
        <v>144</v>
      </c>
      <c r="L98" s="241"/>
      <c r="M98" s="242" t="s">
        <v>19</v>
      </c>
      <c r="N98" s="243" t="s">
        <v>45</v>
      </c>
      <c r="O98" s="81"/>
      <c r="P98" s="203">
        <f>O98*H98</f>
        <v>0</v>
      </c>
      <c r="Q98" s="203">
        <v>0.00040999999999999999</v>
      </c>
      <c r="R98" s="203">
        <f>Q98*H98</f>
        <v>2.3714399999999998</v>
      </c>
      <c r="S98" s="203">
        <v>0</v>
      </c>
      <c r="T98" s="204">
        <f>S98*H98</f>
        <v>0</v>
      </c>
      <c r="U98" s="35"/>
      <c r="V98" s="35"/>
      <c r="W98" s="35"/>
      <c r="X98" s="35"/>
      <c r="Y98" s="35"/>
      <c r="Z98" s="35"/>
      <c r="AA98" s="35"/>
      <c r="AB98" s="35"/>
      <c r="AC98" s="35"/>
      <c r="AD98" s="35"/>
      <c r="AE98" s="35"/>
      <c r="AR98" s="205" t="s">
        <v>167</v>
      </c>
      <c r="AT98" s="205" t="s">
        <v>328</v>
      </c>
      <c r="AU98" s="205" t="s">
        <v>74</v>
      </c>
      <c r="AY98" s="14" t="s">
        <v>146</v>
      </c>
      <c r="BE98" s="206">
        <f>IF(N98="základní",J98,0)</f>
        <v>0</v>
      </c>
      <c r="BF98" s="206">
        <f>IF(N98="snížená",J98,0)</f>
        <v>0</v>
      </c>
      <c r="BG98" s="206">
        <f>IF(N98="zákl. přenesená",J98,0)</f>
        <v>0</v>
      </c>
      <c r="BH98" s="206">
        <f>IF(N98="sníž. přenesená",J98,0)</f>
        <v>0</v>
      </c>
      <c r="BI98" s="206">
        <f>IF(N98="nulová",J98,0)</f>
        <v>0</v>
      </c>
      <c r="BJ98" s="14" t="s">
        <v>81</v>
      </c>
      <c r="BK98" s="206">
        <f>ROUND(I98*H98,2)</f>
        <v>0</v>
      </c>
      <c r="BL98" s="14" t="s">
        <v>167</v>
      </c>
      <c r="BM98" s="205" t="s">
        <v>841</v>
      </c>
    </row>
    <row r="99" s="2" customFormat="1">
      <c r="A99" s="35"/>
      <c r="B99" s="36"/>
      <c r="C99" s="37"/>
      <c r="D99" s="207" t="s">
        <v>148</v>
      </c>
      <c r="E99" s="37"/>
      <c r="F99" s="208" t="s">
        <v>664</v>
      </c>
      <c r="G99" s="37"/>
      <c r="H99" s="37"/>
      <c r="I99" s="143"/>
      <c r="J99" s="37"/>
      <c r="K99" s="37"/>
      <c r="L99" s="41"/>
      <c r="M99" s="209"/>
      <c r="N99" s="210"/>
      <c r="O99" s="81"/>
      <c r="P99" s="81"/>
      <c r="Q99" s="81"/>
      <c r="R99" s="81"/>
      <c r="S99" s="81"/>
      <c r="T99" s="82"/>
      <c r="U99" s="35"/>
      <c r="V99" s="35"/>
      <c r="W99" s="35"/>
      <c r="X99" s="35"/>
      <c r="Y99" s="35"/>
      <c r="Z99" s="35"/>
      <c r="AA99" s="35"/>
      <c r="AB99" s="35"/>
      <c r="AC99" s="35"/>
      <c r="AD99" s="35"/>
      <c r="AE99" s="35"/>
      <c r="AT99" s="14" t="s">
        <v>148</v>
      </c>
      <c r="AU99" s="14" t="s">
        <v>74</v>
      </c>
    </row>
    <row r="100" s="2" customFormat="1" ht="21.75" customHeight="1">
      <c r="A100" s="35"/>
      <c r="B100" s="36"/>
      <c r="C100" s="234" t="s">
        <v>190</v>
      </c>
      <c r="D100" s="234" t="s">
        <v>328</v>
      </c>
      <c r="E100" s="235" t="s">
        <v>666</v>
      </c>
      <c r="F100" s="236" t="s">
        <v>667</v>
      </c>
      <c r="G100" s="237" t="s">
        <v>143</v>
      </c>
      <c r="H100" s="238">
        <v>5784</v>
      </c>
      <c r="I100" s="239"/>
      <c r="J100" s="240">
        <f>ROUND(I100*H100,2)</f>
        <v>0</v>
      </c>
      <c r="K100" s="236" t="s">
        <v>144</v>
      </c>
      <c r="L100" s="241"/>
      <c r="M100" s="242" t="s">
        <v>19</v>
      </c>
      <c r="N100" s="243" t="s">
        <v>45</v>
      </c>
      <c r="O100" s="81"/>
      <c r="P100" s="203">
        <f>O100*H100</f>
        <v>0</v>
      </c>
      <c r="Q100" s="203">
        <v>9.0000000000000006E-05</v>
      </c>
      <c r="R100" s="203">
        <f>Q100*H100</f>
        <v>0.52056000000000002</v>
      </c>
      <c r="S100" s="203">
        <v>0</v>
      </c>
      <c r="T100" s="204">
        <f>S100*H100</f>
        <v>0</v>
      </c>
      <c r="U100" s="35"/>
      <c r="V100" s="35"/>
      <c r="W100" s="35"/>
      <c r="X100" s="35"/>
      <c r="Y100" s="35"/>
      <c r="Z100" s="35"/>
      <c r="AA100" s="35"/>
      <c r="AB100" s="35"/>
      <c r="AC100" s="35"/>
      <c r="AD100" s="35"/>
      <c r="AE100" s="35"/>
      <c r="AR100" s="205" t="s">
        <v>167</v>
      </c>
      <c r="AT100" s="205" t="s">
        <v>328</v>
      </c>
      <c r="AU100" s="205" t="s">
        <v>74</v>
      </c>
      <c r="AY100" s="14" t="s">
        <v>146</v>
      </c>
      <c r="BE100" s="206">
        <f>IF(N100="základní",J100,0)</f>
        <v>0</v>
      </c>
      <c r="BF100" s="206">
        <f>IF(N100="snížená",J100,0)</f>
        <v>0</v>
      </c>
      <c r="BG100" s="206">
        <f>IF(N100="zákl. přenesená",J100,0)</f>
        <v>0</v>
      </c>
      <c r="BH100" s="206">
        <f>IF(N100="sníž. přenesená",J100,0)</f>
        <v>0</v>
      </c>
      <c r="BI100" s="206">
        <f>IF(N100="nulová",J100,0)</f>
        <v>0</v>
      </c>
      <c r="BJ100" s="14" t="s">
        <v>81</v>
      </c>
      <c r="BK100" s="206">
        <f>ROUND(I100*H100,2)</f>
        <v>0</v>
      </c>
      <c r="BL100" s="14" t="s">
        <v>167</v>
      </c>
      <c r="BM100" s="205" t="s">
        <v>842</v>
      </c>
    </row>
    <row r="101" s="2" customFormat="1">
      <c r="A101" s="35"/>
      <c r="B101" s="36"/>
      <c r="C101" s="37"/>
      <c r="D101" s="207" t="s">
        <v>148</v>
      </c>
      <c r="E101" s="37"/>
      <c r="F101" s="208" t="s">
        <v>667</v>
      </c>
      <c r="G101" s="37"/>
      <c r="H101" s="37"/>
      <c r="I101" s="143"/>
      <c r="J101" s="37"/>
      <c r="K101" s="37"/>
      <c r="L101" s="41"/>
      <c r="M101" s="209"/>
      <c r="N101" s="210"/>
      <c r="O101" s="81"/>
      <c r="P101" s="81"/>
      <c r="Q101" s="81"/>
      <c r="R101" s="81"/>
      <c r="S101" s="81"/>
      <c r="T101" s="82"/>
      <c r="U101" s="35"/>
      <c r="V101" s="35"/>
      <c r="W101" s="35"/>
      <c r="X101" s="35"/>
      <c r="Y101" s="35"/>
      <c r="Z101" s="35"/>
      <c r="AA101" s="35"/>
      <c r="AB101" s="35"/>
      <c r="AC101" s="35"/>
      <c r="AD101" s="35"/>
      <c r="AE101" s="35"/>
      <c r="AT101" s="14" t="s">
        <v>148</v>
      </c>
      <c r="AU101" s="14" t="s">
        <v>74</v>
      </c>
    </row>
    <row r="102" s="2" customFormat="1" ht="21.75" customHeight="1">
      <c r="A102" s="35"/>
      <c r="B102" s="36"/>
      <c r="C102" s="234" t="s">
        <v>196</v>
      </c>
      <c r="D102" s="234" t="s">
        <v>328</v>
      </c>
      <c r="E102" s="235" t="s">
        <v>669</v>
      </c>
      <c r="F102" s="236" t="s">
        <v>670</v>
      </c>
      <c r="G102" s="237" t="s">
        <v>143</v>
      </c>
      <c r="H102" s="238">
        <v>5784</v>
      </c>
      <c r="I102" s="239"/>
      <c r="J102" s="240">
        <f>ROUND(I102*H102,2)</f>
        <v>0</v>
      </c>
      <c r="K102" s="236" t="s">
        <v>144</v>
      </c>
      <c r="L102" s="241"/>
      <c r="M102" s="242" t="s">
        <v>19</v>
      </c>
      <c r="N102" s="243" t="s">
        <v>45</v>
      </c>
      <c r="O102" s="81"/>
      <c r="P102" s="203">
        <f>O102*H102</f>
        <v>0</v>
      </c>
      <c r="Q102" s="203">
        <v>5.0000000000000002E-05</v>
      </c>
      <c r="R102" s="203">
        <f>Q102*H102</f>
        <v>0.28920000000000001</v>
      </c>
      <c r="S102" s="203">
        <v>0</v>
      </c>
      <c r="T102" s="204">
        <f>S102*H102</f>
        <v>0</v>
      </c>
      <c r="U102" s="35"/>
      <c r="V102" s="35"/>
      <c r="W102" s="35"/>
      <c r="X102" s="35"/>
      <c r="Y102" s="35"/>
      <c r="Z102" s="35"/>
      <c r="AA102" s="35"/>
      <c r="AB102" s="35"/>
      <c r="AC102" s="35"/>
      <c r="AD102" s="35"/>
      <c r="AE102" s="35"/>
      <c r="AR102" s="205" t="s">
        <v>167</v>
      </c>
      <c r="AT102" s="205" t="s">
        <v>328</v>
      </c>
      <c r="AU102" s="205" t="s">
        <v>74</v>
      </c>
      <c r="AY102" s="14" t="s">
        <v>146</v>
      </c>
      <c r="BE102" s="206">
        <f>IF(N102="základní",J102,0)</f>
        <v>0</v>
      </c>
      <c r="BF102" s="206">
        <f>IF(N102="snížená",J102,0)</f>
        <v>0</v>
      </c>
      <c r="BG102" s="206">
        <f>IF(N102="zákl. přenesená",J102,0)</f>
        <v>0</v>
      </c>
      <c r="BH102" s="206">
        <f>IF(N102="sníž. přenesená",J102,0)</f>
        <v>0</v>
      </c>
      <c r="BI102" s="206">
        <f>IF(N102="nulová",J102,0)</f>
        <v>0</v>
      </c>
      <c r="BJ102" s="14" t="s">
        <v>81</v>
      </c>
      <c r="BK102" s="206">
        <f>ROUND(I102*H102,2)</f>
        <v>0</v>
      </c>
      <c r="BL102" s="14" t="s">
        <v>167</v>
      </c>
      <c r="BM102" s="205" t="s">
        <v>843</v>
      </c>
    </row>
    <row r="103" s="2" customFormat="1">
      <c r="A103" s="35"/>
      <c r="B103" s="36"/>
      <c r="C103" s="37"/>
      <c r="D103" s="207" t="s">
        <v>148</v>
      </c>
      <c r="E103" s="37"/>
      <c r="F103" s="208" t="s">
        <v>670</v>
      </c>
      <c r="G103" s="37"/>
      <c r="H103" s="37"/>
      <c r="I103" s="143"/>
      <c r="J103" s="37"/>
      <c r="K103" s="37"/>
      <c r="L103" s="41"/>
      <c r="M103" s="244"/>
      <c r="N103" s="245"/>
      <c r="O103" s="246"/>
      <c r="P103" s="246"/>
      <c r="Q103" s="246"/>
      <c r="R103" s="246"/>
      <c r="S103" s="246"/>
      <c r="T103" s="247"/>
      <c r="U103" s="35"/>
      <c r="V103" s="35"/>
      <c r="W103" s="35"/>
      <c r="X103" s="35"/>
      <c r="Y103" s="35"/>
      <c r="Z103" s="35"/>
      <c r="AA103" s="35"/>
      <c r="AB103" s="35"/>
      <c r="AC103" s="35"/>
      <c r="AD103" s="35"/>
      <c r="AE103" s="35"/>
      <c r="AT103" s="14" t="s">
        <v>148</v>
      </c>
      <c r="AU103" s="14" t="s">
        <v>74</v>
      </c>
    </row>
    <row r="104" s="2" customFormat="1" ht="6.96" customHeight="1">
      <c r="A104" s="35"/>
      <c r="B104" s="56"/>
      <c r="C104" s="57"/>
      <c r="D104" s="57"/>
      <c r="E104" s="57"/>
      <c r="F104" s="57"/>
      <c r="G104" s="57"/>
      <c r="H104" s="57"/>
      <c r="I104" s="172"/>
      <c r="J104" s="57"/>
      <c r="K104" s="57"/>
      <c r="L104" s="41"/>
      <c r="M104" s="35"/>
      <c r="O104" s="35"/>
      <c r="P104" s="35"/>
      <c r="Q104" s="35"/>
      <c r="R104" s="35"/>
      <c r="S104" s="35"/>
      <c r="T104" s="35"/>
      <c r="U104" s="35"/>
      <c r="V104" s="35"/>
      <c r="W104" s="35"/>
      <c r="X104" s="35"/>
      <c r="Y104" s="35"/>
      <c r="Z104" s="35"/>
      <c r="AA104" s="35"/>
      <c r="AB104" s="35"/>
      <c r="AC104" s="35"/>
      <c r="AD104" s="35"/>
      <c r="AE104" s="35"/>
    </row>
  </sheetData>
  <sheetProtection sheet="1" autoFilter="0" formatColumns="0" formatRows="0" objects="1" scenarios="1" spinCount="100000" saltValue="QgmuzHM+GEw7KCFjgtjtN8o4KtB9n3kKhHTpCoKgkW0IXsh9QhHNPw04Yr/wsaJ+coTSsczD+ISj074p6psm0Q==" hashValue="wioyQQKvcaDtXC8kX6ae6W8ZPoTC6A/HLju97ucHSQ61uggMITDwjRKacFJO6D/hEz50V/8CgSSVVcNzy1H1qw==" algorithmName="SHA-512" password="CC35"/>
  <autoFilter ref="C84:K103"/>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Helcl Tomáš, DiS.</dc:creator>
  <cp:lastModifiedBy>Helcl Tomáš, DiS.</cp:lastModifiedBy>
  <dcterms:created xsi:type="dcterms:W3CDTF">2020-04-24T17:49:51Z</dcterms:created>
  <dcterms:modified xsi:type="dcterms:W3CDTF">2020-04-24T17:50:06Z</dcterms:modified>
</cp:coreProperties>
</file>