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01.1.1 - technologická čá..." sheetId="2" r:id="rId2"/>
    <sheet name="01.1.2 - technologická čá..." sheetId="3" r:id="rId3"/>
    <sheet name="01.2 - stavební část" sheetId="4" r:id="rId4"/>
    <sheet name="01.3.1 - VRN technologick..." sheetId="5" r:id="rId5"/>
    <sheet name="01.3.2 - VRN stavební část" sheetId="6" r:id="rId6"/>
    <sheet name="02.1 - technologická část" sheetId="7" r:id="rId7"/>
    <sheet name="03.1 - zkoušky a revize" sheetId="8" r:id="rId8"/>
    <sheet name="03.2 - VRN technologická ..." sheetId="9" r:id="rId9"/>
    <sheet name="03.3 - VRN stavební část" sheetId="10" r:id="rId10"/>
    <sheet name="04 - N E O C E Ň O V A T ..." sheetId="11" r:id="rId11"/>
    <sheet name="01.1 - DOK v úseku Olovni..." sheetId="12" r:id="rId12"/>
    <sheet name="01.2 - DOK v úseku Olovni..." sheetId="13" r:id="rId13"/>
  </sheets>
  <definedNames>
    <definedName name="_xlnm.Print_Area" localSheetId="0">'Rekapitulace stavby'!$D$4:$AO$36,'Rekapitulace stavby'!$C$42:$AQ$74</definedName>
    <definedName name="_xlnm.Print_Titles" localSheetId="0">'Rekapitulace stavby'!$52:$52</definedName>
    <definedName name="_xlnm._FilterDatabase" localSheetId="1" hidden="1">'01.1.1 - technologická čá...'!$C$92:$K$168</definedName>
    <definedName name="_xlnm.Print_Area" localSheetId="1">'01.1.1 - technologická čá...'!$C$4:$J$43,'01.1.1 - technologická čá...'!$C$76:$K$168</definedName>
    <definedName name="_xlnm.Print_Titles" localSheetId="1">'01.1.1 - technologická čá...'!$92:$92</definedName>
    <definedName name="_xlnm._FilterDatabase" localSheetId="2" hidden="1">'01.1.2 - technologická čá...'!$C$94:$K$156</definedName>
    <definedName name="_xlnm.Print_Area" localSheetId="2">'01.1.2 - technologická čá...'!$C$4:$J$43,'01.1.2 - technologická čá...'!$C$78:$K$156</definedName>
    <definedName name="_xlnm.Print_Titles" localSheetId="2">'01.1.2 - technologická čá...'!$94:$94</definedName>
    <definedName name="_xlnm._FilterDatabase" localSheetId="3" hidden="1">'01.2 - stavební část'!$C$87:$K$139</definedName>
    <definedName name="_xlnm.Print_Area" localSheetId="3">'01.2 - stavební část'!$C$4:$J$41,'01.2 - stavební část'!$C$73:$K$139</definedName>
    <definedName name="_xlnm.Print_Titles" localSheetId="3">'01.2 - stavební část'!$87:$87</definedName>
    <definedName name="_xlnm._FilterDatabase" localSheetId="4" hidden="1">'01.3.1 - VRN technologick...'!$C$91:$K$101</definedName>
    <definedName name="_xlnm.Print_Area" localSheetId="4">'01.3.1 - VRN technologick...'!$C$4:$J$43,'01.3.1 - VRN technologick...'!$C$75:$K$101</definedName>
    <definedName name="_xlnm.Print_Titles" localSheetId="4">'01.3.1 - VRN technologick...'!$91:$91</definedName>
    <definedName name="_xlnm._FilterDatabase" localSheetId="5" hidden="1">'01.3.2 - VRN stavební část'!$C$91:$K$106</definedName>
    <definedName name="_xlnm.Print_Area" localSheetId="5">'01.3.2 - VRN stavební část'!$C$4:$J$43,'01.3.2 - VRN stavební část'!$C$75:$K$106</definedName>
    <definedName name="_xlnm.Print_Titles" localSheetId="5">'01.3.2 - VRN stavební část'!$91:$91</definedName>
    <definedName name="_xlnm._FilterDatabase" localSheetId="6" hidden="1">'02.1 - technologická část'!$C$98:$K$477</definedName>
    <definedName name="_xlnm.Print_Area" localSheetId="6">'02.1 - technologická část'!$C$4:$J$43,'02.1 - technologická část'!$C$82:$K$477</definedName>
    <definedName name="_xlnm.Print_Titles" localSheetId="6">'02.1 - technologická část'!$98:$98</definedName>
    <definedName name="_xlnm._FilterDatabase" localSheetId="7" hidden="1">'03.1 - zkoušky a revize'!$C$91:$K$121</definedName>
    <definedName name="_xlnm.Print_Area" localSheetId="7">'03.1 - zkoušky a revize'!$C$4:$J$43,'03.1 - zkoušky a revize'!$C$75:$K$121</definedName>
    <definedName name="_xlnm.Print_Titles" localSheetId="7">'03.1 - zkoušky a revize'!$91:$91</definedName>
    <definedName name="_xlnm._FilterDatabase" localSheetId="8" hidden="1">'03.2 - VRN technologická ...'!$C$90:$K$97</definedName>
    <definedName name="_xlnm.Print_Area" localSheetId="8">'03.2 - VRN technologická ...'!$C$4:$J$43,'03.2 - VRN technologická ...'!$C$74:$K$97</definedName>
    <definedName name="_xlnm.Print_Titles" localSheetId="8">'03.2 - VRN technologická ...'!$90:$90</definedName>
    <definedName name="_xlnm._FilterDatabase" localSheetId="9" hidden="1">'03.3 - VRN stavební část'!$C$90:$K$105</definedName>
    <definedName name="_xlnm.Print_Area" localSheetId="9">'03.3 - VRN stavební část'!$C$4:$J$43,'03.3 - VRN stavební část'!$C$74:$K$105</definedName>
    <definedName name="_xlnm.Print_Titles" localSheetId="9">'03.3 - VRN stavební část'!$90:$90</definedName>
    <definedName name="_xlnm._FilterDatabase" localSheetId="10" hidden="1">'04 - N E O C E Ň O V A T ...'!$C$84:$K$138</definedName>
    <definedName name="_xlnm.Print_Area" localSheetId="10">'04 - N E O C E Ň O V A T ...'!$C$4:$J$41,'04 - N E O C E Ň O V A T ...'!$C$70:$K$138</definedName>
    <definedName name="_xlnm.Print_Titles" localSheetId="10">'04 - N E O C E Ň O V A T ...'!$84:$84</definedName>
    <definedName name="_xlnm._FilterDatabase" localSheetId="11" hidden="1">'01.1 - DOK v úseku Olovni...'!$C$85:$K$117</definedName>
    <definedName name="_xlnm.Print_Area" localSheetId="11">'01.1 - DOK v úseku Olovni...'!$C$4:$J$41,'01.1 - DOK v úseku Olovni...'!$C$71:$K$117</definedName>
    <definedName name="_xlnm.Print_Titles" localSheetId="11">'01.1 - DOK v úseku Olovni...'!$85:$85</definedName>
    <definedName name="_xlnm._FilterDatabase" localSheetId="12" hidden="1">'01.2 - DOK v úseku Olovni...'!$C$85:$K$94</definedName>
    <definedName name="_xlnm.Print_Area" localSheetId="12">'01.2 - DOK v úseku Olovni...'!$C$4:$J$41,'01.2 - DOK v úseku Olovni...'!$C$71:$K$94</definedName>
    <definedName name="_xlnm.Print_Titles" localSheetId="12">'01.2 - DOK v úseku Olovni...'!$85:$85</definedName>
  </definedNames>
  <calcPr/>
</workbook>
</file>

<file path=xl/calcChain.xml><?xml version="1.0" encoding="utf-8"?>
<calcChain xmlns="http://schemas.openxmlformats.org/spreadsheetml/2006/main">
  <c i="13" l="1" r="J39"/>
  <c r="J38"/>
  <c i="1" r="AY73"/>
  <c i="13" r="J37"/>
  <c i="1" r="AX73"/>
  <c i="13" r="BI94"/>
  <c r="BH94"/>
  <c r="BG94"/>
  <c r="BF94"/>
  <c r="T94"/>
  <c r="R94"/>
  <c r="P94"/>
  <c r="BI92"/>
  <c r="BH92"/>
  <c r="BG92"/>
  <c r="BF92"/>
  <c r="T92"/>
  <c r="R92"/>
  <c r="P92"/>
  <c r="BI90"/>
  <c r="BH90"/>
  <c r="BG90"/>
  <c r="BF90"/>
  <c r="T90"/>
  <c r="R90"/>
  <c r="P90"/>
  <c r="BI88"/>
  <c r="BH88"/>
  <c r="BG88"/>
  <c r="BF88"/>
  <c r="T88"/>
  <c r="R88"/>
  <c r="P88"/>
  <c r="J83"/>
  <c r="J82"/>
  <c r="F82"/>
  <c r="F80"/>
  <c r="E78"/>
  <c r="J59"/>
  <c r="J58"/>
  <c r="F58"/>
  <c r="F56"/>
  <c r="E54"/>
  <c r="J20"/>
  <c r="E20"/>
  <c r="F59"/>
  <c r="J19"/>
  <c r="J14"/>
  <c r="J56"/>
  <c r="E7"/>
  <c r="E50"/>
  <c i="12" r="J39"/>
  <c r="J38"/>
  <c i="1" r="AY72"/>
  <c i="12" r="J37"/>
  <c i="1" r="AX72"/>
  <c i="12"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J83"/>
  <c r="J82"/>
  <c r="F82"/>
  <c r="F80"/>
  <c r="E78"/>
  <c r="J59"/>
  <c r="J58"/>
  <c r="F58"/>
  <c r="F56"/>
  <c r="E54"/>
  <c r="J20"/>
  <c r="E20"/>
  <c r="F83"/>
  <c r="J19"/>
  <c r="J14"/>
  <c r="J80"/>
  <c r="E7"/>
  <c r="E74"/>
  <c i="11" r="J39"/>
  <c r="J38"/>
  <c i="1" r="AY70"/>
  <c i="11" r="J37"/>
  <c i="1" r="AX70"/>
  <c i="11"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3"/>
  <c r="BH113"/>
  <c r="BG113"/>
  <c r="BF113"/>
  <c r="T113"/>
  <c r="R113"/>
  <c r="P113"/>
  <c r="BI112"/>
  <c r="BH112"/>
  <c r="BG112"/>
  <c r="BF112"/>
  <c r="T112"/>
  <c r="R112"/>
  <c r="P112"/>
  <c r="BI110"/>
  <c r="BH110"/>
  <c r="BG110"/>
  <c r="BF110"/>
  <c r="T110"/>
  <c r="R110"/>
  <c r="P110"/>
  <c r="BI109"/>
  <c r="BH109"/>
  <c r="BG109"/>
  <c r="BF109"/>
  <c r="T109"/>
  <c r="R109"/>
  <c r="P109"/>
  <c r="BI108"/>
  <c r="BH108"/>
  <c r="BG108"/>
  <c r="BF108"/>
  <c r="T108"/>
  <c r="R108"/>
  <c r="P108"/>
  <c r="BI106"/>
  <c r="BH106"/>
  <c r="BG106"/>
  <c r="BF106"/>
  <c r="T106"/>
  <c r="R106"/>
  <c r="P106"/>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BI87"/>
  <c r="BH87"/>
  <c r="BG87"/>
  <c r="BF87"/>
  <c r="T87"/>
  <c r="R87"/>
  <c r="P87"/>
  <c r="BI86"/>
  <c r="BH86"/>
  <c r="BG86"/>
  <c r="BF86"/>
  <c r="T86"/>
  <c r="R86"/>
  <c r="P86"/>
  <c r="J82"/>
  <c r="J81"/>
  <c r="F81"/>
  <c r="F79"/>
  <c r="E77"/>
  <c r="J59"/>
  <c r="J58"/>
  <c r="F58"/>
  <c r="F56"/>
  <c r="E54"/>
  <c r="J20"/>
  <c r="E20"/>
  <c r="F82"/>
  <c r="J19"/>
  <c r="J14"/>
  <c r="J79"/>
  <c r="E7"/>
  <c r="E50"/>
  <c i="10" r="J41"/>
  <c r="J40"/>
  <c i="1" r="AY69"/>
  <c i="10" r="J39"/>
  <c i="1" r="AX69"/>
  <c i="10"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J88"/>
  <c r="J87"/>
  <c r="F87"/>
  <c r="F85"/>
  <c r="E83"/>
  <c r="J63"/>
  <c r="J62"/>
  <c r="F62"/>
  <c r="F60"/>
  <c r="E58"/>
  <c r="J22"/>
  <c r="E22"/>
  <c r="F88"/>
  <c r="J21"/>
  <c r="J16"/>
  <c r="J85"/>
  <c r="E7"/>
  <c r="E52"/>
  <c i="9" r="J41"/>
  <c r="J40"/>
  <c i="1" r="AY68"/>
  <c i="9" r="J39"/>
  <c i="1" r="AX68"/>
  <c i="9" r="BI96"/>
  <c r="BH96"/>
  <c r="BG96"/>
  <c r="BF96"/>
  <c r="T96"/>
  <c r="R96"/>
  <c r="P96"/>
  <c r="BI94"/>
  <c r="BH94"/>
  <c r="BG94"/>
  <c r="BF94"/>
  <c r="T94"/>
  <c r="R94"/>
  <c r="P94"/>
  <c r="BI92"/>
  <c r="BH92"/>
  <c r="BG92"/>
  <c r="BF92"/>
  <c r="T92"/>
  <c r="R92"/>
  <c r="P92"/>
  <c r="J88"/>
  <c r="J87"/>
  <c r="F87"/>
  <c r="F85"/>
  <c r="E83"/>
  <c r="J63"/>
  <c r="J62"/>
  <c r="F62"/>
  <c r="F60"/>
  <c r="E58"/>
  <c r="J22"/>
  <c r="E22"/>
  <c r="F63"/>
  <c r="J21"/>
  <c r="J16"/>
  <c r="J85"/>
  <c r="E7"/>
  <c r="E52"/>
  <c i="8" r="J121"/>
  <c r="J41"/>
  <c r="J40"/>
  <c i="1" r="AY67"/>
  <c i="8" r="J39"/>
  <c i="1" r="AX67"/>
  <c i="8" r="J68"/>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J89"/>
  <c r="J88"/>
  <c r="F88"/>
  <c r="F86"/>
  <c r="E84"/>
  <c r="J63"/>
  <c r="J62"/>
  <c r="F62"/>
  <c r="F60"/>
  <c r="E58"/>
  <c r="J22"/>
  <c r="E22"/>
  <c r="F89"/>
  <c r="J21"/>
  <c r="J16"/>
  <c r="J86"/>
  <c r="E7"/>
  <c r="E78"/>
  <c i="7" r="J477"/>
  <c r="J476"/>
  <c r="J41"/>
  <c r="J40"/>
  <c i="1" r="AY65"/>
  <c i="7" r="J39"/>
  <c i="1" r="AX65"/>
  <c i="7" r="J75"/>
  <c r="J74"/>
  <c r="BI475"/>
  <c r="BH475"/>
  <c r="BG475"/>
  <c r="BF475"/>
  <c r="T475"/>
  <c r="R475"/>
  <c r="P475"/>
  <c r="BI474"/>
  <c r="BH474"/>
  <c r="BG474"/>
  <c r="BF474"/>
  <c r="T474"/>
  <c r="R474"/>
  <c r="P474"/>
  <c r="BI473"/>
  <c r="BH473"/>
  <c r="BG473"/>
  <c r="BF473"/>
  <c r="T473"/>
  <c r="R473"/>
  <c r="P473"/>
  <c r="BI472"/>
  <c r="BH472"/>
  <c r="BG472"/>
  <c r="BF472"/>
  <c r="T472"/>
  <c r="R472"/>
  <c r="P472"/>
  <c r="BI471"/>
  <c r="BH471"/>
  <c r="BG471"/>
  <c r="BF471"/>
  <c r="T471"/>
  <c r="R471"/>
  <c r="P471"/>
  <c r="BI470"/>
  <c r="BH470"/>
  <c r="BG470"/>
  <c r="BF470"/>
  <c r="T470"/>
  <c r="R470"/>
  <c r="P470"/>
  <c r="BI469"/>
  <c r="BH469"/>
  <c r="BG469"/>
  <c r="BF469"/>
  <c r="T469"/>
  <c r="R469"/>
  <c r="P469"/>
  <c r="BI468"/>
  <c r="BH468"/>
  <c r="BG468"/>
  <c r="BF468"/>
  <c r="T468"/>
  <c r="R468"/>
  <c r="P468"/>
  <c r="BI467"/>
  <c r="BH467"/>
  <c r="BG467"/>
  <c r="BF467"/>
  <c r="T467"/>
  <c r="R467"/>
  <c r="P467"/>
  <c r="BI466"/>
  <c r="BH466"/>
  <c r="BG466"/>
  <c r="BF466"/>
  <c r="T466"/>
  <c r="R466"/>
  <c r="P466"/>
  <c r="BI465"/>
  <c r="BH465"/>
  <c r="BG465"/>
  <c r="BF465"/>
  <c r="T465"/>
  <c r="R465"/>
  <c r="P465"/>
  <c r="BI464"/>
  <c r="BH464"/>
  <c r="BG464"/>
  <c r="BF464"/>
  <c r="T464"/>
  <c r="R464"/>
  <c r="P464"/>
  <c r="BI463"/>
  <c r="BH463"/>
  <c r="BG463"/>
  <c r="BF463"/>
  <c r="T463"/>
  <c r="R463"/>
  <c r="P463"/>
  <c r="BI462"/>
  <c r="BH462"/>
  <c r="BG462"/>
  <c r="BF462"/>
  <c r="T462"/>
  <c r="R462"/>
  <c r="P462"/>
  <c r="BI461"/>
  <c r="BH461"/>
  <c r="BG461"/>
  <c r="BF461"/>
  <c r="T461"/>
  <c r="R461"/>
  <c r="P461"/>
  <c r="BI460"/>
  <c r="BH460"/>
  <c r="BG460"/>
  <c r="BF460"/>
  <c r="T460"/>
  <c r="R460"/>
  <c r="P460"/>
  <c r="BI459"/>
  <c r="BH459"/>
  <c r="BG459"/>
  <c r="BF459"/>
  <c r="T459"/>
  <c r="R459"/>
  <c r="P459"/>
  <c r="BI458"/>
  <c r="BH458"/>
  <c r="BG458"/>
  <c r="BF458"/>
  <c r="T458"/>
  <c r="R458"/>
  <c r="P458"/>
  <c r="BI457"/>
  <c r="BH457"/>
  <c r="BG457"/>
  <c r="BF457"/>
  <c r="T457"/>
  <c r="R457"/>
  <c r="P457"/>
  <c r="BI456"/>
  <c r="BH456"/>
  <c r="BG456"/>
  <c r="BF456"/>
  <c r="T456"/>
  <c r="R456"/>
  <c r="P456"/>
  <c r="BI455"/>
  <c r="BH455"/>
  <c r="BG455"/>
  <c r="BF455"/>
  <c r="T455"/>
  <c r="R455"/>
  <c r="P455"/>
  <c r="BI454"/>
  <c r="BH454"/>
  <c r="BG454"/>
  <c r="BF454"/>
  <c r="T454"/>
  <c r="R454"/>
  <c r="P454"/>
  <c r="BI453"/>
  <c r="BH453"/>
  <c r="BG453"/>
  <c r="BF453"/>
  <c r="T453"/>
  <c r="R453"/>
  <c r="P453"/>
  <c r="BI452"/>
  <c r="BH452"/>
  <c r="BG452"/>
  <c r="BF452"/>
  <c r="T452"/>
  <c r="R452"/>
  <c r="P452"/>
  <c r="BI451"/>
  <c r="BH451"/>
  <c r="BG451"/>
  <c r="BF451"/>
  <c r="T451"/>
  <c r="R451"/>
  <c r="P451"/>
  <c r="BI450"/>
  <c r="BH450"/>
  <c r="BG450"/>
  <c r="BF450"/>
  <c r="T450"/>
  <c r="R450"/>
  <c r="P450"/>
  <c r="BI449"/>
  <c r="BH449"/>
  <c r="BG449"/>
  <c r="BF449"/>
  <c r="T449"/>
  <c r="R449"/>
  <c r="P449"/>
  <c r="BI448"/>
  <c r="BH448"/>
  <c r="BG448"/>
  <c r="BF448"/>
  <c r="T448"/>
  <c r="R448"/>
  <c r="P448"/>
  <c r="BI447"/>
  <c r="BH447"/>
  <c r="BG447"/>
  <c r="BF447"/>
  <c r="T447"/>
  <c r="R447"/>
  <c r="P447"/>
  <c r="BI446"/>
  <c r="BH446"/>
  <c r="BG446"/>
  <c r="BF446"/>
  <c r="T446"/>
  <c r="R446"/>
  <c r="P446"/>
  <c r="BI445"/>
  <c r="BH445"/>
  <c r="BG445"/>
  <c r="BF445"/>
  <c r="T445"/>
  <c r="R445"/>
  <c r="P445"/>
  <c r="BI443"/>
  <c r="BH443"/>
  <c r="BG443"/>
  <c r="BF443"/>
  <c r="T443"/>
  <c r="R443"/>
  <c r="P443"/>
  <c r="BI442"/>
  <c r="BH442"/>
  <c r="BG442"/>
  <c r="BF442"/>
  <c r="T442"/>
  <c r="R442"/>
  <c r="P442"/>
  <c r="BI441"/>
  <c r="BH441"/>
  <c r="BG441"/>
  <c r="BF441"/>
  <c r="T441"/>
  <c r="R441"/>
  <c r="P441"/>
  <c r="BI440"/>
  <c r="BH440"/>
  <c r="BG440"/>
  <c r="BF440"/>
  <c r="T440"/>
  <c r="R440"/>
  <c r="P440"/>
  <c r="BI439"/>
  <c r="BH439"/>
  <c r="BG439"/>
  <c r="BF439"/>
  <c r="T439"/>
  <c r="R439"/>
  <c r="P439"/>
  <c r="BI438"/>
  <c r="BH438"/>
  <c r="BG438"/>
  <c r="BF438"/>
  <c r="T438"/>
  <c r="R438"/>
  <c r="P438"/>
  <c r="BI437"/>
  <c r="BH437"/>
  <c r="BG437"/>
  <c r="BF437"/>
  <c r="T437"/>
  <c r="R437"/>
  <c r="P437"/>
  <c r="BI436"/>
  <c r="BH436"/>
  <c r="BG436"/>
  <c r="BF436"/>
  <c r="T436"/>
  <c r="R436"/>
  <c r="P436"/>
  <c r="BI435"/>
  <c r="BH435"/>
  <c r="BG435"/>
  <c r="BF435"/>
  <c r="T435"/>
  <c r="R435"/>
  <c r="P435"/>
  <c r="BI434"/>
  <c r="BH434"/>
  <c r="BG434"/>
  <c r="BF434"/>
  <c r="T434"/>
  <c r="R434"/>
  <c r="P434"/>
  <c r="BI433"/>
  <c r="BH433"/>
  <c r="BG433"/>
  <c r="BF433"/>
  <c r="T433"/>
  <c r="R433"/>
  <c r="P433"/>
  <c r="BI432"/>
  <c r="BH432"/>
  <c r="BG432"/>
  <c r="BF432"/>
  <c r="T432"/>
  <c r="R432"/>
  <c r="P432"/>
  <c r="BI431"/>
  <c r="BH431"/>
  <c r="BG431"/>
  <c r="BF431"/>
  <c r="T431"/>
  <c r="R431"/>
  <c r="P431"/>
  <c r="BI430"/>
  <c r="BH430"/>
  <c r="BG430"/>
  <c r="BF430"/>
  <c r="T430"/>
  <c r="R430"/>
  <c r="P430"/>
  <c r="BI429"/>
  <c r="BH429"/>
  <c r="BG429"/>
  <c r="BF429"/>
  <c r="T429"/>
  <c r="R429"/>
  <c r="P429"/>
  <c r="BI428"/>
  <c r="BH428"/>
  <c r="BG428"/>
  <c r="BF428"/>
  <c r="T428"/>
  <c r="R428"/>
  <c r="P428"/>
  <c r="BI427"/>
  <c r="BH427"/>
  <c r="BG427"/>
  <c r="BF427"/>
  <c r="T427"/>
  <c r="R427"/>
  <c r="P427"/>
  <c r="BI426"/>
  <c r="BH426"/>
  <c r="BG426"/>
  <c r="BF426"/>
  <c r="T426"/>
  <c r="R426"/>
  <c r="P426"/>
  <c r="BI424"/>
  <c r="BH424"/>
  <c r="BG424"/>
  <c r="BF424"/>
  <c r="T424"/>
  <c r="R424"/>
  <c r="P424"/>
  <c r="BI423"/>
  <c r="BH423"/>
  <c r="BG423"/>
  <c r="BF423"/>
  <c r="T423"/>
  <c r="R423"/>
  <c r="P423"/>
  <c r="BI422"/>
  <c r="BH422"/>
  <c r="BG422"/>
  <c r="BF422"/>
  <c r="T422"/>
  <c r="R422"/>
  <c r="P422"/>
  <c r="BI421"/>
  <c r="BH421"/>
  <c r="BG421"/>
  <c r="BF421"/>
  <c r="T421"/>
  <c r="R421"/>
  <c r="P421"/>
  <c r="BI420"/>
  <c r="BH420"/>
  <c r="BG420"/>
  <c r="BF420"/>
  <c r="T420"/>
  <c r="R420"/>
  <c r="P420"/>
  <c r="BI419"/>
  <c r="BH419"/>
  <c r="BG419"/>
  <c r="BF419"/>
  <c r="T419"/>
  <c r="R419"/>
  <c r="P419"/>
  <c r="BI418"/>
  <c r="BH418"/>
  <c r="BG418"/>
  <c r="BF418"/>
  <c r="T418"/>
  <c r="R418"/>
  <c r="P418"/>
  <c r="BI417"/>
  <c r="BH417"/>
  <c r="BG417"/>
  <c r="BF417"/>
  <c r="T417"/>
  <c r="R417"/>
  <c r="P417"/>
  <c r="BI416"/>
  <c r="BH416"/>
  <c r="BG416"/>
  <c r="BF416"/>
  <c r="T416"/>
  <c r="R416"/>
  <c r="P416"/>
  <c r="BI415"/>
  <c r="BH415"/>
  <c r="BG415"/>
  <c r="BF415"/>
  <c r="T415"/>
  <c r="R415"/>
  <c r="P415"/>
  <c r="BI414"/>
  <c r="BH414"/>
  <c r="BG414"/>
  <c r="BF414"/>
  <c r="T414"/>
  <c r="R414"/>
  <c r="P414"/>
  <c r="BI413"/>
  <c r="BH413"/>
  <c r="BG413"/>
  <c r="BF413"/>
  <c r="T413"/>
  <c r="R413"/>
  <c r="P413"/>
  <c r="BI412"/>
  <c r="BH412"/>
  <c r="BG412"/>
  <c r="BF412"/>
  <c r="T412"/>
  <c r="R412"/>
  <c r="P412"/>
  <c r="BI411"/>
  <c r="BH411"/>
  <c r="BG411"/>
  <c r="BF411"/>
  <c r="T411"/>
  <c r="R411"/>
  <c r="P411"/>
  <c r="BI410"/>
  <c r="BH410"/>
  <c r="BG410"/>
  <c r="BF410"/>
  <c r="T410"/>
  <c r="R410"/>
  <c r="P410"/>
  <c r="BI409"/>
  <c r="BH409"/>
  <c r="BG409"/>
  <c r="BF409"/>
  <c r="T409"/>
  <c r="R409"/>
  <c r="P409"/>
  <c r="BI408"/>
  <c r="BH408"/>
  <c r="BG408"/>
  <c r="BF408"/>
  <c r="T408"/>
  <c r="R408"/>
  <c r="P408"/>
  <c r="BI407"/>
  <c r="BH407"/>
  <c r="BG407"/>
  <c r="BF407"/>
  <c r="T407"/>
  <c r="R407"/>
  <c r="P407"/>
  <c r="BI406"/>
  <c r="BH406"/>
  <c r="BG406"/>
  <c r="BF406"/>
  <c r="T406"/>
  <c r="R406"/>
  <c r="P406"/>
  <c r="BI405"/>
  <c r="BH405"/>
  <c r="BG405"/>
  <c r="BF405"/>
  <c r="T405"/>
  <c r="R405"/>
  <c r="P405"/>
  <c r="BI404"/>
  <c r="BH404"/>
  <c r="BG404"/>
  <c r="BF404"/>
  <c r="T404"/>
  <c r="R404"/>
  <c r="P404"/>
  <c r="BI403"/>
  <c r="BH403"/>
  <c r="BG403"/>
  <c r="BF403"/>
  <c r="T403"/>
  <c r="R403"/>
  <c r="P403"/>
  <c r="BI402"/>
  <c r="BH402"/>
  <c r="BG402"/>
  <c r="BF402"/>
  <c r="T402"/>
  <c r="R402"/>
  <c r="P402"/>
  <c r="BI401"/>
  <c r="BH401"/>
  <c r="BG401"/>
  <c r="BF401"/>
  <c r="T401"/>
  <c r="R401"/>
  <c r="P401"/>
  <c r="BI400"/>
  <c r="BH400"/>
  <c r="BG400"/>
  <c r="BF400"/>
  <c r="T400"/>
  <c r="R400"/>
  <c r="P400"/>
  <c r="BI399"/>
  <c r="BH399"/>
  <c r="BG399"/>
  <c r="BF399"/>
  <c r="T399"/>
  <c r="R399"/>
  <c r="P399"/>
  <c r="BI398"/>
  <c r="BH398"/>
  <c r="BG398"/>
  <c r="BF398"/>
  <c r="T398"/>
  <c r="R398"/>
  <c r="P398"/>
  <c r="BI397"/>
  <c r="BH397"/>
  <c r="BG397"/>
  <c r="BF397"/>
  <c r="T397"/>
  <c r="R397"/>
  <c r="P397"/>
  <c r="BI396"/>
  <c r="BH396"/>
  <c r="BG396"/>
  <c r="BF396"/>
  <c r="T396"/>
  <c r="R396"/>
  <c r="P396"/>
  <c r="BI395"/>
  <c r="BH395"/>
  <c r="BG395"/>
  <c r="BF395"/>
  <c r="T395"/>
  <c r="R395"/>
  <c r="P395"/>
  <c r="BI394"/>
  <c r="BH394"/>
  <c r="BG394"/>
  <c r="BF394"/>
  <c r="T394"/>
  <c r="R394"/>
  <c r="P394"/>
  <c r="BI393"/>
  <c r="BH393"/>
  <c r="BG393"/>
  <c r="BF393"/>
  <c r="T393"/>
  <c r="R393"/>
  <c r="P393"/>
  <c r="BI392"/>
  <c r="BH392"/>
  <c r="BG392"/>
  <c r="BF392"/>
  <c r="T392"/>
  <c r="R392"/>
  <c r="P392"/>
  <c r="BI390"/>
  <c r="BH390"/>
  <c r="BG390"/>
  <c r="BF390"/>
  <c r="T390"/>
  <c r="R390"/>
  <c r="P390"/>
  <c r="BI389"/>
  <c r="BH389"/>
  <c r="BG389"/>
  <c r="BF389"/>
  <c r="T389"/>
  <c r="R389"/>
  <c r="P389"/>
  <c r="BI388"/>
  <c r="BH388"/>
  <c r="BG388"/>
  <c r="BF388"/>
  <c r="T388"/>
  <c r="R388"/>
  <c r="P388"/>
  <c r="BI387"/>
  <c r="BH387"/>
  <c r="BG387"/>
  <c r="BF387"/>
  <c r="T387"/>
  <c r="R387"/>
  <c r="P387"/>
  <c r="BI386"/>
  <c r="BH386"/>
  <c r="BG386"/>
  <c r="BF386"/>
  <c r="T386"/>
  <c r="R386"/>
  <c r="P386"/>
  <c r="BI385"/>
  <c r="BH385"/>
  <c r="BG385"/>
  <c r="BF385"/>
  <c r="T385"/>
  <c r="R385"/>
  <c r="P385"/>
  <c r="BI384"/>
  <c r="BH384"/>
  <c r="BG384"/>
  <c r="BF384"/>
  <c r="T384"/>
  <c r="R384"/>
  <c r="P384"/>
  <c r="BI383"/>
  <c r="BH383"/>
  <c r="BG383"/>
  <c r="BF383"/>
  <c r="T383"/>
  <c r="R383"/>
  <c r="P383"/>
  <c r="BI382"/>
  <c r="BH382"/>
  <c r="BG382"/>
  <c r="BF382"/>
  <c r="T382"/>
  <c r="R382"/>
  <c r="P382"/>
  <c r="BI381"/>
  <c r="BH381"/>
  <c r="BG381"/>
  <c r="BF381"/>
  <c r="T381"/>
  <c r="R381"/>
  <c r="P381"/>
  <c r="BI380"/>
  <c r="BH380"/>
  <c r="BG380"/>
  <c r="BF380"/>
  <c r="T380"/>
  <c r="R380"/>
  <c r="P380"/>
  <c r="BI379"/>
  <c r="BH379"/>
  <c r="BG379"/>
  <c r="BF379"/>
  <c r="T379"/>
  <c r="R379"/>
  <c r="P379"/>
  <c r="BI378"/>
  <c r="BH378"/>
  <c r="BG378"/>
  <c r="BF378"/>
  <c r="T378"/>
  <c r="R378"/>
  <c r="P378"/>
  <c r="BI377"/>
  <c r="BH377"/>
  <c r="BG377"/>
  <c r="BF377"/>
  <c r="T377"/>
  <c r="R377"/>
  <c r="P377"/>
  <c r="BI376"/>
  <c r="BH376"/>
  <c r="BG376"/>
  <c r="BF376"/>
  <c r="T376"/>
  <c r="R376"/>
  <c r="P376"/>
  <c r="BI375"/>
  <c r="BH375"/>
  <c r="BG375"/>
  <c r="BF375"/>
  <c r="T375"/>
  <c r="R375"/>
  <c r="P375"/>
  <c r="BI374"/>
  <c r="BH374"/>
  <c r="BG374"/>
  <c r="BF374"/>
  <c r="T374"/>
  <c r="R374"/>
  <c r="P374"/>
  <c r="BI373"/>
  <c r="BH373"/>
  <c r="BG373"/>
  <c r="BF373"/>
  <c r="T373"/>
  <c r="R373"/>
  <c r="P373"/>
  <c r="BI372"/>
  <c r="BH372"/>
  <c r="BG372"/>
  <c r="BF372"/>
  <c r="T372"/>
  <c r="R372"/>
  <c r="P372"/>
  <c r="BI371"/>
  <c r="BH371"/>
  <c r="BG371"/>
  <c r="BF371"/>
  <c r="T371"/>
  <c r="R371"/>
  <c r="P371"/>
  <c r="BI370"/>
  <c r="BH370"/>
  <c r="BG370"/>
  <c r="BF370"/>
  <c r="T370"/>
  <c r="R370"/>
  <c r="P370"/>
  <c r="BI369"/>
  <c r="BH369"/>
  <c r="BG369"/>
  <c r="BF369"/>
  <c r="T369"/>
  <c r="R369"/>
  <c r="P369"/>
  <c r="BI368"/>
  <c r="BH368"/>
  <c r="BG368"/>
  <c r="BF368"/>
  <c r="T368"/>
  <c r="R368"/>
  <c r="P368"/>
  <c r="BI367"/>
  <c r="BH367"/>
  <c r="BG367"/>
  <c r="BF367"/>
  <c r="T367"/>
  <c r="R367"/>
  <c r="P367"/>
  <c r="BI366"/>
  <c r="BH366"/>
  <c r="BG366"/>
  <c r="BF366"/>
  <c r="T366"/>
  <c r="R366"/>
  <c r="P366"/>
  <c r="BI365"/>
  <c r="BH365"/>
  <c r="BG365"/>
  <c r="BF365"/>
  <c r="T365"/>
  <c r="R365"/>
  <c r="P365"/>
  <c r="BI364"/>
  <c r="BH364"/>
  <c r="BG364"/>
  <c r="BF364"/>
  <c r="T364"/>
  <c r="R364"/>
  <c r="P364"/>
  <c r="BI363"/>
  <c r="BH363"/>
  <c r="BG363"/>
  <c r="BF363"/>
  <c r="T363"/>
  <c r="R363"/>
  <c r="P363"/>
  <c r="BI362"/>
  <c r="BH362"/>
  <c r="BG362"/>
  <c r="BF362"/>
  <c r="T362"/>
  <c r="R362"/>
  <c r="P362"/>
  <c r="BI361"/>
  <c r="BH361"/>
  <c r="BG361"/>
  <c r="BF361"/>
  <c r="T361"/>
  <c r="R361"/>
  <c r="P361"/>
  <c r="BI360"/>
  <c r="BH360"/>
  <c r="BG360"/>
  <c r="BF360"/>
  <c r="T360"/>
  <c r="R360"/>
  <c r="P360"/>
  <c r="BI359"/>
  <c r="BH359"/>
  <c r="BG359"/>
  <c r="BF359"/>
  <c r="T359"/>
  <c r="R359"/>
  <c r="P359"/>
  <c r="BI358"/>
  <c r="BH358"/>
  <c r="BG358"/>
  <c r="BF358"/>
  <c r="T358"/>
  <c r="R358"/>
  <c r="P358"/>
  <c r="BI357"/>
  <c r="BH357"/>
  <c r="BG357"/>
  <c r="BF357"/>
  <c r="T357"/>
  <c r="R357"/>
  <c r="P357"/>
  <c r="BI356"/>
  <c r="BH356"/>
  <c r="BG356"/>
  <c r="BF356"/>
  <c r="T356"/>
  <c r="R356"/>
  <c r="P356"/>
  <c r="BI355"/>
  <c r="BH355"/>
  <c r="BG355"/>
  <c r="BF355"/>
  <c r="T355"/>
  <c r="R355"/>
  <c r="P355"/>
  <c r="BI354"/>
  <c r="BH354"/>
  <c r="BG354"/>
  <c r="BF354"/>
  <c r="T354"/>
  <c r="R354"/>
  <c r="P354"/>
  <c r="BI353"/>
  <c r="BH353"/>
  <c r="BG353"/>
  <c r="BF353"/>
  <c r="T353"/>
  <c r="R353"/>
  <c r="P353"/>
  <c r="BI352"/>
  <c r="BH352"/>
  <c r="BG352"/>
  <c r="BF352"/>
  <c r="T352"/>
  <c r="R352"/>
  <c r="P352"/>
  <c r="BI351"/>
  <c r="BH351"/>
  <c r="BG351"/>
  <c r="BF351"/>
  <c r="T351"/>
  <c r="R351"/>
  <c r="P351"/>
  <c r="BI350"/>
  <c r="BH350"/>
  <c r="BG350"/>
  <c r="BF350"/>
  <c r="T350"/>
  <c r="R350"/>
  <c r="P350"/>
  <c r="BI349"/>
  <c r="BH349"/>
  <c r="BG349"/>
  <c r="BF349"/>
  <c r="T349"/>
  <c r="R349"/>
  <c r="P349"/>
  <c r="BI348"/>
  <c r="BH348"/>
  <c r="BG348"/>
  <c r="BF348"/>
  <c r="T348"/>
  <c r="R348"/>
  <c r="P348"/>
  <c r="BI347"/>
  <c r="BH347"/>
  <c r="BG347"/>
  <c r="BF347"/>
  <c r="T347"/>
  <c r="R347"/>
  <c r="P347"/>
  <c r="BI346"/>
  <c r="BH346"/>
  <c r="BG346"/>
  <c r="BF346"/>
  <c r="T346"/>
  <c r="R346"/>
  <c r="P346"/>
  <c r="BI345"/>
  <c r="BH345"/>
  <c r="BG345"/>
  <c r="BF345"/>
  <c r="T345"/>
  <c r="R345"/>
  <c r="P345"/>
  <c r="BI344"/>
  <c r="BH344"/>
  <c r="BG344"/>
  <c r="BF344"/>
  <c r="T344"/>
  <c r="R344"/>
  <c r="P344"/>
  <c r="BI343"/>
  <c r="BH343"/>
  <c r="BG343"/>
  <c r="BF343"/>
  <c r="T343"/>
  <c r="R343"/>
  <c r="P343"/>
  <c r="BI342"/>
  <c r="BH342"/>
  <c r="BG342"/>
  <c r="BF342"/>
  <c r="T342"/>
  <c r="R342"/>
  <c r="P342"/>
  <c r="BI341"/>
  <c r="BH341"/>
  <c r="BG341"/>
  <c r="BF341"/>
  <c r="T341"/>
  <c r="R341"/>
  <c r="P341"/>
  <c r="BI340"/>
  <c r="BH340"/>
  <c r="BG340"/>
  <c r="BF340"/>
  <c r="T340"/>
  <c r="R340"/>
  <c r="P340"/>
  <c r="BI339"/>
  <c r="BH339"/>
  <c r="BG339"/>
  <c r="BF339"/>
  <c r="T339"/>
  <c r="R339"/>
  <c r="P339"/>
  <c r="BI338"/>
  <c r="BH338"/>
  <c r="BG338"/>
  <c r="BF338"/>
  <c r="T338"/>
  <c r="R338"/>
  <c r="P338"/>
  <c r="BI337"/>
  <c r="BH337"/>
  <c r="BG337"/>
  <c r="BF337"/>
  <c r="T337"/>
  <c r="R337"/>
  <c r="P337"/>
  <c r="BI336"/>
  <c r="BH336"/>
  <c r="BG336"/>
  <c r="BF336"/>
  <c r="T336"/>
  <c r="R336"/>
  <c r="P336"/>
  <c r="BI335"/>
  <c r="BH335"/>
  <c r="BG335"/>
  <c r="BF335"/>
  <c r="T335"/>
  <c r="R335"/>
  <c r="P335"/>
  <c r="BI334"/>
  <c r="BH334"/>
  <c r="BG334"/>
  <c r="BF334"/>
  <c r="T334"/>
  <c r="R334"/>
  <c r="P334"/>
  <c r="BI333"/>
  <c r="BH333"/>
  <c r="BG333"/>
  <c r="BF333"/>
  <c r="T333"/>
  <c r="R333"/>
  <c r="P333"/>
  <c r="BI332"/>
  <c r="BH332"/>
  <c r="BG332"/>
  <c r="BF332"/>
  <c r="T332"/>
  <c r="R332"/>
  <c r="P332"/>
  <c r="BI331"/>
  <c r="BH331"/>
  <c r="BG331"/>
  <c r="BF331"/>
  <c r="T331"/>
  <c r="R331"/>
  <c r="P331"/>
  <c r="BI330"/>
  <c r="BH330"/>
  <c r="BG330"/>
  <c r="BF330"/>
  <c r="T330"/>
  <c r="R330"/>
  <c r="P330"/>
  <c r="BI329"/>
  <c r="BH329"/>
  <c r="BG329"/>
  <c r="BF329"/>
  <c r="T329"/>
  <c r="R329"/>
  <c r="P329"/>
  <c r="BI328"/>
  <c r="BH328"/>
  <c r="BG328"/>
  <c r="BF328"/>
  <c r="T328"/>
  <c r="R328"/>
  <c r="P328"/>
  <c r="BI327"/>
  <c r="BH327"/>
  <c r="BG327"/>
  <c r="BF327"/>
  <c r="T327"/>
  <c r="R327"/>
  <c r="P327"/>
  <c r="BI326"/>
  <c r="BH326"/>
  <c r="BG326"/>
  <c r="BF326"/>
  <c r="T326"/>
  <c r="R326"/>
  <c r="P326"/>
  <c r="BI325"/>
  <c r="BH325"/>
  <c r="BG325"/>
  <c r="BF325"/>
  <c r="T325"/>
  <c r="R325"/>
  <c r="P325"/>
  <c r="BI324"/>
  <c r="BH324"/>
  <c r="BG324"/>
  <c r="BF324"/>
  <c r="T324"/>
  <c r="R324"/>
  <c r="P324"/>
  <c r="BI323"/>
  <c r="BH323"/>
  <c r="BG323"/>
  <c r="BF323"/>
  <c r="T323"/>
  <c r="R323"/>
  <c r="P323"/>
  <c r="BI322"/>
  <c r="BH322"/>
  <c r="BG322"/>
  <c r="BF322"/>
  <c r="T322"/>
  <c r="R322"/>
  <c r="P322"/>
  <c r="BI321"/>
  <c r="BH321"/>
  <c r="BG321"/>
  <c r="BF321"/>
  <c r="T321"/>
  <c r="R321"/>
  <c r="P321"/>
  <c r="BI320"/>
  <c r="BH320"/>
  <c r="BG320"/>
  <c r="BF320"/>
  <c r="T320"/>
  <c r="R320"/>
  <c r="P320"/>
  <c r="BI319"/>
  <c r="BH319"/>
  <c r="BG319"/>
  <c r="BF319"/>
  <c r="T319"/>
  <c r="R319"/>
  <c r="P319"/>
  <c r="BI318"/>
  <c r="BH318"/>
  <c r="BG318"/>
  <c r="BF318"/>
  <c r="T318"/>
  <c r="R318"/>
  <c r="P318"/>
  <c r="BI317"/>
  <c r="BH317"/>
  <c r="BG317"/>
  <c r="BF317"/>
  <c r="T317"/>
  <c r="R317"/>
  <c r="P317"/>
  <c r="BI316"/>
  <c r="BH316"/>
  <c r="BG316"/>
  <c r="BF316"/>
  <c r="T316"/>
  <c r="R316"/>
  <c r="P316"/>
  <c r="BI315"/>
  <c r="BH315"/>
  <c r="BG315"/>
  <c r="BF315"/>
  <c r="T315"/>
  <c r="R315"/>
  <c r="P315"/>
  <c r="BI314"/>
  <c r="BH314"/>
  <c r="BG314"/>
  <c r="BF314"/>
  <c r="T314"/>
  <c r="R314"/>
  <c r="P314"/>
  <c r="BI313"/>
  <c r="BH313"/>
  <c r="BG313"/>
  <c r="BF313"/>
  <c r="T313"/>
  <c r="R313"/>
  <c r="P313"/>
  <c r="BI312"/>
  <c r="BH312"/>
  <c r="BG312"/>
  <c r="BF312"/>
  <c r="T312"/>
  <c r="R312"/>
  <c r="P312"/>
  <c r="BI311"/>
  <c r="BH311"/>
  <c r="BG311"/>
  <c r="BF311"/>
  <c r="T311"/>
  <c r="R311"/>
  <c r="P311"/>
  <c r="BI310"/>
  <c r="BH310"/>
  <c r="BG310"/>
  <c r="BF310"/>
  <c r="T310"/>
  <c r="R310"/>
  <c r="P310"/>
  <c r="BI309"/>
  <c r="BH309"/>
  <c r="BG309"/>
  <c r="BF309"/>
  <c r="T309"/>
  <c r="R309"/>
  <c r="P309"/>
  <c r="BI308"/>
  <c r="BH308"/>
  <c r="BG308"/>
  <c r="BF308"/>
  <c r="T308"/>
  <c r="R308"/>
  <c r="P308"/>
  <c r="BI307"/>
  <c r="BH307"/>
  <c r="BG307"/>
  <c r="BF307"/>
  <c r="T307"/>
  <c r="R307"/>
  <c r="P307"/>
  <c r="BI306"/>
  <c r="BH306"/>
  <c r="BG306"/>
  <c r="BF306"/>
  <c r="T306"/>
  <c r="R306"/>
  <c r="P306"/>
  <c r="BI305"/>
  <c r="BH305"/>
  <c r="BG305"/>
  <c r="BF305"/>
  <c r="T305"/>
  <c r="R305"/>
  <c r="P305"/>
  <c r="BI304"/>
  <c r="BH304"/>
  <c r="BG304"/>
  <c r="BF304"/>
  <c r="T304"/>
  <c r="R304"/>
  <c r="P304"/>
  <c r="BI303"/>
  <c r="BH303"/>
  <c r="BG303"/>
  <c r="BF303"/>
  <c r="T303"/>
  <c r="R303"/>
  <c r="P303"/>
  <c r="BI302"/>
  <c r="BH302"/>
  <c r="BG302"/>
  <c r="BF302"/>
  <c r="T302"/>
  <c r="R302"/>
  <c r="P302"/>
  <c r="BI301"/>
  <c r="BH301"/>
  <c r="BG301"/>
  <c r="BF301"/>
  <c r="T301"/>
  <c r="R301"/>
  <c r="P301"/>
  <c r="BI300"/>
  <c r="BH300"/>
  <c r="BG300"/>
  <c r="BF300"/>
  <c r="T300"/>
  <c r="R300"/>
  <c r="P300"/>
  <c r="BI299"/>
  <c r="BH299"/>
  <c r="BG299"/>
  <c r="BF299"/>
  <c r="T299"/>
  <c r="R299"/>
  <c r="P299"/>
  <c r="BI298"/>
  <c r="BH298"/>
  <c r="BG298"/>
  <c r="BF298"/>
  <c r="T298"/>
  <c r="R298"/>
  <c r="P298"/>
  <c r="BI297"/>
  <c r="BH297"/>
  <c r="BG297"/>
  <c r="BF297"/>
  <c r="T297"/>
  <c r="R297"/>
  <c r="P297"/>
  <c r="BI296"/>
  <c r="BH296"/>
  <c r="BG296"/>
  <c r="BF296"/>
  <c r="T296"/>
  <c r="R296"/>
  <c r="P296"/>
  <c r="BI295"/>
  <c r="BH295"/>
  <c r="BG295"/>
  <c r="BF295"/>
  <c r="T295"/>
  <c r="R295"/>
  <c r="P295"/>
  <c r="BI294"/>
  <c r="BH294"/>
  <c r="BG294"/>
  <c r="BF294"/>
  <c r="T294"/>
  <c r="R294"/>
  <c r="P294"/>
  <c r="BI292"/>
  <c r="BH292"/>
  <c r="BG292"/>
  <c r="BF292"/>
  <c r="T292"/>
  <c r="R292"/>
  <c r="P292"/>
  <c r="BI291"/>
  <c r="BH291"/>
  <c r="BG291"/>
  <c r="BF291"/>
  <c r="T291"/>
  <c r="R291"/>
  <c r="P291"/>
  <c r="BI290"/>
  <c r="BH290"/>
  <c r="BG290"/>
  <c r="BF290"/>
  <c r="T290"/>
  <c r="R290"/>
  <c r="P290"/>
  <c r="BI289"/>
  <c r="BH289"/>
  <c r="BG289"/>
  <c r="BF289"/>
  <c r="T289"/>
  <c r="R289"/>
  <c r="P289"/>
  <c r="BI288"/>
  <c r="BH288"/>
  <c r="BG288"/>
  <c r="BF288"/>
  <c r="T288"/>
  <c r="R288"/>
  <c r="P288"/>
  <c r="BI287"/>
  <c r="BH287"/>
  <c r="BG287"/>
  <c r="BF287"/>
  <c r="T287"/>
  <c r="R287"/>
  <c r="P287"/>
  <c r="BI286"/>
  <c r="BH286"/>
  <c r="BG286"/>
  <c r="BF286"/>
  <c r="T286"/>
  <c r="R286"/>
  <c r="P286"/>
  <c r="BI285"/>
  <c r="BH285"/>
  <c r="BG285"/>
  <c r="BF285"/>
  <c r="T285"/>
  <c r="R285"/>
  <c r="P285"/>
  <c r="BI284"/>
  <c r="BH284"/>
  <c r="BG284"/>
  <c r="BF284"/>
  <c r="T284"/>
  <c r="R284"/>
  <c r="P284"/>
  <c r="BI283"/>
  <c r="BH283"/>
  <c r="BG283"/>
  <c r="BF283"/>
  <c r="T283"/>
  <c r="R283"/>
  <c r="P283"/>
  <c r="BI282"/>
  <c r="BH282"/>
  <c r="BG282"/>
  <c r="BF282"/>
  <c r="T282"/>
  <c r="R282"/>
  <c r="P282"/>
  <c r="BI281"/>
  <c r="BH281"/>
  <c r="BG281"/>
  <c r="BF281"/>
  <c r="T281"/>
  <c r="R281"/>
  <c r="P281"/>
  <c r="BI280"/>
  <c r="BH280"/>
  <c r="BG280"/>
  <c r="BF280"/>
  <c r="T280"/>
  <c r="R280"/>
  <c r="P280"/>
  <c r="BI279"/>
  <c r="BH279"/>
  <c r="BG279"/>
  <c r="BF279"/>
  <c r="T279"/>
  <c r="R279"/>
  <c r="P279"/>
  <c r="BI278"/>
  <c r="BH278"/>
  <c r="BG278"/>
  <c r="BF278"/>
  <c r="T278"/>
  <c r="R278"/>
  <c r="P278"/>
  <c r="BI277"/>
  <c r="BH277"/>
  <c r="BG277"/>
  <c r="BF277"/>
  <c r="T277"/>
  <c r="R277"/>
  <c r="P277"/>
  <c r="BI276"/>
  <c r="BH276"/>
  <c r="BG276"/>
  <c r="BF276"/>
  <c r="T276"/>
  <c r="R276"/>
  <c r="P276"/>
  <c r="BI275"/>
  <c r="BH275"/>
  <c r="BG275"/>
  <c r="BF275"/>
  <c r="T275"/>
  <c r="R275"/>
  <c r="P275"/>
  <c r="BI274"/>
  <c r="BH274"/>
  <c r="BG274"/>
  <c r="BF274"/>
  <c r="T274"/>
  <c r="R274"/>
  <c r="P274"/>
  <c r="BI273"/>
  <c r="BH273"/>
  <c r="BG273"/>
  <c r="BF273"/>
  <c r="T273"/>
  <c r="R273"/>
  <c r="P273"/>
  <c r="BI272"/>
  <c r="BH272"/>
  <c r="BG272"/>
  <c r="BF272"/>
  <c r="T272"/>
  <c r="R272"/>
  <c r="P272"/>
  <c r="BI271"/>
  <c r="BH271"/>
  <c r="BG271"/>
  <c r="BF271"/>
  <c r="T271"/>
  <c r="R271"/>
  <c r="P271"/>
  <c r="BI270"/>
  <c r="BH270"/>
  <c r="BG270"/>
  <c r="BF270"/>
  <c r="T270"/>
  <c r="R270"/>
  <c r="P270"/>
  <c r="BI269"/>
  <c r="BH269"/>
  <c r="BG269"/>
  <c r="BF269"/>
  <c r="T269"/>
  <c r="R269"/>
  <c r="P269"/>
  <c r="BI268"/>
  <c r="BH268"/>
  <c r="BG268"/>
  <c r="BF268"/>
  <c r="T268"/>
  <c r="R268"/>
  <c r="P268"/>
  <c r="BI267"/>
  <c r="BH267"/>
  <c r="BG267"/>
  <c r="BF267"/>
  <c r="T267"/>
  <c r="R267"/>
  <c r="P267"/>
  <c r="BI266"/>
  <c r="BH266"/>
  <c r="BG266"/>
  <c r="BF266"/>
  <c r="T266"/>
  <c r="R266"/>
  <c r="P266"/>
  <c r="BI265"/>
  <c r="BH265"/>
  <c r="BG265"/>
  <c r="BF265"/>
  <c r="T265"/>
  <c r="R265"/>
  <c r="P265"/>
  <c r="BI264"/>
  <c r="BH264"/>
  <c r="BG264"/>
  <c r="BF264"/>
  <c r="T264"/>
  <c r="R264"/>
  <c r="P264"/>
  <c r="BI263"/>
  <c r="BH263"/>
  <c r="BG263"/>
  <c r="BF263"/>
  <c r="T263"/>
  <c r="R263"/>
  <c r="P263"/>
  <c r="BI262"/>
  <c r="BH262"/>
  <c r="BG262"/>
  <c r="BF262"/>
  <c r="T262"/>
  <c r="R262"/>
  <c r="P262"/>
  <c r="BI261"/>
  <c r="BH261"/>
  <c r="BG261"/>
  <c r="BF261"/>
  <c r="T261"/>
  <c r="R261"/>
  <c r="P261"/>
  <c r="BI260"/>
  <c r="BH260"/>
  <c r="BG260"/>
  <c r="BF260"/>
  <c r="T260"/>
  <c r="R260"/>
  <c r="P260"/>
  <c r="BI259"/>
  <c r="BH259"/>
  <c r="BG259"/>
  <c r="BF259"/>
  <c r="T259"/>
  <c r="R259"/>
  <c r="P259"/>
  <c r="BI258"/>
  <c r="BH258"/>
  <c r="BG258"/>
  <c r="BF258"/>
  <c r="T258"/>
  <c r="R258"/>
  <c r="P258"/>
  <c r="BI257"/>
  <c r="BH257"/>
  <c r="BG257"/>
  <c r="BF257"/>
  <c r="T257"/>
  <c r="R257"/>
  <c r="P257"/>
  <c r="BI256"/>
  <c r="BH256"/>
  <c r="BG256"/>
  <c r="BF256"/>
  <c r="T256"/>
  <c r="R256"/>
  <c r="P256"/>
  <c r="BI255"/>
  <c r="BH255"/>
  <c r="BG255"/>
  <c r="BF255"/>
  <c r="T255"/>
  <c r="R255"/>
  <c r="P255"/>
  <c r="BI254"/>
  <c r="BH254"/>
  <c r="BG254"/>
  <c r="BF254"/>
  <c r="T254"/>
  <c r="R254"/>
  <c r="P254"/>
  <c r="BI253"/>
  <c r="BH253"/>
  <c r="BG253"/>
  <c r="BF253"/>
  <c r="T253"/>
  <c r="R253"/>
  <c r="P253"/>
  <c r="BI252"/>
  <c r="BH252"/>
  <c r="BG252"/>
  <c r="BF252"/>
  <c r="T252"/>
  <c r="R252"/>
  <c r="P252"/>
  <c r="BI251"/>
  <c r="BH251"/>
  <c r="BG251"/>
  <c r="BF251"/>
  <c r="T251"/>
  <c r="R251"/>
  <c r="P251"/>
  <c r="BI250"/>
  <c r="BH250"/>
  <c r="BG250"/>
  <c r="BF250"/>
  <c r="T250"/>
  <c r="R250"/>
  <c r="P250"/>
  <c r="BI249"/>
  <c r="BH249"/>
  <c r="BG249"/>
  <c r="BF249"/>
  <c r="T249"/>
  <c r="R249"/>
  <c r="P249"/>
  <c r="BI248"/>
  <c r="BH248"/>
  <c r="BG248"/>
  <c r="BF248"/>
  <c r="T248"/>
  <c r="R248"/>
  <c r="P248"/>
  <c r="BI247"/>
  <c r="BH247"/>
  <c r="BG247"/>
  <c r="BF247"/>
  <c r="T247"/>
  <c r="R247"/>
  <c r="P247"/>
  <c r="BI246"/>
  <c r="BH246"/>
  <c r="BG246"/>
  <c r="BF246"/>
  <c r="T246"/>
  <c r="R246"/>
  <c r="P246"/>
  <c r="BI245"/>
  <c r="BH245"/>
  <c r="BG245"/>
  <c r="BF245"/>
  <c r="T245"/>
  <c r="R245"/>
  <c r="P245"/>
  <c r="BI244"/>
  <c r="BH244"/>
  <c r="BG244"/>
  <c r="BF244"/>
  <c r="T244"/>
  <c r="R244"/>
  <c r="P244"/>
  <c r="BI243"/>
  <c r="BH243"/>
  <c r="BG243"/>
  <c r="BF243"/>
  <c r="T243"/>
  <c r="R243"/>
  <c r="P243"/>
  <c r="BI242"/>
  <c r="BH242"/>
  <c r="BG242"/>
  <c r="BF242"/>
  <c r="T242"/>
  <c r="R242"/>
  <c r="P242"/>
  <c r="BI241"/>
  <c r="BH241"/>
  <c r="BG241"/>
  <c r="BF241"/>
  <c r="T241"/>
  <c r="R241"/>
  <c r="P241"/>
  <c r="BI240"/>
  <c r="BH240"/>
  <c r="BG240"/>
  <c r="BF240"/>
  <c r="T240"/>
  <c r="R240"/>
  <c r="P240"/>
  <c r="BI239"/>
  <c r="BH239"/>
  <c r="BG239"/>
  <c r="BF239"/>
  <c r="T239"/>
  <c r="R239"/>
  <c r="P239"/>
  <c r="BI238"/>
  <c r="BH238"/>
  <c r="BG238"/>
  <c r="BF238"/>
  <c r="T238"/>
  <c r="R238"/>
  <c r="P238"/>
  <c r="BI237"/>
  <c r="BH237"/>
  <c r="BG237"/>
  <c r="BF237"/>
  <c r="T237"/>
  <c r="R237"/>
  <c r="P237"/>
  <c r="BI236"/>
  <c r="BH236"/>
  <c r="BG236"/>
  <c r="BF236"/>
  <c r="T236"/>
  <c r="R236"/>
  <c r="P236"/>
  <c r="BI235"/>
  <c r="BH235"/>
  <c r="BG235"/>
  <c r="BF235"/>
  <c r="T235"/>
  <c r="R235"/>
  <c r="P235"/>
  <c r="BI234"/>
  <c r="BH234"/>
  <c r="BG234"/>
  <c r="BF234"/>
  <c r="T234"/>
  <c r="R234"/>
  <c r="P234"/>
  <c r="BI233"/>
  <c r="BH233"/>
  <c r="BG233"/>
  <c r="BF233"/>
  <c r="T233"/>
  <c r="R233"/>
  <c r="P233"/>
  <c r="BI232"/>
  <c r="BH232"/>
  <c r="BG232"/>
  <c r="BF232"/>
  <c r="T232"/>
  <c r="R232"/>
  <c r="P232"/>
  <c r="BI231"/>
  <c r="BH231"/>
  <c r="BG231"/>
  <c r="BF231"/>
  <c r="T231"/>
  <c r="R231"/>
  <c r="P231"/>
  <c r="BI230"/>
  <c r="BH230"/>
  <c r="BG230"/>
  <c r="BF230"/>
  <c r="T230"/>
  <c r="R230"/>
  <c r="P230"/>
  <c r="BI229"/>
  <c r="BH229"/>
  <c r="BG229"/>
  <c r="BF229"/>
  <c r="T229"/>
  <c r="R229"/>
  <c r="P229"/>
  <c r="BI228"/>
  <c r="BH228"/>
  <c r="BG228"/>
  <c r="BF228"/>
  <c r="T228"/>
  <c r="R228"/>
  <c r="P228"/>
  <c r="BI227"/>
  <c r="BH227"/>
  <c r="BG227"/>
  <c r="BF227"/>
  <c r="T227"/>
  <c r="R227"/>
  <c r="P227"/>
  <c r="BI226"/>
  <c r="BH226"/>
  <c r="BG226"/>
  <c r="BF226"/>
  <c r="T226"/>
  <c r="R226"/>
  <c r="P226"/>
  <c r="BI225"/>
  <c r="BH225"/>
  <c r="BG225"/>
  <c r="BF225"/>
  <c r="T225"/>
  <c r="R225"/>
  <c r="P225"/>
  <c r="BI224"/>
  <c r="BH224"/>
  <c r="BG224"/>
  <c r="BF224"/>
  <c r="T224"/>
  <c r="R224"/>
  <c r="P224"/>
  <c r="BI223"/>
  <c r="BH223"/>
  <c r="BG223"/>
  <c r="BF223"/>
  <c r="T223"/>
  <c r="R223"/>
  <c r="P223"/>
  <c r="BI222"/>
  <c r="BH222"/>
  <c r="BG222"/>
  <c r="BF222"/>
  <c r="T222"/>
  <c r="R222"/>
  <c r="P222"/>
  <c r="BI221"/>
  <c r="BH221"/>
  <c r="BG221"/>
  <c r="BF221"/>
  <c r="T221"/>
  <c r="R221"/>
  <c r="P221"/>
  <c r="BI220"/>
  <c r="BH220"/>
  <c r="BG220"/>
  <c r="BF220"/>
  <c r="T220"/>
  <c r="R220"/>
  <c r="P220"/>
  <c r="BI219"/>
  <c r="BH219"/>
  <c r="BG219"/>
  <c r="BF219"/>
  <c r="T219"/>
  <c r="R219"/>
  <c r="P219"/>
  <c r="BI218"/>
  <c r="BH218"/>
  <c r="BG218"/>
  <c r="BF218"/>
  <c r="T218"/>
  <c r="R218"/>
  <c r="P218"/>
  <c r="BI217"/>
  <c r="BH217"/>
  <c r="BG217"/>
  <c r="BF217"/>
  <c r="T217"/>
  <c r="R217"/>
  <c r="P217"/>
  <c r="BI216"/>
  <c r="BH216"/>
  <c r="BG216"/>
  <c r="BF216"/>
  <c r="T216"/>
  <c r="R216"/>
  <c r="P216"/>
  <c r="BI215"/>
  <c r="BH215"/>
  <c r="BG215"/>
  <c r="BF215"/>
  <c r="T215"/>
  <c r="R215"/>
  <c r="P215"/>
  <c r="BI214"/>
  <c r="BH214"/>
  <c r="BG214"/>
  <c r="BF214"/>
  <c r="T214"/>
  <c r="R214"/>
  <c r="P214"/>
  <c r="BI213"/>
  <c r="BH213"/>
  <c r="BG213"/>
  <c r="BF213"/>
  <c r="T213"/>
  <c r="R213"/>
  <c r="P213"/>
  <c r="BI212"/>
  <c r="BH212"/>
  <c r="BG212"/>
  <c r="BF212"/>
  <c r="T212"/>
  <c r="R212"/>
  <c r="P212"/>
  <c r="BI211"/>
  <c r="BH211"/>
  <c r="BG211"/>
  <c r="BF211"/>
  <c r="T211"/>
  <c r="R211"/>
  <c r="P211"/>
  <c r="BI210"/>
  <c r="BH210"/>
  <c r="BG210"/>
  <c r="BF210"/>
  <c r="T210"/>
  <c r="R210"/>
  <c r="P210"/>
  <c r="BI209"/>
  <c r="BH209"/>
  <c r="BG209"/>
  <c r="BF209"/>
  <c r="T209"/>
  <c r="R209"/>
  <c r="P209"/>
  <c r="BI208"/>
  <c r="BH208"/>
  <c r="BG208"/>
  <c r="BF208"/>
  <c r="T208"/>
  <c r="R208"/>
  <c r="P208"/>
  <c r="BI207"/>
  <c r="BH207"/>
  <c r="BG207"/>
  <c r="BF207"/>
  <c r="T207"/>
  <c r="R207"/>
  <c r="P207"/>
  <c r="BI206"/>
  <c r="BH206"/>
  <c r="BG206"/>
  <c r="BF206"/>
  <c r="T206"/>
  <c r="R206"/>
  <c r="P206"/>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6"/>
  <c r="BH136"/>
  <c r="BG136"/>
  <c r="BF136"/>
  <c r="T136"/>
  <c r="R136"/>
  <c r="P136"/>
  <c r="BI134"/>
  <c r="BH134"/>
  <c r="BG134"/>
  <c r="BF134"/>
  <c r="T134"/>
  <c r="R134"/>
  <c r="P134"/>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J96"/>
  <c r="J95"/>
  <c r="F95"/>
  <c r="F93"/>
  <c r="E91"/>
  <c r="J63"/>
  <c r="J62"/>
  <c r="F62"/>
  <c r="F60"/>
  <c r="E58"/>
  <c r="J22"/>
  <c r="E22"/>
  <c r="F96"/>
  <c r="J21"/>
  <c r="J16"/>
  <c r="J60"/>
  <c r="E7"/>
  <c r="E85"/>
  <c i="6" r="J41"/>
  <c r="J40"/>
  <c i="1" r="AY63"/>
  <c i="6" r="J39"/>
  <c i="1" r="AX63"/>
  <c i="6"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J89"/>
  <c r="J88"/>
  <c r="F88"/>
  <c r="F86"/>
  <c r="E84"/>
  <c r="J63"/>
  <c r="J62"/>
  <c r="F62"/>
  <c r="F60"/>
  <c r="E58"/>
  <c r="J22"/>
  <c r="E22"/>
  <c r="F89"/>
  <c r="J21"/>
  <c r="J16"/>
  <c r="J60"/>
  <c r="E7"/>
  <c r="E78"/>
  <c i="5" r="J41"/>
  <c r="J40"/>
  <c i="1" r="AY62"/>
  <c i="5" r="J39"/>
  <c i="1" r="AX62"/>
  <c i="5" r="BI100"/>
  <c r="BH100"/>
  <c r="BG100"/>
  <c r="BF100"/>
  <c r="T100"/>
  <c r="R100"/>
  <c r="P100"/>
  <c r="BI98"/>
  <c r="BH98"/>
  <c r="BG98"/>
  <c r="BF98"/>
  <c r="T98"/>
  <c r="R98"/>
  <c r="P98"/>
  <c r="BI96"/>
  <c r="BH96"/>
  <c r="BG96"/>
  <c r="BF96"/>
  <c r="T96"/>
  <c r="R96"/>
  <c r="P96"/>
  <c r="BI94"/>
  <c r="BH94"/>
  <c r="BG94"/>
  <c r="BF94"/>
  <c r="T94"/>
  <c r="R94"/>
  <c r="P94"/>
  <c r="J89"/>
  <c r="J88"/>
  <c r="F88"/>
  <c r="F86"/>
  <c r="E84"/>
  <c r="J63"/>
  <c r="J62"/>
  <c r="F62"/>
  <c r="F60"/>
  <c r="E58"/>
  <c r="J22"/>
  <c r="E22"/>
  <c r="F63"/>
  <c r="J21"/>
  <c r="J16"/>
  <c r="J60"/>
  <c r="E7"/>
  <c r="E78"/>
  <c i="4" r="J39"/>
  <c r="J38"/>
  <c i="1" r="AY60"/>
  <c i="4" r="J37"/>
  <c i="1" r="AX60"/>
  <c i="4" r="BI139"/>
  <c r="BH139"/>
  <c r="BG139"/>
  <c r="BF139"/>
  <c r="T139"/>
  <c r="R139"/>
  <c r="P139"/>
  <c r="BI138"/>
  <c r="BH138"/>
  <c r="BG138"/>
  <c r="BF138"/>
  <c r="T138"/>
  <c r="R138"/>
  <c r="P138"/>
  <c r="BI137"/>
  <c r="BH137"/>
  <c r="BG137"/>
  <c r="BF137"/>
  <c r="T137"/>
  <c r="R137"/>
  <c r="P137"/>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9"/>
  <c r="BH119"/>
  <c r="BG119"/>
  <c r="BF119"/>
  <c r="T119"/>
  <c r="R119"/>
  <c r="P119"/>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1"/>
  <c r="BH101"/>
  <c r="BG101"/>
  <c r="BF101"/>
  <c r="T101"/>
  <c r="R101"/>
  <c r="P101"/>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J85"/>
  <c r="J84"/>
  <c r="F84"/>
  <c r="F82"/>
  <c r="E80"/>
  <c r="J59"/>
  <c r="J58"/>
  <c r="F58"/>
  <c r="F56"/>
  <c r="E54"/>
  <c r="J20"/>
  <c r="E20"/>
  <c r="F59"/>
  <c r="J19"/>
  <c r="J14"/>
  <c r="J82"/>
  <c r="E7"/>
  <c r="E50"/>
  <c i="3" r="J41"/>
  <c r="J40"/>
  <c i="1" r="AY59"/>
  <c i="3" r="J39"/>
  <c i="1" r="AX59"/>
  <c i="3" r="BI156"/>
  <c r="BH156"/>
  <c r="BG156"/>
  <c r="BF156"/>
  <c r="T156"/>
  <c r="R156"/>
  <c r="P156"/>
  <c r="BI155"/>
  <c r="BH155"/>
  <c r="BG155"/>
  <c r="BF155"/>
  <c r="T155"/>
  <c r="R155"/>
  <c r="P155"/>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J92"/>
  <c r="J91"/>
  <c r="F91"/>
  <c r="F89"/>
  <c r="E87"/>
  <c r="J63"/>
  <c r="J62"/>
  <c r="F62"/>
  <c r="F60"/>
  <c r="E58"/>
  <c r="J22"/>
  <c r="E22"/>
  <c r="F63"/>
  <c r="J21"/>
  <c r="J16"/>
  <c r="J89"/>
  <c r="E7"/>
  <c r="E52"/>
  <c i="2" r="J41"/>
  <c r="J40"/>
  <c i="1" r="AY58"/>
  <c i="2" r="J39"/>
  <c i="1" r="AX58"/>
  <c i="2"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J90"/>
  <c r="J89"/>
  <c r="F89"/>
  <c r="F87"/>
  <c r="E85"/>
  <c r="J63"/>
  <c r="J62"/>
  <c r="F62"/>
  <c r="F60"/>
  <c r="E58"/>
  <c r="J22"/>
  <c r="E22"/>
  <c r="F63"/>
  <c r="J21"/>
  <c r="J16"/>
  <c r="J87"/>
  <c r="E7"/>
  <c r="E79"/>
  <c i="1" r="L50"/>
  <c r="AM50"/>
  <c r="AM49"/>
  <c r="L49"/>
  <c r="AM47"/>
  <c r="L47"/>
  <c r="L45"/>
  <c r="L44"/>
  <c i="13" r="J94"/>
  <c r="BK92"/>
  <c r="J90"/>
  <c r="BK88"/>
  <c i="12" r="BK114"/>
  <c r="BK112"/>
  <c r="BK111"/>
  <c r="BK103"/>
  <c r="BK102"/>
  <c r="J98"/>
  <c r="BK96"/>
  <c r="J95"/>
  <c r="J93"/>
  <c r="J91"/>
  <c r="BK90"/>
  <c i="11" r="J134"/>
  <c r="J133"/>
  <c r="J132"/>
  <c r="J130"/>
  <c r="BK129"/>
  <c r="BK127"/>
  <c r="BK126"/>
  <c r="BK124"/>
  <c r="J123"/>
  <c r="BK122"/>
  <c r="J115"/>
  <c r="J112"/>
  <c r="J108"/>
  <c r="J106"/>
  <c r="J103"/>
  <c r="J102"/>
  <c r="J96"/>
  <c r="BK94"/>
  <c r="BK90"/>
  <c r="BK89"/>
  <c r="BK88"/>
  <c i="10" r="J105"/>
  <c r="BK103"/>
  <c r="J102"/>
  <c r="J101"/>
  <c r="J100"/>
  <c r="BK99"/>
  <c r="J98"/>
  <c r="J97"/>
  <c r="BK96"/>
  <c r="BK95"/>
  <c r="J92"/>
  <c i="9" r="J92"/>
  <c i="8" r="J119"/>
  <c r="J118"/>
  <c r="BK117"/>
  <c r="J116"/>
  <c r="BK114"/>
  <c r="J113"/>
  <c r="BK111"/>
  <c r="BK109"/>
  <c r="J107"/>
  <c r="BK106"/>
  <c r="BK100"/>
  <c r="J98"/>
  <c r="BK97"/>
  <c i="7" r="J204"/>
  <c r="BK201"/>
  <c r="J199"/>
  <c r="J198"/>
  <c r="J193"/>
  <c r="BK188"/>
  <c r="J184"/>
  <c r="J183"/>
  <c r="BK182"/>
  <c r="J181"/>
  <c r="J180"/>
  <c r="J176"/>
  <c r="J175"/>
  <c r="J174"/>
  <c r="BK171"/>
  <c r="J167"/>
  <c r="BK166"/>
  <c r="BK165"/>
  <c r="J163"/>
  <c r="BK162"/>
  <c r="BK161"/>
  <c r="BK160"/>
  <c r="J159"/>
  <c r="J156"/>
  <c r="BK154"/>
  <c r="J153"/>
  <c r="BK151"/>
  <c r="BK150"/>
  <c r="J149"/>
  <c r="J148"/>
  <c r="J147"/>
  <c r="BK146"/>
  <c r="J145"/>
  <c r="BK143"/>
  <c r="BK142"/>
  <c r="BK136"/>
  <c r="BK132"/>
  <c r="J131"/>
  <c r="BK130"/>
  <c r="BK125"/>
  <c r="J124"/>
  <c r="J123"/>
  <c r="BK122"/>
  <c r="BK121"/>
  <c r="BK119"/>
  <c r="J118"/>
  <c r="J117"/>
  <c r="J116"/>
  <c r="BK115"/>
  <c r="J114"/>
  <c r="J109"/>
  <c r="J106"/>
  <c r="J105"/>
  <c r="J104"/>
  <c r="J101"/>
  <c i="6" r="J106"/>
  <c r="J105"/>
  <c r="BK103"/>
  <c r="J95"/>
  <c r="J94"/>
  <c i="5" r="BK100"/>
  <c r="BK98"/>
  <c r="BK96"/>
  <c i="4" r="BK112"/>
  <c r="BK110"/>
  <c r="BK108"/>
  <c r="J102"/>
  <c r="BK98"/>
  <c r="BK96"/>
  <c r="BK94"/>
  <c r="J92"/>
  <c i="3" r="BK156"/>
  <c r="J153"/>
  <c r="BK152"/>
  <c r="BK151"/>
  <c r="BK150"/>
  <c r="BK149"/>
  <c r="J148"/>
  <c r="J147"/>
  <c r="BK144"/>
  <c r="BK143"/>
  <c r="J142"/>
  <c r="BK141"/>
  <c r="J140"/>
  <c r="BK137"/>
  <c r="BK136"/>
  <c r="J135"/>
  <c r="J134"/>
  <c r="BK132"/>
  <c r="J131"/>
  <c r="BK125"/>
  <c r="BK124"/>
  <c r="J122"/>
  <c r="J116"/>
  <c r="J114"/>
  <c r="BK110"/>
  <c r="BK108"/>
  <c r="BK105"/>
  <c r="J99"/>
  <c i="2" r="BK168"/>
  <c r="BK166"/>
  <c r="J165"/>
  <c r="BK164"/>
  <c r="BK163"/>
  <c r="J162"/>
  <c r="J161"/>
  <c r="BK159"/>
  <c r="J158"/>
  <c r="BK156"/>
  <c r="BK155"/>
  <c r="BK153"/>
  <c r="J152"/>
  <c r="BK151"/>
  <c r="J150"/>
  <c r="J148"/>
  <c r="J147"/>
  <c r="J146"/>
  <c r="BK145"/>
  <c r="J144"/>
  <c r="J143"/>
  <c r="BK141"/>
  <c r="J139"/>
  <c r="BK138"/>
  <c r="J137"/>
  <c r="J136"/>
  <c r="J134"/>
  <c r="J133"/>
  <c r="J132"/>
  <c r="J131"/>
  <c r="J127"/>
  <c r="J126"/>
  <c r="BK123"/>
  <c r="BK122"/>
  <c r="J121"/>
  <c r="J119"/>
  <c r="J118"/>
  <c r="J117"/>
  <c r="J116"/>
  <c r="BK114"/>
  <c r="BK113"/>
  <c r="BK110"/>
  <c r="J108"/>
  <c r="BK106"/>
  <c r="J104"/>
  <c r="J102"/>
  <c r="BK101"/>
  <c r="BK99"/>
  <c r="J98"/>
  <c r="BK97"/>
  <c r="BK96"/>
  <c i="1" r="AS71"/>
  <c r="AS64"/>
  <c i="12" r="J117"/>
  <c r="J116"/>
  <c r="J115"/>
  <c r="J114"/>
  <c r="J111"/>
  <c r="BK110"/>
  <c r="J109"/>
  <c r="BK108"/>
  <c r="J107"/>
  <c r="J106"/>
  <c r="BK105"/>
  <c r="BK104"/>
  <c r="J103"/>
  <c r="J102"/>
  <c r="BK101"/>
  <c r="BK100"/>
  <c r="BK99"/>
  <c r="BK98"/>
  <c r="J94"/>
  <c r="BK92"/>
  <c r="BK91"/>
  <c r="J90"/>
  <c r="BK89"/>
  <c r="BK88"/>
  <c i="11" r="J138"/>
  <c r="BK137"/>
  <c r="J135"/>
  <c r="J131"/>
  <c r="J128"/>
  <c r="J122"/>
  <c r="J121"/>
  <c r="J120"/>
  <c r="BK119"/>
  <c r="BK118"/>
  <c r="J117"/>
  <c r="BK116"/>
  <c r="BK113"/>
  <c r="BK112"/>
  <c r="J110"/>
  <c r="BK109"/>
  <c r="BK108"/>
  <c r="BK104"/>
  <c r="BK101"/>
  <c r="BK99"/>
  <c r="J97"/>
  <c r="BK96"/>
  <c r="J95"/>
  <c r="J93"/>
  <c r="J92"/>
  <c r="J91"/>
  <c r="J86"/>
  <c i="10" r="BK105"/>
  <c r="BK102"/>
  <c r="BK101"/>
  <c r="J99"/>
  <c r="BK92"/>
  <c i="9" r="J96"/>
  <c r="BK94"/>
  <c i="8" r="BK120"/>
  <c r="BK119"/>
  <c r="J117"/>
  <c r="BK116"/>
  <c r="BK115"/>
  <c r="J114"/>
  <c r="BK112"/>
  <c r="J109"/>
  <c r="J108"/>
  <c r="BK104"/>
  <c r="BK103"/>
  <c r="BK102"/>
  <c r="J97"/>
  <c r="J96"/>
  <c r="BK95"/>
  <c r="J93"/>
  <c i="7" r="BK475"/>
  <c r="J475"/>
  <c r="BK474"/>
  <c r="J474"/>
  <c r="BK473"/>
  <c r="J473"/>
  <c r="BK472"/>
  <c r="J472"/>
  <c r="BK471"/>
  <c r="BK470"/>
  <c r="BK468"/>
  <c r="BK467"/>
  <c r="BK466"/>
  <c r="J464"/>
  <c r="J461"/>
  <c r="J460"/>
  <c r="BK459"/>
  <c r="J458"/>
  <c r="J456"/>
  <c r="BK455"/>
  <c r="J454"/>
  <c r="J453"/>
  <c r="J452"/>
  <c r="J451"/>
  <c r="J450"/>
  <c r="J449"/>
  <c r="BK448"/>
  <c r="BK447"/>
  <c r="BK446"/>
  <c r="BK445"/>
  <c r="BK443"/>
  <c r="BK442"/>
  <c r="BK441"/>
  <c r="BK440"/>
  <c r="J439"/>
  <c r="J438"/>
  <c r="J437"/>
  <c r="J436"/>
  <c r="BK435"/>
  <c r="J434"/>
  <c r="BK433"/>
  <c r="BK432"/>
  <c r="BK431"/>
  <c r="J430"/>
  <c r="J429"/>
  <c r="BK427"/>
  <c r="J424"/>
  <c r="BK421"/>
  <c r="J420"/>
  <c r="BK419"/>
  <c r="J418"/>
  <c r="BK417"/>
  <c r="J416"/>
  <c r="BK415"/>
  <c r="BK413"/>
  <c r="BK412"/>
  <c r="BK410"/>
  <c r="BK408"/>
  <c r="J407"/>
  <c r="BK405"/>
  <c r="J404"/>
  <c r="J402"/>
  <c r="J401"/>
  <c r="J400"/>
  <c r="J399"/>
  <c r="BK398"/>
  <c r="BK397"/>
  <c r="BK395"/>
  <c r="J392"/>
  <c r="BK389"/>
  <c r="BK387"/>
  <c r="J385"/>
  <c r="J384"/>
  <c r="J383"/>
  <c r="J381"/>
  <c r="J380"/>
  <c r="J379"/>
  <c r="BK378"/>
  <c r="J375"/>
  <c r="J374"/>
  <c r="J372"/>
  <c r="BK368"/>
  <c r="J367"/>
  <c r="BK365"/>
  <c r="J364"/>
  <c r="J363"/>
  <c r="J362"/>
  <c r="J360"/>
  <c r="BK358"/>
  <c r="BK355"/>
  <c r="BK353"/>
  <c r="BK350"/>
  <c r="J349"/>
  <c r="J348"/>
  <c r="BK346"/>
  <c r="J345"/>
  <c r="J344"/>
  <c r="BK342"/>
  <c r="BK340"/>
  <c r="J339"/>
  <c r="BK338"/>
  <c r="BK336"/>
  <c r="BK335"/>
  <c r="BK334"/>
  <c r="BK332"/>
  <c r="J329"/>
  <c r="J327"/>
  <c r="BK325"/>
  <c r="BK324"/>
  <c r="BK322"/>
  <c r="BK321"/>
  <c r="BK319"/>
  <c r="BK318"/>
  <c r="J316"/>
  <c r="J315"/>
  <c r="BK313"/>
  <c r="BK312"/>
  <c r="BK310"/>
  <c r="BK307"/>
  <c r="BK305"/>
  <c r="BK303"/>
  <c r="BK301"/>
  <c r="BK299"/>
  <c r="J298"/>
  <c r="BK297"/>
  <c r="BK295"/>
  <c r="J294"/>
  <c r="J292"/>
  <c r="J291"/>
  <c r="J290"/>
  <c r="BK288"/>
  <c r="J287"/>
  <c r="J286"/>
  <c r="J284"/>
  <c r="J283"/>
  <c r="BK281"/>
  <c r="BK279"/>
  <c r="BK277"/>
  <c r="J276"/>
  <c r="BK275"/>
  <c r="J274"/>
  <c r="BK273"/>
  <c r="BK272"/>
  <c r="BK270"/>
  <c r="BK268"/>
  <c r="J266"/>
  <c r="BK264"/>
  <c r="J263"/>
  <c r="J262"/>
  <c r="J261"/>
  <c r="J260"/>
  <c r="J259"/>
  <c r="J258"/>
  <c r="J256"/>
  <c r="J255"/>
  <c r="J254"/>
  <c r="BK253"/>
  <c r="J248"/>
  <c r="BK247"/>
  <c r="J245"/>
  <c r="J244"/>
  <c r="J243"/>
  <c r="J242"/>
  <c r="J241"/>
  <c r="BK240"/>
  <c r="BK239"/>
  <c r="BK236"/>
  <c r="J235"/>
  <c r="BK234"/>
  <c r="BK233"/>
  <c r="BK231"/>
  <c r="BK229"/>
  <c r="J225"/>
  <c r="J224"/>
  <c r="J223"/>
  <c r="BK221"/>
  <c r="BK218"/>
  <c r="BK217"/>
  <c r="J216"/>
  <c r="BK214"/>
  <c r="J213"/>
  <c r="BK212"/>
  <c r="BK210"/>
  <c r="J208"/>
  <c r="BK206"/>
  <c r="BK205"/>
  <c r="BK204"/>
  <c r="J202"/>
  <c r="BK200"/>
  <c r="BK199"/>
  <c r="BK198"/>
  <c r="J197"/>
  <c r="J194"/>
  <c r="BK193"/>
  <c r="BK189"/>
  <c r="BK186"/>
  <c r="J185"/>
  <c r="BK184"/>
  <c r="J179"/>
  <c r="J178"/>
  <c r="J177"/>
  <c r="BK176"/>
  <c r="BK175"/>
  <c r="BK174"/>
  <c r="J173"/>
  <c r="J172"/>
  <c r="J168"/>
  <c r="BK157"/>
  <c r="J155"/>
  <c r="J154"/>
  <c r="J152"/>
  <c r="BK149"/>
  <c r="BK148"/>
  <c r="J146"/>
  <c r="BK144"/>
  <c r="J143"/>
  <c r="BK141"/>
  <c r="J140"/>
  <c r="BK139"/>
  <c r="BK138"/>
  <c r="J136"/>
  <c r="J132"/>
  <c r="BK131"/>
  <c r="J128"/>
  <c r="J127"/>
  <c r="J122"/>
  <c r="J121"/>
  <c r="J120"/>
  <c r="J119"/>
  <c r="BK116"/>
  <c r="J115"/>
  <c r="BK110"/>
  <c r="BK102"/>
  <c r="BK101"/>
  <c i="6" r="BK105"/>
  <c r="BK100"/>
  <c r="BK99"/>
  <c r="BK98"/>
  <c r="BK97"/>
  <c r="BK95"/>
  <c r="BK94"/>
  <c i="5" r="J100"/>
  <c i="4" r="BK139"/>
  <c r="J138"/>
  <c r="BK137"/>
  <c r="BK136"/>
  <c r="BK134"/>
  <c r="J134"/>
  <c r="J132"/>
  <c r="J130"/>
  <c r="BK126"/>
  <c r="J124"/>
  <c r="J122"/>
  <c r="J120"/>
  <c r="J118"/>
  <c r="BK116"/>
  <c r="J110"/>
  <c r="BK104"/>
  <c r="BK102"/>
  <c r="J101"/>
  <c r="J100"/>
  <c i="3" r="J155"/>
  <c r="BK148"/>
  <c r="J143"/>
  <c r="BK142"/>
  <c r="J141"/>
  <c r="BK140"/>
  <c r="BK139"/>
  <c r="J136"/>
  <c r="BK134"/>
  <c r="J133"/>
  <c r="BK131"/>
  <c r="BK130"/>
  <c r="BK127"/>
  <c r="BK126"/>
  <c r="BK123"/>
  <c r="BK121"/>
  <c r="J121"/>
  <c r="BK120"/>
  <c r="J120"/>
  <c r="BK119"/>
  <c r="J119"/>
  <c r="BK118"/>
  <c r="J118"/>
  <c r="BK117"/>
  <c r="J117"/>
  <c r="BK115"/>
  <c r="BK114"/>
  <c r="BK113"/>
  <c r="BK109"/>
  <c r="BK106"/>
  <c r="BK103"/>
  <c r="BK102"/>
  <c r="J101"/>
  <c r="BK100"/>
  <c r="BK99"/>
  <c r="J98"/>
  <c i="12" r="BK116"/>
  <c r="BK113"/>
  <c r="J112"/>
  <c r="J110"/>
  <c r="BK109"/>
  <c r="BK107"/>
  <c r="BK106"/>
  <c r="J105"/>
  <c r="J104"/>
  <c r="J101"/>
  <c r="J99"/>
  <c r="BK97"/>
  <c r="J92"/>
  <c i="11" r="J137"/>
  <c r="J136"/>
  <c r="BK135"/>
  <c r="BK133"/>
  <c r="BK132"/>
  <c r="BK130"/>
  <c r="J129"/>
  <c r="J127"/>
  <c r="J126"/>
  <c r="BK125"/>
  <c r="J124"/>
  <c r="BK121"/>
  <c r="BK120"/>
  <c r="J118"/>
  <c r="BK117"/>
  <c r="BK110"/>
  <c r="J104"/>
  <c r="BK103"/>
  <c r="BK102"/>
  <c r="J101"/>
  <c r="J100"/>
  <c r="J98"/>
  <c r="BK95"/>
  <c r="BK92"/>
  <c r="J90"/>
  <c r="J88"/>
  <c r="BK87"/>
  <c i="10" r="J104"/>
  <c r="J103"/>
  <c r="BK100"/>
  <c r="BK98"/>
  <c r="BK94"/>
  <c r="BK93"/>
  <c i="9" r="J94"/>
  <c r="BK92"/>
  <c i="8" r="J120"/>
  <c r="BK118"/>
  <c r="BK113"/>
  <c r="J112"/>
  <c r="J110"/>
  <c r="BK108"/>
  <c r="J106"/>
  <c r="J105"/>
  <c r="J104"/>
  <c r="J101"/>
  <c r="BK99"/>
  <c r="BK98"/>
  <c r="J95"/>
  <c r="J94"/>
  <c i="7" r="J469"/>
  <c r="BK465"/>
  <c r="J463"/>
  <c r="J462"/>
  <c r="BK461"/>
  <c r="BK460"/>
  <c r="BK458"/>
  <c r="J457"/>
  <c r="BK456"/>
  <c r="BK430"/>
  <c r="BK428"/>
  <c r="J426"/>
  <c r="BK423"/>
  <c r="J422"/>
  <c r="J421"/>
  <c r="BK420"/>
  <c r="BK418"/>
  <c r="J417"/>
  <c r="J415"/>
  <c r="BK414"/>
  <c r="J413"/>
  <c r="J412"/>
  <c r="BK411"/>
  <c r="BK409"/>
  <c r="J408"/>
  <c r="J406"/>
  <c r="BK404"/>
  <c r="J403"/>
  <c r="BK402"/>
  <c r="BK400"/>
  <c r="J398"/>
  <c r="BK396"/>
  <c r="J395"/>
  <c r="J394"/>
  <c r="BK393"/>
  <c r="BK392"/>
  <c r="BK390"/>
  <c r="BK388"/>
  <c r="BK386"/>
  <c r="BK384"/>
  <c r="BK382"/>
  <c r="BK381"/>
  <c r="BK380"/>
  <c r="BK379"/>
  <c r="J377"/>
  <c r="BK376"/>
  <c r="BK374"/>
  <c r="BK371"/>
  <c r="J370"/>
  <c r="BK369"/>
  <c r="BK366"/>
  <c r="J365"/>
  <c r="BK363"/>
  <c r="J361"/>
  <c r="J359"/>
  <c r="BK357"/>
  <c r="J356"/>
  <c r="BK354"/>
  <c r="J352"/>
  <c r="BK351"/>
  <c r="J350"/>
  <c r="BK349"/>
  <c r="J347"/>
  <c r="J346"/>
  <c r="BK344"/>
  <c r="J343"/>
  <c r="J341"/>
  <c r="J340"/>
  <c r="BK339"/>
  <c r="BK337"/>
  <c r="J335"/>
  <c r="J334"/>
  <c r="J333"/>
  <c r="J331"/>
  <c r="BK330"/>
  <c r="BK328"/>
  <c r="BK326"/>
  <c r="J325"/>
  <c r="J324"/>
  <c r="J323"/>
  <c r="J321"/>
  <c r="BK320"/>
  <c r="J318"/>
  <c r="J317"/>
  <c r="BK315"/>
  <c r="J314"/>
  <c r="J313"/>
  <c r="J312"/>
  <c r="J311"/>
  <c r="J310"/>
  <c r="J309"/>
  <c r="J308"/>
  <c r="J307"/>
  <c r="J306"/>
  <c r="J305"/>
  <c r="BK304"/>
  <c r="J303"/>
  <c r="J302"/>
  <c r="J301"/>
  <c r="J300"/>
  <c r="J299"/>
  <c r="BK296"/>
  <c r="J295"/>
  <c r="BK294"/>
  <c r="BK291"/>
  <c r="BK289"/>
  <c r="BK285"/>
  <c r="BK284"/>
  <c r="BK283"/>
  <c r="J282"/>
  <c r="J281"/>
  <c r="J280"/>
  <c r="BK278"/>
  <c r="J277"/>
  <c r="BK276"/>
  <c r="BK274"/>
  <c r="BK271"/>
  <c r="BK269"/>
  <c r="J268"/>
  <c r="J267"/>
  <c r="BK266"/>
  <c r="BK265"/>
  <c r="BK263"/>
  <c r="BK260"/>
  <c r="BK258"/>
  <c r="J257"/>
  <c r="BK255"/>
  <c r="J253"/>
  <c r="J252"/>
  <c r="J251"/>
  <c r="J250"/>
  <c r="J249"/>
  <c r="BK248"/>
  <c r="J246"/>
  <c r="BK245"/>
  <c r="BK243"/>
  <c r="BK241"/>
  <c r="J239"/>
  <c r="J238"/>
  <c r="J237"/>
  <c r="J234"/>
  <c r="J233"/>
  <c r="J232"/>
  <c r="BK230"/>
  <c r="J229"/>
  <c r="J228"/>
  <c r="BK227"/>
  <c r="J227"/>
  <c r="J226"/>
  <c r="BK225"/>
  <c r="BK223"/>
  <c r="BK222"/>
  <c r="J221"/>
  <c r="J220"/>
  <c r="BK219"/>
  <c r="J218"/>
  <c r="BK215"/>
  <c r="BK213"/>
  <c r="BK211"/>
  <c r="J209"/>
  <c r="BK207"/>
  <c r="J206"/>
  <c r="J205"/>
  <c r="J203"/>
  <c r="BK196"/>
  <c r="J195"/>
  <c r="BK192"/>
  <c r="BK191"/>
  <c r="BK190"/>
  <c r="BK185"/>
  <c r="BK180"/>
  <c r="BK177"/>
  <c r="BK170"/>
  <c r="BK169"/>
  <c r="J164"/>
  <c r="BK163"/>
  <c r="J162"/>
  <c r="J161"/>
  <c r="J158"/>
  <c r="J157"/>
  <c r="BK155"/>
  <c r="BK152"/>
  <c r="J151"/>
  <c r="J150"/>
  <c r="BK147"/>
  <c r="J142"/>
  <c r="J141"/>
  <c r="J139"/>
  <c r="BK134"/>
  <c r="BK129"/>
  <c r="BK128"/>
  <c r="BK127"/>
  <c r="J126"/>
  <c r="BK124"/>
  <c r="BK123"/>
  <c r="BK118"/>
  <c r="BK117"/>
  <c r="BK114"/>
  <c r="J113"/>
  <c r="BK112"/>
  <c r="J111"/>
  <c r="J110"/>
  <c r="BK109"/>
  <c r="J108"/>
  <c r="J107"/>
  <c r="BK105"/>
  <c r="BK104"/>
  <c r="BK103"/>
  <c r="J102"/>
  <c i="6" r="BK104"/>
  <c r="J103"/>
  <c r="BK102"/>
  <c r="BK101"/>
  <c r="J100"/>
  <c r="J99"/>
  <c r="J97"/>
  <c r="J96"/>
  <c i="5" r="BK94"/>
  <c i="4" r="J139"/>
  <c r="BK138"/>
  <c r="J137"/>
  <c r="BK132"/>
  <c r="BK130"/>
  <c r="J128"/>
  <c r="BK124"/>
  <c r="BK122"/>
  <c r="BK120"/>
  <c r="J119"/>
  <c r="BK114"/>
  <c r="J108"/>
  <c r="BK106"/>
  <c r="J104"/>
  <c r="J90"/>
  <c i="3" r="J156"/>
  <c r="BK153"/>
  <c r="J152"/>
  <c r="BK146"/>
  <c r="BK145"/>
  <c r="J138"/>
  <c r="BK135"/>
  <c r="BK133"/>
  <c r="J132"/>
  <c r="BK129"/>
  <c r="J124"/>
  <c r="BK116"/>
  <c r="J115"/>
  <c r="BK112"/>
  <c r="J111"/>
  <c r="BK107"/>
  <c r="J105"/>
  <c r="J104"/>
  <c r="J103"/>
  <c r="BK101"/>
  <c r="J100"/>
  <c i="2" r="BK167"/>
  <c r="BK165"/>
  <c r="J163"/>
  <c r="BK161"/>
  <c r="BK160"/>
  <c r="BK158"/>
  <c r="J157"/>
  <c r="J155"/>
  <c r="J154"/>
  <c r="J151"/>
  <c r="BK149"/>
  <c r="BK148"/>
  <c r="J142"/>
  <c r="J141"/>
  <c r="J140"/>
  <c r="J138"/>
  <c r="BK137"/>
  <c r="J135"/>
  <c r="BK134"/>
  <c r="BK131"/>
  <c r="J130"/>
  <c r="BK129"/>
  <c r="J128"/>
  <c r="BK127"/>
  <c r="BK125"/>
  <c r="J124"/>
  <c r="J122"/>
  <c r="BK120"/>
  <c r="BK116"/>
  <c r="J115"/>
  <c r="J112"/>
  <c r="BK111"/>
  <c r="J110"/>
  <c r="J109"/>
  <c r="BK108"/>
  <c r="J107"/>
  <c r="BK105"/>
  <c r="J100"/>
  <c r="J99"/>
  <c r="BK98"/>
  <c r="J96"/>
  <c r="J95"/>
  <c i="1" r="AS61"/>
  <c r="AS57"/>
  <c i="13" r="BK94"/>
  <c r="J92"/>
  <c r="BK90"/>
  <c r="J88"/>
  <c i="12" r="BK117"/>
  <c r="BK115"/>
  <c r="J113"/>
  <c r="J108"/>
  <c r="J100"/>
  <c r="J97"/>
  <c r="J96"/>
  <c r="BK95"/>
  <c r="BK94"/>
  <c r="BK93"/>
  <c r="J89"/>
  <c r="J88"/>
  <c i="11" r="BK138"/>
  <c r="BK136"/>
  <c r="BK134"/>
  <c r="BK131"/>
  <c r="BK128"/>
  <c r="J125"/>
  <c r="BK123"/>
  <c r="J119"/>
  <c r="J116"/>
  <c r="BK115"/>
  <c r="J113"/>
  <c r="J109"/>
  <c r="BK106"/>
  <c r="BK100"/>
  <c r="J99"/>
  <c r="BK98"/>
  <c r="BK97"/>
  <c r="J94"/>
  <c r="BK93"/>
  <c r="BK91"/>
  <c r="J89"/>
  <c r="J87"/>
  <c r="BK86"/>
  <c i="10" r="BK104"/>
  <c r="BK97"/>
  <c r="J96"/>
  <c r="J95"/>
  <c r="J94"/>
  <c r="J93"/>
  <c i="9" r="BK96"/>
  <c i="8" r="J115"/>
  <c r="J111"/>
  <c r="BK110"/>
  <c r="BK107"/>
  <c r="BK105"/>
  <c r="J103"/>
  <c r="J102"/>
  <c r="BK101"/>
  <c r="J100"/>
  <c r="J99"/>
  <c r="BK96"/>
  <c r="BK94"/>
  <c r="BK93"/>
  <c i="7" r="J471"/>
  <c r="J470"/>
  <c r="BK469"/>
  <c r="J468"/>
  <c r="J467"/>
  <c r="J466"/>
  <c r="J465"/>
  <c r="BK464"/>
  <c r="BK463"/>
  <c r="BK462"/>
  <c r="J459"/>
  <c r="BK457"/>
  <c r="J455"/>
  <c r="BK454"/>
  <c r="BK453"/>
  <c r="BK452"/>
  <c r="BK451"/>
  <c r="BK450"/>
  <c r="BK449"/>
  <c r="J448"/>
  <c r="J447"/>
  <c r="J446"/>
  <c r="J445"/>
  <c r="J443"/>
  <c r="J442"/>
  <c r="J441"/>
  <c r="J440"/>
  <c r="BK439"/>
  <c r="BK438"/>
  <c r="BK437"/>
  <c r="BK436"/>
  <c r="J435"/>
  <c r="BK434"/>
  <c r="J433"/>
  <c r="J432"/>
  <c r="J431"/>
  <c r="BK429"/>
  <c r="J428"/>
  <c r="J427"/>
  <c r="BK426"/>
  <c r="BK424"/>
  <c r="J423"/>
  <c r="BK422"/>
  <c r="J419"/>
  <c r="BK416"/>
  <c r="J414"/>
  <c r="J411"/>
  <c r="J410"/>
  <c r="J409"/>
  <c r="BK407"/>
  <c r="BK406"/>
  <c r="J405"/>
  <c r="BK403"/>
  <c r="BK401"/>
  <c r="BK399"/>
  <c r="J397"/>
  <c r="J396"/>
  <c r="BK394"/>
  <c r="J393"/>
  <c r="J390"/>
  <c r="J389"/>
  <c r="J388"/>
  <c r="J387"/>
  <c r="J386"/>
  <c r="BK385"/>
  <c r="BK383"/>
  <c r="J382"/>
  <c r="J378"/>
  <c r="BK377"/>
  <c r="J376"/>
  <c r="BK375"/>
  <c r="BK373"/>
  <c r="J373"/>
  <c r="BK372"/>
  <c r="J371"/>
  <c r="BK370"/>
  <c r="J369"/>
  <c r="J368"/>
  <c r="BK367"/>
  <c r="J366"/>
  <c r="BK364"/>
  <c r="BK362"/>
  <c r="BK361"/>
  <c r="BK360"/>
  <c r="BK359"/>
  <c r="J358"/>
  <c r="J357"/>
  <c r="BK356"/>
  <c r="J355"/>
  <c r="J354"/>
  <c r="J353"/>
  <c r="BK352"/>
  <c r="J351"/>
  <c r="BK348"/>
  <c r="BK347"/>
  <c r="BK345"/>
  <c r="BK343"/>
  <c r="J342"/>
  <c r="BK341"/>
  <c r="J338"/>
  <c r="J337"/>
  <c r="J336"/>
  <c r="BK333"/>
  <c r="J332"/>
  <c r="BK331"/>
  <c r="J330"/>
  <c r="BK329"/>
  <c r="J328"/>
  <c r="BK327"/>
  <c r="J326"/>
  <c r="BK323"/>
  <c r="J322"/>
  <c r="J320"/>
  <c r="J319"/>
  <c r="BK317"/>
  <c r="BK316"/>
  <c r="BK314"/>
  <c r="BK311"/>
  <c r="BK309"/>
  <c r="BK308"/>
  <c r="BK306"/>
  <c r="J304"/>
  <c r="BK302"/>
  <c r="BK300"/>
  <c r="BK298"/>
  <c r="J297"/>
  <c r="J296"/>
  <c r="BK292"/>
  <c r="BK290"/>
  <c r="J289"/>
  <c r="J288"/>
  <c r="BK287"/>
  <c r="BK286"/>
  <c r="J285"/>
  <c r="BK282"/>
  <c r="BK280"/>
  <c r="J279"/>
  <c r="J278"/>
  <c r="J275"/>
  <c r="J273"/>
  <c r="J272"/>
  <c r="J271"/>
  <c r="J270"/>
  <c r="J269"/>
  <c r="BK267"/>
  <c r="J265"/>
  <c r="J264"/>
  <c r="BK262"/>
  <c r="BK261"/>
  <c r="BK259"/>
  <c r="BK257"/>
  <c r="BK256"/>
  <c r="BK254"/>
  <c r="BK252"/>
  <c r="BK251"/>
  <c r="BK250"/>
  <c r="BK249"/>
  <c r="J247"/>
  <c r="BK246"/>
  <c r="BK244"/>
  <c r="BK242"/>
  <c r="J240"/>
  <c r="BK238"/>
  <c r="BK237"/>
  <c r="J236"/>
  <c r="BK235"/>
  <c r="BK232"/>
  <c r="J231"/>
  <c r="J230"/>
  <c r="BK228"/>
  <c r="BK226"/>
  <c r="BK224"/>
  <c r="J222"/>
  <c r="BK220"/>
  <c r="J219"/>
  <c r="J217"/>
  <c r="BK216"/>
  <c r="J215"/>
  <c r="J214"/>
  <c r="J212"/>
  <c r="J211"/>
  <c r="J210"/>
  <c r="BK209"/>
  <c r="BK208"/>
  <c r="J207"/>
  <c r="BK203"/>
  <c r="BK202"/>
  <c r="J201"/>
  <c r="J200"/>
  <c r="BK197"/>
  <c r="J196"/>
  <c r="BK195"/>
  <c r="BK194"/>
  <c r="J192"/>
  <c r="J191"/>
  <c r="J190"/>
  <c r="J189"/>
  <c r="J188"/>
  <c r="J186"/>
  <c r="BK183"/>
  <c r="J182"/>
  <c r="BK181"/>
  <c r="BK179"/>
  <c r="BK178"/>
  <c r="BK173"/>
  <c r="BK172"/>
  <c r="J171"/>
  <c r="J170"/>
  <c r="J169"/>
  <c r="BK168"/>
  <c r="BK167"/>
  <c r="J166"/>
  <c r="J165"/>
  <c r="BK164"/>
  <c r="J160"/>
  <c r="BK159"/>
  <c r="BK158"/>
  <c r="BK156"/>
  <c r="BK153"/>
  <c r="BK145"/>
  <c r="J144"/>
  <c r="BK140"/>
  <c r="J138"/>
  <c r="J134"/>
  <c r="J130"/>
  <c r="J129"/>
  <c r="BK126"/>
  <c r="J125"/>
  <c r="BK120"/>
  <c r="BK113"/>
  <c r="J112"/>
  <c r="BK111"/>
  <c r="BK108"/>
  <c r="BK107"/>
  <c r="BK106"/>
  <c r="J103"/>
  <c i="6" r="BK106"/>
  <c r="J104"/>
  <c r="J102"/>
  <c r="J101"/>
  <c r="J98"/>
  <c r="BK96"/>
  <c i="5" r="J98"/>
  <c r="J96"/>
  <c r="J94"/>
  <c i="4" r="J136"/>
  <c r="BK128"/>
  <c r="J126"/>
  <c r="BK119"/>
  <c r="BK118"/>
  <c r="J116"/>
  <c r="J114"/>
  <c r="J112"/>
  <c r="J106"/>
  <c r="BK101"/>
  <c r="BK100"/>
  <c r="J98"/>
  <c r="J96"/>
  <c r="J94"/>
  <c r="BK92"/>
  <c r="BK90"/>
  <c i="3" r="BK155"/>
  <c r="J151"/>
  <c r="J150"/>
  <c r="J149"/>
  <c r="BK147"/>
  <c r="J146"/>
  <c r="J145"/>
  <c r="J144"/>
  <c r="J139"/>
  <c r="BK138"/>
  <c r="J137"/>
  <c r="J130"/>
  <c r="J129"/>
  <c r="J127"/>
  <c r="J126"/>
  <c r="J125"/>
  <c r="J123"/>
  <c r="BK122"/>
  <c r="J113"/>
  <c r="J112"/>
  <c r="BK111"/>
  <c r="J110"/>
  <c r="J109"/>
  <c r="J108"/>
  <c r="J107"/>
  <c r="J106"/>
  <c r="BK104"/>
  <c r="J102"/>
  <c r="BK98"/>
  <c i="2" r="J168"/>
  <c r="J167"/>
  <c r="J166"/>
  <c r="J164"/>
  <c r="BK162"/>
  <c r="J160"/>
  <c r="J159"/>
  <c r="BK157"/>
  <c r="J156"/>
  <c r="BK154"/>
  <c r="J153"/>
  <c r="BK152"/>
  <c r="BK150"/>
  <c r="J149"/>
  <c r="BK147"/>
  <c r="BK146"/>
  <c r="J145"/>
  <c r="BK144"/>
  <c r="BK143"/>
  <c r="BK142"/>
  <c r="BK140"/>
  <c r="BK139"/>
  <c r="BK136"/>
  <c r="BK135"/>
  <c r="BK133"/>
  <c r="BK132"/>
  <c r="BK130"/>
  <c r="J129"/>
  <c r="BK128"/>
  <c r="BK126"/>
  <c r="J125"/>
  <c r="BK124"/>
  <c r="J123"/>
  <c r="BK121"/>
  <c r="J120"/>
  <c r="BK119"/>
  <c r="BK118"/>
  <c r="BK117"/>
  <c r="BK115"/>
  <c r="J114"/>
  <c r="J113"/>
  <c r="BK112"/>
  <c r="J111"/>
  <c r="BK109"/>
  <c r="BK107"/>
  <c r="J106"/>
  <c r="J105"/>
  <c r="BK104"/>
  <c r="BK102"/>
  <c r="J101"/>
  <c r="BK100"/>
  <c r="J97"/>
  <c r="BK95"/>
  <c i="1" r="AS66"/>
  <c i="2" l="1" r="BK94"/>
  <c r="T94"/>
  <c r="BK103"/>
  <c r="J103"/>
  <c r="J69"/>
  <c i="3" r="P97"/>
  <c r="P128"/>
  <c r="R154"/>
  <c i="4" r="R89"/>
  <c r="P121"/>
  <c r="T135"/>
  <c i="5" r="BK93"/>
  <c r="BK92"/>
  <c r="J92"/>
  <c r="J67"/>
  <c i="6" r="T93"/>
  <c r="T92"/>
  <c i="7" r="BK100"/>
  <c r="BK137"/>
  <c r="J137"/>
  <c r="J69"/>
  <c r="T187"/>
  <c r="R391"/>
  <c r="T425"/>
  <c r="T444"/>
  <c i="8" r="BK92"/>
  <c r="J92"/>
  <c i="9" r="T91"/>
  <c i="10" r="P91"/>
  <c i="1" r="AU69"/>
  <c i="11" r="BK85"/>
  <c r="J85"/>
  <c i="12" r="T87"/>
  <c r="T86"/>
  <c i="13" r="BK87"/>
  <c r="J87"/>
  <c r="J64"/>
  <c i="2" r="T103"/>
  <c i="3" r="BK97"/>
  <c r="BK128"/>
  <c r="J128"/>
  <c r="J70"/>
  <c r="BK154"/>
  <c r="J154"/>
  <c r="J71"/>
  <c i="4" r="BK89"/>
  <c r="BK88"/>
  <c r="J88"/>
  <c r="J63"/>
  <c r="BK121"/>
  <c r="J121"/>
  <c r="J65"/>
  <c r="BK135"/>
  <c r="J135"/>
  <c r="J66"/>
  <c i="5" r="R93"/>
  <c r="R92"/>
  <c i="6" r="P93"/>
  <c r="P92"/>
  <c i="1" r="AU63"/>
  <c i="7" r="R100"/>
  <c r="T137"/>
  <c r="P187"/>
  <c r="T391"/>
  <c r="R425"/>
  <c r="R444"/>
  <c i="8" r="T92"/>
  <c i="9" r="BK91"/>
  <c r="J91"/>
  <c r="J67"/>
  <c i="10" r="R91"/>
  <c i="11" r="R85"/>
  <c i="12" r="BK87"/>
  <c r="J87"/>
  <c r="J64"/>
  <c i="13" r="P87"/>
  <c r="P86"/>
  <c i="1" r="AU73"/>
  <c i="2" r="R94"/>
  <c r="R103"/>
  <c i="3" r="T97"/>
  <c r="T96"/>
  <c r="T128"/>
  <c r="P154"/>
  <c i="4" r="T89"/>
  <c r="R121"/>
  <c r="P135"/>
  <c i="5" r="T93"/>
  <c r="T92"/>
  <c i="6" r="R93"/>
  <c r="R92"/>
  <c i="7" r="T100"/>
  <c r="T99"/>
  <c r="P137"/>
  <c r="BK187"/>
  <c r="J187"/>
  <c r="J70"/>
  <c r="P391"/>
  <c r="BK425"/>
  <c r="J425"/>
  <c r="J72"/>
  <c r="BK444"/>
  <c r="J444"/>
  <c r="J73"/>
  <c i="8" r="P92"/>
  <c i="1" r="AU67"/>
  <c i="9" r="P91"/>
  <c i="1" r="AU68"/>
  <c i="10" r="BK91"/>
  <c r="J91"/>
  <c i="11" r="T85"/>
  <c i="12" r="P87"/>
  <c r="P86"/>
  <c i="1" r="AU72"/>
  <c i="13" r="R87"/>
  <c r="R86"/>
  <c i="2" r="P94"/>
  <c r="P103"/>
  <c i="3" r="R97"/>
  <c r="R128"/>
  <c r="T154"/>
  <c i="4" r="P89"/>
  <c r="P88"/>
  <c i="1" r="AU60"/>
  <c i="4" r="T121"/>
  <c r="R135"/>
  <c i="5" r="P93"/>
  <c r="P92"/>
  <c i="1" r="AU62"/>
  <c i="6" r="BK93"/>
  <c r="J93"/>
  <c r="J68"/>
  <c i="7" r="P100"/>
  <c r="R137"/>
  <c r="R187"/>
  <c r="BK391"/>
  <c r="J391"/>
  <c r="J71"/>
  <c r="P425"/>
  <c r="P444"/>
  <c i="8" r="R92"/>
  <c i="9" r="R91"/>
  <c i="10" r="T91"/>
  <c i="11" r="P85"/>
  <c i="1" r="AU70"/>
  <c i="12" r="R87"/>
  <c r="R86"/>
  <c i="13" r="T87"/>
  <c r="T86"/>
  <c i="2" r="J60"/>
  <c r="BE99"/>
  <c r="BE101"/>
  <c r="BE108"/>
  <c r="BE110"/>
  <c r="BE111"/>
  <c r="BE113"/>
  <c r="BE116"/>
  <c r="BE117"/>
  <c r="BE122"/>
  <c r="BE125"/>
  <c r="BE127"/>
  <c r="BE129"/>
  <c r="BE134"/>
  <c r="BE137"/>
  <c r="BE138"/>
  <c r="BE141"/>
  <c r="BE142"/>
  <c r="BE148"/>
  <c r="BE151"/>
  <c r="BE156"/>
  <c r="BE158"/>
  <c r="BE161"/>
  <c r="BE163"/>
  <c r="BE164"/>
  <c r="BE165"/>
  <c i="3" r="J60"/>
  <c r="BE99"/>
  <c r="BE100"/>
  <c r="BE102"/>
  <c r="BE113"/>
  <c r="BE115"/>
  <c r="BE131"/>
  <c r="BE132"/>
  <c r="BE135"/>
  <c r="BE140"/>
  <c r="BE143"/>
  <c r="BE148"/>
  <c r="BE152"/>
  <c i="4" r="J56"/>
  <c r="E76"/>
  <c r="F85"/>
  <c r="BE102"/>
  <c r="BE108"/>
  <c r="BE120"/>
  <c r="BE122"/>
  <c r="BE132"/>
  <c r="BE137"/>
  <c r="BE138"/>
  <c i="5" r="E52"/>
  <c r="J86"/>
  <c i="6" r="F63"/>
  <c r="BE94"/>
  <c r="BE95"/>
  <c r="BE99"/>
  <c i="7" r="E52"/>
  <c r="J93"/>
  <c r="BE101"/>
  <c r="BE104"/>
  <c r="BE109"/>
  <c r="BE114"/>
  <c r="BE116"/>
  <c r="BE118"/>
  <c r="BE122"/>
  <c r="BE123"/>
  <c r="BE127"/>
  <c r="BE132"/>
  <c r="BE141"/>
  <c r="BE142"/>
  <c r="BE144"/>
  <c r="BE146"/>
  <c r="BE149"/>
  <c r="BE151"/>
  <c r="BE152"/>
  <c r="BE154"/>
  <c r="BE155"/>
  <c r="BE161"/>
  <c r="BE174"/>
  <c r="BE176"/>
  <c r="BE184"/>
  <c r="BE198"/>
  <c r="BE205"/>
  <c r="BE207"/>
  <c r="BE213"/>
  <c r="BE219"/>
  <c r="BE223"/>
  <c r="BE225"/>
  <c r="BE226"/>
  <c r="BE227"/>
  <c r="BE230"/>
  <c r="BE231"/>
  <c r="BE233"/>
  <c r="BE234"/>
  <c r="BE235"/>
  <c r="BE236"/>
  <c r="BE239"/>
  <c r="BE241"/>
  <c r="BE243"/>
  <c r="BE245"/>
  <c r="BE248"/>
  <c r="BE251"/>
  <c r="BE253"/>
  <c r="BE255"/>
  <c r="BE258"/>
  <c r="BE260"/>
  <c r="BE261"/>
  <c r="BE263"/>
  <c r="BE266"/>
  <c r="BE271"/>
  <c r="BE278"/>
  <c r="BE279"/>
  <c r="BE281"/>
  <c r="BE284"/>
  <c r="BE286"/>
  <c r="BE289"/>
  <c r="BE299"/>
  <c r="BE301"/>
  <c r="BE305"/>
  <c r="BE307"/>
  <c r="BE310"/>
  <c r="BE313"/>
  <c r="BE315"/>
  <c r="BE316"/>
  <c r="BE321"/>
  <c r="BE325"/>
  <c r="BE326"/>
  <c r="BE328"/>
  <c r="BE330"/>
  <c r="BE332"/>
  <c r="BE336"/>
  <c r="BE340"/>
  <c r="BE344"/>
  <c r="BE346"/>
  <c r="BE355"/>
  <c r="BE359"/>
  <c r="BE363"/>
  <c r="BE365"/>
  <c r="BE366"/>
  <c r="BE369"/>
  <c r="BE371"/>
  <c r="BE373"/>
  <c r="BE374"/>
  <c r="BE382"/>
  <c r="BE384"/>
  <c r="BE392"/>
  <c r="BE393"/>
  <c r="BE400"/>
  <c r="BE402"/>
  <c r="BE405"/>
  <c r="BE408"/>
  <c r="BE411"/>
  <c r="BE412"/>
  <c r="BE418"/>
  <c r="BE421"/>
  <c r="BE428"/>
  <c r="BE431"/>
  <c r="BE432"/>
  <c r="BE433"/>
  <c r="BE436"/>
  <c r="BE437"/>
  <c r="BE438"/>
  <c r="BE440"/>
  <c r="BE443"/>
  <c r="BE445"/>
  <c r="BE448"/>
  <c r="BE450"/>
  <c r="BE451"/>
  <c r="BE453"/>
  <c r="BE454"/>
  <c r="BE456"/>
  <c r="BE461"/>
  <c r="BE470"/>
  <c i="8" r="F63"/>
  <c r="BE104"/>
  <c r="BE107"/>
  <c r="BE112"/>
  <c r="BE116"/>
  <c i="9" r="J60"/>
  <c r="E77"/>
  <c i="10" r="J60"/>
  <c r="F63"/>
  <c r="BE92"/>
  <c r="BE95"/>
  <c r="BE98"/>
  <c r="BE99"/>
  <c i="11" r="E73"/>
  <c r="BE95"/>
  <c r="BE100"/>
  <c r="BE102"/>
  <c r="BE103"/>
  <c r="BE108"/>
  <c r="BE109"/>
  <c r="BE116"/>
  <c r="BE117"/>
  <c r="BE121"/>
  <c r="BE122"/>
  <c r="BE124"/>
  <c r="BE125"/>
  <c r="BE128"/>
  <c r="BE130"/>
  <c r="BE132"/>
  <c r="BE133"/>
  <c r="BE136"/>
  <c i="12" r="J56"/>
  <c r="BE88"/>
  <c r="BE90"/>
  <c r="BE91"/>
  <c r="BE94"/>
  <c r="BE95"/>
  <c r="BE98"/>
  <c r="BE101"/>
  <c r="BE104"/>
  <c r="BE105"/>
  <c r="BE113"/>
  <c r="BE116"/>
  <c r="BE117"/>
  <c i="13" r="E74"/>
  <c r="J80"/>
  <c r="BE92"/>
  <c i="2" r="E52"/>
  <c r="F90"/>
  <c r="BE97"/>
  <c r="BE102"/>
  <c r="BE107"/>
  <c r="BE114"/>
  <c r="BE119"/>
  <c r="BE123"/>
  <c r="BE124"/>
  <c r="BE126"/>
  <c r="BE128"/>
  <c r="BE132"/>
  <c r="BE133"/>
  <c r="BE136"/>
  <c r="BE139"/>
  <c r="BE143"/>
  <c r="BE144"/>
  <c r="BE145"/>
  <c r="BE146"/>
  <c r="BE147"/>
  <c r="BE150"/>
  <c r="BE152"/>
  <c r="BE153"/>
  <c r="BE159"/>
  <c r="BE166"/>
  <c r="BE168"/>
  <c i="3" r="BE98"/>
  <c r="BE109"/>
  <c r="BE123"/>
  <c r="BE125"/>
  <c r="BE127"/>
  <c r="BE134"/>
  <c r="BE136"/>
  <c r="BE139"/>
  <c r="BE141"/>
  <c r="BE142"/>
  <c r="BE144"/>
  <c r="BE147"/>
  <c i="4" r="BE92"/>
  <c r="BE96"/>
  <c r="BE98"/>
  <c r="BE100"/>
  <c r="BE101"/>
  <c r="BE110"/>
  <c r="BE116"/>
  <c r="BE134"/>
  <c i="5" r="F89"/>
  <c r="BE98"/>
  <c i="6" r="J86"/>
  <c r="BE98"/>
  <c r="BE105"/>
  <c i="7" r="F63"/>
  <c r="BE115"/>
  <c r="BE119"/>
  <c r="BE120"/>
  <c r="BE121"/>
  <c r="BE130"/>
  <c r="BE131"/>
  <c r="BE136"/>
  <c r="BE139"/>
  <c r="BE143"/>
  <c r="BE145"/>
  <c r="BE148"/>
  <c r="BE159"/>
  <c r="BE165"/>
  <c r="BE167"/>
  <c r="BE171"/>
  <c r="BE173"/>
  <c r="BE175"/>
  <c r="BE178"/>
  <c r="BE179"/>
  <c r="BE181"/>
  <c r="BE183"/>
  <c r="BE186"/>
  <c r="BE193"/>
  <c r="BE197"/>
  <c r="BE199"/>
  <c r="BE201"/>
  <c r="BE204"/>
  <c r="BE206"/>
  <c r="BE208"/>
  <c r="BE210"/>
  <c r="BE212"/>
  <c r="BE214"/>
  <c r="BE216"/>
  <c r="BE217"/>
  <c r="BE218"/>
  <c r="BE221"/>
  <c r="BE224"/>
  <c r="BE229"/>
  <c r="BE240"/>
  <c r="BE242"/>
  <c r="BE244"/>
  <c r="BE247"/>
  <c r="BE249"/>
  <c r="BE257"/>
  <c r="BE259"/>
  <c r="BE262"/>
  <c r="BE264"/>
  <c r="BE265"/>
  <c r="BE270"/>
  <c r="BE273"/>
  <c r="BE275"/>
  <c r="BE277"/>
  <c r="BE280"/>
  <c r="BE282"/>
  <c r="BE283"/>
  <c r="BE288"/>
  <c r="BE290"/>
  <c r="BE292"/>
  <c r="BE295"/>
  <c r="BE300"/>
  <c r="BE303"/>
  <c r="BE306"/>
  <c r="BE318"/>
  <c r="BE319"/>
  <c r="BE322"/>
  <c r="BE324"/>
  <c r="BE327"/>
  <c r="BE329"/>
  <c r="BE338"/>
  <c r="BE342"/>
  <c r="BE347"/>
  <c r="BE348"/>
  <c r="BE350"/>
  <c r="BE353"/>
  <c r="BE356"/>
  <c r="BE358"/>
  <c r="BE360"/>
  <c r="BE362"/>
  <c r="BE368"/>
  <c r="BE370"/>
  <c r="BE375"/>
  <c r="BE378"/>
  <c r="BE379"/>
  <c r="BE380"/>
  <c r="BE381"/>
  <c r="BE383"/>
  <c r="BE385"/>
  <c r="BE387"/>
  <c r="BE389"/>
  <c r="BE395"/>
  <c r="BE397"/>
  <c r="BE398"/>
  <c r="BE399"/>
  <c r="BE401"/>
  <c r="BE403"/>
  <c r="BE410"/>
  <c r="BE413"/>
  <c r="BE415"/>
  <c r="BE417"/>
  <c r="BE419"/>
  <c r="BE422"/>
  <c r="BE424"/>
  <c r="BE427"/>
  <c r="BE455"/>
  <c r="BE458"/>
  <c r="BE459"/>
  <c r="BE463"/>
  <c r="BE464"/>
  <c r="BE466"/>
  <c r="BE467"/>
  <c r="BE469"/>
  <c i="8" r="E52"/>
  <c r="BE99"/>
  <c r="BE101"/>
  <c r="BE102"/>
  <c r="BE106"/>
  <c r="BE114"/>
  <c r="BE115"/>
  <c r="BE119"/>
  <c i="10" r="E77"/>
  <c r="BE101"/>
  <c i="11" r="J56"/>
  <c r="F59"/>
  <c r="BE90"/>
  <c r="BE96"/>
  <c r="BE97"/>
  <c r="BE101"/>
  <c r="BE112"/>
  <c r="BE113"/>
  <c r="BE137"/>
  <c i="12" r="F59"/>
  <c r="BE89"/>
  <c r="BE92"/>
  <c r="BE93"/>
  <c r="BE99"/>
  <c r="BE102"/>
  <c r="BE110"/>
  <c r="BE115"/>
  <c i="13" r="F83"/>
  <c r="BE88"/>
  <c i="3" r="E81"/>
  <c r="F92"/>
  <c r="BE104"/>
  <c r="BE105"/>
  <c r="BE107"/>
  <c r="BE108"/>
  <c r="BE110"/>
  <c r="BE116"/>
  <c r="BE117"/>
  <c r="BE118"/>
  <c r="BE119"/>
  <c r="BE120"/>
  <c r="BE122"/>
  <c r="BE124"/>
  <c r="BE129"/>
  <c r="BE137"/>
  <c r="BE145"/>
  <c r="BE149"/>
  <c r="BE150"/>
  <c r="BE151"/>
  <c i="4" r="BE90"/>
  <c r="BE94"/>
  <c r="BE106"/>
  <c r="BE112"/>
  <c r="BE139"/>
  <c i="5" r="BE94"/>
  <c r="BE96"/>
  <c r="BE100"/>
  <c i="6" r="E52"/>
  <c r="BE102"/>
  <c r="BE103"/>
  <c r="BE106"/>
  <c i="7" r="BE103"/>
  <c r="BE105"/>
  <c r="BE106"/>
  <c r="BE108"/>
  <c r="BE112"/>
  <c r="BE113"/>
  <c r="BE117"/>
  <c r="BE124"/>
  <c r="BE125"/>
  <c r="BE129"/>
  <c r="BE147"/>
  <c r="BE150"/>
  <c r="BE153"/>
  <c r="BE156"/>
  <c r="BE158"/>
  <c r="BE160"/>
  <c r="BE162"/>
  <c r="BE164"/>
  <c r="BE166"/>
  <c r="BE170"/>
  <c r="BE180"/>
  <c r="BE182"/>
  <c r="BE188"/>
  <c r="BE190"/>
  <c r="BE192"/>
  <c r="BE195"/>
  <c r="BE203"/>
  <c r="BE209"/>
  <c r="BE211"/>
  <c r="BE215"/>
  <c r="BE220"/>
  <c r="BE222"/>
  <c r="BE228"/>
  <c r="BE232"/>
  <c r="BE237"/>
  <c r="BE238"/>
  <c r="BE246"/>
  <c r="BE250"/>
  <c r="BE252"/>
  <c r="BE254"/>
  <c r="BE256"/>
  <c r="BE267"/>
  <c r="BE268"/>
  <c r="BE269"/>
  <c r="BE272"/>
  <c r="BE274"/>
  <c r="BE276"/>
  <c r="BE285"/>
  <c r="BE287"/>
  <c r="BE291"/>
  <c r="BE294"/>
  <c r="BE296"/>
  <c r="BE297"/>
  <c r="BE298"/>
  <c r="BE302"/>
  <c r="BE304"/>
  <c r="BE308"/>
  <c r="BE309"/>
  <c r="BE311"/>
  <c r="BE312"/>
  <c r="BE314"/>
  <c r="BE317"/>
  <c r="BE320"/>
  <c r="BE323"/>
  <c r="BE331"/>
  <c r="BE333"/>
  <c r="BE334"/>
  <c r="BE335"/>
  <c r="BE337"/>
  <c r="BE339"/>
  <c r="BE341"/>
  <c r="BE343"/>
  <c r="BE345"/>
  <c r="BE349"/>
  <c r="BE351"/>
  <c r="BE352"/>
  <c r="BE354"/>
  <c r="BE357"/>
  <c r="BE361"/>
  <c r="BE364"/>
  <c r="BE367"/>
  <c r="BE372"/>
  <c r="BE376"/>
  <c r="BE377"/>
  <c r="BE386"/>
  <c r="BE388"/>
  <c r="BE390"/>
  <c r="BE394"/>
  <c r="BE396"/>
  <c r="BE404"/>
  <c r="BE406"/>
  <c r="BE407"/>
  <c r="BE409"/>
  <c r="BE414"/>
  <c r="BE416"/>
  <c r="BE420"/>
  <c r="BE423"/>
  <c r="BE426"/>
  <c r="BE429"/>
  <c r="BE430"/>
  <c r="BE434"/>
  <c r="BE435"/>
  <c r="BE439"/>
  <c r="BE441"/>
  <c r="BE442"/>
  <c r="BE446"/>
  <c r="BE447"/>
  <c r="BE449"/>
  <c r="BE452"/>
  <c r="BE457"/>
  <c r="BE460"/>
  <c r="BE462"/>
  <c r="BE465"/>
  <c r="BE468"/>
  <c r="BE471"/>
  <c r="BE472"/>
  <c r="BE473"/>
  <c r="BE474"/>
  <c r="BE475"/>
  <c i="8" r="BE93"/>
  <c r="BE94"/>
  <c r="BE96"/>
  <c r="BE97"/>
  <c r="BE98"/>
  <c r="BE100"/>
  <c r="BE109"/>
  <c r="BE110"/>
  <c r="BE113"/>
  <c r="BE117"/>
  <c i="9" r="F88"/>
  <c i="10" r="BE93"/>
  <c r="BE94"/>
  <c r="BE96"/>
  <c r="BE97"/>
  <c r="BE100"/>
  <c r="BE102"/>
  <c r="BE103"/>
  <c r="BE105"/>
  <c i="11" r="BE87"/>
  <c r="BE88"/>
  <c r="BE89"/>
  <c r="BE94"/>
  <c r="BE98"/>
  <c r="BE104"/>
  <c r="BE106"/>
  <c r="BE110"/>
  <c r="BE123"/>
  <c r="BE126"/>
  <c r="BE129"/>
  <c r="BE135"/>
  <c r="BE138"/>
  <c i="12" r="E50"/>
  <c r="BE96"/>
  <c r="BE107"/>
  <c r="BE114"/>
  <c i="2" r="BE95"/>
  <c r="BE96"/>
  <c r="BE98"/>
  <c r="BE100"/>
  <c r="BE104"/>
  <c r="BE105"/>
  <c r="BE106"/>
  <c r="BE109"/>
  <c r="BE112"/>
  <c r="BE115"/>
  <c r="BE118"/>
  <c r="BE120"/>
  <c r="BE121"/>
  <c r="BE130"/>
  <c r="BE131"/>
  <c r="BE135"/>
  <c r="BE140"/>
  <c r="BE149"/>
  <c r="BE154"/>
  <c r="BE155"/>
  <c r="BE157"/>
  <c r="BE160"/>
  <c r="BE162"/>
  <c r="BE167"/>
  <c i="3" r="BE101"/>
  <c r="BE103"/>
  <c r="BE106"/>
  <c r="BE111"/>
  <c r="BE112"/>
  <c r="BE114"/>
  <c r="BE121"/>
  <c r="BE126"/>
  <c r="BE130"/>
  <c r="BE133"/>
  <c r="BE138"/>
  <c r="BE146"/>
  <c r="BE153"/>
  <c r="BE155"/>
  <c r="BE156"/>
  <c i="4" r="BE104"/>
  <c r="BE114"/>
  <c r="BE118"/>
  <c r="BE119"/>
  <c r="BE124"/>
  <c r="BE126"/>
  <c r="BE128"/>
  <c r="BE130"/>
  <c r="BE136"/>
  <c i="6" r="BE96"/>
  <c r="BE97"/>
  <c r="BE100"/>
  <c r="BE101"/>
  <c r="BE104"/>
  <c i="7" r="BE102"/>
  <c r="BE107"/>
  <c r="BE110"/>
  <c r="BE111"/>
  <c r="BE126"/>
  <c r="BE128"/>
  <c r="BE134"/>
  <c r="BE138"/>
  <c r="BE140"/>
  <c r="BE157"/>
  <c r="BE163"/>
  <c r="BE168"/>
  <c r="BE169"/>
  <c r="BE172"/>
  <c r="BE177"/>
  <c r="BE185"/>
  <c r="BE189"/>
  <c r="BE191"/>
  <c r="BE194"/>
  <c r="BE196"/>
  <c r="BE200"/>
  <c r="BE202"/>
  <c i="8" r="J60"/>
  <c r="BE95"/>
  <c r="BE103"/>
  <c r="BE105"/>
  <c r="BE108"/>
  <c r="BE111"/>
  <c r="BE118"/>
  <c r="BE120"/>
  <c i="9" r="BE92"/>
  <c r="BE94"/>
  <c r="BE96"/>
  <c i="10" r="BE104"/>
  <c i="11" r="BE86"/>
  <c r="BE91"/>
  <c r="BE92"/>
  <c r="BE93"/>
  <c r="BE99"/>
  <c r="BE115"/>
  <c r="BE118"/>
  <c r="BE119"/>
  <c r="BE120"/>
  <c r="BE127"/>
  <c r="BE131"/>
  <c r="BE134"/>
  <c i="12" r="BE97"/>
  <c r="BE100"/>
  <c r="BE103"/>
  <c r="BE106"/>
  <c r="BE108"/>
  <c r="BE109"/>
  <c r="BE111"/>
  <c r="BE112"/>
  <c i="13" r="BE90"/>
  <c r="BE94"/>
  <c i="2" r="F38"/>
  <c i="1" r="BA58"/>
  <c i="4" r="J36"/>
  <c i="1" r="AW60"/>
  <c i="8" r="J34"/>
  <c i="1" r="AG67"/>
  <c i="11" r="J32"/>
  <c i="1" r="AG70"/>
  <c i="13" r="F37"/>
  <c i="1" r="BB73"/>
  <c i="13" r="F39"/>
  <c i="1" r="BD73"/>
  <c i="4" r="F37"/>
  <c i="1" r="BB60"/>
  <c i="7" r="F41"/>
  <c i="1" r="BD65"/>
  <c r="BD64"/>
  <c i="4" r="F38"/>
  <c i="1" r="BC60"/>
  <c i="5" r="F39"/>
  <c i="1" r="BB62"/>
  <c i="6" r="F40"/>
  <c i="1" r="BC63"/>
  <c i="10" r="J38"/>
  <c i="1" r="AW69"/>
  <c i="11" r="F36"/>
  <c i="1" r="BA70"/>
  <c i="11" r="F37"/>
  <c i="1" r="BB70"/>
  <c i="12" r="F37"/>
  <c i="1" r="BB72"/>
  <c i="3" r="J38"/>
  <c i="1" r="AW59"/>
  <c i="5" r="F38"/>
  <c i="1" r="BA62"/>
  <c i="5" r="F41"/>
  <c i="1" r="BD62"/>
  <c i="8" r="F38"/>
  <c i="1" r="BA67"/>
  <c i="8" r="F41"/>
  <c i="1" r="BD67"/>
  <c i="9" r="F40"/>
  <c i="1" r="BC68"/>
  <c i="10" r="F38"/>
  <c i="1" r="BA69"/>
  <c i="10" r="F41"/>
  <c i="1" r="BD69"/>
  <c i="11" r="F38"/>
  <c i="1" r="BC70"/>
  <c i="12" r="F39"/>
  <c i="1" r="BD72"/>
  <c i="13" r="F36"/>
  <c i="1" r="BA73"/>
  <c r="AS56"/>
  <c r="AS55"/>
  <c r="AS54"/>
  <c i="2" r="F40"/>
  <c i="1" r="BC58"/>
  <c i="8" r="F40"/>
  <c i="1" r="BC67"/>
  <c i="9" r="J38"/>
  <c i="1" r="AW68"/>
  <c i="10" r="F40"/>
  <c i="1" r="BC69"/>
  <c i="11" r="J36"/>
  <c i="1" r="AW70"/>
  <c i="13" r="J36"/>
  <c i="1" r="AW73"/>
  <c i="3" r="F38"/>
  <c i="1" r="BA59"/>
  <c i="5" r="J38"/>
  <c i="1" r="AW62"/>
  <c i="6" r="F38"/>
  <c i="1" r="BA63"/>
  <c i="8" r="F39"/>
  <c i="1" r="BB67"/>
  <c i="9" r="F38"/>
  <c i="1" r="BA68"/>
  <c i="9" r="F41"/>
  <c i="1" r="BD68"/>
  <c i="3" r="F39"/>
  <c i="1" r="BB59"/>
  <c i="8" r="J38"/>
  <c i="1" r="AW67"/>
  <c i="9" r="F39"/>
  <c i="1" r="BB68"/>
  <c i="10" r="J34"/>
  <c i="1" r="AG69"/>
  <c i="6" r="J38"/>
  <c i="1" r="AW63"/>
  <c i="7" r="F40"/>
  <c i="1" r="BC65"/>
  <c r="BC64"/>
  <c r="AY64"/>
  <c i="7" r="F38"/>
  <c i="1" r="BA65"/>
  <c r="BA64"/>
  <c r="AW64"/>
  <c i="13" r="F38"/>
  <c i="1" r="BC73"/>
  <c i="2" r="J38"/>
  <c i="1" r="AW58"/>
  <c i="6" r="F41"/>
  <c i="1" r="BD63"/>
  <c i="10" r="F39"/>
  <c i="1" r="BB69"/>
  <c i="11" r="F39"/>
  <c i="1" r="BD70"/>
  <c i="12" r="F38"/>
  <c i="1" r="BC72"/>
  <c i="2" r="F39"/>
  <c i="1" r="BB58"/>
  <c i="7" r="F39"/>
  <c i="1" r="BB65"/>
  <c r="BB64"/>
  <c r="AX64"/>
  <c i="2" r="F41"/>
  <c i="1" r="BD58"/>
  <c i="4" r="F39"/>
  <c i="1" r="BD60"/>
  <c i="3" r="F40"/>
  <c i="1" r="BC59"/>
  <c i="5" r="F40"/>
  <c i="1" r="BC62"/>
  <c i="6" r="F39"/>
  <c i="1" r="BB63"/>
  <c i="7" r="J38"/>
  <c i="1" r="AW65"/>
  <c i="12" r="J36"/>
  <c i="1" r="AW72"/>
  <c i="3" r="F41"/>
  <c i="1" r="BD59"/>
  <c i="4" r="F36"/>
  <c i="1" r="BA60"/>
  <c i="12" r="F36"/>
  <c i="1" r="BA72"/>
  <c i="2" l="1" r="T93"/>
  <c i="7" r="P99"/>
  <c i="1" r="AU65"/>
  <c i="4" r="T88"/>
  <c i="3" r="BK96"/>
  <c r="BK95"/>
  <c r="J95"/>
  <c r="J67"/>
  <c i="4" r="R88"/>
  <c i="2" r="BK93"/>
  <c r="J93"/>
  <c r="J67"/>
  <c i="3" r="T95"/>
  <c i="7" r="R99"/>
  <c i="3" r="R96"/>
  <c r="R95"/>
  <c i="2" r="P93"/>
  <c i="1" r="AU58"/>
  <c i="2" r="R93"/>
  <c i="7" r="BK99"/>
  <c r="J99"/>
  <c r="J67"/>
  <c i="3" r="P96"/>
  <c r="P95"/>
  <c i="1" r="AU59"/>
  <c i="2" r="J94"/>
  <c r="J68"/>
  <c i="5" r="J93"/>
  <c r="J68"/>
  <c i="7" r="J100"/>
  <c r="J68"/>
  <c i="8" r="J67"/>
  <c i="11" r="J63"/>
  <c i="12" r="BK86"/>
  <c r="J86"/>
  <c r="J63"/>
  <c i="13" r="BK86"/>
  <c r="J86"/>
  <c r="J63"/>
  <c i="3" r="J97"/>
  <c r="J69"/>
  <c i="4" r="J89"/>
  <c r="J64"/>
  <c i="6" r="BK92"/>
  <c r="J92"/>
  <c r="J67"/>
  <c i="10" r="J67"/>
  <c i="5" r="J34"/>
  <c i="1" r="AG62"/>
  <c i="9" r="J34"/>
  <c i="1" r="AG68"/>
  <c r="BB61"/>
  <c r="AX61"/>
  <c i="5" r="J37"/>
  <c i="1" r="AV62"/>
  <c r="AT62"/>
  <c i="13" r="F35"/>
  <c i="1" r="AZ73"/>
  <c i="13" r="J35"/>
  <c i="1" r="AV73"/>
  <c r="AT73"/>
  <c r="BD57"/>
  <c r="BD56"/>
  <c r="BD61"/>
  <c r="BD71"/>
  <c i="7" r="F37"/>
  <c i="1" r="AZ65"/>
  <c r="AZ64"/>
  <c r="AV64"/>
  <c r="AT64"/>
  <c r="AU64"/>
  <c r="AU61"/>
  <c r="BB71"/>
  <c r="AX71"/>
  <c i="10" r="J37"/>
  <c i="1" r="AV69"/>
  <c r="AT69"/>
  <c r="BA61"/>
  <c r="AW61"/>
  <c r="BB66"/>
  <c r="AX66"/>
  <c i="2" r="F37"/>
  <c i="1" r="AZ58"/>
  <c i="3" r="F37"/>
  <c i="1" r="AZ59"/>
  <c i="8" r="J37"/>
  <c i="1" r="AV67"/>
  <c r="AT67"/>
  <c r="BA57"/>
  <c r="BA56"/>
  <c r="AW56"/>
  <c r="BC61"/>
  <c r="AY61"/>
  <c r="BA66"/>
  <c r="AW66"/>
  <c r="BA71"/>
  <c r="AW71"/>
  <c i="4" r="F35"/>
  <c i="1" r="AZ60"/>
  <c i="11" r="F35"/>
  <c i="1" r="AZ70"/>
  <c r="BB57"/>
  <c r="AX57"/>
  <c i="4" r="J35"/>
  <c i="1" r="AV60"/>
  <c r="AT60"/>
  <c r="AU71"/>
  <c i="8" r="F37"/>
  <c i="1" r="AZ67"/>
  <c i="2" r="J37"/>
  <c i="1" r="AV58"/>
  <c r="AT58"/>
  <c i="5" r="F37"/>
  <c i="1" r="AZ62"/>
  <c i="9" r="F37"/>
  <c i="1" r="AZ68"/>
  <c i="12" r="J35"/>
  <c i="1" r="AV72"/>
  <c r="AT72"/>
  <c i="6" r="F37"/>
  <c i="1" r="AZ63"/>
  <c i="9" r="J37"/>
  <c i="1" r="AV68"/>
  <c r="AT68"/>
  <c i="12" r="F35"/>
  <c i="1" r="AZ72"/>
  <c i="4" r="J32"/>
  <c i="1" r="AG60"/>
  <c r="AN60"/>
  <c r="BC66"/>
  <c r="AY66"/>
  <c i="3" r="J37"/>
  <c i="1" r="AV59"/>
  <c r="AT59"/>
  <c i="10" r="F37"/>
  <c i="1" r="AZ69"/>
  <c i="11" r="J35"/>
  <c i="1" r="AV70"/>
  <c r="AT70"/>
  <c i="6" r="J37"/>
  <c i="1" r="AV63"/>
  <c r="AT63"/>
  <c r="BC57"/>
  <c r="BC56"/>
  <c r="AY56"/>
  <c r="AU66"/>
  <c r="BD66"/>
  <c r="BC71"/>
  <c r="AY71"/>
  <c i="7" r="J37"/>
  <c i="1" r="AV65"/>
  <c r="AT65"/>
  <c i="9" l="1" r="J43"/>
  <c i="4" r="J41"/>
  <c i="5" r="J43"/>
  <c i="3" r="J96"/>
  <c r="J68"/>
  <c i="8" r="J43"/>
  <c i="11" r="J41"/>
  <c i="10" r="J43"/>
  <c i="1" r="AN67"/>
  <c r="AN70"/>
  <c r="AN69"/>
  <c r="AN62"/>
  <c r="AN68"/>
  <c r="BD55"/>
  <c r="BD54"/>
  <c r="W33"/>
  <c r="AU57"/>
  <c r="AU56"/>
  <c r="AU55"/>
  <c r="AU54"/>
  <c r="AZ66"/>
  <c r="AV66"/>
  <c r="AT66"/>
  <c r="AZ71"/>
  <c r="AV71"/>
  <c r="AT71"/>
  <c r="AZ61"/>
  <c r="AV61"/>
  <c r="AT61"/>
  <c r="AW57"/>
  <c i="2" r="J34"/>
  <c i="1" r="AG58"/>
  <c r="AN58"/>
  <c i="7" r="J34"/>
  <c i="1" r="AG65"/>
  <c r="AG64"/>
  <c r="AN64"/>
  <c i="12" r="J32"/>
  <c i="1" r="AG72"/>
  <c r="AN72"/>
  <c r="BA55"/>
  <c r="AW55"/>
  <c i="3" r="J34"/>
  <c i="1" r="AG59"/>
  <c r="AN59"/>
  <c r="AG66"/>
  <c r="AN66"/>
  <c r="AZ57"/>
  <c r="AV57"/>
  <c r="BC55"/>
  <c r="BC54"/>
  <c r="W32"/>
  <c r="BB56"/>
  <c r="AX56"/>
  <c i="13" r="J32"/>
  <c i="1" r="AG73"/>
  <c r="AN73"/>
  <c i="6" r="J34"/>
  <c i="1" r="AG63"/>
  <c r="AN63"/>
  <c r="AY57"/>
  <c i="3" l="1" r="J43"/>
  <c i="6" r="J43"/>
  <c i="12" r="J41"/>
  <c i="13" r="J41"/>
  <c i="1" r="AN65"/>
  <c i="2" r="J43"/>
  <c i="7" r="J43"/>
  <c i="1" r="AY54"/>
  <c r="BA54"/>
  <c r="W30"/>
  <c r="BB55"/>
  <c r="BB54"/>
  <c r="AX54"/>
  <c r="AG61"/>
  <c r="AN61"/>
  <c r="AY55"/>
  <c r="AZ56"/>
  <c r="AV56"/>
  <c r="AT56"/>
  <c r="AT57"/>
  <c r="AG71"/>
  <c r="AN71"/>
  <c r="AG57"/>
  <c r="AG56"/>
  <c r="AG55"/>
  <c l="1" r="AN57"/>
  <c r="AN56"/>
  <c r="AG54"/>
  <c r="AK26"/>
  <c r="AZ55"/>
  <c r="AZ54"/>
  <c r="AV54"/>
  <c r="AK29"/>
  <c r="AX55"/>
  <c r="W31"/>
  <c r="AW54"/>
  <c r="AK30"/>
  <c l="1" r="AK35"/>
  <c r="W29"/>
  <c r="AT54"/>
  <c r="AV55"/>
  <c r="AT55"/>
  <c l="1" r="AN54"/>
  <c r="AN55"/>
</calcChain>
</file>

<file path=xl/sharedStrings.xml><?xml version="1.0" encoding="utf-8"?>
<sst xmlns="http://schemas.openxmlformats.org/spreadsheetml/2006/main">
  <si>
    <t>Export Komplet</t>
  </si>
  <si>
    <t>VZ</t>
  </si>
  <si>
    <t>2.0</t>
  </si>
  <si>
    <t>ZAMOK</t>
  </si>
  <si>
    <t>False</t>
  </si>
  <si>
    <t>{abbe38bc-5f93-46ce-a11d-952ca4f2f661}</t>
  </si>
  <si>
    <t>0,01</t>
  </si>
  <si>
    <t>21</t>
  </si>
  <si>
    <t>15</t>
  </si>
  <si>
    <t>REKAPITULACE STAVBY</t>
  </si>
  <si>
    <t xml:space="preserve">v ---  níže se nacházejí doplnkové a pomocné údaje k sestavám  --- v</t>
  </si>
  <si>
    <t>Návod na vyplnění</t>
  </si>
  <si>
    <t>0,001</t>
  </si>
  <si>
    <t>Kód:</t>
  </si>
  <si>
    <t>2020_55</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</si>
  <si>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</si>
  <si>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</si>
  <si>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SZZ v žst. Zvoleněves</t>
  </si>
  <si>
    <t>KSO:</t>
  </si>
  <si>
    <t/>
  </si>
  <si>
    <t>CC-CZ:</t>
  </si>
  <si>
    <t>Místo:</t>
  </si>
  <si>
    <t>žst. Zvoleněves</t>
  </si>
  <si>
    <t>Datum:</t>
  </si>
  <si>
    <t>23. 3. 2020</t>
  </si>
  <si>
    <t>Zadavatel:</t>
  </si>
  <si>
    <t>IČ:</t>
  </si>
  <si>
    <t>Jiří Kejkula</t>
  </si>
  <si>
    <t>DIČ:</t>
  </si>
  <si>
    <t>Uchazeč:</t>
  </si>
  <si>
    <t>Vyplň údaj</t>
  </si>
  <si>
    <t>Projektant:</t>
  </si>
  <si>
    <t xml:space="preserve"> </t>
  </si>
  <si>
    <t>True</t>
  </si>
  <si>
    <t>Zpracovatel:</t>
  </si>
  <si>
    <t>Milan Bělehrad</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</si>
  <si>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</si>
  <si>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</si>
  <si>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</si>
  <si>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</si>
  <si>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</si>
  <si>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</si>
  <si>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</si>
  <si>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</si>
  <si>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</si>
  <si>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</si>
  <si>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</si>
  <si>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</si>
  <si>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</si>
  <si>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</si>
  <si>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</si>
  <si>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</si>
  <si>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</si>
  <si>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</si>
  <si>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</si>
  <si>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</si>
  <si>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</si>
  <si>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</si>
  <si>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</si>
  <si>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</si>
  <si>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</si>
  <si>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</si>
  <si>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</si>
  <si>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</si>
  <si>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</si>
  <si>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</si>
  <si>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</si>
  <si>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</si>
  <si>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</si>
  <si>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</si>
  <si>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</si>
  <si>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</si>
  <si>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</si>
  <si>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</si>
  <si>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</si>
  <si>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</si>
  <si>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A</t>
  </si>
  <si>
    <t>Část SZZ</t>
  </si>
  <si>
    <t>STA</t>
  </si>
  <si>
    <t>1</t>
  </si>
  <si>
    <t>{17c4c3f6-b89a-40ab-8450-adb990ef0567}</t>
  </si>
  <si>
    <t>2</t>
  </si>
  <si>
    <t>01</t>
  </si>
  <si>
    <t>zemní práce a kabelizace</t>
  </si>
  <si>
    <t>Soupis</t>
  </si>
  <si>
    <t>{37c85877-3ddc-4a5e-9b5c-e7645425a75f}</t>
  </si>
  <si>
    <t>01.1</t>
  </si>
  <si>
    <t>technologická část</t>
  </si>
  <si>
    <t>3</t>
  </si>
  <si>
    <t>{220bf5f5-6235-4488-828e-904d57916a74}</t>
  </si>
  <si>
    <t>/</t>
  </si>
  <si>
    <t>01.1.1</t>
  </si>
  <si>
    <t>technologická část SZ</t>
  </si>
  <si>
    <t>4</t>
  </si>
  <si>
    <t>{7d7c5db8-bcea-43e2-89ab-fdbd290c8d5d}</t>
  </si>
  <si>
    <t>01.1.2</t>
  </si>
  <si>
    <t>technologická část NN</t>
  </si>
  <si>
    <t>{2844dbb2-9a66-4e18-af5e-fe6eedd85b23}</t>
  </si>
  <si>
    <t>01.2</t>
  </si>
  <si>
    <t>stavební část</t>
  </si>
  <si>
    <t>{b7b55d62-068a-4b88-885d-b896bab57133}</t>
  </si>
  <si>
    <t>01.3</t>
  </si>
  <si>
    <t>VRN</t>
  </si>
  <si>
    <t>{9d9d6a45-4c29-480c-8606-8c60d9654d10}</t>
  </si>
  <si>
    <t>01.3.1</t>
  </si>
  <si>
    <t>VRN technologická část</t>
  </si>
  <si>
    <t>{b57d05a0-95a1-450d-b551-84adeb569eab}</t>
  </si>
  <si>
    <t>01.3.2</t>
  </si>
  <si>
    <t>VRN stavební část</t>
  </si>
  <si>
    <t>{e96d1504-15fa-4a61-99b2-1b9342cf425e}</t>
  </si>
  <si>
    <t>02</t>
  </si>
  <si>
    <t>montáže a dodávky zab.zař.</t>
  </si>
  <si>
    <t>{6dc4c8c5-c821-4a8a-b790-dfa7a63cdd86}</t>
  </si>
  <si>
    <t>02.1</t>
  </si>
  <si>
    <t>{1accda63-d3c3-45bd-a4f9-bd2bc6603216}</t>
  </si>
  <si>
    <t>03</t>
  </si>
  <si>
    <t>zkoušky, revize a VRN</t>
  </si>
  <si>
    <t>{50ee27b3-2b76-42e1-a08b-0540a9308b7c}</t>
  </si>
  <si>
    <t>03.1</t>
  </si>
  <si>
    <t>zkoušky a revize</t>
  </si>
  <si>
    <t>{5f72f82c-c936-4c31-8e1c-fb92e6018386}</t>
  </si>
  <si>
    <t>03.2</t>
  </si>
  <si>
    <t>{42bc2e2f-e7fc-4683-8c8f-69782dfffff3}</t>
  </si>
  <si>
    <t>03.3</t>
  </si>
  <si>
    <t>{e40f2773-ea13-4af9-8691-8e9e2c8693ba}</t>
  </si>
  <si>
    <t>04</t>
  </si>
  <si>
    <t>N E O C E Ň O V A T - dodávky z centrálních smluv SŽDC</t>
  </si>
  <si>
    <t>{008355c1-ac20-47a8-a2bd-f2c5e2f2bcea}</t>
  </si>
  <si>
    <t>B</t>
  </si>
  <si>
    <t>Část DOK</t>
  </si>
  <si>
    <t>{368a9cf1-eead-48f3-b7e4-6ead6a88d557}</t>
  </si>
  <si>
    <t>DOK v úseku Olovnice - Zvoleněves - Podlešín - technologická část</t>
  </si>
  <si>
    <t>{4c32831f-fd84-4b97-b263-aa5664b6473d}</t>
  </si>
  <si>
    <t>DOK v úseku Olovnice - Zvoleněves - Podlešín - stavební část</t>
  </si>
  <si>
    <t>{71da2f8c-8cf1-4a25-b9fc-7b802f82b4ab}</t>
  </si>
  <si>
    <t>KRYCÍ LIST SOUPISU PRACÍ</t>
  </si>
  <si>
    <t>Objekt:</t>
  </si>
  <si>
    <t>A - Část SZZ</t>
  </si>
  <si>
    <t>Soupis:</t>
  </si>
  <si>
    <t>01 - zemní práce a kabelizace</t>
  </si>
  <si>
    <t>Úroveň 4:</t>
  </si>
  <si>
    <t>01.1.1 - technologická část SZ</t>
  </si>
  <si>
    <t>REKAPITULACE ČLENĚNÍ SOUPISU PRACÍ</t>
  </si>
  <si>
    <t>Kód dílu - Popis</t>
  </si>
  <si>
    <t>Cena celkem [CZK]</t>
  </si>
  <si>
    <t>-1</t>
  </si>
  <si>
    <t>01 - Zemní práce</t>
  </si>
  <si>
    <t>02 - Kabelizace</t>
  </si>
  <si>
    <t>SOUPIS PRACÍ</t>
  </si>
  <si>
    <t>PČ</t>
  </si>
  <si>
    <t>MJ</t>
  </si>
  <si>
    <t>Množství</t>
  </si>
  <si>
    <t>J.cena [CZK]</t>
  </si>
  <si>
    <t>Cenová soustava</t>
  </si>
  <si>
    <t>J. Nh [h]</t>
  </si>
  <si>
    <t>Nh celkem [h]</t>
  </si>
  <si>
    <t>J. hmotnost [t]</t>
  </si>
  <si>
    <t>Hmotnost celkem [t]</t>
  </si>
  <si>
    <t>J. suť [t]</t>
  </si>
  <si>
    <t>Suť Celkem [t]</t>
  </si>
  <si>
    <t>Náklady soupisu celkem</t>
  </si>
  <si>
    <t>Zemní práce</t>
  </si>
  <si>
    <t>ROZPOCET</t>
  </si>
  <si>
    <t>K</t>
  </si>
  <si>
    <t>1320010011-R</t>
  </si>
  <si>
    <t>Ochrana štěrkového lože kolejí při souběžné trase s kolejemi</t>
  </si>
  <si>
    <t>m</t>
  </si>
  <si>
    <t>Sborník UOŽI 01 2020</t>
  </si>
  <si>
    <t>1555721657</t>
  </si>
  <si>
    <t>1320010001-R</t>
  </si>
  <si>
    <t>Výkop a odkop zeminy ke stávajícím kabelům ručně, zabezpečení výkopu</t>
  </si>
  <si>
    <t>534831396</t>
  </si>
  <si>
    <t>1320010021-R</t>
  </si>
  <si>
    <t>Opětovné zřízení kabelového lože z prosáté zeminy ve stávající kabelové trase</t>
  </si>
  <si>
    <t>274535249</t>
  </si>
  <si>
    <t>1320010031-R</t>
  </si>
  <si>
    <t>Pokládka výstražné folie ve stávající kabelové trase</t>
  </si>
  <si>
    <t>-402391538</t>
  </si>
  <si>
    <t>5</t>
  </si>
  <si>
    <t>1320010035-R</t>
  </si>
  <si>
    <t>Odstranění výstražné folie ve stávající kabelové trase</t>
  </si>
  <si>
    <t>-399888264</t>
  </si>
  <si>
    <t>6</t>
  </si>
  <si>
    <t>1320010041-R</t>
  </si>
  <si>
    <t>Zához osazené kabelové trasy ručně včetně hutnění</t>
  </si>
  <si>
    <t>1606038003</t>
  </si>
  <si>
    <t>7</t>
  </si>
  <si>
    <t>1320010051-R</t>
  </si>
  <si>
    <t>Povrchová úprava po záhozu ve stávající kabelové trase</t>
  </si>
  <si>
    <t>1973824467</t>
  </si>
  <si>
    <t>8</t>
  </si>
  <si>
    <t>7593505120</t>
  </si>
  <si>
    <t>Oddělení při křižování trasy se silovým kabelem žlabem plastovým 120x110mm včetně žlabu</t>
  </si>
  <si>
    <t>kus</t>
  </si>
  <si>
    <t>-619818685</t>
  </si>
  <si>
    <t>Kabelizace</t>
  </si>
  <si>
    <t>9</t>
  </si>
  <si>
    <t>M</t>
  </si>
  <si>
    <t>7590521514</t>
  </si>
  <si>
    <t>Venkovní vedení kabelová - metalické sítě Plněné, párované s ochr. vodičem TCEKPFLEY 3 P 1,0 D</t>
  </si>
  <si>
    <t>128</t>
  </si>
  <si>
    <t>-1350267969</t>
  </si>
  <si>
    <t>10</t>
  </si>
  <si>
    <t>7590521519</t>
  </si>
  <si>
    <t>Venkovní vedení kabelová - metalické sítě Plněné, párované s ochr. vodičem TCEKPFLEY 4 P 1,0 D</t>
  </si>
  <si>
    <t>1979636086</t>
  </si>
  <si>
    <t>11</t>
  </si>
  <si>
    <t>7590521529</t>
  </si>
  <si>
    <t>Venkovní vedení kabelová - metalické sítě Plněné, párované s ochr. vodičem TCEKPFLEY 7 P 1,0 D</t>
  </si>
  <si>
    <t>1700202302</t>
  </si>
  <si>
    <t>12</t>
  </si>
  <si>
    <t>7590521534</t>
  </si>
  <si>
    <t>Venkovní vedení kabelová - metalické sítě Plněné, párované s ochr. vodičem TCEKPFLEY 12 P 1,0 D</t>
  </si>
  <si>
    <t>825755424</t>
  </si>
  <si>
    <t>13</t>
  </si>
  <si>
    <t>7590521539</t>
  </si>
  <si>
    <t>Venkovní vedení kabelová - metalické sítě Plněné, párované s ochr. vodičem TCEKPFLEY 16 P 1,0 D</t>
  </si>
  <si>
    <t>256</t>
  </si>
  <si>
    <t>64</t>
  </si>
  <si>
    <t>-863875327</t>
  </si>
  <si>
    <t>14</t>
  </si>
  <si>
    <t>7590521544</t>
  </si>
  <si>
    <t>Venkovní vedení kabelová - metalické sítě Plněné, párované s ochr. vodičem TCEKPFLEY 24 P 1,0 D</t>
  </si>
  <si>
    <t>1343941458</t>
  </si>
  <si>
    <t>7590521554</t>
  </si>
  <si>
    <t>Venkovní vedení kabelová - metalické sítě Plněné, párované s ochr. vodičem TCEKPFLEY 48 P 1,0 D</t>
  </si>
  <si>
    <t>1614811293</t>
  </si>
  <si>
    <t>16</t>
  </si>
  <si>
    <t>7590520604</t>
  </si>
  <si>
    <t>Venkovní vedení kabelová - metalické sítě Plněné 4x0,8 TCEPKPFLEY 3 x 4 x 0,8</t>
  </si>
  <si>
    <t>307945824</t>
  </si>
  <si>
    <t>17</t>
  </si>
  <si>
    <t>7590520614</t>
  </si>
  <si>
    <t>Venkovní vedení kabelová - metalické sítě Plněné 4x0,8 TCEPKPFLEY 5 x 4 x 0,8</t>
  </si>
  <si>
    <t>868134547</t>
  </si>
  <si>
    <t>18</t>
  </si>
  <si>
    <t>7492501990</t>
  </si>
  <si>
    <t>Kabely, vodiče, šňůry Cu - nn Kabel silový 4 a 5-žílový Cu, plastová izolace CYKY 5J16 (5Cx16)</t>
  </si>
  <si>
    <t>217794147</t>
  </si>
  <si>
    <t>19</t>
  </si>
  <si>
    <t>7492501920</t>
  </si>
  <si>
    <t>Kabely, vodiče, šňůry Cu - nn Kabel silový 4 a 5-žílový Cu, plastová izolace CYKY 4J4 (4Bx4)</t>
  </si>
  <si>
    <t>-149851845</t>
  </si>
  <si>
    <t>20</t>
  </si>
  <si>
    <t>7593501090</t>
  </si>
  <si>
    <t>Trasy kabelového vedení Ohebná dvouplášťová korugovaná chránička KF 09125 průměr 125 108 mm</t>
  </si>
  <si>
    <t>-1117744392</t>
  </si>
  <si>
    <t>7491210050</t>
  </si>
  <si>
    <t>Elektroinstalační materiál Kabelové žlaby plechové, pozinkované Koleno MARS EKO 250/100 45° 5054</t>
  </si>
  <si>
    <t>-239530471</t>
  </si>
  <si>
    <t>22</t>
  </si>
  <si>
    <t>7491210230</t>
  </si>
  <si>
    <t>Elektroinstalační materiál Kabelové žlaby plechové, pozinkované Víko kolena MARS EKO 250 5160</t>
  </si>
  <si>
    <t>2095242740</t>
  </si>
  <si>
    <t>23</t>
  </si>
  <si>
    <t>7491455017</t>
  </si>
  <si>
    <t>Montáž plechových pozinkovaných kabelových žlabů (včetně příslušenství) šířky 250-500/100 mm včetně víka a nosníků - včetně rozměření, usazení, vyvážení, upevnění a elektrické pospojování</t>
  </si>
  <si>
    <t>948872599</t>
  </si>
  <si>
    <t>24</t>
  </si>
  <si>
    <t>7491600120</t>
  </si>
  <si>
    <t>Uzemnění Vnější Sada pro společné uzemnění vodičů (2 montážní lišty, 1 m uzemňovací tyč) bez svorek</t>
  </si>
  <si>
    <t>1921925627</t>
  </si>
  <si>
    <t>25</t>
  </si>
  <si>
    <t>7590150010</t>
  </si>
  <si>
    <t xml:space="preserve">Uzemnění, ukolejnění Sběrnice uzemňovací  (CV452119003)</t>
  </si>
  <si>
    <t>-634068043</t>
  </si>
  <si>
    <t>26</t>
  </si>
  <si>
    <t>7491600110</t>
  </si>
  <si>
    <t>Uzemnění Vnitřní Svorka OBO 1801 ekvipotenciální</t>
  </si>
  <si>
    <t>322811199</t>
  </si>
  <si>
    <t>27</t>
  </si>
  <si>
    <t>7491600180</t>
  </si>
  <si>
    <t>Uzemnění Vnější Uzemňovací vedení v zemi, páskem FeZn do 120 mm2</t>
  </si>
  <si>
    <t>1856508409</t>
  </si>
  <si>
    <t>28</t>
  </si>
  <si>
    <t>7491651044</t>
  </si>
  <si>
    <t>Montáž vnitřního uzemnění ostatní svorka zkušební, spojovací, odbočná a upevňovací</t>
  </si>
  <si>
    <t>-1809395853</t>
  </si>
  <si>
    <t>29</t>
  </si>
  <si>
    <t>7491652010</t>
  </si>
  <si>
    <t>Montáž vnějšího uzemnění uzemňovacích vodičů v zemi z pozinkované oceli (FeZn) do 120 mm2 - uzemňovacího vedení v zemní kynetě, případně v chráničce odvinutí vodiče ze svitku a oddělení příslušné délky, tvarování pásku, spojování. Neobsahuje výkop a zához kabelové kynety a chráničku</t>
  </si>
  <si>
    <t>-618288357</t>
  </si>
  <si>
    <t>30</t>
  </si>
  <si>
    <t>7492554010</t>
  </si>
  <si>
    <t>Montáž kabelů 4- a 5-žílových Cu do 16 mm2 - uložení do země, chráničky, na rošty, pod omítku apod.</t>
  </si>
  <si>
    <t>512</t>
  </si>
  <si>
    <t>-1073187886</t>
  </si>
  <si>
    <t>31</t>
  </si>
  <si>
    <t>7590541474</t>
  </si>
  <si>
    <t>Slaboproudé rozvody, kabely pro přívod a vnitřní instalaci Spojky metalických kabelů a příslušenství Teplem smrštitelná zesílená spojka pro netlakované kabely XAGA 500-75/15-400/EY</t>
  </si>
  <si>
    <t>-502956669</t>
  </si>
  <si>
    <t>32</t>
  </si>
  <si>
    <t>7590541339</t>
  </si>
  <si>
    <t>Slaboproudé rozvody, kabely pro přívod a vnitřní instalaci Spojky metalických kabelů a příslušenství Teplem smrštitelná zesílená spojka s hliníkovou kostrou pro tlakované kabely XAGA 1000-92/30-500</t>
  </si>
  <si>
    <t>-1711936978</t>
  </si>
  <si>
    <t>33</t>
  </si>
  <si>
    <t>7499151010</t>
  </si>
  <si>
    <t>Dokončovací práce na elektrickém zařízení - uvádění zařízení do provozu, drobné montážní práce v rozvaděčích, koordinaci se zhotoviteli souvisejících zařízení apod.</t>
  </si>
  <si>
    <t>hod</t>
  </si>
  <si>
    <t>1244154450</t>
  </si>
  <si>
    <t>34</t>
  </si>
  <si>
    <t>7590525125</t>
  </si>
  <si>
    <t>Montáž kabelu metalického zatažení do chráničky do 2 kg/m</t>
  </si>
  <si>
    <t>486410517</t>
  </si>
  <si>
    <t>35</t>
  </si>
  <si>
    <t>7590525126</t>
  </si>
  <si>
    <t>Montáž kabelu metalického zatažení do chráničky přes 2 do 4 kg/m</t>
  </si>
  <si>
    <t>991389543</t>
  </si>
  <si>
    <t>36</t>
  </si>
  <si>
    <t>7590135010</t>
  </si>
  <si>
    <t>Montáž objektu kabelového č. v. 49040 (žluťásek) - montáž na základ, zatažení kabelů vč. kontroly izolačního stavu bez vyformování a zapojení. Bez kabelových příchytek SONAP a bez usazení a nátěru betonového základu</t>
  </si>
  <si>
    <t>-1206036767</t>
  </si>
  <si>
    <t>37</t>
  </si>
  <si>
    <t>7590120080</t>
  </si>
  <si>
    <t>Skříně Skříň kabelová pomocná SKP 76 32xSV-12 C (CV490449011)</t>
  </si>
  <si>
    <t>971055631</t>
  </si>
  <si>
    <t>38</t>
  </si>
  <si>
    <t>7590155024</t>
  </si>
  <si>
    <t>Montáž uzemnění návěstního kabelu v kabelovém objektu - připojení uzemňovací propojky na stínění kabelu, připojení uzemňovacího vodiče</t>
  </si>
  <si>
    <t>-364874851</t>
  </si>
  <si>
    <t>39</t>
  </si>
  <si>
    <t>7590155080</t>
  </si>
  <si>
    <t>Zhotovení uzemňovací sběrnice - měděné desky s přípojnými body spojené měděným páskem s praporcem (na izolační podložce), na který bude přiveden uzemňovací vodič</t>
  </si>
  <si>
    <t>-1853298456</t>
  </si>
  <si>
    <t>40</t>
  </si>
  <si>
    <t>7590525055</t>
  </si>
  <si>
    <t>Příprava kabelového bubnu a uzavření konců kabelu do 100 žil - příprava a přistavení kabelového bubnu na místo tažení nebo na místo odvíjení kabelu, naměření délky, odříznutí, odpancéřování, úprava a uzavření dvou konců kabelu. Položku je možné použít pouze pro akce, které nejsou souvislým pokračováním prací spojených s ukládáním nebo zatahováním kabelu a pro přetáčení kabelu z bubnu na buben. V položkách pro kladení a zatahování kabelů jsou již obsaženy v přiměřené výši náklady na manipulaci s kabelovým bubnem a na uzavírání kabelových konců</t>
  </si>
  <si>
    <t>-249496263</t>
  </si>
  <si>
    <t>41</t>
  </si>
  <si>
    <t>7590525222</t>
  </si>
  <si>
    <t>Montáž kabelu návěstního s jádrem 0,8 mm Cu TCEKEZE do 50 XN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</si>
  <si>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1060276036</t>
  </si>
  <si>
    <t>42</t>
  </si>
  <si>
    <t>7590550189</t>
  </si>
  <si>
    <t>Forma kabelová, drátová a doplňky vnitřní instalace LSA lišty LSA-PLUS lišta rozpojovací 2/8</t>
  </si>
  <si>
    <t>-1711495851</t>
  </si>
  <si>
    <t>43</t>
  </si>
  <si>
    <t>7590525230</t>
  </si>
  <si>
    <t>Montáž kabelu návěstního volně uloženého s jádrem 1 mm Cu TCEKEZE, TCEKFE, TCEKPFLEY, TCEKPFLEZE do 7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</si>
  <si>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881580705</t>
  </si>
  <si>
    <t>44</t>
  </si>
  <si>
    <t>7590525231</t>
  </si>
  <si>
    <t>Montáž kabelu návěstního volně uloženého s jádrem 1 mm Cu TCEKEZE, TCEKFE, TCEKPFLEY, TCEKPFLEZE do 16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</si>
  <si>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-1950326224</t>
  </si>
  <si>
    <t>45</t>
  </si>
  <si>
    <t>7590525232</t>
  </si>
  <si>
    <t>Montáž kabelu návěstního volně uloženého s jádrem 1 mm Cu TCEKEZE, TCEKFE, TCEKPFLEY, TCEKPFLEZE do 30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</si>
  <si>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1763720505</t>
  </si>
  <si>
    <t>46</t>
  </si>
  <si>
    <t>7590525233</t>
  </si>
  <si>
    <t>Montáž kabelu návěstního volně uloženého s jádrem 1 mm Cu TCEKEZE, TCEKFE, TCEKPFLEY, TCEKPFLEZE do 61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</si>
  <si>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1533945301</t>
  </si>
  <si>
    <t>47</t>
  </si>
  <si>
    <t>7590525558</t>
  </si>
  <si>
    <t>Montáž smršťovací spojky Raychem bez pancíře na dvouplášťovém celoplastovém kabelu do 10 žil - nasazení manžety, spojení žil, převlečení manžety, nahřátí pro její tepelné smrštění, uložení spojky v jámě</t>
  </si>
  <si>
    <t>-1615870251</t>
  </si>
  <si>
    <t>48</t>
  </si>
  <si>
    <t>7590525559</t>
  </si>
  <si>
    <t>Montáž smršťovací spojky Raychem bez pancíře na dvouplášťovém celoplastovém kabelu do 20 žil - nasazení manžety, spojení žil, převlečení manžety, nahřátí pro její tepelné smrštění, uložení spojky v jámě</t>
  </si>
  <si>
    <t>145110195</t>
  </si>
  <si>
    <t>49</t>
  </si>
  <si>
    <t>7590525560</t>
  </si>
  <si>
    <t>Montáž smršťovací spojky Raychem bez pancíře na dvouplášťovém celoplastovém kabelu do 32 žil - nasazení manžety, spojení žil, převlečení manžety, nahřátí pro její tepelné smrštění, uložení spojky v jámě</t>
  </si>
  <si>
    <t>2083472511</t>
  </si>
  <si>
    <t>50</t>
  </si>
  <si>
    <t>7590525562</t>
  </si>
  <si>
    <t>Montáž smršťovací spojky Raychem bez pancíře na dvouplášťovém celoplastovém kabelu do 60 žil - nasazení manžety, spojení žil, převlečení manžety, nahřátí pro její tepelné smrštění, uložení spojky v jámě</t>
  </si>
  <si>
    <t>889905924</t>
  </si>
  <si>
    <t>51</t>
  </si>
  <si>
    <t>7590525564</t>
  </si>
  <si>
    <t>Montáž smršťovací spojky Raychem bez pancíře na dvouplášťovém celoplastovém kabelu do 100 žil - nasazení manžety, spojení žil, převlečení manžety, nahřátí pro její tepelné smrštění, uložení spojky v jámě</t>
  </si>
  <si>
    <t>276915897</t>
  </si>
  <si>
    <t>52</t>
  </si>
  <si>
    <t>7590525670</t>
  </si>
  <si>
    <t>Montáž ukončení celoplastového kabelu v závěru nebo rozvaděči se zářezovými svorkovnicemi zářezová technologie LSA do 10 čtyřek</t>
  </si>
  <si>
    <t>102436106</t>
  </si>
  <si>
    <t>53</t>
  </si>
  <si>
    <t>7590550099</t>
  </si>
  <si>
    <t>Forma kabelová, drátová a doplňky vnitřní instalace Montážní rám pro LSA lišty hloubky 50,10 pozic</t>
  </si>
  <si>
    <t>-1208723882</t>
  </si>
  <si>
    <t>54</t>
  </si>
  <si>
    <t>7590527042</t>
  </si>
  <si>
    <t>Demontáž kabelu volně uloženého</t>
  </si>
  <si>
    <t>56575500</t>
  </si>
  <si>
    <t>55</t>
  </si>
  <si>
    <t>7590527046</t>
  </si>
  <si>
    <t>Demontáž kabelu uloženého v roštu</t>
  </si>
  <si>
    <t>994593998</t>
  </si>
  <si>
    <t>56</t>
  </si>
  <si>
    <t>7590535080</t>
  </si>
  <si>
    <t>Montáž bleskojistek</t>
  </si>
  <si>
    <t>-1957754401</t>
  </si>
  <si>
    <t>57</t>
  </si>
  <si>
    <t>7590555074</t>
  </si>
  <si>
    <t>Montáž formy pro kabel TCEKE, TCEKES přes délku 0,5 m 10 XN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</si>
  <si>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-1670996428</t>
  </si>
  <si>
    <t>58</t>
  </si>
  <si>
    <t>7590555198</t>
  </si>
  <si>
    <t>Montáž forma pro kabely TCEKPFLE, TCEKPFLEY, TCEKPFLEZE, TCEKPFLEZY svorkovice WAGO do 12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</si>
  <si>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688040718</t>
  </si>
  <si>
    <t>59</t>
  </si>
  <si>
    <t>7590555208</t>
  </si>
  <si>
    <t>Montáž forma pro kabely TCEKPFLE, TCEKPFLEY, TCEKPFLEZE, TCEKPFLEZY svorkovice WAGO do 61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</si>
  <si>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-403315522</t>
  </si>
  <si>
    <t>60</t>
  </si>
  <si>
    <t>7590140160</t>
  </si>
  <si>
    <t>Závěry Závěr kabelový UPMP-WM II. (CV736709002)</t>
  </si>
  <si>
    <t>-1496425336</t>
  </si>
  <si>
    <t>61</t>
  </si>
  <si>
    <t>7593311050</t>
  </si>
  <si>
    <t>Konstrukční díly Svorkovnice WAGO 12-ti dílná (CV721225082)</t>
  </si>
  <si>
    <t>1300044645</t>
  </si>
  <si>
    <t>62</t>
  </si>
  <si>
    <t>7593311060</t>
  </si>
  <si>
    <t>Konstrukční díly Svorkovnice WAGO 20-ti dílná (CV721225083)</t>
  </si>
  <si>
    <t>-74675861</t>
  </si>
  <si>
    <t>63</t>
  </si>
  <si>
    <t>7491210160</t>
  </si>
  <si>
    <t>Elektroinstalační materiál Kabelové žlaby plechové, pozinkované Víko MARS EKO 250 5152</t>
  </si>
  <si>
    <t>1530620675</t>
  </si>
  <si>
    <t>7491209970</t>
  </si>
  <si>
    <t>Elektroinstalační materiál Kabelové žlaby plechové, pozinkované MARS EKO 250/100 5106</t>
  </si>
  <si>
    <t>-2023122418</t>
  </si>
  <si>
    <t>65</t>
  </si>
  <si>
    <t>7492400460</t>
  </si>
  <si>
    <t>Kabely, vodiče - vn Kabely nad 22kV Označovací štítek na kabel (100 ks)</t>
  </si>
  <si>
    <t>sada</t>
  </si>
  <si>
    <t>1004417300</t>
  </si>
  <si>
    <t>66</t>
  </si>
  <si>
    <t>7593315010</t>
  </si>
  <si>
    <t>Montáž montážního rámu LSA-PLUS - usazení montážního rámu na místo určení</t>
  </si>
  <si>
    <t>1868752186</t>
  </si>
  <si>
    <t>67</t>
  </si>
  <si>
    <t>7593315020</t>
  </si>
  <si>
    <t>Montáž zářezové lišty LSA-PLUS</t>
  </si>
  <si>
    <t>-643065593</t>
  </si>
  <si>
    <t>68</t>
  </si>
  <si>
    <t>7593315030</t>
  </si>
  <si>
    <t>Montáž označovacích štítků LSA-PLUS včetně popisu</t>
  </si>
  <si>
    <t>1147118761</t>
  </si>
  <si>
    <t>69</t>
  </si>
  <si>
    <t>7593325010</t>
  </si>
  <si>
    <t>Montáž do LSA pásku bleskojistky</t>
  </si>
  <si>
    <t>439217934</t>
  </si>
  <si>
    <t>70</t>
  </si>
  <si>
    <t>7593325015</t>
  </si>
  <si>
    <t>Montáž do LSA pásku přepěťové ochrany</t>
  </si>
  <si>
    <t>-1635143365</t>
  </si>
  <si>
    <t>71</t>
  </si>
  <si>
    <t>7593505270</t>
  </si>
  <si>
    <t>Montáž kabelového označníku Ball Marker - upevnění kabelového označníku na plášť kabelu upevňovacími prvky</t>
  </si>
  <si>
    <t>-1654791570</t>
  </si>
  <si>
    <t>72</t>
  </si>
  <si>
    <t>7598015180</t>
  </si>
  <si>
    <t>Měření útlumu přeslechu na blízkém konci na místním sdělovacím kabelu za 1 čtyřku XN měřeného úseku</t>
  </si>
  <si>
    <t>1471135617</t>
  </si>
  <si>
    <t>73</t>
  </si>
  <si>
    <t>7598015185</t>
  </si>
  <si>
    <t>Jednosměrné měření kabelu místního</t>
  </si>
  <si>
    <t>pár</t>
  </si>
  <si>
    <t>-771551153</t>
  </si>
  <si>
    <t>01.1.2 - technologická část NN</t>
  </si>
  <si>
    <t>PSV - Práce a dodávky PSV</t>
  </si>
  <si>
    <t xml:space="preserve">    741 - Dodávky Elektromontáže, Přidružené výkony k elektropracím</t>
  </si>
  <si>
    <t xml:space="preserve">    749 - Elektromontáže -Technologie EOV</t>
  </si>
  <si>
    <t>OST - Ostatní</t>
  </si>
  <si>
    <t>PSV</t>
  </si>
  <si>
    <t>Práce a dodávky PSV</t>
  </si>
  <si>
    <t>741</t>
  </si>
  <si>
    <t>Dodávky Elektromontáže, Přidružené výkony k elektropracím</t>
  </si>
  <si>
    <t>7492600220</t>
  </si>
  <si>
    <t>Kabely, vodiče, šňůry Al - nn Kabel silový 4 a 5-žílový, plastová izolace 1-AYKY 4x50</t>
  </si>
  <si>
    <t>-938225538</t>
  </si>
  <si>
    <t>7492600230</t>
  </si>
  <si>
    <t>Kabely, vodiče, šňůry Al - nn Kabel silový 4 a 5-žílový, plastová izolace 1-AYKY 4x70</t>
  </si>
  <si>
    <t>1580633605</t>
  </si>
  <si>
    <t>7492600210</t>
  </si>
  <si>
    <t>Kabely, vodiče, šňůry Al - nn Kabel silový 4 a 5-žílový, plastová izolace 1-AYKY 4x35</t>
  </si>
  <si>
    <t>742666163</t>
  </si>
  <si>
    <t>7492501930</t>
  </si>
  <si>
    <t>Kabely, vodiče, šňůry Cu - nn Kabel silový 4 a 5-žílový Cu, plastová izolace CYKY 4J6 (4Bx6)</t>
  </si>
  <si>
    <t>-1958210613</t>
  </si>
  <si>
    <t>7492501710</t>
  </si>
  <si>
    <t>Kabely, vodiče, šňůry Cu - nn Kabel silový 2 a 3-žílový Cu, plastová izolace CYKY 2O4 (2Dx4)</t>
  </si>
  <si>
    <t>1484532083</t>
  </si>
  <si>
    <t>7492502160</t>
  </si>
  <si>
    <t xml:space="preserve">Kabely, vodiče, šňůry Cu - nn Kabel silový více-žílový Cu, plastová izolace CYKY 12J4  (12Cx4)</t>
  </si>
  <si>
    <t>776093352</t>
  </si>
  <si>
    <t>7492501770</t>
  </si>
  <si>
    <t xml:space="preserve">Kabely, vodiče, šňůry Cu - nn Kabel silový 2 a 3-žílový Cu, plastová izolace CYKY 3J2,5  (3Cx 2,5)</t>
  </si>
  <si>
    <t>1780937952</t>
  </si>
  <si>
    <t>2092049366</t>
  </si>
  <si>
    <t>7491600210</t>
  </si>
  <si>
    <t>Uzemnění Vnější Deska zemnící ZD01</t>
  </si>
  <si>
    <t>-1329847603</t>
  </si>
  <si>
    <t>7491652032</t>
  </si>
  <si>
    <t>Montáž vnějšího uzemnění zemnící desky z pozinkované oceli (FeZn), velikosti 2000x250 (ZD01) - do země včetně připojení desky k pásku. Neobsahuje zemní práce</t>
  </si>
  <si>
    <t>-1730560213</t>
  </si>
  <si>
    <t>7491601410</t>
  </si>
  <si>
    <t>Uzemnění Hromosvodné vedení Svorka SP</t>
  </si>
  <si>
    <t>-1215554311</t>
  </si>
  <si>
    <t>7491601470</t>
  </si>
  <si>
    <t>Uzemnění Hromosvodné vedení Svorka SR 3b - plech</t>
  </si>
  <si>
    <t>-677487658</t>
  </si>
  <si>
    <t>7491601450</t>
  </si>
  <si>
    <t>Uzemnění Hromosvodné vedení Svorka SR 2b</t>
  </si>
  <si>
    <t>-728359765</t>
  </si>
  <si>
    <t>7491652080</t>
  </si>
  <si>
    <t>Montáž vnějšího uzemnění ostatní práce obsyp uzemňovacího vedení Bentonitem (2 kg/m) - příprava a uložení do výkopů</t>
  </si>
  <si>
    <t>1506815142</t>
  </si>
  <si>
    <t>7491654010</t>
  </si>
  <si>
    <t>Montáž svorek spojovacích se 2 šrouby (typ SS, SO, SR03, aj.)</t>
  </si>
  <si>
    <t>65975308</t>
  </si>
  <si>
    <t>7491600190</t>
  </si>
  <si>
    <t>Uzemnění Vnější Uzemňovací vedení v zemi, kruhovým vodičem FeZn do D=10 mm</t>
  </si>
  <si>
    <t>-1145354900</t>
  </si>
  <si>
    <t>7492553010</t>
  </si>
  <si>
    <t>Montáž kabelů 2- a 3-žílových Cu do 16 mm2 - uložení do země, chráničky, na rošty, pod omítku apod.</t>
  </si>
  <si>
    <t>53755960</t>
  </si>
  <si>
    <t>7492555028</t>
  </si>
  <si>
    <t>Montáž kabelů vícežílových Cu 12 x 4 mm2 - uložení do země, chráničky, na rošty, pod omítku apod.</t>
  </si>
  <si>
    <t>862205145</t>
  </si>
  <si>
    <t>7492652014</t>
  </si>
  <si>
    <t>Montáž kabelů 4- a 5-žílových Al do 150 mm2 - uložení do země, chráničky, na rošty, pod omítku apod.</t>
  </si>
  <si>
    <t>2104595272</t>
  </si>
  <si>
    <t>7492751020</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</si>
  <si>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</si>
  <si>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-1207580197</t>
  </si>
  <si>
    <t>7590520599</t>
  </si>
  <si>
    <t>Venkovní vedení kabelová - metalické sítě Plněné 4x0,8 TCEPKPFLE 3 x 4 x 0,8</t>
  </si>
  <si>
    <t>774907079</t>
  </si>
  <si>
    <t>-1904536336</t>
  </si>
  <si>
    <t>7492751022</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</si>
  <si>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</si>
  <si>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615616094</t>
  </si>
  <si>
    <t>-2058290194</t>
  </si>
  <si>
    <t>7492751026</t>
  </si>
  <si>
    <t>Montáž ukončení kabelů nn v rozvaděči nebo na přístroji izolovaných s označením 2 - 5-ti žílových do 150 mm2 - montáž kabelové koncovky nebo záklopky včetně odizolování pláště a izolace žil kabelu, ukončení žil v rozvaděči, upevnění kabelových ok, roz. trubice, zakončení stínění apod.</t>
  </si>
  <si>
    <t>781977195</t>
  </si>
  <si>
    <t>7492700180</t>
  </si>
  <si>
    <t>Ukončení vodičů a kabelů Nn Lisovací dutinky izolované 10-12mm, sada 100 ks</t>
  </si>
  <si>
    <t>-1827851160</t>
  </si>
  <si>
    <t>7492700230</t>
  </si>
  <si>
    <t>Ukončení vodičů a kabelů Nn Lisovací oka izolované 0,5-1/6mm, sada 100 ks</t>
  </si>
  <si>
    <t>-1585278245</t>
  </si>
  <si>
    <t>7592700655</t>
  </si>
  <si>
    <t xml:space="preserve">Upozorňovadla, značky Návěsti označující místo na trati Fólie výstražná červená š34cm  (HM0673909992034)</t>
  </si>
  <si>
    <t>-1936617373</t>
  </si>
  <si>
    <t>7492751040</t>
  </si>
  <si>
    <t>Montáž ukončení kabelů nn v rozvaděči nebo na přístroji izolovaných s označením 7 - 12-ti žílových do 4 mm2 - montáž kabelové koncovky nebo záklopky včetně odizolování pláště a izolace žil kabelu, ukončení žil v rozvaděči, upevnění kabelových ok, roz. trubice, zakončení stínění apod.</t>
  </si>
  <si>
    <t>-1628718328</t>
  </si>
  <si>
    <t>7593505150</t>
  </si>
  <si>
    <t>Pokládka výstražné fólie do výkopu</t>
  </si>
  <si>
    <t>-105511323</t>
  </si>
  <si>
    <t>749</t>
  </si>
  <si>
    <t>Elektromontáže -Technologie EOV</t>
  </si>
  <si>
    <t>7493300450</t>
  </si>
  <si>
    <t>Elektrický ohřev výhybek (EOV) Topná souprava pro výhybku s nežlabovým pražcem J491:12-500</t>
  </si>
  <si>
    <t>407434305</t>
  </si>
  <si>
    <t>7493351020</t>
  </si>
  <si>
    <t>Montáž elektrického ohřevu výhybek (EOV) kompletní topné soupravy na jednoduchou výhybku soustavy S49, R65 a UIC60 s poloměrem odbočení 190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</si>
  <si>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1972997736</t>
  </si>
  <si>
    <t>7493300440</t>
  </si>
  <si>
    <t>Elektrický ohřev výhybek (EOV) Topná souprava pro výhybku s nežlabovým pražcem J491:9-300aJ491:11-300</t>
  </si>
  <si>
    <t>-165564710</t>
  </si>
  <si>
    <t>7493351022</t>
  </si>
  <si>
    <t>Montáž elektrického ohřevu výhybek (EOV) kompletní topné soupravy na jednoduchou výhybku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</si>
  <si>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-839187388</t>
  </si>
  <si>
    <t>7493300500</t>
  </si>
  <si>
    <t>Elektrický ohřev výhybek (EOV) Topná souprava pro výhybku s nežlabovým pražcem Sestava pro výhybku JT6°</t>
  </si>
  <si>
    <t>2125158923</t>
  </si>
  <si>
    <t>7493351024</t>
  </si>
  <si>
    <t>Montáž elektrického ohřevu výhybek (EOV) kompletní topné soupravy na jednoduchou výhybku soustavy S49, R65 a UIC60 s poloměrem odbočení 500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</si>
  <si>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-1652613408</t>
  </si>
  <si>
    <t>7493300430</t>
  </si>
  <si>
    <t>Elektrický ohřev výhybek (EOV) Topná souprava pro výhybku s nežlabovým pražcem J491:6,6-190,J491:7,5-190aJ491:9-190</t>
  </si>
  <si>
    <t>-446385736</t>
  </si>
  <si>
    <t>7493351026</t>
  </si>
  <si>
    <t>Montáž elektrického ohřevu výhybek (EOV) kompletní topné soupravy na jednoduchou výhybku soustavy S49, R65 a UIC60 s poloměrem odbočení 760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</si>
  <si>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-400116803</t>
  </si>
  <si>
    <t>7493400090</t>
  </si>
  <si>
    <t>Elektrické předtápěcí zařízení ( EPZ ) Ovládací panely Odzkoušení (okruh OV, EOV) (na okruh OV/výhybku)</t>
  </si>
  <si>
    <t>-593455848</t>
  </si>
  <si>
    <t>7493300990</t>
  </si>
  <si>
    <t>Elektrický ohřev výhybek (EOV) SW Odzkoušení rozváděče</t>
  </si>
  <si>
    <t>1762953067</t>
  </si>
  <si>
    <t>7493300770</t>
  </si>
  <si>
    <t>Elektrický ohřev výhybek (EOV) Příslušenství Čidlo teploty kolejové</t>
  </si>
  <si>
    <t>-420747690</t>
  </si>
  <si>
    <t>7493351060</t>
  </si>
  <si>
    <t>Montáž elektrického ohřevu výhybek (EOV) kompletní topné soupravy na výhybku JT6°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</si>
  <si>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-1078953324</t>
  </si>
  <si>
    <t>7493300460</t>
  </si>
  <si>
    <t>Elektrický ohřev výhybek (EOV) Topná souprava pro výhybku s nežlabovým pražcem J491:14-760</t>
  </si>
  <si>
    <t>1113779773</t>
  </si>
  <si>
    <t>7493351110</t>
  </si>
  <si>
    <t>Montáž elektrického ohřevu výhybek (EOV) topné tyče teplotního čidla</t>
  </si>
  <si>
    <t>917529563</t>
  </si>
  <si>
    <t>7493300780</t>
  </si>
  <si>
    <t>Elektrický ohřev výhybek (EOV) Příslušenství Srážkové čidlo včetně držáku</t>
  </si>
  <si>
    <t>-1288736489</t>
  </si>
  <si>
    <t>7493351115</t>
  </si>
  <si>
    <t>Montáž elektrického ohřevu výhybek (EOV) topné tyče srážkového čidla včetně držáku</t>
  </si>
  <si>
    <t>-1081780869</t>
  </si>
  <si>
    <t>7493300760</t>
  </si>
  <si>
    <t>Elektrický ohřev výhybek (EOV) Příslušenství Klec ochranná</t>
  </si>
  <si>
    <t>-72254646</t>
  </si>
  <si>
    <t>7493351120</t>
  </si>
  <si>
    <t>Montáž elektrického ohřevu výhybek (EOV) topné tyče ochranné klece</t>
  </si>
  <si>
    <t>-1505310855</t>
  </si>
  <si>
    <t>7493300040</t>
  </si>
  <si>
    <t>Elektrický ohřev výhybek (EOV) Periferní rozváděče Rozváděč ohřevu výměn pro 6 výhybek s měřením a podřízenou jednotkou</t>
  </si>
  <si>
    <t>364352748</t>
  </si>
  <si>
    <t>7493300070</t>
  </si>
  <si>
    <t>Elektrický ohřev výhybek (EOV) Periferní rozváděče Rozváděč ohřevu výměn pro 4 výhybky s měřením a podřízenou jednotkou</t>
  </si>
  <si>
    <t>-1550019948</t>
  </si>
  <si>
    <t>7493352010</t>
  </si>
  <si>
    <t>Montáž rozvaděče pro elektrický ohřev výhybky silového pro připojení základních výhybkových jednotek do 8 kusů 3-f vývodů - instalace rozvaděče do terénu nebo rozvodny včetně elektrovýzbroje</t>
  </si>
  <si>
    <t>2102788414</t>
  </si>
  <si>
    <t>7493300130</t>
  </si>
  <si>
    <t>Elektrický ohřev výhybek (EOV) Řídící rozváděče Rozváděč pro ovládání a signalizaci, podřízený, 4 okruhy,do 7 rozvaděčů,do 40 okruhů VO a až se 32 připojenými vyhybkami EOV</t>
  </si>
  <si>
    <t>-1796686743</t>
  </si>
  <si>
    <t>7493352030</t>
  </si>
  <si>
    <t>Montáž rozvaděče pro elektrický ohřev výhybky ovladače pro EOV a osvětlení - včetně instalace ovladače do vnitřního prostoru včetně napojení na podružné rozvaděče a nadřazený systém včetně připojovacích poplatků</t>
  </si>
  <si>
    <t>1822302408</t>
  </si>
  <si>
    <t>7494002992</t>
  </si>
  <si>
    <t>Modulární přístroje Jističe do 63 A; 6 kA 1-pólové In 16 A, Ue AC 230 V / DC 72 V, charakteristika B, 1pól, Icn 6 kA</t>
  </si>
  <si>
    <t>1289882782</t>
  </si>
  <si>
    <t>7494351010</t>
  </si>
  <si>
    <t>Montáž jističů (do 10 kA) jednopólových do 20 A</t>
  </si>
  <si>
    <t>-103027523</t>
  </si>
  <si>
    <t>OST</t>
  </si>
  <si>
    <t>Ostatní</t>
  </si>
  <si>
    <t>7498152604</t>
  </si>
  <si>
    <t>Vyhotovení pravidelné revizní zprávy pro EOV doba provedení do 15 hod - celková prohlídka zařízení včetně měření, zkoušek zařízení tohoto provozního souboru nebo stavebního objektu revizním technikem na zařízení podle požadavku ČSN, včetně hodnocení a vyhotovení celkové revizní zprávy</t>
  </si>
  <si>
    <t>-1769105150</t>
  </si>
  <si>
    <t>7498351010</t>
  </si>
  <si>
    <t>Vydání průkazu způsobilosti pro funkční celek, provizorní stav - vyhotovení dokladu o silnoproudých zařízeních a vydání průkazu způsobilosti</t>
  </si>
  <si>
    <t>57949072</t>
  </si>
  <si>
    <t>01.2 - stavební část</t>
  </si>
  <si>
    <t>HZS - Hodinové zúčtovací sazby</t>
  </si>
  <si>
    <t>131312501</t>
  </si>
  <si>
    <t>Hloubení jamek pro spodní stavbu železnic ručně pro sloupky zábradlí, značky, apod. objemu do 0,5 m3 s odhozením výkopku nebo naložením na dopravní prostředek v hornině třídy těžitelnosti II skupiny 4 soudržných</t>
  </si>
  <si>
    <t>m3</t>
  </si>
  <si>
    <t>CS ÚRS 2020 01</t>
  </si>
  <si>
    <t>-1338906785</t>
  </si>
  <si>
    <t>PSC</t>
  </si>
  <si>
    <t xml:space="preserve">Poznámka k souboru cen:_x000d_
1. V cenách jsou započteny i náklady na přehození výkopku na přilehlém terénu na vzdálenost do 3 m od okraje jámy nebo naložení na dopravní prostředek._x000d_
</t>
  </si>
  <si>
    <t>111211101</t>
  </si>
  <si>
    <t>Odstranění křovin a stromů s odstraněním kořenů ručně průměru kmene do 100 mm jakékoliv plochy v rovině nebo ve svahu o sklonu do 1:5</t>
  </si>
  <si>
    <t>m2</t>
  </si>
  <si>
    <t>-1693043194</t>
  </si>
  <si>
    <t xml:space="preserve">Poznámka k souboru cen:_x000d_
1. V ceně jsou započteny i náklady na případné nutné odklizení křovin a stromů na hromady na vzdálenost do 50 m, nebo naložení na dopravní prostředek._x000d_
2. Průměr kmenů stromů (křovin) se měří 0,15 m nad přilehlým terénem._x000d_
3.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staveniště._x000d_
</t>
  </si>
  <si>
    <t>131313132</t>
  </si>
  <si>
    <t>Hloubení jam a zářezů při překopech inženýrských sítí ručně zapažených i nezapažených s urovnáním dna do předepsaného profilu a spádu objemu do 10 m3 v hornině třídy těžitelnosti II skupiny 4 nesoudržných</t>
  </si>
  <si>
    <t>1408608137</t>
  </si>
  <si>
    <t xml:space="preserve">Poznámka k souboru cen:_x000d_
1. V cenách jsou započteny i náklady na přehození výkopku na přilehlém terénu na vzdálenost do 3 m od okraje jámy nebo naložení na dopravní prostředek._x000d_
2. Ceny jsou určeny pouze pro případy havárií, přeložek nebo běžných oprav inženýrských sítí._x000d_
3. Ceny nelze použít v rámci výstavby nových inženýrských sítí._x000d_
</t>
  </si>
  <si>
    <t>132212601</t>
  </si>
  <si>
    <t>Hloubení rýh vedle kolejí šířky do 800 mm ručně zapažených i nezapažených, hloubky do 1,5 m objemu do 2 m3 v hornině třídy těžitelnosti I skupiny 3</t>
  </si>
  <si>
    <t>-2091663520</t>
  </si>
  <si>
    <t xml:space="preserve">Poznámka k souboru cen:_x000d_
1. V cenách jsou započteny i náklady na urovnání dna do předepsaného profilu a spádu, s přehozením výkopku na přilehlém terénu na vzdálenost do 3 m od podélné osy rýhy nebo s naložením na dopravní prostředek._x000d_
2. Ceny lze použít pro rýhy mezi dvěma kolejemi, podél koleje v pruhu šířky do 6 m od osy koleje._x000d_
3. Ztížení vykopávky v blízkosti podzemního vedení procházejícího rýhou nebo uloženého ve stěně výkopu se oceňuje cenou 130 00-1101 Ztížení hloubené vykopávky._x000d_
</t>
  </si>
  <si>
    <t>151103101</t>
  </si>
  <si>
    <t>Zřízení pažení a rozepření stěn výkopu kolejového lože plochy do 20 m2 pro jakoukoliv mezerovitost příložné, hloubky do 2 m</t>
  </si>
  <si>
    <t>-2085997784</t>
  </si>
  <si>
    <t xml:space="preserve">Poznámka k souboru cen:_x000d_
1. Plocha mezer mezi pažinami příložného pažení se od plochy příložného pažení neodečítá; nezapažené plochy u pažení zátažného nebo hnaného se od plochy pažení odečítají._x000d_
</t>
  </si>
  <si>
    <t>151103111</t>
  </si>
  <si>
    <t>Odstranění pažení a rozepření stěn výkopu kolejového lože plochy do 20 m2 s uložením materiálu na vzdálenost do 3 m od kraje výkopu příložné, hloubky do 2 m</t>
  </si>
  <si>
    <t>-300649063</t>
  </si>
  <si>
    <t>171111111</t>
  </si>
  <si>
    <t>Hutnění zeminy pro spodní stavbu železnic tloušťky vrstvy do 20 cm</t>
  </si>
  <si>
    <t>1980989106</t>
  </si>
  <si>
    <t>181351103</t>
  </si>
  <si>
    <t>Rozprostření a urovnání ornice v rovině nebo ve svahu sklonu do 1:5 strojně při souvislé ploše přes 100 do 500 m2, tl. vrstvy do 200 mm</t>
  </si>
  <si>
    <t>278315359</t>
  </si>
  <si>
    <t xml:space="preserve">Poznámka k souboru cen:_x000d_
1. V ceně jsou započteny i náklady na případné nutné přemístění hromad nebo dočasných skládek na místo spotřeby ze vzdálenosti do 50 m._x000d_
2. V ceně nejsou započteny náklady na získání ornice; tyto se oceňují cenami souboru cen 121 Sejmutí ornice._x000d_
</t>
  </si>
  <si>
    <t>460010021</t>
  </si>
  <si>
    <t>Vytyčení trasy vedení kabelového (podzemního) v obvodu železniční stanice</t>
  </si>
  <si>
    <t>km</t>
  </si>
  <si>
    <t>688252827</t>
  </si>
  <si>
    <t xml:space="preserve">Poznámka k souboru cen:_x000d_
1. V cenách jsou zahrnuty i náklady na:_x000d_
a) pochůzky projektovanou tratí,_x000d_
b) vyznačení budoucí trasy,_x000d_
c) rozmístění, očíslování a označení opěrných bodů,_x000d_
d) označení překážek a míst pro kabelové prostupy a podchodové štoly._x000d_
</t>
  </si>
  <si>
    <t>460030011</t>
  </si>
  <si>
    <t>Přípravné terénní práce sejmutí drnu včetně nařezání a uložení na hromady nebo naložení na dopravní prostředek jakékoliv tloušťky</t>
  </si>
  <si>
    <t>1373224116</t>
  </si>
  <si>
    <t xml:space="preserve">Poznámka k souboru cen:_x000d_
1. V cenách -0001 až -0007 nejsou zahrnuty náklady na odstranění kamenů, kořenů a ostatních nevhodných přimísenin, tyto práce se oceňují individuálně._x000d_
2. U cen -0021 až -0025 se u středně hustého porostu uvažuje hustota do 3 ks/m2, u hustého porostu přes 3 ks/m2._x000d_
3. U ceny -0092 se počítá první vytržený obrubník trojnásobnou délkou._x000d_
</t>
  </si>
  <si>
    <t>460030015</t>
  </si>
  <si>
    <t>Přípravné terénní práce odstranění travnatého porostu kosení a shrabávání trávy</t>
  </si>
  <si>
    <t>-1614974298</t>
  </si>
  <si>
    <t>460030021</t>
  </si>
  <si>
    <t>Přípravné terénní práce odstranění dřevitého porostu z keřů nebo stromků průměru kmenů do 5 cm včetně odstranění kořenů a složení do hromad nebo naložení na dopravní prostředek měkkého středně hustého</t>
  </si>
  <si>
    <t>498035140</t>
  </si>
  <si>
    <t>460030025</t>
  </si>
  <si>
    <t>Přípravné terénní práce odstranění dřevitého porostu z keřů nebo stromků průměru kmenů do 5 cm včetně odstranění kořenů a složení do hromad nebo naložení na dopravní prostředek s trny středně hustého</t>
  </si>
  <si>
    <t>1249811547</t>
  </si>
  <si>
    <t>460310106</t>
  </si>
  <si>
    <t>Zemní protlaky strojně neřízený zemní protlak ( krtek) řízené horizontální vrtání v hornině tř. 1 až 4 pro protlačení PE trub, v hloubce do 6 m vnějšího průměru vrtu přes 160 do 225 mm</t>
  </si>
  <si>
    <t>600447468</t>
  </si>
  <si>
    <t xml:space="preserve">Poznámka k souboru cen:_x000d_
1. V cenách -0001 až 0017 nejsou započteny náklady na:_x000d_
a) zemní práce nutné k provedení protlaku (startovací a cílové jámy),_x000d_
b) dodání chráničky a potrubí. Tyto materiály se oceňují ve specifikaci._x000d_
2. V cenách -0101 až 0109 jsou započteny i náklady na:_x000d_
a) případné vodorovné přemístění výkopku z protlačovaného potrubí a svislé přemístění výkopku z montážní jámy na povrch a jeho přehození na povrchu,_x000d_
b) úpravu čela potrubí pro protlačení._x000d_
3. V cenách -0101 až 0109 nejsou započteny náklady na:_x000d_
a) případné zemní práce nutné k provedení protlaku (startovací a cílové jámy),_x000d_
b) případné čerpání vody,_x000d_
c) montáž vedení a jeho příslušenství, slouží-li protlačená trouba jako ochranné potrubí,_x000d_
d) dodávku potrubí učeného k protlačení. Toto potrubí se oceňuje ve specifikaci. Ztratné lze stanovit ve výši 3%,_x000d_
e) překládání a zajišťování inženýrských sítí,_x000d_
f) vytýčení směru protlaku a stávajících inženýrských sítí._x000d_
</t>
  </si>
  <si>
    <t>460561801</t>
  </si>
  <si>
    <t>Zásyp jam strojně s uložením výkopku ve vrstvách včetně zhutnění a urovnání povrchu ve volném terénu</t>
  </si>
  <si>
    <t>-440413838</t>
  </si>
  <si>
    <t xml:space="preserve">Poznámka k souboru cen:_x000d_
1. Ceny 460 30-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V cenách je započteno přemístění sypaniny ze vzdálenosti 10 m od kraje výkopu nebo zasypávaného prostoru, měřeno k těžišti skládky._x000d_
4. Míru zhutnění předepisuje projekt._x000d_
</t>
  </si>
  <si>
    <t>28610006</t>
  </si>
  <si>
    <t>trubka tlaková hrdlovaná vodovodní PVC dl 6m DN 200</t>
  </si>
  <si>
    <t>508556491</t>
  </si>
  <si>
    <t>741910401</t>
  </si>
  <si>
    <t>Montáž žlabů bez stojiny a výložníků plastových, šířky do 100 mm s víkem</t>
  </si>
  <si>
    <t>-1462611929</t>
  </si>
  <si>
    <t>345751310</t>
  </si>
  <si>
    <t>žlab kabelový s víkem PVC (100x100)</t>
  </si>
  <si>
    <t>-2020510339</t>
  </si>
  <si>
    <t>220060311</t>
  </si>
  <si>
    <t>Přeměření izolačního stavu a kontinuity žil kabelu včetně úpravy dvou konců kabelu ke zkoušení, přezkoušení elektrických hodnot kabelu, úpravy a uzavření dvou konců konců kabelu závlačného 10 žil</t>
  </si>
  <si>
    <t>-176044977</t>
  </si>
  <si>
    <t xml:space="preserve">Poznámka k souboru cen:_x000d_
1. Položky 220 06-0311 až -0356 lze použit na práce, které nejsou souvislým pokračovaním prací spojených s ukládáním nebo zatažením kabelu._x000d_
</t>
  </si>
  <si>
    <t>220060313</t>
  </si>
  <si>
    <t>Přeměření izolačního stavu a kontinuity žil kabelu včetně úpravy dvou konců kabelu ke zkoušení, přezkoušení elektrických hodnot kabelu, úpravy a uzavření dvou konců konců kabelu závlačného 30 žil</t>
  </si>
  <si>
    <t>-1343382938</t>
  </si>
  <si>
    <t>220110341</t>
  </si>
  <si>
    <t>Montáž objímky označovací kabelové včetně vyražení znaku na objímku, nasazení objímky a zaletování, ovinutí objímky i pláště kabelu páskou pro označení průběhu kabelu</t>
  </si>
  <si>
    <t>136387916</t>
  </si>
  <si>
    <t xml:space="preserve">Poznámka k souboru cen:_x000d_
1. V ceně 220 11-0341 není započten náklad na dodávku štítku._x000d_
</t>
  </si>
  <si>
    <t>220110346</t>
  </si>
  <si>
    <t>Montáž kabelového štítku včetně vyražení znaku na štítek, připevnění na kabel, ovinutí štítku páskou pro označení konce kabelu</t>
  </si>
  <si>
    <t>1748161366</t>
  </si>
  <si>
    <t xml:space="preserve">Poznámka k souboru cen:_x000d_
1. V ceně 220 11-0346 není započten náklad na dodávku štítku._x000d_
</t>
  </si>
  <si>
    <t>220111721</t>
  </si>
  <si>
    <t>Montáž uzemňovací tyče včetně zjištění hodnot zemního odporu, propojení uzemňovacího vodiče spoje asfaltem, uložení vodiče do výkopu</t>
  </si>
  <si>
    <t>-1579071423</t>
  </si>
  <si>
    <t xml:space="preserve">Poznámka k souboru cen:_x000d_
1. V ceně 220 11-1721 nejsou započteny náklady na:_x000d_
a) provedení zemních prací,_x000d_
b) dodávku tyče._x000d_
</t>
  </si>
  <si>
    <t>741128002</t>
  </si>
  <si>
    <t>Ostatní práce při montáži vodičů a kabelů úpravy vodičů a kabelů označování dalším štítkem</t>
  </si>
  <si>
    <t>-2100471037</t>
  </si>
  <si>
    <t xml:space="preserve">Poznámka k souboru cen:_x000d_
1. Ceny jsou určeny pro montáž vodičů a kabelů měděných i hliníkových._x000d_
</t>
  </si>
  <si>
    <t>741854911</t>
  </si>
  <si>
    <t>Kontrola a zjištění stavu vedení změření zemního odporu s demontáží proměřením a opětovným smontováním svorky zkušební svorky</t>
  </si>
  <si>
    <t>-1199706947</t>
  </si>
  <si>
    <t>HZS</t>
  </si>
  <si>
    <t>Hodinové zúčtovací sazby</t>
  </si>
  <si>
    <t>HZS2222</t>
  </si>
  <si>
    <t>Hodinové zúčtovací sazby profesí PSV provádění stavebních instalací elektrikář odborný</t>
  </si>
  <si>
    <t>-1853726256</t>
  </si>
  <si>
    <t>HZS3222</t>
  </si>
  <si>
    <t>Hodinové zúčtovací sazby montáží technologických zařízení na stavebních objektech montér slaboproudých zařízení odborný</t>
  </si>
  <si>
    <t>1703975573</t>
  </si>
  <si>
    <t>HZS3231</t>
  </si>
  <si>
    <t>Hodinové zúčtovací sazby montáží technologických zařízení na stavebních objektech montér měřících a regulačních zařízení</t>
  </si>
  <si>
    <t>-986489973</t>
  </si>
  <si>
    <t>HZS4232</t>
  </si>
  <si>
    <t>Hodinové zúčtovací sazby ostatních profesí revizní a kontrolní činnost technik odborný</t>
  </si>
  <si>
    <t>-515619817</t>
  </si>
  <si>
    <t>01.3 - VRN</t>
  </si>
  <si>
    <t>Úroveň 3:</t>
  </si>
  <si>
    <t>01.3.1 - VRN technologická část</t>
  </si>
  <si>
    <t>04 - VRN</t>
  </si>
  <si>
    <t>9901000600</t>
  </si>
  <si>
    <t>Doprava obousměrná (např. dodávek z vlastních zásob zhotovitele nebo objednatele nebo výzisku) mechanizací o nosnosti do 3,5 t elektrosoučástek, montážního materiálu, kameniva, písku, dlažebních kostek, suti,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</si>
  <si>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-1487321696</t>
  </si>
  <si>
    <t>Poznámka k souboru cen:_x000d_
1. Ceny jsou určeny pro dopravu silničními i kolejovými vozidly._x000d_
2. V cenách obousměrné dopravy jsou započteny náklady na přepravu materiálu na místo určení včetně složení, poplatku za použití dopravní cesty a zpáteční cesty nenaloženého dopravního prostředku._x000d_
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</si>
  <si>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9902200600</t>
  </si>
  <si>
    <t>Doprava obousměrná (např. dodávek z vlastních zásob zhotovitele nebo objednatele nebo výzisku) mechanizací o nosnosti přes 3,5 t objemnějšího kusového materiálu (prefabrikátů, stožárů, výhybek, rozvaděčů, vybouraných hmot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</si>
  <si>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t</t>
  </si>
  <si>
    <t>-329100913</t>
  </si>
  <si>
    <t>9902900100</t>
  </si>
  <si>
    <t>Naložení sypanin, drobného kusového materiálu, suti .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</si>
  <si>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-129321519</t>
  </si>
  <si>
    <t>Poznámka k souboru cen:_x000d_
1. Ceny jsou určeny pro nakládání materiálu v případech, kdy není naložení součástí dodávky materiálu nebo není uvedeno v popisu cen a pro nakládání z meziskládky._x000d_
2. Ceny se použijí i pro nakládání materiálu z vlastních zásob objednatele.</t>
  </si>
  <si>
    <t>9903100100</t>
  </si>
  <si>
    <t>Přeprava mechanizace na místo prováděných prací o hmotnosti do 12 t přes 50 do 100 km . Poznámka: 1. Ceny jsou určeny pro dopravu mechanizmů na místo prováděných prací po silnici i po kolejích.2. V ceně jsou započteny i náklady na zpáteční cestu dopravního prostředku. Měrnou jednotkou je kus přepravovaného stroje.</t>
  </si>
  <si>
    <t>-1089066506</t>
  </si>
  <si>
    <t>Poznámka k souboru cen:_x000d_
1. Ceny jsou určeny pro dopravu mechanizmů na místo prováděných prací po silnici i po kolejích._x000d_
2. V ceně jsou započteny i náklady na zpáteční cestu dopravního prostředku. Měrnou jednotkou je kus přepravovaného stroje.</t>
  </si>
  <si>
    <t>01.3.2 - VRN stavební část</t>
  </si>
  <si>
    <t>011002000</t>
  </si>
  <si>
    <t>Průzkumné práce</t>
  </si>
  <si>
    <t>Kč</t>
  </si>
  <si>
    <t>572146343</t>
  </si>
  <si>
    <t>012002000</t>
  </si>
  <si>
    <t>Geodetické práce</t>
  </si>
  <si>
    <t>%</t>
  </si>
  <si>
    <t>921804571</t>
  </si>
  <si>
    <t>030001000</t>
  </si>
  <si>
    <t>Zařízení staveniště</t>
  </si>
  <si>
    <t>278331879</t>
  </si>
  <si>
    <t>031002000</t>
  </si>
  <si>
    <t>Související práce pro zařízení staveniště</t>
  </si>
  <si>
    <t>1538584105</t>
  </si>
  <si>
    <t>032002000</t>
  </si>
  <si>
    <t>Vybavení staveniště</t>
  </si>
  <si>
    <t>289324666</t>
  </si>
  <si>
    <t>033002000</t>
  </si>
  <si>
    <t>Připojení staveniště na inženýrské sítě</t>
  </si>
  <si>
    <t>1357426026</t>
  </si>
  <si>
    <t>034002000</t>
  </si>
  <si>
    <t>Zabezpečení staveniště</t>
  </si>
  <si>
    <t>1600558248</t>
  </si>
  <si>
    <t>039002000</t>
  </si>
  <si>
    <t>Zrušení zařízení staveniště</t>
  </si>
  <si>
    <t>85185932</t>
  </si>
  <si>
    <t>061002000</t>
  </si>
  <si>
    <t>Vliv klimatických podmínek</t>
  </si>
  <si>
    <t>1310416266</t>
  </si>
  <si>
    <t>074002000</t>
  </si>
  <si>
    <t>Železniční a městský kolejový provoz</t>
  </si>
  <si>
    <t>2023406493</t>
  </si>
  <si>
    <t>081002000</t>
  </si>
  <si>
    <t>Doprava zaměstnanců</t>
  </si>
  <si>
    <t>854330529</t>
  </si>
  <si>
    <t>090001000</t>
  </si>
  <si>
    <t>Ostatní náklady</t>
  </si>
  <si>
    <t>-1680837301</t>
  </si>
  <si>
    <t>091003000</t>
  </si>
  <si>
    <t>Ostatní náklady bez rozlišení</t>
  </si>
  <si>
    <t>535970826</t>
  </si>
  <si>
    <t>02 - montáže a dodávky zab.zař.</t>
  </si>
  <si>
    <t>02.1 - technologická část</t>
  </si>
  <si>
    <t>000 - Objekt pro umístění technologie</t>
  </si>
  <si>
    <t>001 - Venkovní prvky SZZ</t>
  </si>
  <si>
    <t>002 - Vnitřní prvky SZZ</t>
  </si>
  <si>
    <t>004 - Počítače náprav</t>
  </si>
  <si>
    <t>006 - Demontáže</t>
  </si>
  <si>
    <t>007 - Přípojka NN</t>
  </si>
  <si>
    <t>HSV - HSV</t>
  </si>
  <si>
    <t>000</t>
  </si>
  <si>
    <t>Objekt pro umístění technologie</t>
  </si>
  <si>
    <t>7590110660</t>
  </si>
  <si>
    <t>Domky, přístřešky Domky s integrovanou betonovou střechou 3x2,5 m; výška 3,22 m</t>
  </si>
  <si>
    <t>2049207954</t>
  </si>
  <si>
    <t>7495500170</t>
  </si>
  <si>
    <t xml:space="preserve">Typové trafostanice Traťové trafostanice 6kV Prefabrikovaný betonový domek  - vnější rozměr (d x š x v  =  5380x2980x3560 mm)</t>
  </si>
  <si>
    <t>540899605</t>
  </si>
  <si>
    <t>7590110710</t>
  </si>
  <si>
    <t xml:space="preserve">Domky, přístřešky Okapy a děšťové svody - pro rel. domek podle zvl. požadavků a  předložené dokumentace 3x2,5 m</t>
  </si>
  <si>
    <t>1413215421</t>
  </si>
  <si>
    <t>7590110740</t>
  </si>
  <si>
    <t xml:space="preserve">Domky, přístřešky Okapy a děšťové svody - pro rel. domek podle zvl. požadavků a  předložené dokumentace 3x4 m</t>
  </si>
  <si>
    <t>379975379</t>
  </si>
  <si>
    <t>7590190030</t>
  </si>
  <si>
    <t>Ostatní Nástupištní panel (před vchodové dveře RD)</t>
  </si>
  <si>
    <t>1195255678</t>
  </si>
  <si>
    <t>7494002984</t>
  </si>
  <si>
    <t>Modulární přístroje Jističe do 63 A; 6 kA 1-pólové In 4 A, Ue AC 230 V / DC 72 V, charakteristika B, 1pól, Icn 6 kA</t>
  </si>
  <si>
    <t>341807037</t>
  </si>
  <si>
    <t>7494002988</t>
  </si>
  <si>
    <t>Modulární přístroje Jističe do 63 A; 6 kA 1-pólové In 10 A, Ue AC 230 V / DC 72 V, charakteristika B, 1pól, Icn 6 kA</t>
  </si>
  <si>
    <t>1637980581</t>
  </si>
  <si>
    <t>-1856963822</t>
  </si>
  <si>
    <t>7493101700</t>
  </si>
  <si>
    <t>Venkovní osvětlení Svítidla pro montáž na strop nebo stěnu VIPET-II-PC-236, 2x36W</t>
  </si>
  <si>
    <t>861343344</t>
  </si>
  <si>
    <t>7493101720</t>
  </si>
  <si>
    <t>Venkovní osvětlení Svítidla pro montáž na strop nebo stěnu VIPET-II-PC-258, 2x58W</t>
  </si>
  <si>
    <t>-256200913</t>
  </si>
  <si>
    <t>7491206680</t>
  </si>
  <si>
    <t>Elektroinstalační materiál Elektrické přímotopy Panel ECOFLEX 1500W ET 15</t>
  </si>
  <si>
    <t>-946480005</t>
  </si>
  <si>
    <t>-1011054383</t>
  </si>
  <si>
    <t>7491204090</t>
  </si>
  <si>
    <t>Elektroinstalační materiál Zásuvky instalační Dvojzásuvka TANGO 5512A-2349 D</t>
  </si>
  <si>
    <t>1853237066</t>
  </si>
  <si>
    <t>7491204840</t>
  </si>
  <si>
    <t>Elektroinstalační materiál Zásuvky instalační Zásuvka PRAKTIK 5518-2929 D</t>
  </si>
  <si>
    <t>1799799912</t>
  </si>
  <si>
    <t>7491200080</t>
  </si>
  <si>
    <t>Elektroinstalační materiál Elektroinstalační lišty a kabelové žlaby Lišta LV 11x10 vkládací bílá 2m</t>
  </si>
  <si>
    <t>1522670174</t>
  </si>
  <si>
    <t>7491200200</t>
  </si>
  <si>
    <t>Elektroinstalační materiál Elektroinstalační lišty a kabelové žlaby Lišta LV 24x22 vkládací bílá 2m</t>
  </si>
  <si>
    <t>-1529605850</t>
  </si>
  <si>
    <t>7494003986</t>
  </si>
  <si>
    <t>Modulární přístroje Proudové chrániče Proudové chrániče s nadproudovou ochranou 10 kA typ AC In 20 A, Ue AC 230 V, charakteristika B, Idn 30 mA, 1+N-pól, Icn 10 kA, typ AC</t>
  </si>
  <si>
    <t>-585616457</t>
  </si>
  <si>
    <t>7494003672</t>
  </si>
  <si>
    <t>Modulární přístroje Jističe Příslušenství 1x zapínací kontakt, 1x rozpínací kontakt, testovací tlačítko, reset, např. pro LTE, LTN, LVN</t>
  </si>
  <si>
    <t>-1669446263</t>
  </si>
  <si>
    <t>7590190010</t>
  </si>
  <si>
    <t>Ostatní Patka základová</t>
  </si>
  <si>
    <t>-2013829267</t>
  </si>
  <si>
    <t>7590190020</t>
  </si>
  <si>
    <t>Ostatní Patka základová - odtoková</t>
  </si>
  <si>
    <t>977860143</t>
  </si>
  <si>
    <t>7491555035</t>
  </si>
  <si>
    <t>Montáž svítidel základních instalačních zářivkových s krytem s 4 zdroji 1x36 W nebo 1x58 W, IP20 - včetně zapojení a osazení, s klasickým nebo elektronickým předřadníkem, včetně montáže zářivky</t>
  </si>
  <si>
    <t>1342827999</t>
  </si>
  <si>
    <t>7491600730</t>
  </si>
  <si>
    <t>Uzemnění Hromosvodné vedení Tyč JR 2,0 ALMgSi jímací</t>
  </si>
  <si>
    <t>1907939971</t>
  </si>
  <si>
    <t>7492501240</t>
  </si>
  <si>
    <t>Kabely, vodiče, šňůry Cu - nn Vodič jednožílový Cu, plastová izolace H07V-K 50 žz (CYA)</t>
  </si>
  <si>
    <t>1330883125</t>
  </si>
  <si>
    <t>7491601710</t>
  </si>
  <si>
    <t xml:space="preserve">Uzemnění Hromosvodné vedení Svorka SZa zkušební   (SZm)</t>
  </si>
  <si>
    <t>1396973731</t>
  </si>
  <si>
    <t>7499700510</t>
  </si>
  <si>
    <t>Kabely trakčního vedení, Různé TV Žlab PVC 100x100 mm šíře</t>
  </si>
  <si>
    <t>1872168969</t>
  </si>
  <si>
    <t>1492636509</t>
  </si>
  <si>
    <t>-2051985520</t>
  </si>
  <si>
    <t>7494000018</t>
  </si>
  <si>
    <t>Rozvodnicové a rozváděčové skříně Distri Rozvodnicové skříně DistriTon Plastové Nástěnné (IP40) pro nástěnnou montáž, průhledné dveře, počet řad 3, počet modulů v řadě 14, krytí IP40, PE+N, barva bílá, materiál: plast</t>
  </si>
  <si>
    <t>63809298</t>
  </si>
  <si>
    <t>199162530</t>
  </si>
  <si>
    <t>7590115005</t>
  </si>
  <si>
    <t>Montáž objektu rozměru do 2,5 x 3,6 m - usazení na základy, zatažení kabelů a zřízení kabelové rezervy, opravný nátěr. Neobsahuje výkop a zához jam</t>
  </si>
  <si>
    <t>-1297515721</t>
  </si>
  <si>
    <t>7590115010</t>
  </si>
  <si>
    <t>Montáž objektu rozměru do 6,0 x 3,0 m - usazení na základy, zatažení kabelů a zřízení kabelové rezervy, opravný nátěr. Neobsahuje výkop a zához jam</t>
  </si>
  <si>
    <t>-1298681940</t>
  </si>
  <si>
    <t>Doprava dodávek zhotovitele, dodávek objednatele nebo výzisku mechanizací přes 3,5 t objemnějšího kusového materiálu do 80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</si>
  <si>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2089777076</t>
  </si>
  <si>
    <t>Poznámka k souboru cen:_x000d_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 Ceny jsou určeny pro dopravu silničními i kolejovými vozidly. V ceně jsou započteny i náklady na zpáteční cestu dopravního prostředku. Pokud bude realizována jednosměrná přeprava z bodu A do bodu B (např. pro společnost Cargo, a.s.), uvažuje se poloviční vzdálenost z celkově ujeté trasy.</t>
  </si>
  <si>
    <t>Přeprava mechanizace na místo prováděných prací o hmotnosti do 12 t přes 50 do 100 km Poznámka: Ceny jsou určeny pro dopravu mechanizmů na místo prováděných prací po silnici i po kolejích.V ceně jsou započteny i náklady na zpáteční cestu dopravního prostředku. Měrnou jednotkou je kus přepravovaného stroje.</t>
  </si>
  <si>
    <t>45187174</t>
  </si>
  <si>
    <t>Poznámka k souboru cen:_x000d_
Ceny jsou určeny pro dopravu mechanizmů na místo prováděných prací po silnici i po kolejích.V ceně jsou započteny i náklady na zpáteční cestu dopravního prostředku. Měrnou jednotkou je kus přepravovaného stroje.</t>
  </si>
  <si>
    <t>5963125015</t>
  </si>
  <si>
    <t>Panel železobetonový silniční rozměru 300x100x15</t>
  </si>
  <si>
    <t>144191705</t>
  </si>
  <si>
    <t>001</t>
  </si>
  <si>
    <t>Venkovní prvky SZZ</t>
  </si>
  <si>
    <t>7591300090</t>
  </si>
  <si>
    <t>Zámky Zámek venkovní stejnosměr. elmag.(UPM 24) (CV731369004)</t>
  </si>
  <si>
    <t>-1709195725</t>
  </si>
  <si>
    <t>7591080210</t>
  </si>
  <si>
    <t xml:space="preserve">Ostatní náhradní díly EP600 Klika ruční úplná  (CV201115041M)</t>
  </si>
  <si>
    <t>-1536875364</t>
  </si>
  <si>
    <t>7591090110</t>
  </si>
  <si>
    <t>Díly pro zemní montáž přestavníků Ohrádka přestavníku POP KPS (HM0321859992206)</t>
  </si>
  <si>
    <t>-452390865</t>
  </si>
  <si>
    <t>7591090010</t>
  </si>
  <si>
    <t xml:space="preserve">Díly pro zemní montáž přestavníků Deska základ.pod přestav. 700x460  (HM0592139997046)</t>
  </si>
  <si>
    <t>-705566545</t>
  </si>
  <si>
    <t>7590920090</t>
  </si>
  <si>
    <t>Součásti výkolejek Kontrolní zámek pro polohu výkolejky mimo kol (CV040705019)</t>
  </si>
  <si>
    <t>-1257484965</t>
  </si>
  <si>
    <t>7590910740</t>
  </si>
  <si>
    <t>Výkolejky Výkolejka kompletní A pravá přestavník vlevo (CV040809005)</t>
  </si>
  <si>
    <t>117938464</t>
  </si>
  <si>
    <t>7590910710</t>
  </si>
  <si>
    <t xml:space="preserve">Výkolejky Výkolejka kompletní A levá  (CV040809002)</t>
  </si>
  <si>
    <t>654374728</t>
  </si>
  <si>
    <t>375</t>
  </si>
  <si>
    <t>7591080220</t>
  </si>
  <si>
    <t>Ostatní náhradní díly EP600 Kloub připevňovací dolní (CV030179001)</t>
  </si>
  <si>
    <t>665717133</t>
  </si>
  <si>
    <t>376</t>
  </si>
  <si>
    <t>7591080225</t>
  </si>
  <si>
    <t>Ostatní náhradní díly EP600 Kloub připevňovací horní (CV030169001)</t>
  </si>
  <si>
    <t>-1303756986</t>
  </si>
  <si>
    <t>377</t>
  </si>
  <si>
    <t>7590920060</t>
  </si>
  <si>
    <t xml:space="preserve">Součásti výkolejek Kryt sestavený  (CV040705016)</t>
  </si>
  <si>
    <t>-759410640</t>
  </si>
  <si>
    <t>378</t>
  </si>
  <si>
    <t>7591050050</t>
  </si>
  <si>
    <t>Kryty Kryt spojnic ochranný úplný (CV030729001M)</t>
  </si>
  <si>
    <t>-1255816176</t>
  </si>
  <si>
    <t>379</t>
  </si>
  <si>
    <t>7590710065</t>
  </si>
  <si>
    <t>Návěstidla světelná Návěstidlo stožár. 3 sv. typ:2018 (CV012525013)</t>
  </si>
  <si>
    <t>412678307</t>
  </si>
  <si>
    <t>380</t>
  </si>
  <si>
    <t>7590710310</t>
  </si>
  <si>
    <t>Návěstidla světelná Návěstidlo trpasl. 3 sv. typ:3609 (CV012525066)</t>
  </si>
  <si>
    <t>-1375998740</t>
  </si>
  <si>
    <t>381</t>
  </si>
  <si>
    <t>7590710325</t>
  </si>
  <si>
    <t>Návěstidla světelná Návěstidlo trpasl. 5 sv. typ:3616 (CV012525070)</t>
  </si>
  <si>
    <t>-586129233</t>
  </si>
  <si>
    <t>382</t>
  </si>
  <si>
    <t>7592820203R</t>
  </si>
  <si>
    <t>Kříž výstr. vícekolejný kompl. refl. A32b bez zvýraznění (HM 0404229200109) od r. 2020</t>
  </si>
  <si>
    <t>-930224412</t>
  </si>
  <si>
    <t>383</t>
  </si>
  <si>
    <t>7592820116R</t>
  </si>
  <si>
    <t>Nosič kříže pro II. výstražník 709 mm (CV708265096)</t>
  </si>
  <si>
    <t>-1414006192</t>
  </si>
  <si>
    <t>7590415416</t>
  </si>
  <si>
    <t>Montáž tabule na zavěšování klíčů</t>
  </si>
  <si>
    <t>-1897643350</t>
  </si>
  <si>
    <t>7590417416</t>
  </si>
  <si>
    <t>Demontáž tabule na zavěšování klíčů</t>
  </si>
  <si>
    <t>-500469433</t>
  </si>
  <si>
    <t>-2012952762</t>
  </si>
  <si>
    <t>7590715032</t>
  </si>
  <si>
    <t>Montáž světelného návěstidla jednostranného stožárového se 2 svítilnami - sestavení kompletního návěstidla bez označení štítky, postavení návěstidla včetně transformátorové skříně na základ, montáž transformátoru do skříně nebo návěstní svítilny, propojení se svorkovnicemi a svítilnami včetně dodání vodičů, montáž obdélníkové tabulky, nasměrování návěstidla, nátěr. Bez ukončení a zapojení zemního kabelu</t>
  </si>
  <si>
    <t>2065388950</t>
  </si>
  <si>
    <t>7590715034</t>
  </si>
  <si>
    <t>Montáž světelného návěstidla jednostranného stožárového se 3 svítilnami - sestavení kompletního návěstidla bez označení štítky, postavení návěstidla včetně transformátorové skříně na základ, montáž transformátoru do skříně nebo návěstní svítilny, propojení se svorkovnicemi a svítilnami včetně dodání vodičů, montáž obdélníkové tabulky, nasměrování návěstidla, nátěr. Bez ukončení a zapojení zemního kabelu</t>
  </si>
  <si>
    <t>-339169253</t>
  </si>
  <si>
    <t>7590715036</t>
  </si>
  <si>
    <t>Montáž světelného návěstidla jednostranného stožárového se 4 svítilnami - sestavení kompletního návěstidla bez označení štítky, postavení návěstidla včetně transformátorové skříně na základ, montáž transformátoru do skříně nebo návěstní svítilny, propojení se svorkovnicemi a svítilnami včetně dodání vodičů, montáž obdélníkové tabulky, nasměrování návěstidla, nátěr. Bez ukončení a zapojení zemního kabelu</t>
  </si>
  <si>
    <t>-1215028764</t>
  </si>
  <si>
    <t>7590715042</t>
  </si>
  <si>
    <t>Montáž světelného návěstidla jednostranného stožárového s 5 svítilnami - sestavení kompletního návěstidla bez označení štítky, postavení návěstidla včetně transformátorové skříně na základ, montáž transformátoru do skříně nebo návěstní svítilny, propojení se svorkovnicemi a svítilnami včetně dodání vodičů, montáž obdélníkové tabulky, nasměrování návěstidla, nátěr. Bez ukončení a zapojení zemního kabelu</t>
  </si>
  <si>
    <t>-1534141288</t>
  </si>
  <si>
    <t>7590715122</t>
  </si>
  <si>
    <t>Montáž světelného návěstidla trpasličího na betonový základ se 2 svítilnami - sestavení kompletního návěstidla bez označení štítky, postavení návěstidla na základ, montáž transformátoru do skříně nebo návěstní svítilny, propojení se svorkovnicemi a svítilnami včetně dodání vodičů, montáž obdélníkové tabulky, nasměrování návěstidla, nátěr. Bez ukončení a zapojení zemního kabelu</t>
  </si>
  <si>
    <t>719612312</t>
  </si>
  <si>
    <t>7590715124</t>
  </si>
  <si>
    <t>Montáž světelného návěstidla trpasličího na betonový základ se 3 svítilnami - sestavení kompletního návěstidla bez označení štítky, postavení návěstidla na základ, montáž transformátoru do skříně nebo návěstní svítilny, propojení se svorkovnicemi a svítilnami včetně dodání vodičů, montáž obdélníkové tabulky, nasměrování návěstidla, nátěr. Bez ukončení a zapojení zemního kabelu</t>
  </si>
  <si>
    <t>-1902596737</t>
  </si>
  <si>
    <t>7590715128</t>
  </si>
  <si>
    <t>Montáž světelného návěstidla trpasličího na betonový základ s 5 svítilnami - sestavení kompletního návěstidla bez označení štítky, postavení návěstidla na základ, montáž transformátoru do skříně nebo návěstní svítilny, propojení se svorkovnicemi a svítilnami včetně dodání vodičů, montáž obdélníkové tabulky, nasměrování návěstidla, nátěr. Bez ukončení a zapojení zemního kabelu</t>
  </si>
  <si>
    <t>-777046360</t>
  </si>
  <si>
    <t>7590725058</t>
  </si>
  <si>
    <t>Montáž doplňujících součástí ke světelnému návěstidlu upozorňovadla na návěstidlo</t>
  </si>
  <si>
    <t>-1241509911</t>
  </si>
  <si>
    <t>7590725070</t>
  </si>
  <si>
    <t>Zatmelení skříně návěstního transformátoru</t>
  </si>
  <si>
    <t>617088543</t>
  </si>
  <si>
    <t>7592815040</t>
  </si>
  <si>
    <t>Montáž plastového výstražníku AŽD 97 s 1 skříní a se závorou AŽD - 99 - smontování kompletního výstražníku, označení označovacími štítky, postavení výstražníku včetně transformátorové skříně na základ, montáž transformátorů do skříně a propojení, zatažení kabelu bez zhotovení a zapojení kabelové formy, nátěr. Bez provedení ochrany proti vlivu trakcí</t>
  </si>
  <si>
    <t>-1411524711</t>
  </si>
  <si>
    <t>7592815044</t>
  </si>
  <si>
    <t>Montáž plastového výstražníku AŽD 97 s jednou skříní - smontování kompletního výstražníku, označení označovacími štítky, postavení výstražníku včetně transformátorové skříně na základ, montáž transformátorů do skříně a propojení, zatažení kabelu bez zhotovení a zapojení kabelové formy, nátěr. Bez provedení ochrany proti vlivu trakcí</t>
  </si>
  <si>
    <t>93037083</t>
  </si>
  <si>
    <t>7590725140</t>
  </si>
  <si>
    <t>Situování stožáru návěstidla nebo výstražníku přejezdového zařízení</t>
  </si>
  <si>
    <t>-954534060</t>
  </si>
  <si>
    <t>7590725150</t>
  </si>
  <si>
    <t>Montáž přepěťové ochrany pro návěstidlo</t>
  </si>
  <si>
    <t>1079370358</t>
  </si>
  <si>
    <t>7591015034</t>
  </si>
  <si>
    <t>Montáž elektromotorického přestavníku na výhybce s kontrolou jazyků s upevněním kloubovým na koleji - připevnění přestavníku pomocí připevňovací soupravy a zatažení kabelu s kabelovou formou do kabelového závěru, mechanické přezkoušení chodu opravný nátěr. Bez zemních prací</t>
  </si>
  <si>
    <t>-431759389</t>
  </si>
  <si>
    <t>7591015062</t>
  </si>
  <si>
    <t>Připojení elektromotorického přestavníku na výhybku s kontrolou jazyků - připojení a seřízení přestavníkové spojnice, montáž a seřízení kontrolního ústrojí</t>
  </si>
  <si>
    <t>96062395</t>
  </si>
  <si>
    <t>74</t>
  </si>
  <si>
    <t>7590915012</t>
  </si>
  <si>
    <t>Montáž výkolejky bez návěstního tělesa se zámkem kontrolním - položení na dřevěné pražce, označení a vyvrtání otvorů, položení a přišroubování na paty kolejnice, přišroubování dosedacího úhelníku, vyzkoušení, úprava typu klíče, očíslování výkolejky, nátěr</t>
  </si>
  <si>
    <t>1737345599</t>
  </si>
  <si>
    <t>75</t>
  </si>
  <si>
    <t>7590915032</t>
  </si>
  <si>
    <t>Montáž výkolejky ústřední stavěné s návěstním tělesem s přestavníkem elektromotorickým - připevnění upevňovací soupravy přestavníku, výkolejky a její montáž včetně návěstního tělesa, připevnění přestavníku na upevňovací soupravu, namontování spojovací tyče, zatažení kabelu s kabelovou formou do kabelového závěru, mechanické přezkoušení chodu, nátěr. Bez zemních prací</t>
  </si>
  <si>
    <t>-1970790475</t>
  </si>
  <si>
    <t>76</t>
  </si>
  <si>
    <t>7591085020</t>
  </si>
  <si>
    <t>Montáž upevňovací soupravy s upevněním na koleji</t>
  </si>
  <si>
    <t>388574097</t>
  </si>
  <si>
    <t>77</t>
  </si>
  <si>
    <t>7591095010</t>
  </si>
  <si>
    <t>Dodatečná montáž ohrazení pro elekromotorický přestavník s plastovou ohrádkou</t>
  </si>
  <si>
    <t>-1872657057</t>
  </si>
  <si>
    <t>78</t>
  </si>
  <si>
    <t>7591305010</t>
  </si>
  <si>
    <t>Montáž zámku výměnového jednoduchého - úprava štěrkového lože, rozebrání zámku, uvolnění závěrného háku, montáž ochranné skříňky a kostry zámku, regulace závěrného háku, přetypování a sestavení zámku, nasazení krytu a jeho zajištění, oštítkování klíčů a kontrola činnosti</t>
  </si>
  <si>
    <t>330406555</t>
  </si>
  <si>
    <t>79</t>
  </si>
  <si>
    <t>7591305016</t>
  </si>
  <si>
    <t>Montáž zámku výměnového kontrolního odtlačného - úprava štěrkového lože, rozebrání zámku, uvolnění závěrného háku, montáž ochranné skříňky a kostry zámku, regulace závěrného háku, přetypování a sestavení zámku, nasazení krytu a jeho zajištění, oštítkování klíčů a kontrola činnosti</t>
  </si>
  <si>
    <t>1917300924</t>
  </si>
  <si>
    <t>80</t>
  </si>
  <si>
    <t>7591305040</t>
  </si>
  <si>
    <t>Montáž zámku zástrčkového - rozebrání, přetypování a sestavení zámku, oštítkování klíčů, přišroubování zámku na odlitek tělesa držáku klínu výkolejky</t>
  </si>
  <si>
    <t>1334013096</t>
  </si>
  <si>
    <t>81</t>
  </si>
  <si>
    <t>7590140040</t>
  </si>
  <si>
    <t>Závěry Příruba pro závěr UPM 24 (CV731240066)</t>
  </si>
  <si>
    <t>1209883889</t>
  </si>
  <si>
    <t>82</t>
  </si>
  <si>
    <t>7591305120</t>
  </si>
  <si>
    <t>Montáž zámku elektromagnetického venkovního stejnosměrného nebo 1 fázového - montáž zámku na závěr UKM, UKMP, natypování zámku a oštítkování klíčů, zapojení a přezkoušení funkce, nátěr. Bez montáže závěrů a zapojení zemního kabelu</t>
  </si>
  <si>
    <t>-1211387805</t>
  </si>
  <si>
    <t>83</t>
  </si>
  <si>
    <t>7596910040</t>
  </si>
  <si>
    <t>Venkovní telefonní objekty Objekt telef.venk.VTO 7 na stěnu (CV540329007)</t>
  </si>
  <si>
    <t>2028028239</t>
  </si>
  <si>
    <t>84</t>
  </si>
  <si>
    <t>7590120040</t>
  </si>
  <si>
    <t>Skříně Skříň SKU-S bez VTO (CV490419006)</t>
  </si>
  <si>
    <t>1900044727</t>
  </si>
  <si>
    <t>85</t>
  </si>
  <si>
    <t>7593320045</t>
  </si>
  <si>
    <t>Prvky Houkačka s příslušenstvím 24V AC (CV707515092)</t>
  </si>
  <si>
    <t>-589999738</t>
  </si>
  <si>
    <t>86</t>
  </si>
  <si>
    <t>7591307010</t>
  </si>
  <si>
    <t>Demontáž zámku výměnového jednoduchého</t>
  </si>
  <si>
    <t>-706643395</t>
  </si>
  <si>
    <t>87</t>
  </si>
  <si>
    <t>7596915030</t>
  </si>
  <si>
    <t>Montáž telefonního objektu VTO 3 - 11 plastového ve sloupu - připevnění telefonního objektu na konstrukci, propojení kabelového závěru s přístrojem, dodání, osazení a zapojení suchého článku, nebo připojení na bateriový rozvod, oprava nátěru, vyzkoušení funkce. Bez provedení ochran proti vlivu trakce a před nebezpečným dotykovým napětím</t>
  </si>
  <si>
    <t>-1265069903</t>
  </si>
  <si>
    <t>88</t>
  </si>
  <si>
    <t>7598095060</t>
  </si>
  <si>
    <t>Přezkoušení tabule na zavěšování klíčů - přezkoušení činnosti podle závěrové tabulky, uzavření a zaplombování</t>
  </si>
  <si>
    <t>-1516157659</t>
  </si>
  <si>
    <t>002</t>
  </si>
  <si>
    <t>Vnitřní prvky SZZ</t>
  </si>
  <si>
    <t>89</t>
  </si>
  <si>
    <t>7592810900</t>
  </si>
  <si>
    <t>Reléový stojan PZS vystrojený na jednokolejné trati s výstražníky 2 - 4 kusy výstražníků - kategorie dle ČSN 34 2650 ed.2: PZS 3(2) S,B(N),I(L)</t>
  </si>
  <si>
    <t>komplet</t>
  </si>
  <si>
    <t>379181588</t>
  </si>
  <si>
    <t>90</t>
  </si>
  <si>
    <t>7592810920</t>
  </si>
  <si>
    <t>Reléový stojan SZZ nevystrojený univerzální - kategorie SZZ dle TNŽ 34 2620:2002: SZZ 1., 2.nebo 3.kategorie</t>
  </si>
  <si>
    <t>862103578</t>
  </si>
  <si>
    <t>91</t>
  </si>
  <si>
    <t>7593000090</t>
  </si>
  <si>
    <t>Dobíječe, usměrňovače, napáječe Usměrňovač E230 G24/40, oceloplechová nástěnná skříň 700x500x500, rozšířená stavová indikace opticky i bezpotenciálově, autoamtické testování baterie, programovatelná nabíjecí automatika.</t>
  </si>
  <si>
    <t>562082468</t>
  </si>
  <si>
    <t>92</t>
  </si>
  <si>
    <t>7593000200</t>
  </si>
  <si>
    <t>Dobíječe, usměrňovače, napáječe Usměrňovač D400 G24/60, oceloplechová skříň 1200x600x400, základní stavová indikace opticky i bezpotenciálově</t>
  </si>
  <si>
    <t>239378757</t>
  </si>
  <si>
    <t>93</t>
  </si>
  <si>
    <t>7593310860</t>
  </si>
  <si>
    <t xml:space="preserve">Konstrukční díly Stojan pod baterie  (CV621849001)</t>
  </si>
  <si>
    <t>-252664805</t>
  </si>
  <si>
    <t>94</t>
  </si>
  <si>
    <t>7592910185</t>
  </si>
  <si>
    <t>Baterie Staniční akumulátory NiCd článek 1,2 V/250 Ah C5 s vláknitou elektrodou, cena včetně spojovacího materiálu a bateriového nosiče či stojanu</t>
  </si>
  <si>
    <t>1735588483</t>
  </si>
  <si>
    <t>95</t>
  </si>
  <si>
    <t>7592910205</t>
  </si>
  <si>
    <t>Baterie Staniční akumulátory NiCd článek 1,2 V/510 Ah C5 s vláknitou elektrodou, cena včetně spojovacího materiálu a bateriového nosiče či stojanu</t>
  </si>
  <si>
    <t>-1397650471</t>
  </si>
  <si>
    <t>96</t>
  </si>
  <si>
    <t>7592910310</t>
  </si>
  <si>
    <t>Baterie Staniční akumulátory Rekombinační zátka AquaGen Premium Top H (použití do 300 Ah)</t>
  </si>
  <si>
    <t>1612324306</t>
  </si>
  <si>
    <t>97</t>
  </si>
  <si>
    <t>7592910315</t>
  </si>
  <si>
    <t>Baterie Staniční akumulátory Rekombinační zátka AquaGen Premium Top V (použití od 301 Ah)</t>
  </si>
  <si>
    <t>-237363153</t>
  </si>
  <si>
    <t>98</t>
  </si>
  <si>
    <t>-769615079</t>
  </si>
  <si>
    <t>99</t>
  </si>
  <si>
    <t>7491652042</t>
  </si>
  <si>
    <t>Montáž vnějšího uzemnění zemnící tyče z pozinkované oceli (FeZn), délky přes 2,1 do 4,5 m - zemnící tyče (horní konec tyče min. 80 cm pod povrchem) včetně připojení tyče k pásku</t>
  </si>
  <si>
    <t>405408079</t>
  </si>
  <si>
    <t>100</t>
  </si>
  <si>
    <t>7492551010</t>
  </si>
  <si>
    <t>Montáž vodičů jednožílových Cu do 16 mm2 - uložení na rošty, pod omítku, do rozvaděče apod.</t>
  </si>
  <si>
    <t>-188370912</t>
  </si>
  <si>
    <t>101</t>
  </si>
  <si>
    <t>7492551012</t>
  </si>
  <si>
    <t>Montáž vodičů jednožílových Cu do 50 mm2 - uložení na rošty, pod omítku, do rozvaděče apod.</t>
  </si>
  <si>
    <t>705550031</t>
  </si>
  <si>
    <t>102</t>
  </si>
  <si>
    <t>7494151010</t>
  </si>
  <si>
    <t>Montáž modulárních rozvodnic min. IP 30, počet modulů do 72 - do zdi, na zeď nebo konstrukci, včetně montáže nosné konstrukce, kotevní, spojovací prvků, provedení zkoušek, dodání atestů, revizní zprávy včetně kusové zkoušky. Neobsahuje elektrovýzbroj</t>
  </si>
  <si>
    <t>-1238616193</t>
  </si>
  <si>
    <t>103</t>
  </si>
  <si>
    <t>7494351020</t>
  </si>
  <si>
    <t>Montáž jističů (do 10 kA) dvoupólových nebo 1+N pólových do 20 A</t>
  </si>
  <si>
    <t>-1867078199</t>
  </si>
  <si>
    <t>104</t>
  </si>
  <si>
    <t>7494353040</t>
  </si>
  <si>
    <t>Montáž příslušenství pro jističe do 630 A spouště napěťové</t>
  </si>
  <si>
    <t>-1781672697</t>
  </si>
  <si>
    <t>105</t>
  </si>
  <si>
    <t>7494353055</t>
  </si>
  <si>
    <t>Montáž příslušenství pro jističe do 630 A pomocných kontaktů do 4 kusů</t>
  </si>
  <si>
    <t>-193355067</t>
  </si>
  <si>
    <t>106</t>
  </si>
  <si>
    <t>7494651015</t>
  </si>
  <si>
    <t>Montáž ovládacích tlačítek nouzového zastavení</t>
  </si>
  <si>
    <t>118947303</t>
  </si>
  <si>
    <t>107</t>
  </si>
  <si>
    <t>7494753012</t>
  </si>
  <si>
    <t>Montáž svodičů přepětí pro sítě nn - typ 2 (třída C) pro jednofázové sítě - do rozvaděče nebo skříně</t>
  </si>
  <si>
    <t>-1027889254</t>
  </si>
  <si>
    <t>108</t>
  </si>
  <si>
    <t>7496755010</t>
  </si>
  <si>
    <t>Montáž SKŘ-DŘT, čidla dveřního kontaktu signalizačního - montáž zařízení, instalaci a uvedení do provozu, předepsaných zkoušek a vystavení protokolů a výchozí revize, účast na komplexním vyzkoušení ŘS jako celku, cenu dodavatelské dokumentace</t>
  </si>
  <si>
    <t>-1053498892</t>
  </si>
  <si>
    <t>109</t>
  </si>
  <si>
    <t>7590125015</t>
  </si>
  <si>
    <t>Montáž skříně napájecí - usazení na základy, zatažení kabelů a zřízení kabelové rezervy, opravný nátěr. Neobsahuje výkop a zához jam</t>
  </si>
  <si>
    <t>1596130240</t>
  </si>
  <si>
    <t>110</t>
  </si>
  <si>
    <t>7590125030</t>
  </si>
  <si>
    <t>Montáž skříně PSK, SKP, SPP - postavení na betonový základ, montáž rámu do skříně, propojení prvků rámu s panelem svorkovnic drátovou formou, zatažení kabelů bez zhotovení a zapojení kabelových forem. Bez kabelových příchytek</t>
  </si>
  <si>
    <t>-1776539217</t>
  </si>
  <si>
    <t>111</t>
  </si>
  <si>
    <t>7590135060</t>
  </si>
  <si>
    <t>Montáž rozdělovače kabelového zabezpečovacího KR 24 svorek pro 1+3 kabely - na podpěry, zatažení kabelů do rozdělovače, ukončení kabelu, provedení vodní zábrany, kontrola izolačního stavu žil kabelu, zapojení žil na svorkovnice, zalití rozdělovače zalévací hmotou</t>
  </si>
  <si>
    <t>615217724</t>
  </si>
  <si>
    <t>112</t>
  </si>
  <si>
    <t>7590145044</t>
  </si>
  <si>
    <t>Montáž závěru kabelového zabezpečovacího na zemní podpěru UKMP - úplná montáž závěru, zatažení kabelu, měření izolačního stavu, jednostranné číslování. Bez provedení zemních prací, zhotovení a zapojení kabelové formy</t>
  </si>
  <si>
    <t>688373436</t>
  </si>
  <si>
    <t>113</t>
  </si>
  <si>
    <t>7590155040</t>
  </si>
  <si>
    <t>Montáž pasivní ochrany pro omezení atmosférických vlivů u neelektrizovaných tratí jednoduché včetně uzemnění</t>
  </si>
  <si>
    <t>340657628</t>
  </si>
  <si>
    <t>114</t>
  </si>
  <si>
    <t>7590155044</t>
  </si>
  <si>
    <t>Montáž pasivní ochrany pro omezení atmosférických vlivů u neelektrizovaných tratí jednoduché bez uzemnění</t>
  </si>
  <si>
    <t>1000250714</t>
  </si>
  <si>
    <t>115</t>
  </si>
  <si>
    <t>7590185025</t>
  </si>
  <si>
    <t>Montáž klimatizační jednotky včetně rozvodů nad 5 kW - venkovních a vnitřních částí</t>
  </si>
  <si>
    <t>-1613184187</t>
  </si>
  <si>
    <t>116</t>
  </si>
  <si>
    <t>438074459</t>
  </si>
  <si>
    <t>117</t>
  </si>
  <si>
    <t>7590525235</t>
  </si>
  <si>
    <t>Montáž kabelu návěstního zataženého do tvárnic NCEY s jádrem 1 mm, NCYY s jádrem 1,5 mm, CYAY s jádrem 2,5 mm počet žil do 12 žil - příprava kabelového bubnu a přistavení k tvárnici, úprava konců kabelu, přezkoušení kabelu, zatažení kabelu do tvárnice, uzavření konců kabelu a stočení zbytku kabelu</t>
  </si>
  <si>
    <t>-1434020063</t>
  </si>
  <si>
    <t>118</t>
  </si>
  <si>
    <t>7590525790</t>
  </si>
  <si>
    <t>Montáž sady svorkovnic WAGO na DIN lištu</t>
  </si>
  <si>
    <t>100299183</t>
  </si>
  <si>
    <t>119</t>
  </si>
  <si>
    <t>7590545040</t>
  </si>
  <si>
    <t>Uložení propojovací šňůry do žlabového rozvodu zabezpečovací ústředny - odvinutí, naměření a položení šňůry na lávku nebo do žlabového rozvodu včetně uchycení v ohybech, zakrytí žlabu a zaizolování konců kabelu, prozvonění a označení</t>
  </si>
  <si>
    <t>-719536946</t>
  </si>
  <si>
    <t>120</t>
  </si>
  <si>
    <t>7590545080</t>
  </si>
  <si>
    <t>Ukončení vodičů a lan do D 16 mm2 - včetně odizolování, montáže kabelových ok, odmontování krytu svorkovnice, zapojení na svorku, označení a vyzkoušení</t>
  </si>
  <si>
    <t>úsek</t>
  </si>
  <si>
    <t>-953703408</t>
  </si>
  <si>
    <t>121</t>
  </si>
  <si>
    <t>7590555130</t>
  </si>
  <si>
    <t>Montáž forma pro kabely TCEKPFLE, TCEKPFLEY, TCEKPFLEZE, TCEKPFLEZY do 2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</si>
  <si>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-716996624</t>
  </si>
  <si>
    <t>122</t>
  </si>
  <si>
    <t>7590555240</t>
  </si>
  <si>
    <t>Ukončení kabel CMSM na svorkovnici WAGO do 4 žil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</si>
  <si>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1327299621</t>
  </si>
  <si>
    <t>123</t>
  </si>
  <si>
    <t>7590615040</t>
  </si>
  <si>
    <t>Montáž tlačítka, světelné buňky, počitadla, zvonku, relé, R, C do kolejové desky nebo pultu za provozu - rozměření a vyznačení místa montáže, vyvrtání a začištění otvoru, montáž prvku, zapojení a vyzkoušení včetně vyvázání vodičů do formy</t>
  </si>
  <si>
    <t>768704986</t>
  </si>
  <si>
    <t>124</t>
  </si>
  <si>
    <t>7590625010</t>
  </si>
  <si>
    <t>Montáž stolu výpravčího pro počítačové ovládání - včetně montáže výpočetní techniky, propojovacích vedení a dvou monitorů</t>
  </si>
  <si>
    <t>504747509</t>
  </si>
  <si>
    <t>125</t>
  </si>
  <si>
    <t>7590625020</t>
  </si>
  <si>
    <t>Montáž pultu nouzové obsluhy - včetně zatažení kabelů a jejich zapojení</t>
  </si>
  <si>
    <t>1429077985</t>
  </si>
  <si>
    <t>126</t>
  </si>
  <si>
    <t>7590625032</t>
  </si>
  <si>
    <t>Montáž jednotného obslužného pracoviště (JOP) zálohovaného - montáž stolů pro umístění počítačového vybavení kanceláře, montáž výpočetní techniky hlavního i zálohovaného pracoviště, včetně propojovacích vedení a monitorů</t>
  </si>
  <si>
    <t>709152701</t>
  </si>
  <si>
    <t>127</t>
  </si>
  <si>
    <t>7590625040</t>
  </si>
  <si>
    <t>Montáž elektronického grafikonu nezálohovaného bez SW - montáž stolů pro umístění počítačového vybavení kanceláře, montáž výpočetní techniky, včetně propojovacích vedení</t>
  </si>
  <si>
    <t>1389508714</t>
  </si>
  <si>
    <t>7590625050</t>
  </si>
  <si>
    <t>Montáž dostavby zobrazovací sekce JOP - montáž výpočetní techniky, včetně propojovacích vedení a dvou monitorů</t>
  </si>
  <si>
    <t>-1374063025</t>
  </si>
  <si>
    <t>129</t>
  </si>
  <si>
    <t>7590625060</t>
  </si>
  <si>
    <t>Montáž počítačového pracoviště výpravčího - montáž stolů pro umístění počítačového vybavení kanceláře, montáž výpočetní techniky, včetně propojovacích vedení a dvou monitorů</t>
  </si>
  <si>
    <t>1092134974</t>
  </si>
  <si>
    <t>130</t>
  </si>
  <si>
    <t>7590625070</t>
  </si>
  <si>
    <t>Montáž počítačového ovládání stanice včetně instalace HW a SW TPC</t>
  </si>
  <si>
    <t>-301824301</t>
  </si>
  <si>
    <t>131</t>
  </si>
  <si>
    <t>7590625080</t>
  </si>
  <si>
    <t>Montáž záznamového zařízení PC pro 4 - 8 vstupů</t>
  </si>
  <si>
    <t>-203909411</t>
  </si>
  <si>
    <t>132</t>
  </si>
  <si>
    <t>7590625090</t>
  </si>
  <si>
    <t>Montáž trezoru pro počítač</t>
  </si>
  <si>
    <t>-1198834890</t>
  </si>
  <si>
    <t>133</t>
  </si>
  <si>
    <t>7592305020</t>
  </si>
  <si>
    <t>Montáž transformátoru síťového do 500 VA - usazení a zapojení</t>
  </si>
  <si>
    <t>-1901418021</t>
  </si>
  <si>
    <t>134</t>
  </si>
  <si>
    <t>7592305030</t>
  </si>
  <si>
    <t>Montáž transformátoru oddělovacího do 5 kVA - usazení a zapojení</t>
  </si>
  <si>
    <t>-1316925530</t>
  </si>
  <si>
    <t>135</t>
  </si>
  <si>
    <t>7592305032</t>
  </si>
  <si>
    <t>Montáž transformátoru oddělovacího od 5 do 25 kVA - usazení a zapojení</t>
  </si>
  <si>
    <t>-634322132</t>
  </si>
  <si>
    <t>136</t>
  </si>
  <si>
    <t>7592503010</t>
  </si>
  <si>
    <t>Úprava adresného SW stanice TEDIS, ústředny MEDIS</t>
  </si>
  <si>
    <t>-820256846</t>
  </si>
  <si>
    <t>137</t>
  </si>
  <si>
    <t>7592505050</t>
  </si>
  <si>
    <t>Montáž připojení diagnostiky automatického bloku do jednotného obslužného pracoviště (JOP)</t>
  </si>
  <si>
    <t>863583825</t>
  </si>
  <si>
    <t>138</t>
  </si>
  <si>
    <t>7592905022</t>
  </si>
  <si>
    <t>Montáž bloku baterie niklokadmiové kapacity přes 200 Ah - postavení článku, připojení vodičů, ochrana svorek vazelinou, změření napětí, u tekutých baterií kontrola elektrolytu s případným doplněním destilovanou vodou</t>
  </si>
  <si>
    <t>807130493</t>
  </si>
  <si>
    <t>139</t>
  </si>
  <si>
    <t>7592905070</t>
  </si>
  <si>
    <t>Montáž rekombinační zátky do 300 Ah</t>
  </si>
  <si>
    <t>-1507624414</t>
  </si>
  <si>
    <t>140</t>
  </si>
  <si>
    <t>7592905072</t>
  </si>
  <si>
    <t>Montáž rekombinační zátky nad 300 Ah</t>
  </si>
  <si>
    <t>1560556616</t>
  </si>
  <si>
    <t>141</t>
  </si>
  <si>
    <t>7593320120</t>
  </si>
  <si>
    <t>Prvky Pásek zdíř.pro zástrč.poj. 0,16A (CV719029009)</t>
  </si>
  <si>
    <t>862835569</t>
  </si>
  <si>
    <t>142</t>
  </si>
  <si>
    <t>7593320147</t>
  </si>
  <si>
    <t>Prvky Pojistka zástrčková 0,16A (CV719039009)</t>
  </si>
  <si>
    <t>-1749490092</t>
  </si>
  <si>
    <t>143</t>
  </si>
  <si>
    <t>1462631537</t>
  </si>
  <si>
    <t>144</t>
  </si>
  <si>
    <t>7593320129</t>
  </si>
  <si>
    <t>Prvky Pojistka zástrčková 1A (CV719039002)</t>
  </si>
  <si>
    <t>905458229</t>
  </si>
  <si>
    <t>145</t>
  </si>
  <si>
    <t>7593320102</t>
  </si>
  <si>
    <t>Prvky Pásek zdíř.pro zástrč.poj. 1,0A (CV719029002)</t>
  </si>
  <si>
    <t>1394273062</t>
  </si>
  <si>
    <t>146</t>
  </si>
  <si>
    <t>7593320099</t>
  </si>
  <si>
    <t>Prvky Pásek zdíř.pro zástrč.poj. 0,5A (CV719029001)</t>
  </si>
  <si>
    <t>188982473</t>
  </si>
  <si>
    <t>147</t>
  </si>
  <si>
    <t>7593320126</t>
  </si>
  <si>
    <t>Prvky Pojistka zástrčková 0,5A (CV719039001)</t>
  </si>
  <si>
    <t>1201706451</t>
  </si>
  <si>
    <t>148</t>
  </si>
  <si>
    <t>7593310940</t>
  </si>
  <si>
    <t>Konstrukční díly Řada stojan. pro 3 stojany 19 polí inov. (HM0404215990313)</t>
  </si>
  <si>
    <t>-1907593487</t>
  </si>
  <si>
    <t>149</t>
  </si>
  <si>
    <t>761409186</t>
  </si>
  <si>
    <t>150</t>
  </si>
  <si>
    <t>7590190140</t>
  </si>
  <si>
    <t xml:space="preserve">Ostatní Schůdky víceúčelové EN 131  (HM0478850000131)</t>
  </si>
  <si>
    <t>-654385858</t>
  </si>
  <si>
    <t>151</t>
  </si>
  <si>
    <t>7593311040</t>
  </si>
  <si>
    <t>Konstrukční díly Svorkovnice WAGO 10-ti dílná (CV721225081)</t>
  </si>
  <si>
    <t>-1800894036</t>
  </si>
  <si>
    <t>152</t>
  </si>
  <si>
    <t>7593330410</t>
  </si>
  <si>
    <t>Výměnné díly Relé dohlížecí napětí baterie DRB 19V (HM0404221990501)</t>
  </si>
  <si>
    <t>249478870</t>
  </si>
  <si>
    <t>153</t>
  </si>
  <si>
    <t>7491207830</t>
  </si>
  <si>
    <t>Elektroinstalační materiál Kabelové rošty pozinkované R I kabelový 400mm-délka 3m S</t>
  </si>
  <si>
    <t>777675589</t>
  </si>
  <si>
    <t>154</t>
  </si>
  <si>
    <t>7494003006</t>
  </si>
  <si>
    <t>Modulární přístroje Jističe do 63 A; 6 kA 1-pólové In 2 A, Ue AC 230 V / DC 72 V, charakteristika C, 1pól, Icn 6 kA</t>
  </si>
  <si>
    <t>367442445</t>
  </si>
  <si>
    <t>155</t>
  </si>
  <si>
    <t>7494003050</t>
  </si>
  <si>
    <t>Modulární přístroje Jističe do 63 A; 6 kA 2-pólové In 2 A, Ue AC 230/400 V / DC 144 V, charakteristika C, 2pól, Icn 6 kA</t>
  </si>
  <si>
    <t>1472665067</t>
  </si>
  <si>
    <t>156</t>
  </si>
  <si>
    <t>7494003312</t>
  </si>
  <si>
    <t>Modulární přístroje Jističe do 80 A; 10 kA 2-pólové In 0,5 A, Ue AC 230/400 V / DC 144 V, charakteristika C, 2pól, Icn 10 kA</t>
  </si>
  <si>
    <t>-617173542</t>
  </si>
  <si>
    <t>157</t>
  </si>
  <si>
    <t>7494003326</t>
  </si>
  <si>
    <t>Modulární přístroje Jističe do 80 A; 10 kA 2-pólové In 10 A, Ue AC 230/400 V / DC 144 V, charakteristika C, 2pól, Icn 10 kA</t>
  </si>
  <si>
    <t>1321729079</t>
  </si>
  <si>
    <t>158</t>
  </si>
  <si>
    <t>7494000012</t>
  </si>
  <si>
    <t>Rozvodnicové a rozváděčové skříně Distri Rozvodnicové skříně DistriTon Plastové Nástěnné (IP40) pro nástěnnou montáž, průhledné dveře, počet řad 1, počet modulů v řadě 8, krytí IP40, PE+N, barva bílá, materiál: plast</t>
  </si>
  <si>
    <t>1150929547</t>
  </si>
  <si>
    <t>159</t>
  </si>
  <si>
    <t>7494003332</t>
  </si>
  <si>
    <t>Modulární přístroje Jističe do 80 A; 10 kA 2-pólové In 20 A, Ue AC 230/400 V / DC 144 V, charakteristika C, 2pól, Icn 10 kA</t>
  </si>
  <si>
    <t>964192502</t>
  </si>
  <si>
    <t>160</t>
  </si>
  <si>
    <t>7494009678</t>
  </si>
  <si>
    <t>Přístroje pro spínání a ovládání Spouštěče motoru Příslušenství Napěťové spouště Uc AC/DC 20 ÷ 24 V</t>
  </si>
  <si>
    <t>-233357017</t>
  </si>
  <si>
    <t>161</t>
  </si>
  <si>
    <t>7494003658</t>
  </si>
  <si>
    <t>Modulární přístroje Jističe Příslušenství 1x zapínací kontakt, 1x rozpínací kontakt, např. pro LTE, LTN, LVN, MSO</t>
  </si>
  <si>
    <t>-775615530</t>
  </si>
  <si>
    <t>162</t>
  </si>
  <si>
    <t>7492501010</t>
  </si>
  <si>
    <t>Kabely, vodiče, šňůry Cu - nn Vodič jednožílový Cu, plastová izolace H07V-K 25 rudý (CYA)</t>
  </si>
  <si>
    <t>-1486842477</t>
  </si>
  <si>
    <t>163</t>
  </si>
  <si>
    <t>7492501270</t>
  </si>
  <si>
    <t>Kabely, vodiče, šňůry Cu - nn Vodič jednožílový Cu, plastová izolace H07V-K 6 rudý (CYA)</t>
  </si>
  <si>
    <t>470986091</t>
  </si>
  <si>
    <t>164</t>
  </si>
  <si>
    <t>7492501280</t>
  </si>
  <si>
    <t>Kabely, vodiče, šňůry Cu - nn Vodič jednožílový Cu, plastová izolace H07V-K 6 sv.modrý (CYA)</t>
  </si>
  <si>
    <t>-1754986459</t>
  </si>
  <si>
    <t>165</t>
  </si>
  <si>
    <t>7492501020</t>
  </si>
  <si>
    <t>Kabely, vodiče, šňůry Cu - nn Vodič jednožílový Cu, plastová izolace H07V-K 25 sv.modrý (CYA)</t>
  </si>
  <si>
    <t>2024272610</t>
  </si>
  <si>
    <t>166</t>
  </si>
  <si>
    <t>7492500880</t>
  </si>
  <si>
    <t>Kabely, vodiče, šňůry Cu - nn Vodič jednožílový Cu, plastová izolace H07V-K 16 žz (CYA)</t>
  </si>
  <si>
    <t>1641619802</t>
  </si>
  <si>
    <t>167</t>
  </si>
  <si>
    <t>7593310100</t>
  </si>
  <si>
    <t xml:space="preserve">Konstrukční díly Izolace stojanu úplná  (CV723685005M)</t>
  </si>
  <si>
    <t>1979615201</t>
  </si>
  <si>
    <t>168</t>
  </si>
  <si>
    <t>7593310890</t>
  </si>
  <si>
    <t>Konstrukční díly Řada stojanová 1 - dílná 1 stojan (HM0404215990301)</t>
  </si>
  <si>
    <t>657011870</t>
  </si>
  <si>
    <t>169</t>
  </si>
  <si>
    <t>7590140190</t>
  </si>
  <si>
    <t>Závěry Závěr kabelový UKMP-WM (CV736719001)</t>
  </si>
  <si>
    <t>319150264</t>
  </si>
  <si>
    <t>170</t>
  </si>
  <si>
    <t>7491209250</t>
  </si>
  <si>
    <t>Elektroinstalační materiál Kabelové rošty drátěné Ohebná spojka PG</t>
  </si>
  <si>
    <t>-740036943</t>
  </si>
  <si>
    <t>171</t>
  </si>
  <si>
    <t>7593310550</t>
  </si>
  <si>
    <t xml:space="preserve">Konstrukční díly Police dvojitá (velká)  (CV724829003)</t>
  </si>
  <si>
    <t>1295736903</t>
  </si>
  <si>
    <t>172</t>
  </si>
  <si>
    <t>7590610020</t>
  </si>
  <si>
    <t xml:space="preserve">Indikační a kolejové desky a ovládací pulty Buňka světelná jednožárovková  (CV720409002)</t>
  </si>
  <si>
    <t>-931647171</t>
  </si>
  <si>
    <t>173</t>
  </si>
  <si>
    <t>7590610180</t>
  </si>
  <si>
    <t>Indikační a kolejové desky a ovládací pulty Tlačítko dvoupolohové vratné (CV720769001)</t>
  </si>
  <si>
    <t>1487762331</t>
  </si>
  <si>
    <t>174</t>
  </si>
  <si>
    <t>7590610190</t>
  </si>
  <si>
    <t>Indikační a kolejové desky a ovládací pulty Tlačítko dvoupolohové vratné vytahovací (CV720769002)</t>
  </si>
  <si>
    <t>-955566622</t>
  </si>
  <si>
    <t>175</t>
  </si>
  <si>
    <t>7590610210</t>
  </si>
  <si>
    <t>Indikační a kolejové desky a ovládací pulty Tlačítko dvoupolohové nevratné (CV720779001)</t>
  </si>
  <si>
    <t>-420489796</t>
  </si>
  <si>
    <t>176</t>
  </si>
  <si>
    <t>7590610200</t>
  </si>
  <si>
    <t>Indikační a kolejové desky a ovládací pulty Tlačítko dvoupolohové vratné (CV720769003)</t>
  </si>
  <si>
    <t>-1706419013</t>
  </si>
  <si>
    <t>177</t>
  </si>
  <si>
    <t>7590610170</t>
  </si>
  <si>
    <t xml:space="preserve">Indikační a kolejové desky a ovládací pulty Uzávěr  (CV720765004)</t>
  </si>
  <si>
    <t>616412492</t>
  </si>
  <si>
    <t>178</t>
  </si>
  <si>
    <t>7593320534</t>
  </si>
  <si>
    <t>Prvky Trafo TOC F5056-034 3kVA 3x400/230V//3x400/230V (HM0374255990005)</t>
  </si>
  <si>
    <t>595010916</t>
  </si>
  <si>
    <t>179</t>
  </si>
  <si>
    <t>7593320498</t>
  </si>
  <si>
    <t xml:space="preserve">Prvky Trafo JOC E5092-0145  1kVA 230/220-230-240V (HM0374212300350)</t>
  </si>
  <si>
    <t>-1452931017</t>
  </si>
  <si>
    <t>180</t>
  </si>
  <si>
    <t>7593320483</t>
  </si>
  <si>
    <t>Prvky Trafo JOC E4060-065 400VA 220-230-240/150-230V (HM0374212300107)</t>
  </si>
  <si>
    <t>2135276785</t>
  </si>
  <si>
    <t>181</t>
  </si>
  <si>
    <t>7593320018</t>
  </si>
  <si>
    <t>Prvky Hlídač izol.stavu HIS-B pro stř.soust. (CV600529002)</t>
  </si>
  <si>
    <t>268166571</t>
  </si>
  <si>
    <t>182</t>
  </si>
  <si>
    <t>7593330040</t>
  </si>
  <si>
    <t>Výměnné díly Relé NMŠ 1-2000 (HM0404221990407)</t>
  </si>
  <si>
    <t>611601216</t>
  </si>
  <si>
    <t>183</t>
  </si>
  <si>
    <t>7593330070</t>
  </si>
  <si>
    <t>Výměnné díly Relé NMŠM 1-750 (HM0404221990410)</t>
  </si>
  <si>
    <t>-954623235</t>
  </si>
  <si>
    <t>184</t>
  </si>
  <si>
    <t>7593330100</t>
  </si>
  <si>
    <t>Výměnné díly Relé NMŠ 1-3,4 (HM0404221990413)</t>
  </si>
  <si>
    <t>-271262203</t>
  </si>
  <si>
    <t>185</t>
  </si>
  <si>
    <t>7593330120</t>
  </si>
  <si>
    <t>Výměnné díly Relé NMŠ 1-1500 (HM0404221990415)</t>
  </si>
  <si>
    <t>966369662</t>
  </si>
  <si>
    <t>186</t>
  </si>
  <si>
    <t>7593330160</t>
  </si>
  <si>
    <t>Výměnné díly Relé NMŠ 2-4000 (HM0404221990419)</t>
  </si>
  <si>
    <t>-1117596772</t>
  </si>
  <si>
    <t>187</t>
  </si>
  <si>
    <t>7593330300</t>
  </si>
  <si>
    <t>Výměnné díly Relé NMŠ 2-60 (HM0404221990433)</t>
  </si>
  <si>
    <t>-1842691118</t>
  </si>
  <si>
    <t>188</t>
  </si>
  <si>
    <t>7593310450</t>
  </si>
  <si>
    <t xml:space="preserve">Konstrukční díly Panel volné vazby úplný  (CV725719003M)</t>
  </si>
  <si>
    <t>395557758</t>
  </si>
  <si>
    <t>189</t>
  </si>
  <si>
    <t>7593320666</t>
  </si>
  <si>
    <t>Prvky Panel 2 PENETŮ do skříně RACK</t>
  </si>
  <si>
    <t>-61732689</t>
  </si>
  <si>
    <t>190</t>
  </si>
  <si>
    <t>7593321023</t>
  </si>
  <si>
    <t>Prvky RKS - Přepínač jader REMOTE</t>
  </si>
  <si>
    <t>-1708838186</t>
  </si>
  <si>
    <t>191</t>
  </si>
  <si>
    <t>7592600210</t>
  </si>
  <si>
    <t>Počítače, SW Klávesnice pro ovládání počítače, USB.</t>
  </si>
  <si>
    <t>-2004778657</t>
  </si>
  <si>
    <t>192</t>
  </si>
  <si>
    <t>7592600010</t>
  </si>
  <si>
    <t>Počítače, SW Trezor zadávacích počítačů I TZP pravý (HM0404219990231)</t>
  </si>
  <si>
    <t>-1255947496</t>
  </si>
  <si>
    <t>193</t>
  </si>
  <si>
    <t>7592600080</t>
  </si>
  <si>
    <t>Počítače, SW Systémový software aplikace, spojující funkci jednotného obslužného pracoviště (s bezpečným snímáním informací a povelováním) a diagnostického zařízení (umožňující záznam, přenos, archivaci a zobrazení získaných diagnostických dat).</t>
  </si>
  <si>
    <t>116343339</t>
  </si>
  <si>
    <t>P</t>
  </si>
  <si>
    <t>Poznámka k položce:_x000d_
Srovnatelný příklad : Remote 98</t>
  </si>
  <si>
    <t>194</t>
  </si>
  <si>
    <t>7596810540</t>
  </si>
  <si>
    <t xml:space="preserve">Telefonní zapojovače Malá sdělovací technika pro ČD Spárovaná dvojice bezúdržbových baterií 12V/17Ah pro zálohovaný zdroj  ALFA-ZZ24-RACK a BZR-24-U</t>
  </si>
  <si>
    <t>50857837</t>
  </si>
  <si>
    <t>195</t>
  </si>
  <si>
    <t>7593100820</t>
  </si>
  <si>
    <t>Měniče Zdrojelektron.EZ2 24/230/50sin 600VA (HM0404229990133)</t>
  </si>
  <si>
    <t>-265676560</t>
  </si>
  <si>
    <t>196</t>
  </si>
  <si>
    <t>7593100120</t>
  </si>
  <si>
    <t>Měniče Zdroj přestavníku BZP2-24V/1,4kVa (HM0404229990260)</t>
  </si>
  <si>
    <t>1348427064</t>
  </si>
  <si>
    <t>197</t>
  </si>
  <si>
    <t>7593320588</t>
  </si>
  <si>
    <t>Prvky TDI8s – Jednotka 8 bezpečných digitálních vstupů</t>
  </si>
  <si>
    <t>-299111813</t>
  </si>
  <si>
    <t>198</t>
  </si>
  <si>
    <t>7593320597</t>
  </si>
  <si>
    <t>Prvky TDO8s – Jednotka 8 bezpečných digitálních výstupů</t>
  </si>
  <si>
    <t>-739059268</t>
  </si>
  <si>
    <t>199</t>
  </si>
  <si>
    <t>7593320594</t>
  </si>
  <si>
    <t>Prvky TDO8 – Jednotka 8 digitálních výstupů</t>
  </si>
  <si>
    <t>367927331</t>
  </si>
  <si>
    <t>200</t>
  </si>
  <si>
    <t>7593320993</t>
  </si>
  <si>
    <t>Prvky RDN1H F - reléová deska návěstidel hlavních</t>
  </si>
  <si>
    <t>1084404838</t>
  </si>
  <si>
    <t>201</t>
  </si>
  <si>
    <t>7593320600</t>
  </si>
  <si>
    <t>Prvky Jednotka BPS4 F</t>
  </si>
  <si>
    <t>-1392219467</t>
  </si>
  <si>
    <t>202</t>
  </si>
  <si>
    <t>7593321005</t>
  </si>
  <si>
    <t>Prvky RDV1 F - reléová deska výměn</t>
  </si>
  <si>
    <t>-205921991</t>
  </si>
  <si>
    <t>203</t>
  </si>
  <si>
    <t>7593320747</t>
  </si>
  <si>
    <t>Prvky ESB2 F - elektronický střed baterie</t>
  </si>
  <si>
    <t>-200143248</t>
  </si>
  <si>
    <t>204</t>
  </si>
  <si>
    <t>7593320633</t>
  </si>
  <si>
    <t>Prvky Modul externí TM04 pro TAI8 300V</t>
  </si>
  <si>
    <t>-1078706996</t>
  </si>
  <si>
    <t>205</t>
  </si>
  <si>
    <t>7593320639</t>
  </si>
  <si>
    <t>Prvky Modul externí TM06 pro TAR31 3x400V do hvězdy</t>
  </si>
  <si>
    <t>1020647056</t>
  </si>
  <si>
    <t>206</t>
  </si>
  <si>
    <t>7593320645</t>
  </si>
  <si>
    <t>Prvky Modul externí TR10 pro TAR31 35V DC</t>
  </si>
  <si>
    <t>180048121</t>
  </si>
  <si>
    <t>373</t>
  </si>
  <si>
    <t>7593321521</t>
  </si>
  <si>
    <t>Prvky Translátor 600:600 (4kV)</t>
  </si>
  <si>
    <t>-1650915085</t>
  </si>
  <si>
    <t>208</t>
  </si>
  <si>
    <t>7593320576</t>
  </si>
  <si>
    <t>Prvky TBRP - Jednotka napáječe a opakovače sběrnice</t>
  </si>
  <si>
    <t>-105077606</t>
  </si>
  <si>
    <t>209</t>
  </si>
  <si>
    <t>7593320579</t>
  </si>
  <si>
    <t>Prvky TDCC – řídící jednotka sběrnice</t>
  </si>
  <si>
    <t>802765605</t>
  </si>
  <si>
    <t>210</t>
  </si>
  <si>
    <t>7593320582</t>
  </si>
  <si>
    <t>Prvky TDCD – Komunikační datová jednotka</t>
  </si>
  <si>
    <t>471633550</t>
  </si>
  <si>
    <t>211</t>
  </si>
  <si>
    <t>7593320585</t>
  </si>
  <si>
    <t>Prvky TDMD – Komunikační modemová jednotka</t>
  </si>
  <si>
    <t>-568001196</t>
  </si>
  <si>
    <t>212</t>
  </si>
  <si>
    <t>7593320606</t>
  </si>
  <si>
    <t>Prvky TAI8 – Jednotka 8 analogových napěťových vstupů</t>
  </si>
  <si>
    <t>874846175</t>
  </si>
  <si>
    <t>213</t>
  </si>
  <si>
    <t>7593320798</t>
  </si>
  <si>
    <t>Prvky MPS3D - jednotka napáječe a opakovače sběrnice</t>
  </si>
  <si>
    <t>2076686337</t>
  </si>
  <si>
    <t>214</t>
  </si>
  <si>
    <t>7593320828</t>
  </si>
  <si>
    <t>Prvky CDU3 - komunikační a diagnostická jednotka</t>
  </si>
  <si>
    <t>-1342062967</t>
  </si>
  <si>
    <t>215</t>
  </si>
  <si>
    <t>7593320813</t>
  </si>
  <si>
    <t>Prvky MVI3 – jednotka analogových napěťových vstupů</t>
  </si>
  <si>
    <t>-2074035858</t>
  </si>
  <si>
    <t>216</t>
  </si>
  <si>
    <t>7593320819</t>
  </si>
  <si>
    <t>Prvky MIS3 - jednotka hlídání izolačního stavu</t>
  </si>
  <si>
    <t>948696418</t>
  </si>
  <si>
    <t>217</t>
  </si>
  <si>
    <t>7593320822</t>
  </si>
  <si>
    <t>Prvky MIR3 – jednotka měření izolačních odporů</t>
  </si>
  <si>
    <t>-1628362634</t>
  </si>
  <si>
    <t>218</t>
  </si>
  <si>
    <t>7593320801</t>
  </si>
  <si>
    <t>Prvky MCI3 – jednotka 12 digitálních vstupů</t>
  </si>
  <si>
    <t>-537757955</t>
  </si>
  <si>
    <t>219</t>
  </si>
  <si>
    <t>7593320591</t>
  </si>
  <si>
    <t>Prvky TDI16 – Jednotka 16 digitálních vstupů</t>
  </si>
  <si>
    <t>-1676935136</t>
  </si>
  <si>
    <t>220</t>
  </si>
  <si>
    <t>7593320573</t>
  </si>
  <si>
    <t>Prvky Kazeta TEDIS21 v provedení 19"eurocard</t>
  </si>
  <si>
    <t>221913528</t>
  </si>
  <si>
    <t>221</t>
  </si>
  <si>
    <t>7593320153</t>
  </si>
  <si>
    <t>Prvky Rezistor regulační 2,2Ohm (CV719109006)</t>
  </si>
  <si>
    <t>238347669</t>
  </si>
  <si>
    <t>222</t>
  </si>
  <si>
    <t>7491200270</t>
  </si>
  <si>
    <t>Elektroinstalační materiál Elektroinstalační lišty a kabelové žlaby Lišta LH 60x40 vkládací bílá 3m</t>
  </si>
  <si>
    <t>1302448123</t>
  </si>
  <si>
    <t>223</t>
  </si>
  <si>
    <t>7494004150</t>
  </si>
  <si>
    <t>Modulární přístroje Přepěťové ochrany Svodiče přepětí typ 2, náhradní díl, Imax 20 kA, Uc AC 230 V, pouze výměnný modul, varistor, např. pro SVM-275-Z, SVM-275-ZS</t>
  </si>
  <si>
    <t>27061904</t>
  </si>
  <si>
    <t>224</t>
  </si>
  <si>
    <t>7593321455</t>
  </si>
  <si>
    <t>Prvky Rázová oddělovací tlumivka 16A</t>
  </si>
  <si>
    <t>1758389861</t>
  </si>
  <si>
    <t>225</t>
  </si>
  <si>
    <t>7593320216</t>
  </si>
  <si>
    <t xml:space="preserve">Prvky Tlačítko  (CV727295002)</t>
  </si>
  <si>
    <t>845966392</t>
  </si>
  <si>
    <t>226</t>
  </si>
  <si>
    <t>7593320417</t>
  </si>
  <si>
    <t xml:space="preserve">Prvky Jednotka časová CJS  (CV755139001)</t>
  </si>
  <si>
    <t>1252418826</t>
  </si>
  <si>
    <t>227</t>
  </si>
  <si>
    <t>7593320420</t>
  </si>
  <si>
    <t xml:space="preserve">Prvky Jednotka časová CJP  (CV755139002)</t>
  </si>
  <si>
    <t>181907251</t>
  </si>
  <si>
    <t>228</t>
  </si>
  <si>
    <t>7492500570</t>
  </si>
  <si>
    <t>Kabely, vodiče, šňůry Cu - nn Vodič jednožílový Cu, plastová izolace H05V-K 0,75 černý (CYA)</t>
  </si>
  <si>
    <t>1844084199</t>
  </si>
  <si>
    <t>229</t>
  </si>
  <si>
    <t>7492501760</t>
  </si>
  <si>
    <t xml:space="preserve">Kabely, vodiče, šňůry Cu - nn Kabel silový 2 a 3-žílový Cu, plastová izolace CYKY 3J1,5  (3Cx 1,5)</t>
  </si>
  <si>
    <t>-1974209056</t>
  </si>
  <si>
    <t>230</t>
  </si>
  <si>
    <t>7593100850</t>
  </si>
  <si>
    <t>Měniče Stejnosměrný měnič napětí SMN01.1 se zapojením IZKP+KDK (pozitivní signál PZS s výkonovými LED)</t>
  </si>
  <si>
    <t>-874520408</t>
  </si>
  <si>
    <t>231</t>
  </si>
  <si>
    <t>7593100880</t>
  </si>
  <si>
    <t>Měniče Elektronický měnič napětí EM 50/250 a EM 50/250.2</t>
  </si>
  <si>
    <t>881243250</t>
  </si>
  <si>
    <t>232</t>
  </si>
  <si>
    <t>7593100890</t>
  </si>
  <si>
    <t>Měniče Elektronický měnič napětí EM 50/750/3</t>
  </si>
  <si>
    <t>-779200328</t>
  </si>
  <si>
    <t>233</t>
  </si>
  <si>
    <t>7590120050</t>
  </si>
  <si>
    <t>Skříně Skříň kabelová pomocná SKP 76 8xSV-12 C (CV490449008)</t>
  </si>
  <si>
    <t>928029178</t>
  </si>
  <si>
    <t>234</t>
  </si>
  <si>
    <t>7590120120</t>
  </si>
  <si>
    <t xml:space="preserve">Skříně Základ betonový PSK  (HM0592111090000)</t>
  </si>
  <si>
    <t>669014375</t>
  </si>
  <si>
    <t>374</t>
  </si>
  <si>
    <t>7593321524</t>
  </si>
  <si>
    <t>Prvky Translátor 600:150 (4kV) (HM0382412990016)</t>
  </si>
  <si>
    <t>-931499885</t>
  </si>
  <si>
    <t>236</t>
  </si>
  <si>
    <t>7494009287</t>
  </si>
  <si>
    <t>Přístroje pro spínání a ovládání Stykače a nadproudová relé Stykače Velikost 12 Pomocné relé Finder 60.13.8.230.00.40</t>
  </si>
  <si>
    <t>-1225979144</t>
  </si>
  <si>
    <t>237</t>
  </si>
  <si>
    <t>7593320426</t>
  </si>
  <si>
    <t>Prvky Jednotka časová CJS (CV755139004)</t>
  </si>
  <si>
    <t>-1728858112</t>
  </si>
  <si>
    <t>238</t>
  </si>
  <si>
    <t>7593320429</t>
  </si>
  <si>
    <t>Prvky Jednotka časová CJP (CV755139005)</t>
  </si>
  <si>
    <t>1676407269</t>
  </si>
  <si>
    <t>239</t>
  </si>
  <si>
    <t>7593320414</t>
  </si>
  <si>
    <t>Prvky Deska propojovací DPN (CV755135004)</t>
  </si>
  <si>
    <t>-1054938410</t>
  </si>
  <si>
    <t>240</t>
  </si>
  <si>
    <t>7593330470</t>
  </si>
  <si>
    <t xml:space="preserve">Výměnné díly Filtr časové jednotky  (HM0404229990227)</t>
  </si>
  <si>
    <t>-820584671</t>
  </si>
  <si>
    <t>241</t>
  </si>
  <si>
    <t>7593310490</t>
  </si>
  <si>
    <t>Konstrukční díly Skříň plechová pro ZR47 horní (HM0383889990237)</t>
  </si>
  <si>
    <t>-1407859330</t>
  </si>
  <si>
    <t>242</t>
  </si>
  <si>
    <t>7590610030</t>
  </si>
  <si>
    <t>Indikační a kolejové desky a ovládací pulty Buňka světelná dvoužárov. červená clona (CV720459001)</t>
  </si>
  <si>
    <t>-561870165</t>
  </si>
  <si>
    <t>243</t>
  </si>
  <si>
    <t>7590610260</t>
  </si>
  <si>
    <t>Indikační a kolejové desky a ovládací pulty Tlačítko třípolohové vratné prosvětlovací (CV720799001)</t>
  </si>
  <si>
    <t>1226946760</t>
  </si>
  <si>
    <t>244</t>
  </si>
  <si>
    <t>7590610150</t>
  </si>
  <si>
    <t>Indikační a kolejové desky a ovládací pulty Řadič třípolohový 2x45 stupňů (CV720689001)</t>
  </si>
  <si>
    <t>-1681086873</t>
  </si>
  <si>
    <t>245</t>
  </si>
  <si>
    <t>7593310910</t>
  </si>
  <si>
    <t>Konstrukční díly Řada stojan. pro 2 stojany 19 polí inov. (HM0404215990312)</t>
  </si>
  <si>
    <t>-1617942968</t>
  </si>
  <si>
    <t>246</t>
  </si>
  <si>
    <t>7593330420</t>
  </si>
  <si>
    <t>Výměnné díly Hlídač napětí baterie HNB/24V (HM0404221990502)</t>
  </si>
  <si>
    <t>-1044332738</t>
  </si>
  <si>
    <t>247</t>
  </si>
  <si>
    <t>7492501750</t>
  </si>
  <si>
    <t>Kabely, vodiče, šňůry Cu - nn Kabel silový 2 a 3-žílový Cu, plastová izolace CYKY 3O2,5 (3Ax2,5)</t>
  </si>
  <si>
    <t>803780838</t>
  </si>
  <si>
    <t>248</t>
  </si>
  <si>
    <t>7593005012</t>
  </si>
  <si>
    <t>Montáž dobíječe, usměrňovače, napáječe nástěnného - včetně připojení vodičů elektrické sítě ss rozvodu a uzemnění, přezkoušení funkce</t>
  </si>
  <si>
    <t>-1332349469</t>
  </si>
  <si>
    <t>249</t>
  </si>
  <si>
    <t>7593105012</t>
  </si>
  <si>
    <t>Montáž měniče (zdroje) statického řady EZ1, EZ2 a BZS1-R96 - včetně připojení vodičů elektrické sítě ss rozvodu a uzemnění, přezkoušení funkce</t>
  </si>
  <si>
    <t>-1965895519</t>
  </si>
  <si>
    <t>250</t>
  </si>
  <si>
    <t>7593315085</t>
  </si>
  <si>
    <t>Montáž vnitřní části objektu OPD 2,5/3,6 - montáž a ukotvení stojanové řady; montáž podélného roštu šířky 200 mm nad stojanovou řadu, prodlouženého v celé délce objektu, svislého k rozváděči a vodorovného od ovládací desky bateriové skříně k bateriové skříni; zatažení, proměření izolačního stavu a jednostranné číslování zabezpečovacích kabelů, nátěr stojanové řady a kabelových roštů. Zhotovení a zapojení kabelových forem</t>
  </si>
  <si>
    <t>99753930</t>
  </si>
  <si>
    <t>251</t>
  </si>
  <si>
    <t>7593315100</t>
  </si>
  <si>
    <t>Montáž zabezpečovacího stojanu reléového - upevnění stojanu do stojanové řady, připojení ochranného uzemnění a informativní kontrola zapojení</t>
  </si>
  <si>
    <t>-1351884351</t>
  </si>
  <si>
    <t>252</t>
  </si>
  <si>
    <t>7593315104</t>
  </si>
  <si>
    <t>Montáž zabezpečovacího stojanu napájecího - upevnění stojanu do stojanové řady, připojení ochranného uzemnění a informativní kontrola zapojení</t>
  </si>
  <si>
    <t>955263273</t>
  </si>
  <si>
    <t>253</t>
  </si>
  <si>
    <t>7593315106</t>
  </si>
  <si>
    <t>Montáž zabezpečovacího stojanu s elektronickými prvky a panely - upevnění stojanu do stojanové řady, připojení ochranného uzemnění a informativní kontrola zapojení</t>
  </si>
  <si>
    <t>1443082828</t>
  </si>
  <si>
    <t>254</t>
  </si>
  <si>
    <t>7593315120</t>
  </si>
  <si>
    <t>Montáž stojanové řady pro 1 stojan - sestavení dodané konstrukce, vyměření místa a usazení stojanové řady, montáž ochranných plechů a roštu stojanové řady, ukotvení</t>
  </si>
  <si>
    <t>-1452698213</t>
  </si>
  <si>
    <t>255</t>
  </si>
  <si>
    <t>7593315124</t>
  </si>
  <si>
    <t>Montáž stojanové řady pro 3 stojany - sestavení dodané konstrukce, vyměření místa a usazení stojanové řady, montáž ochranných plechů a roštu stojanové řady, ukotvení</t>
  </si>
  <si>
    <t>1786098466</t>
  </si>
  <si>
    <t>7593315140</t>
  </si>
  <si>
    <t>Ukotvení stojanové řady do stěny jednou spojnicí</t>
  </si>
  <si>
    <t>1311994040</t>
  </si>
  <si>
    <t>257</t>
  </si>
  <si>
    <t>7593315190</t>
  </si>
  <si>
    <t>Montáž žlabu stojanové řady jednoduchého</t>
  </si>
  <si>
    <t>-866638744</t>
  </si>
  <si>
    <t>258</t>
  </si>
  <si>
    <t>7593315192</t>
  </si>
  <si>
    <t>Montáž žlabu stojanové řady pro přívod kabelu</t>
  </si>
  <si>
    <t>342646837</t>
  </si>
  <si>
    <t>259</t>
  </si>
  <si>
    <t>7593315200</t>
  </si>
  <si>
    <t>Montáž žlabu stojanové řady rozvodného</t>
  </si>
  <si>
    <t>1248233306</t>
  </si>
  <si>
    <t>260</t>
  </si>
  <si>
    <t>7593315210</t>
  </si>
  <si>
    <t>Montáž skříně 19" - usazení skříně na místě určení, zapojení</t>
  </si>
  <si>
    <t>1631013244</t>
  </si>
  <si>
    <t>261</t>
  </si>
  <si>
    <t>7593315320</t>
  </si>
  <si>
    <t>Montáž translátoru</t>
  </si>
  <si>
    <t>-2123932689</t>
  </si>
  <si>
    <t>262</t>
  </si>
  <si>
    <t>7593315330</t>
  </si>
  <si>
    <t>Montáž datové skříně rack</t>
  </si>
  <si>
    <t>-1968506305</t>
  </si>
  <si>
    <t>263</t>
  </si>
  <si>
    <t>7593315380</t>
  </si>
  <si>
    <t>Montáž panelu reléového</t>
  </si>
  <si>
    <t>-1639388663</t>
  </si>
  <si>
    <t>264</t>
  </si>
  <si>
    <t>7593315382</t>
  </si>
  <si>
    <t>Montáž panelu se svorkovnicemi</t>
  </si>
  <si>
    <t>-601921021</t>
  </si>
  <si>
    <t>265</t>
  </si>
  <si>
    <t>7593315384</t>
  </si>
  <si>
    <t>Montáž panelu pro ústřednu MEDIS</t>
  </si>
  <si>
    <t>-800703961</t>
  </si>
  <si>
    <t>266</t>
  </si>
  <si>
    <t>7593315386</t>
  </si>
  <si>
    <t>Montáž panelu pro stanici TEDIS</t>
  </si>
  <si>
    <t>-222510280</t>
  </si>
  <si>
    <t>267</t>
  </si>
  <si>
    <t>7593315390</t>
  </si>
  <si>
    <t>Montáž panelu (kazety, vany desek plošných spojů) plast do RACKU 19"</t>
  </si>
  <si>
    <t>916319148</t>
  </si>
  <si>
    <t>268</t>
  </si>
  <si>
    <t>7593315410</t>
  </si>
  <si>
    <t>Montáž propojovacího kabelu mezi deskami - včetně zapojení a označení</t>
  </si>
  <si>
    <t>994639355</t>
  </si>
  <si>
    <t>269</t>
  </si>
  <si>
    <t>7593315425</t>
  </si>
  <si>
    <t>Zhotovení jednoho zapojení při volné vazbě - naměření vodiče, zatažení a připojení</t>
  </si>
  <si>
    <t>1341092544</t>
  </si>
  <si>
    <t>270</t>
  </si>
  <si>
    <t>7593315435</t>
  </si>
  <si>
    <t>Montáž translátoru včetně bleskojistek</t>
  </si>
  <si>
    <t>1058164867</t>
  </si>
  <si>
    <t>271</t>
  </si>
  <si>
    <t>7593317010</t>
  </si>
  <si>
    <t>Zrušení jednoho zapojení při volné vazbě - odpojení vodiče a jeho vytažení</t>
  </si>
  <si>
    <t>737779134</t>
  </si>
  <si>
    <t>272</t>
  </si>
  <si>
    <t>7593325030</t>
  </si>
  <si>
    <t>Montáž zásuvné jednotky elektroniky</t>
  </si>
  <si>
    <t>-767719377</t>
  </si>
  <si>
    <t>273</t>
  </si>
  <si>
    <t>7593325080</t>
  </si>
  <si>
    <t>Montáž stavěcího odporu nebo kondenzátoru - včetně zapojení a označení</t>
  </si>
  <si>
    <t>1633826127</t>
  </si>
  <si>
    <t>274</t>
  </si>
  <si>
    <t>7593333990</t>
  </si>
  <si>
    <t>Hodinová zúčtovací sazba pro opravu elektronických prvků a zařízení</t>
  </si>
  <si>
    <t>178966162</t>
  </si>
  <si>
    <t>275</t>
  </si>
  <si>
    <t>7593335040</t>
  </si>
  <si>
    <t>Montáž malorozměrného relé</t>
  </si>
  <si>
    <t>-1722045188</t>
  </si>
  <si>
    <t>276</t>
  </si>
  <si>
    <t>7593335050</t>
  </si>
  <si>
    <t>Montáž zásuvky malorozměrového relé - včetně zapojení přívodů</t>
  </si>
  <si>
    <t>-1038089094</t>
  </si>
  <si>
    <t>277</t>
  </si>
  <si>
    <t>7593335110</t>
  </si>
  <si>
    <t>Montáž zdroje kmitavých signálů - včetně zapojení a označení</t>
  </si>
  <si>
    <t>-2001057837</t>
  </si>
  <si>
    <t>278</t>
  </si>
  <si>
    <t>7593335130</t>
  </si>
  <si>
    <t>Montáž hlídače izolačního stavu - včetně zapojení a označení</t>
  </si>
  <si>
    <t>346359755</t>
  </si>
  <si>
    <t>279</t>
  </si>
  <si>
    <t>7593335170</t>
  </si>
  <si>
    <t>Montáž universální časovací jednotky - včetně zapojení a označení</t>
  </si>
  <si>
    <t>-1317156107</t>
  </si>
  <si>
    <t>280</t>
  </si>
  <si>
    <t>7596415015</t>
  </si>
  <si>
    <t>Montáž ústředny EPS konvenční do 8 smyček - na určené místo, zapojení vodičů a linky, vedlejší signalizace, připojení sítě, akumulátorové baterie, uzemnění, akustické a světelné signalizace, zapojení vnitřních forem, seřízení a přezkoušení ústředny bez koncových zařízení, předání dokumentace a zaškolení obsluhy</t>
  </si>
  <si>
    <t>-651030791</t>
  </si>
  <si>
    <t>281</t>
  </si>
  <si>
    <t>7596615010</t>
  </si>
  <si>
    <t>Montáž přijímače DCF - úplná montáž na předem připravené úchytné body nebo na konstrukci, zapojení přívodů, přezkoušení funkce</t>
  </si>
  <si>
    <t>-1623159105</t>
  </si>
  <si>
    <t>282</t>
  </si>
  <si>
    <t>7596915075</t>
  </si>
  <si>
    <t>Montáž telefonního objektu TO-01 na domek - připevnění telefonního objektu na konstrukci, propojení kabelového závěru s přístrojem, dodání, osazení a zapojení suchého článku, nebo připojení na bateriový rozvod, oprava nátěru, vyzkoušení funkce. Bez provedení ochran proti vlivu trakce a před nebezpečným dotykovým napětím</t>
  </si>
  <si>
    <t>-568602055</t>
  </si>
  <si>
    <t>283</t>
  </si>
  <si>
    <t>7597115020</t>
  </si>
  <si>
    <t>Montáž ústředny konvenční do 8 smyček - na určené místo, zapojení a vyvážení poplachových a ochranných smyček, připojení sítě, akumulátorové baterie, vnější a dálkové signalizace a uzemnění, oživení, uvedení do provozu, provedení zkoušek, vystavení dokumentace a zaškolení obsluhy</t>
  </si>
  <si>
    <t>-1403053179</t>
  </si>
  <si>
    <t>284</t>
  </si>
  <si>
    <t>7597125035</t>
  </si>
  <si>
    <t>Montáž příšlušenství pro EZS oživení a nastavení systému EZS - včetně připojení, seřízení a přezkoušení funkce</t>
  </si>
  <si>
    <t>soubor</t>
  </si>
  <si>
    <t>-525179202</t>
  </si>
  <si>
    <t>285</t>
  </si>
  <si>
    <t>7597125040</t>
  </si>
  <si>
    <t>Montáž příšlušenství pro EZS naprogramování ústředny EZS - včetně připojení, seřízení a přezkoušení funkce</t>
  </si>
  <si>
    <t>-90783644</t>
  </si>
  <si>
    <t>286</t>
  </si>
  <si>
    <t>7597135010</t>
  </si>
  <si>
    <t>Montáž prvku pro EZS (čidlo, snímač, siréna)</t>
  </si>
  <si>
    <t>-61665698</t>
  </si>
  <si>
    <t>287</t>
  </si>
  <si>
    <t>-339877133</t>
  </si>
  <si>
    <t>288</t>
  </si>
  <si>
    <t>7598095070</t>
  </si>
  <si>
    <t>Přezkoušení a regulace elektromotorového přestavníku - přeměření napětí na svorkách přestavníku a přezkoušení třecí spojky, přezkoušení chodu výměny obou krajních poloh a se šuntováním výměnového obvodu, přezkoušení optických kontrol na řídícím pultě (JOP), přestavování výměny při stlačení pomocného tlačítka, vyzkoušení rozřezu výměny</t>
  </si>
  <si>
    <t>1424803435</t>
  </si>
  <si>
    <t>289</t>
  </si>
  <si>
    <t>7598095210</t>
  </si>
  <si>
    <t>Měření zabezpečovacího relé před uvedením do provozu - kontrola zapojení, provedení příslušných měření, přezkoušení funkce</t>
  </si>
  <si>
    <t>1088474283</t>
  </si>
  <si>
    <t>290</t>
  </si>
  <si>
    <t>7598095385</t>
  </si>
  <si>
    <t>Oživení a funkční zkoušení centrály DOZZ s JOP - aktivace a konfigurace systému podle příslušné dokumentace</t>
  </si>
  <si>
    <t>786696563</t>
  </si>
  <si>
    <t>004</t>
  </si>
  <si>
    <t>Počítače náprav</t>
  </si>
  <si>
    <t>291</t>
  </si>
  <si>
    <t>7594300308</t>
  </si>
  <si>
    <t>Počítače náprav Vnitřní prvky PN Frauscher Panel pro uchycení skříně 42TE do stojanu</t>
  </si>
  <si>
    <t>1608515004</t>
  </si>
  <si>
    <t>292</t>
  </si>
  <si>
    <t>7592090010</t>
  </si>
  <si>
    <t>Ostatní Servisní kufřík pro počítače náprav; obsah: 1/2“ hlavice 12hranná prodl. 17mm, 1/2" hlavice 19mm, 1/2“ hlavice zástrčná 8mm (d. 55mm), kleště radiové 160mm, klíč momentový NORBAR 8-50Nm, klíč očkoploochý 36mm DIN 3113</t>
  </si>
  <si>
    <t>2140160114</t>
  </si>
  <si>
    <t>293</t>
  </si>
  <si>
    <t>7592010102</t>
  </si>
  <si>
    <t>Kolové senzory a snímače počítačů náprav Snímač průjezdu kola RSR 180 (5 m kabel)</t>
  </si>
  <si>
    <t>-1719149654</t>
  </si>
  <si>
    <t>294</t>
  </si>
  <si>
    <t>7592010142</t>
  </si>
  <si>
    <t>Kolové senzory a snímače počítačů náprav Neoprénová ochr. hadice 4,8 m</t>
  </si>
  <si>
    <t>549604014</t>
  </si>
  <si>
    <t>295</t>
  </si>
  <si>
    <t>7592010152</t>
  </si>
  <si>
    <t>Kolové senzory a snímače počítačů náprav Montážní sada neoprénové ochr.hadice</t>
  </si>
  <si>
    <t>186494361</t>
  </si>
  <si>
    <t>296</t>
  </si>
  <si>
    <t>7592010166</t>
  </si>
  <si>
    <t>Kolové senzory a snímače počítačů náprav Upevňovací souprava SK140</t>
  </si>
  <si>
    <t>-985684411</t>
  </si>
  <si>
    <t>297</t>
  </si>
  <si>
    <t>7592010172</t>
  </si>
  <si>
    <t>Kolové senzory a snímače počítačů náprav Připevňovací čep BBK pro upevňovací soupravu SK140</t>
  </si>
  <si>
    <t>-255731191</t>
  </si>
  <si>
    <t>298</t>
  </si>
  <si>
    <t>7594300136</t>
  </si>
  <si>
    <t>Počítače náprav Vnitřní prvky PN ACS 2000 Sběrnicová jednotka ABP002-2 21TE GS02</t>
  </si>
  <si>
    <t>-1535179132</t>
  </si>
  <si>
    <t>299</t>
  </si>
  <si>
    <t>7594300084</t>
  </si>
  <si>
    <t>Počítače náprav Vnitřní prvky PN ACS 2000 Vyhodnocovací jednotka IMC003 GS03</t>
  </si>
  <si>
    <t>-193128276</t>
  </si>
  <si>
    <t>300</t>
  </si>
  <si>
    <t>7594300108</t>
  </si>
  <si>
    <t>Počítače náprav Vnitřní prvky PN ACS 2000 Jednotka jištění SIC006 GS01</t>
  </si>
  <si>
    <t>-695957317</t>
  </si>
  <si>
    <t>301</t>
  </si>
  <si>
    <t>7594300018</t>
  </si>
  <si>
    <t>Počítače náprav Vnitřní prvky PN AZF Přepěťová ochrana vyhodnocovací jednotky BSI002 (BSI003, BSI004)</t>
  </si>
  <si>
    <t>-625455800</t>
  </si>
  <si>
    <t>302</t>
  </si>
  <si>
    <t>7594300078</t>
  </si>
  <si>
    <t>Počítače náprav Vnitřní prvky PN ACS 2000 Čítačová jednotka ACB119 GS04</t>
  </si>
  <si>
    <t>1592050973</t>
  </si>
  <si>
    <t>303</t>
  </si>
  <si>
    <t>7594300102</t>
  </si>
  <si>
    <t>Počítače náprav Vnitřní prvky PN ACS 2000 Montážní skříňka BGT05 šíře 42TE</t>
  </si>
  <si>
    <t>1296662883</t>
  </si>
  <si>
    <t>304</t>
  </si>
  <si>
    <t>7594300296</t>
  </si>
  <si>
    <t>Počítače náprav Vnitřní prvky PN Frauscher RJ45 interface pro 1 směrový výstup</t>
  </si>
  <si>
    <t>-584560960</t>
  </si>
  <si>
    <t>305</t>
  </si>
  <si>
    <t>7594300651</t>
  </si>
  <si>
    <t>Počítače náprav Vnitřní prvky PN ACS2000 Propojovací kabel VIDEK, žlutý, délka 0,5 m</t>
  </si>
  <si>
    <t>-1095305419</t>
  </si>
  <si>
    <t>306</t>
  </si>
  <si>
    <t>7594300641</t>
  </si>
  <si>
    <t>Počítače náprav Vnitřní prvky PN ACS2000 Propojovací kabel VIDEK, červený, délka 0,5 m</t>
  </si>
  <si>
    <t>-1981883162</t>
  </si>
  <si>
    <t>307</t>
  </si>
  <si>
    <t>7590140080</t>
  </si>
  <si>
    <t>Závěry Závěr kab. univerzální UPM 24 (CV736119001)</t>
  </si>
  <si>
    <t>1272418831</t>
  </si>
  <si>
    <t>308</t>
  </si>
  <si>
    <t>721901459</t>
  </si>
  <si>
    <t>309</t>
  </si>
  <si>
    <t>7491600200</t>
  </si>
  <si>
    <t>Uzemnění Vnější Pásek pozink. FeZn 30x4</t>
  </si>
  <si>
    <t>kg</t>
  </si>
  <si>
    <t>-329845991</t>
  </si>
  <si>
    <t>310</t>
  </si>
  <si>
    <t>7499151030</t>
  </si>
  <si>
    <t>Dokončovací práce zkušební provoz - včetně prokázání technických a kvalitativních parametrů zařízení</t>
  </si>
  <si>
    <t>-1482568217</t>
  </si>
  <si>
    <t>311</t>
  </si>
  <si>
    <t>7592005050</t>
  </si>
  <si>
    <t>Montáž počítacího bodu (senzoru) RSR 180 - uložení a připevnění na určené místo, seřízení polohy, přezkoušení</t>
  </si>
  <si>
    <t>-634500810</t>
  </si>
  <si>
    <t>312</t>
  </si>
  <si>
    <t>7594305010</t>
  </si>
  <si>
    <t>Montáž součástí počítače náprav vyhodnocovací části</t>
  </si>
  <si>
    <t>-391467014</t>
  </si>
  <si>
    <t>313</t>
  </si>
  <si>
    <t>7594305015</t>
  </si>
  <si>
    <t>Montáž součástí počítače náprav neoprénové ochranné hadice se soupravou pro upevnění k pražci</t>
  </si>
  <si>
    <t>1086591016</t>
  </si>
  <si>
    <t>314</t>
  </si>
  <si>
    <t>7594305020</t>
  </si>
  <si>
    <t>Montáž součástí počítače náprav bleskojistkové svorkovnice</t>
  </si>
  <si>
    <t>-879754157</t>
  </si>
  <si>
    <t>315</t>
  </si>
  <si>
    <t>7594305025</t>
  </si>
  <si>
    <t>Montáž součástí počítače náprav přepěťové ochrany napájení</t>
  </si>
  <si>
    <t>1854713190</t>
  </si>
  <si>
    <t>316</t>
  </si>
  <si>
    <t>7594305035</t>
  </si>
  <si>
    <t>Montáž součástí počítače náprav kabelového závěru KSL-FP pro RSR</t>
  </si>
  <si>
    <t>152581187</t>
  </si>
  <si>
    <t>317</t>
  </si>
  <si>
    <t>7594305055</t>
  </si>
  <si>
    <t>Montáž součástí počítače náprav bloku pro počítače náprav</t>
  </si>
  <si>
    <t>-338354776</t>
  </si>
  <si>
    <t>318</t>
  </si>
  <si>
    <t>7594305065</t>
  </si>
  <si>
    <t>Montáž součástí počítače náprav skříně pro bloky šíře 42TE BGT 02</t>
  </si>
  <si>
    <t>1026912191</t>
  </si>
  <si>
    <t>319</t>
  </si>
  <si>
    <t>7594305100</t>
  </si>
  <si>
    <t>Montáž součástí počítače náprav desky filtru</t>
  </si>
  <si>
    <t>627982363</t>
  </si>
  <si>
    <t>320</t>
  </si>
  <si>
    <t>7598095005</t>
  </si>
  <si>
    <t>Změření zemního odporu</t>
  </si>
  <si>
    <t>1649732230</t>
  </si>
  <si>
    <t>321</t>
  </si>
  <si>
    <t>7598095065</t>
  </si>
  <si>
    <t>Přezkoušení a regulace napájecího obvodu za 1 napájecí sběrnici - kontrola zapojení, regulace a přezkoušení sběrnice</t>
  </si>
  <si>
    <t>722702717</t>
  </si>
  <si>
    <t>322</t>
  </si>
  <si>
    <t>7598095085</t>
  </si>
  <si>
    <t>Přezkoušení a regulace senzoru počítacího bodu - kontrola (nastavení) mechanických parametrů polohy, regulace napájení, kalibrace, kontrola funkce a započítávání, kontrola indikace</t>
  </si>
  <si>
    <t>-45069124</t>
  </si>
  <si>
    <t>323</t>
  </si>
  <si>
    <t>7598095090</t>
  </si>
  <si>
    <t>Přezkoušení a regulace počítače náprav včetně vyhotovení protokolu za 1 úsek - provedení příslušných měření, nastavení zařízení, přezkoušení funkce a vyhotovení protokolu</t>
  </si>
  <si>
    <t>-772641886</t>
  </si>
  <si>
    <t>006</t>
  </si>
  <si>
    <t>Demontáže</t>
  </si>
  <si>
    <t>324</t>
  </si>
  <si>
    <t>7590417020</t>
  </si>
  <si>
    <t>Demontáž hradlové skříně stavědla do 6 polí - včetně odpojení zařízení od kabelových rozvodů</t>
  </si>
  <si>
    <t>1726670048</t>
  </si>
  <si>
    <t>325</t>
  </si>
  <si>
    <t>7590417080</t>
  </si>
  <si>
    <t>Demontáž stavědlového přístroje 29 pravítek</t>
  </si>
  <si>
    <t>pole</t>
  </si>
  <si>
    <t>2056019167</t>
  </si>
  <si>
    <t>326</t>
  </si>
  <si>
    <t>7590417120</t>
  </si>
  <si>
    <t>Demontáž kolejového číselníku 6 polí</t>
  </si>
  <si>
    <t>31564808</t>
  </si>
  <si>
    <t>327</t>
  </si>
  <si>
    <t>7590617030</t>
  </si>
  <si>
    <t>Demontáž kolejové desky - včetně odpojení kabelů</t>
  </si>
  <si>
    <t>758846515</t>
  </si>
  <si>
    <t>328</t>
  </si>
  <si>
    <t>7591117010</t>
  </si>
  <si>
    <t>Demontáž mechanického přestavníku na straně stojanu</t>
  </si>
  <si>
    <t>1427773950</t>
  </si>
  <si>
    <t>329</t>
  </si>
  <si>
    <t>7591307120</t>
  </si>
  <si>
    <t>Demontáž zámku elektromagnetického venkovního</t>
  </si>
  <si>
    <t>-846292461</t>
  </si>
  <si>
    <t>330</t>
  </si>
  <si>
    <t>7592907020</t>
  </si>
  <si>
    <t>Demontáž bloku baterie niklokadmiové kapacity do 200 Ah</t>
  </si>
  <si>
    <t>1567991760</t>
  </si>
  <si>
    <t>331</t>
  </si>
  <si>
    <t>7591307130</t>
  </si>
  <si>
    <t>Demontáž zámku elektromagnetického venkovního elektromagnetického vnitřního</t>
  </si>
  <si>
    <t>1357267305</t>
  </si>
  <si>
    <t>332</t>
  </si>
  <si>
    <t>7593007012</t>
  </si>
  <si>
    <t>Demontáž dobíječe, usměrňovače, napáječe nástěnného</t>
  </si>
  <si>
    <t>533753329</t>
  </si>
  <si>
    <t>333</t>
  </si>
  <si>
    <t>7593407030</t>
  </si>
  <si>
    <t>Demontáž nosiče kladek z pod stavědla do 3 m</t>
  </si>
  <si>
    <t>117661251</t>
  </si>
  <si>
    <t>334</t>
  </si>
  <si>
    <t>7593407050</t>
  </si>
  <si>
    <t>Demontáž kladky jednoduché ze sloupku</t>
  </si>
  <si>
    <t>1827237655</t>
  </si>
  <si>
    <t>335</t>
  </si>
  <si>
    <t>7593407060</t>
  </si>
  <si>
    <t>Demontáž kladky dvojité ze sloupku</t>
  </si>
  <si>
    <t>874944364</t>
  </si>
  <si>
    <t>336</t>
  </si>
  <si>
    <t>7593407072</t>
  </si>
  <si>
    <t>Demontáž kladky ze žlabu obsazeného</t>
  </si>
  <si>
    <t>-1733406472</t>
  </si>
  <si>
    <t>337</t>
  </si>
  <si>
    <t>7593407102</t>
  </si>
  <si>
    <t>Demontáž kladky výstupní pod stavědlem dvoudílné</t>
  </si>
  <si>
    <t>-1161129472</t>
  </si>
  <si>
    <t>338</t>
  </si>
  <si>
    <t>7593407130</t>
  </si>
  <si>
    <t>Demontáž drátovodu dvojitého ze žlabu</t>
  </si>
  <si>
    <t>-1611789005</t>
  </si>
  <si>
    <t>339</t>
  </si>
  <si>
    <t>7593407140</t>
  </si>
  <si>
    <t>Demontáž drátovodu dvojitého ze sloupků</t>
  </si>
  <si>
    <t>186265352</t>
  </si>
  <si>
    <t>340</t>
  </si>
  <si>
    <t>7593407220</t>
  </si>
  <si>
    <t>Demontáž žlabu ocelového s poklopem 40 x 30 x 100</t>
  </si>
  <si>
    <t>509292713</t>
  </si>
  <si>
    <t>341</t>
  </si>
  <si>
    <t>7593407282</t>
  </si>
  <si>
    <t>Demontáž žlabu betonového složeného T III - K</t>
  </si>
  <si>
    <t>718083949</t>
  </si>
  <si>
    <t>007</t>
  </si>
  <si>
    <t>Přípojka NN</t>
  </si>
  <si>
    <t>342</t>
  </si>
  <si>
    <t>7491553014</t>
  </si>
  <si>
    <t>Montáž kabelových ucpávek vodě odolných, pro vnitřní průměr otvoru přes 105 do 185 mm - včetně příslušenství (utěsňovací spony apod.), vyhotovení a dodání atestu</t>
  </si>
  <si>
    <t>262144</t>
  </si>
  <si>
    <t>2143274100</t>
  </si>
  <si>
    <t>343</t>
  </si>
  <si>
    <t>7491510120</t>
  </si>
  <si>
    <t>Protipožární a kabelové ucpávky Kabelové ucpávky Vodovzdorná</t>
  </si>
  <si>
    <t>1127223945</t>
  </si>
  <si>
    <t>344</t>
  </si>
  <si>
    <t>679255182</t>
  </si>
  <si>
    <t>345</t>
  </si>
  <si>
    <t>7492501960</t>
  </si>
  <si>
    <t>Kabely, vodiče, šňůry Cu - nn Kabel silový 4 a 5-žílový Cu, plastová izolace CYKY 4O1,5 (4Dx1,5)</t>
  </si>
  <si>
    <t>-870860327</t>
  </si>
  <si>
    <t>346</t>
  </si>
  <si>
    <t>-304034474</t>
  </si>
  <si>
    <t>347</t>
  </si>
  <si>
    <t>7492501870</t>
  </si>
  <si>
    <t>Kabely, vodiče, šňůry Cu - nn Kabel silový 4 a 5-žílový Cu, plastová izolace CYKY 4J10 (4Bx10)</t>
  </si>
  <si>
    <t>1727680772</t>
  </si>
  <si>
    <t>348</t>
  </si>
  <si>
    <t>7492600260</t>
  </si>
  <si>
    <t>Kabely, vodiče, šňůry Al - nn Kabel silový 4 a 5-žílový, plastová izolace 1-AYKY 4x150</t>
  </si>
  <si>
    <t>2035731706</t>
  </si>
  <si>
    <t>349</t>
  </si>
  <si>
    <t>1392347650</t>
  </si>
  <si>
    <t>350</t>
  </si>
  <si>
    <t>-1689954591</t>
  </si>
  <si>
    <t>351</t>
  </si>
  <si>
    <t>-1476142743</t>
  </si>
  <si>
    <t>352</t>
  </si>
  <si>
    <t>7492752018</t>
  </si>
  <si>
    <t>Montáž ukončení kabelů nn kabelovou spojkou 3/4/5 - žílové kabely s plastovou izolací do 240 mm2 - včetně odizolování pláště a izolace žil kabelu, včetně ukončení žil a stínění (oko)</t>
  </si>
  <si>
    <t>-1457262296</t>
  </si>
  <si>
    <t>353</t>
  </si>
  <si>
    <t>7494003386</t>
  </si>
  <si>
    <t>Modulární přístroje Jističe do 80 A; 10 kA 3-pólové In 16 A, Ue AC 230/400 V / DC 216 V, charakteristika B, 3pól, Icn 10 kA</t>
  </si>
  <si>
    <t>968017993</t>
  </si>
  <si>
    <t>354</t>
  </si>
  <si>
    <t>7492756040</t>
  </si>
  <si>
    <t>Pomocné práce pro montáž kabelů zatažení kabelů do chráničky do 4 kg/m</t>
  </si>
  <si>
    <t>-730460248</t>
  </si>
  <si>
    <t>355</t>
  </si>
  <si>
    <t>7493601030</t>
  </si>
  <si>
    <t>Kabelové a zásuvkové skříně, elektroměrové rozvaděče Prázdné skříně a pilíře Sokly a základy pro plastové pilíře, základ soklu venkovní min. IP44, šíře 560mm, výška 600mm, hloubka 230mm</t>
  </si>
  <si>
    <t>1733521523</t>
  </si>
  <si>
    <t>356</t>
  </si>
  <si>
    <t>7493601050</t>
  </si>
  <si>
    <t>Kabelové a zásuvkové skříně, elektroměrové rozvaděče Prázdné skříně a pilíře pro upevnění na sokl a základ pro plastové pilíře, venkovní min. IP 44, šíře 420mm, výška 600mm, hloubka do 240mm</t>
  </si>
  <si>
    <t>-1596955448</t>
  </si>
  <si>
    <t>357</t>
  </si>
  <si>
    <t>7494153015</t>
  </si>
  <si>
    <t>Montáž prázdných plastových kabelových skříní min. IP 44, výšky do 800 mm, hloubky do 320 mm kompaktní pilíř š 660-1 060 mm - včetně elektrovýzbroje</t>
  </si>
  <si>
    <t>898078951</t>
  </si>
  <si>
    <t>358</t>
  </si>
  <si>
    <t>7494351030</t>
  </si>
  <si>
    <t>Montáž jističů (do 10 kA) třípólových do 20 A</t>
  </si>
  <si>
    <t>-692761910</t>
  </si>
  <si>
    <t>359</t>
  </si>
  <si>
    <t>7494351080</t>
  </si>
  <si>
    <t>Montáž jističů (do 10 kA) přídavných zařízení k instalačním jističům do 125 A pomocného spínače (1x zap., 1x vyp. kontakt)</t>
  </si>
  <si>
    <t>-2075254733</t>
  </si>
  <si>
    <t>360</t>
  </si>
  <si>
    <t>7494351085</t>
  </si>
  <si>
    <t>Montáž jističů (do 10 kA) přídavných zařízení k instalačním jističům do 125 A napěťové spouště</t>
  </si>
  <si>
    <t>1045526557</t>
  </si>
  <si>
    <t>361</t>
  </si>
  <si>
    <t>7494003654</t>
  </si>
  <si>
    <t>530064872</t>
  </si>
  <si>
    <t>362</t>
  </si>
  <si>
    <t>7494003690</t>
  </si>
  <si>
    <t>Modulární přístroje Jističe Příslušenství Ue DC 24 V, např. pro LTE, LTN, LVN</t>
  </si>
  <si>
    <t>-1210570813</t>
  </si>
  <si>
    <t>363</t>
  </si>
  <si>
    <t>7494751010</t>
  </si>
  <si>
    <t>Montáž svodičů přepětí pro sítě nn - typ 1 (třída B) pro třífázové sítě - do rozvaděče nebo skříně</t>
  </si>
  <si>
    <t>957076918</t>
  </si>
  <si>
    <t>364</t>
  </si>
  <si>
    <t>7494004084</t>
  </si>
  <si>
    <t>Modulární přístroje Přepěťové ochrany Svodiče bleskových proudů typ 1, Iimp 25 kA, Uc AC 350 V, výměnné moduly, se signalizací, jiskřiště, 3+N-pól</t>
  </si>
  <si>
    <t>1132617302</t>
  </si>
  <si>
    <t>365</t>
  </si>
  <si>
    <t>7494756010</t>
  </si>
  <si>
    <t>Montáž svornic řadových nn včetně upevnění a štítku pro Cu/Al vodiče do 2,5 mm2 - do rozvaděče nebo skříně</t>
  </si>
  <si>
    <t>-506650007</t>
  </si>
  <si>
    <t>366</t>
  </si>
  <si>
    <t>7494756014</t>
  </si>
  <si>
    <t>Montáž svornic řadových nn včetně upevnění a štítku pro Cu/Al vodiče do 6 mm2 - do rozvaděče nebo skříně</t>
  </si>
  <si>
    <t>1197839234</t>
  </si>
  <si>
    <t>367</t>
  </si>
  <si>
    <t>7494756032</t>
  </si>
  <si>
    <t>Montáž svornic silové nn včetně upevnění a štítku pro Cu/Al vodiče 10 - 185 mm2 - do rozvaděče nebo skříně</t>
  </si>
  <si>
    <t>-2041220612</t>
  </si>
  <si>
    <t>368</t>
  </si>
  <si>
    <t>7498150520</t>
  </si>
  <si>
    <t>Vyhotovení výchozí revizní zprávy pro opravné práce pro objem investičních nákladů přes 500 000 do 1 000 000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</si>
  <si>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1238247782</t>
  </si>
  <si>
    <t>369</t>
  </si>
  <si>
    <t>7494010366</t>
  </si>
  <si>
    <t xml:space="preserve">Přístroje pro spínání a ovládání Svornice a pomocný materiál Svornice Svorka RSA  2,5 A řadová bílá</t>
  </si>
  <si>
    <t>1926925559</t>
  </si>
  <si>
    <t>370</t>
  </si>
  <si>
    <t>7494010394</t>
  </si>
  <si>
    <t xml:space="preserve">Přístroje pro spínání a ovládání Svornice a pomocný materiál Svornice Svorka RSA  6 A řadová</t>
  </si>
  <si>
    <t>623377588</t>
  </si>
  <si>
    <t>371</t>
  </si>
  <si>
    <t>7494010504</t>
  </si>
  <si>
    <t>Přístroje pro spínání a ovládání Svornice a pomocný materiál Svornice Svorka OTL 150/1x2 šedá</t>
  </si>
  <si>
    <t>1726447582</t>
  </si>
  <si>
    <t>372</t>
  </si>
  <si>
    <t>-438283800</t>
  </si>
  <si>
    <t>HSV</t>
  </si>
  <si>
    <t>03 - zkoušky, revize a VRN</t>
  </si>
  <si>
    <t>03.1 - zkoušky a revize</t>
  </si>
  <si>
    <t>7598095035</t>
  </si>
  <si>
    <t>Usazení a demontáž zkušebního kolejového reliéfu 1 díl - usazení a připevnění zkušebního reliéfu, úprava zadní části pro připevnění kabelu, demontáž zkušebního kolejového reliéfu po vyzkoušení zabezpečovacího zařízení</t>
  </si>
  <si>
    <t>1825846691</t>
  </si>
  <si>
    <t>7598095040</t>
  </si>
  <si>
    <t>Zapojení zkušebního kolejového reliéfu pro jedno návěstidlo - položení a zapojení provizorních kabelů na svorky zkušebního reliéfu a reléových stojanů a vyzkoušení, odpojení kabelů po vyzkoušení zařízení</t>
  </si>
  <si>
    <t>1974083391</t>
  </si>
  <si>
    <t>7598095045</t>
  </si>
  <si>
    <t>Zapojení zkušebního kolejového reliéfu pro jeden přestavník - položení a zapojení provizorních kabelů na svorky zkušebního reliéfu a reléových stojanů a vyzkoušení, odpojení kabelů po vyzkoušení zařízení</t>
  </si>
  <si>
    <t>426392919</t>
  </si>
  <si>
    <t>7598095050</t>
  </si>
  <si>
    <t>Zapojení zkušebního kolejového reliéfu pro kolejové obvody, kódování 1 KO - položení a zapojení provizorních kabelů na svorky zkušebního reliéfu a reléových stojanů a vyzkoušení, odpojení kabelů po vyzkoušení zařízení</t>
  </si>
  <si>
    <t>-1824653312</t>
  </si>
  <si>
    <t>7598095055</t>
  </si>
  <si>
    <t>Zapojení zkušebního kolejového reliéfu pro přejezd, obvody souhlasu, pomocné stavědlo - položení a zapojení provizorních kabelů na svorky zkušebního reliéfu a reléových stojanů a vyzkoušení, odpojení kabelů po vyzkoušení zařízení</t>
  </si>
  <si>
    <t>-1210876500</t>
  </si>
  <si>
    <t>7598095075</t>
  </si>
  <si>
    <t>Přezkoušení a regulace proudokruhu světelných návěstidel - nastavení hlavice, přezkoušení správné činností relé a přezkoušení všech správných návěstních znaků, přeměření a vyregulovánl napětí na žárovkách, provizorní zaclonění žárovek a jeho odstranění</t>
  </si>
  <si>
    <t>1966018769</t>
  </si>
  <si>
    <t>7598095125</t>
  </si>
  <si>
    <t>Přezkoušení a regulace diagnostiky - kontrola zapojení včetně příslušného zkoušení hodnot zařízení</t>
  </si>
  <si>
    <t>1021917689</t>
  </si>
  <si>
    <t>7598095155</t>
  </si>
  <si>
    <t>Regulovaní a aktivování automatického přejezdového zařízení bez závor - regulování proudokruhů výstražníku, závorových břeven, regulování chodu břeven, směrovaní výstražníku, kontrola napájecích zdrojů a relé, přezkoušení činnosti zařízení a kontrolní skříňky (indikací a ovládání)</t>
  </si>
  <si>
    <t>1933336080</t>
  </si>
  <si>
    <t>7598095170</t>
  </si>
  <si>
    <t>Přezkoušení a regulace obvodů souhlasu - kontrola zapojení, provedení příslušných měření, nastavení parametrů, přezkoušení funkce</t>
  </si>
  <si>
    <t>453268595</t>
  </si>
  <si>
    <t>7598095175</t>
  </si>
  <si>
    <t>Přezkoušení a regulace obvodů hlídače izolačního stavu - kontrola zapojení, provedení příslušných měření, nastavení parametrů, přezkoušení funkce</t>
  </si>
  <si>
    <t>1815758749</t>
  </si>
  <si>
    <t>7598095185</t>
  </si>
  <si>
    <t>Přezkoušení vlakových cest (vlakových i posunových) za 1 vlakovou cestu - postavení vlakových cest a přezkoušení návěstních znaků návěstidel po přeložení řadiče, přezkoušení změny návěstního pojmu z povolovacího na zakazující po odpadnutí kotvy kolejového relé, přezkoušení nouzového vybavení vlakové cesty, přezkoušení návěstních znaků při zapojení automatického traťového zabezpečovacího zařízení, přezkoušení odjezdových vlakových cest s použitím výlukového klíče pri současné činnosti odjezdových návěstidel</t>
  </si>
  <si>
    <t>-1482616203</t>
  </si>
  <si>
    <t>7598095205</t>
  </si>
  <si>
    <t>Prověření funkčnosti a regulace relé výměnových ovládacích - kontrola zapojení, provedení příslušných měření, přezkoušení funkce</t>
  </si>
  <si>
    <t>151168358</t>
  </si>
  <si>
    <t>7598095215</t>
  </si>
  <si>
    <t>Přezkoušení závěru výměn pojížděných a odvratných - za jednu výměnovou jednotku - kontrola zapojení, provedení příslušných měření, přezkoušení funkce</t>
  </si>
  <si>
    <t>154925728</t>
  </si>
  <si>
    <t>7598095220</t>
  </si>
  <si>
    <t>Přezkoušení závěru jízdních cest za 1 závěrný úsek - kontrola zapojení, provedení příslušných měření, přezkoušení funkce</t>
  </si>
  <si>
    <t>1818032880</t>
  </si>
  <si>
    <t>7598095225</t>
  </si>
  <si>
    <t>Kapacitní zkouška baterie staniční (bez ohledu na počet článků)</t>
  </si>
  <si>
    <t>-450979640</t>
  </si>
  <si>
    <t>7598095390</t>
  </si>
  <si>
    <t>Příprava ke komplexním zkouškám za 1 jízdní cestu do 30 výhybek - oživení, seřízení a nastavení zařízení s ohledem na postup jeho uvádění do provozu</t>
  </si>
  <si>
    <t>-681463206</t>
  </si>
  <si>
    <t>7598095430</t>
  </si>
  <si>
    <t>Příprava ke komplexním zkouškám statických měničů za 1 napájecí systém - oživení, seřízení a nastavení zařízení s ohledem na postup jeho uvádění do provozu</t>
  </si>
  <si>
    <t>-121224392</t>
  </si>
  <si>
    <t>7598095445</t>
  </si>
  <si>
    <t>Příprava ke komplexním zkouškám automatických přejezdových zabezpečovacích zařízení bez závor jednokolejné - oživení, seřízení a nastavení zařízení s ohledem na postup jeho uvádění do provozu</t>
  </si>
  <si>
    <t>-432753485</t>
  </si>
  <si>
    <t>7598095435</t>
  </si>
  <si>
    <t>Příprava ke komplexním zkouškám automatických přejezdových zabezpečovacích zařízení se závorami jednokolejné - oživení, seřízení a nastavení zařízení s ohledem na postup jeho uvádění do provozu</t>
  </si>
  <si>
    <t>-823207916</t>
  </si>
  <si>
    <t>7598095460</t>
  </si>
  <si>
    <t>Komplexní zkouška za 1 jízdní cestu do 30 výhybek - vyzkoušení zařízení podle projektové dokumentace, provedení funkčních zkoušek zařízení dle předpisu SŽDC T200, včetně zkoušek vzájemných vazeb jednotlivých zařízení, provedení dalších specifických zkoušek stanovených např. Drážním úřadem, uvedených v souhlasu s provozem nezavedeného zařízení, v souhlasu s ověřovacím provozem či vyplývajících ze smluvních ustanovení mezi odběratelem a zhotovitelem</t>
  </si>
  <si>
    <t>-1516841232</t>
  </si>
  <si>
    <t>7598095500</t>
  </si>
  <si>
    <t>Komplexní zkouška statických měničů za 1 napájecí systém - vyzkoušení zařízení podle projektové dokumentace, provedení funkčních zkoušek zařízení dle předpisu SŽDC T200, včetně zkoušek vzájemných vazeb jednotlivých zařízení, provedení dalších specifických zkoušek stanovených např. Drážním úřadem, uvedených v souhlasu s provozem nezavedeného zařízení, v souhlasu s ověřovacím provozem či vyplývajících ze smluvních ustanovení mezi odběratelem a zhotovitelem</t>
  </si>
  <si>
    <t>482563134</t>
  </si>
  <si>
    <t>7598095515</t>
  </si>
  <si>
    <t>Komplexní zkouška automatických přejezdových zabezpečovacích zařízení bez závor jednokolejné - vyzkoušení zařízení podle projektové dokumentace, provedení funkčních zkoušek zařízení dle předpisu SŽDC T200, včetně zkoušek vzájemných vazeb jednotlivých zařízení, provedení dalších specifických zkoušek stanovených např. Drážním úřadem, uvedených v souhlasu s provozem nezavedeného zařízení, v souhlasu s ověřovacím provozem či vyplývajících ze smluvních ustanovení mezi odběratelem a zhotovitelem</t>
  </si>
  <si>
    <t>856638471</t>
  </si>
  <si>
    <t>7598095505</t>
  </si>
  <si>
    <t>Komplexní zkouška automatických přejezdových zabezpečovacích zařízení se závorami jednokolejné - vyzkoušení zařízení podle projektové dokumentace, provedení funkčních zkoušek zařízení dle předpisu SŽDC T200, včetně zkoušek vzájemných vazeb jednotlivých zařízení, provedení dalších specifických zkoušek stanovených např. Drážním úřadem, uvedených v souhlasu s provozem nezavedeného zařízení, v souhlasu s ověřovacím provozem či vyplývajících ze smluvních ustanovení mezi odběratelem a zhotovitelem</t>
  </si>
  <si>
    <t>237711282</t>
  </si>
  <si>
    <t>7598095546</t>
  </si>
  <si>
    <t>Vyhotovení protokolu UTZ pro SZZ reléové a elektronické do 10 výhybkových jednotek - vykonání prohlídky a zkoušky včetně vyhotovení protokolu podle vyhl. 100/1995 Sb., Výhybkovou jednotkou (VJ) je jednoduchá výhybka bez rozlišení počtu přestavníků, spojka jsou 2 VJ, křižovatková výhybka 2 VJ, křižovatková s PHS 4 VJ, výkolejka s motorem 1 VJ.</t>
  </si>
  <si>
    <t>-438140312</t>
  </si>
  <si>
    <t>7598095550</t>
  </si>
  <si>
    <t>Vyhotovení protokolu UTZ pro PZZ bez závor jedna kolej - vykonání prohlídky a zkoušky včetně vyhotovení protokolu podle vyhl. 100/1995 Sb.</t>
  </si>
  <si>
    <t>1320676766</t>
  </si>
  <si>
    <t>7598095560</t>
  </si>
  <si>
    <t>Vyhotovení protokolu UTZ pro PZZ se závorou jedna kolej - vykonání prohlídky a zkoušky včetně vyhotovení protokolu podle vyhl. 100/1995 Sb.</t>
  </si>
  <si>
    <t>1422257920</t>
  </si>
  <si>
    <t>7598095627</t>
  </si>
  <si>
    <t>Vyhotovení revizní správy SZZ elektronické do 30 přestavníků - vykonání prohlídky a  zkoušky pro napájení elektrického zařízení včetně vyhotovení revizní zprávy podle vyhl. 100/1995 Sb. a norem ČSN</t>
  </si>
  <si>
    <t>1585422050</t>
  </si>
  <si>
    <t>7598095635</t>
  </si>
  <si>
    <t>Vyhotovení revizní správy PZZ - vykonání prohlídky a  zkoušky pro napájení elektrického zařízení včetně vyhotovení revizní zprávy podle vyhl. 100/1995 Sb. a norem ČSN</t>
  </si>
  <si>
    <t>-2137968251</t>
  </si>
  <si>
    <t>03.2 - VRN technologická část</t>
  </si>
  <si>
    <t>-1272530084</t>
  </si>
  <si>
    <t>535310177</t>
  </si>
  <si>
    <t>1039997769</t>
  </si>
  <si>
    <t>03.3 - VRN stavební část</t>
  </si>
  <si>
    <t>365938138</t>
  </si>
  <si>
    <t>-3814683</t>
  </si>
  <si>
    <t>013244000</t>
  </si>
  <si>
    <t>Dokumentace pro provádění stavby</t>
  </si>
  <si>
    <t>1443138961</t>
  </si>
  <si>
    <t>013254000</t>
  </si>
  <si>
    <t>Dokumentace skutečného provedení stavby</t>
  </si>
  <si>
    <t>-1813445400</t>
  </si>
  <si>
    <t>1851033509</t>
  </si>
  <si>
    <t>1243006493</t>
  </si>
  <si>
    <t>-26749529</t>
  </si>
  <si>
    <t>-2090783989</t>
  </si>
  <si>
    <t>1913917770</t>
  </si>
  <si>
    <t>-1871501924</t>
  </si>
  <si>
    <t>-2034245424</t>
  </si>
  <si>
    <t>-357423362</t>
  </si>
  <si>
    <t>-1355770201</t>
  </si>
  <si>
    <t>-1468680170</t>
  </si>
  <si>
    <t>04 - N E O C E Ň O V A T - dodávky z centrálních smluv SŽDC</t>
  </si>
  <si>
    <t>7591010010</t>
  </si>
  <si>
    <t>Přestavník elektromotorický EP 621.1/P (CV200219001)</t>
  </si>
  <si>
    <t>1775015130</t>
  </si>
  <si>
    <t>7591010020</t>
  </si>
  <si>
    <t>Přestavník elektromotorický EP 621.2/L (CV200219002)</t>
  </si>
  <si>
    <t>1141620777</t>
  </si>
  <si>
    <t>7591010180</t>
  </si>
  <si>
    <t>Přestavník elektromotorický EP 681.2/L (CV200819002)</t>
  </si>
  <si>
    <t>524937975</t>
  </si>
  <si>
    <t>7590920040</t>
  </si>
  <si>
    <t xml:space="preserve">Spojnice výkolejková krátká  (CV040705004)</t>
  </si>
  <si>
    <t>1822319254</t>
  </si>
  <si>
    <t>7590920200</t>
  </si>
  <si>
    <t xml:space="preserve">Spojnice přestavník.S II  (CV701629001)</t>
  </si>
  <si>
    <t>-86978098</t>
  </si>
  <si>
    <t>7590920220</t>
  </si>
  <si>
    <t xml:space="preserve">Spojnice přestavník.S IV  (CV701649001)</t>
  </si>
  <si>
    <t>-1948915053</t>
  </si>
  <si>
    <t>7590920160</t>
  </si>
  <si>
    <t xml:space="preserve">Tyč kontrolní KJ II  (CV701529001)</t>
  </si>
  <si>
    <t>1816694222</t>
  </si>
  <si>
    <t>7590920180</t>
  </si>
  <si>
    <t xml:space="preserve">Tyč kontrolní KJ IV  (CV701549001)</t>
  </si>
  <si>
    <t>-379045432</t>
  </si>
  <si>
    <t>7590920150</t>
  </si>
  <si>
    <t xml:space="preserve">Tyč kontrolní KJ I  (CV701519001)</t>
  </si>
  <si>
    <t>1703976788</t>
  </si>
  <si>
    <t>7590920170</t>
  </si>
  <si>
    <t xml:space="preserve">Tyč kontrolní KJ III  (CV701539001)</t>
  </si>
  <si>
    <t>992220979</t>
  </si>
  <si>
    <t>7591080780</t>
  </si>
  <si>
    <t>Souprava připevňovací kloubová elmot.přestav. (CV030839002)</t>
  </si>
  <si>
    <t>989081312</t>
  </si>
  <si>
    <t>7590710020</t>
  </si>
  <si>
    <t>Návěstidlo stožár. 2 sv. typ:2004 (CV012525004)</t>
  </si>
  <si>
    <t>786789746</t>
  </si>
  <si>
    <t>7590710060</t>
  </si>
  <si>
    <t>Návěstidlo stožár. 3 sv. typ:2016 (CV012525012)</t>
  </si>
  <si>
    <t>-1718533206</t>
  </si>
  <si>
    <t>7590710100</t>
  </si>
  <si>
    <t>Návěstidlo stožár. 4 sv. typ:2029 (CV012525020)</t>
  </si>
  <si>
    <t>254668219</t>
  </si>
  <si>
    <t>7590710155</t>
  </si>
  <si>
    <t>Návěstidlo stožár. 5 sv. typ:2043 (CV012525031)</t>
  </si>
  <si>
    <t>1808515728</t>
  </si>
  <si>
    <t>7590710290</t>
  </si>
  <si>
    <t>Návěstidlo trpasl. 2 sv. typ:3603 (CV012525062)</t>
  </si>
  <si>
    <t>319449338</t>
  </si>
  <si>
    <t>7590720100</t>
  </si>
  <si>
    <t>Folie samolepící pro dveře návěstní svít. (CV012370010)</t>
  </si>
  <si>
    <t>1959902952</t>
  </si>
  <si>
    <t>7590720090</t>
  </si>
  <si>
    <t>Folie samolepící pro stín. návěst.svítil. (CV012370008)</t>
  </si>
  <si>
    <t>-1650427243</t>
  </si>
  <si>
    <t>7592830010</t>
  </si>
  <si>
    <t>Stojan závory s pohonem- P1V (CV708409001)</t>
  </si>
  <si>
    <t>326719454</t>
  </si>
  <si>
    <t>Poznámka k položce:_x000d_
NEOCEŇUJTE</t>
  </si>
  <si>
    <t>7592830120</t>
  </si>
  <si>
    <t>Břevno závory s unašečem 6,5m (CV708405002)</t>
  </si>
  <si>
    <t>54141523</t>
  </si>
  <si>
    <t>7592830160</t>
  </si>
  <si>
    <t>Břevno závory s unašečem 4,25m (CV708405006)</t>
  </si>
  <si>
    <t>-206864845</t>
  </si>
  <si>
    <t>7592830150</t>
  </si>
  <si>
    <t>Břevno závory s unašečem 5m (CV708405005)</t>
  </si>
  <si>
    <t>225486393</t>
  </si>
  <si>
    <t>7592830200</t>
  </si>
  <si>
    <t xml:space="preserve">Křídla s protizávaž.velkým  (CV708405007)</t>
  </si>
  <si>
    <t>-101286524</t>
  </si>
  <si>
    <t>7592830210</t>
  </si>
  <si>
    <t xml:space="preserve">Křídla s protizávaž.malým  (CV708405008)</t>
  </si>
  <si>
    <t>357883928</t>
  </si>
  <si>
    <t>7592810030</t>
  </si>
  <si>
    <t xml:space="preserve">Výstražník V3  (CV708289004)</t>
  </si>
  <si>
    <t>-673305273</t>
  </si>
  <si>
    <t>7592820030</t>
  </si>
  <si>
    <t xml:space="preserve">Stožár výstražníku SVV  (CV708275022)</t>
  </si>
  <si>
    <t>1351710314</t>
  </si>
  <si>
    <t>7590720570</t>
  </si>
  <si>
    <t>Trafo ST 3 R1 (HM0374215010000)</t>
  </si>
  <si>
    <t>1676185821</t>
  </si>
  <si>
    <t>7590720535</t>
  </si>
  <si>
    <t>Žárovka SIG 1220UE 12V 20W BA 20D (HM0347260100000)</t>
  </si>
  <si>
    <t>61441543</t>
  </si>
  <si>
    <t>7590720515</t>
  </si>
  <si>
    <t>Žárovka SIG 1820 12V 20/20W, dvouvláknová (HM0347260050001)</t>
  </si>
  <si>
    <t>-1878219690</t>
  </si>
  <si>
    <t>7590720425</t>
  </si>
  <si>
    <t>Základ svět.náv. T I Z 51x71x135cm (HM0592110090000)</t>
  </si>
  <si>
    <t>1765498954</t>
  </si>
  <si>
    <t>7590720435</t>
  </si>
  <si>
    <t>Základ svět.náv. TIIIZ 53x73x170cm (HM0592110140000)</t>
  </si>
  <si>
    <t>-1103044807</t>
  </si>
  <si>
    <t>7590720680</t>
  </si>
  <si>
    <t>Součásti světelných návěstidel Kabel CMSM-X 2x1,5 (HM0341447041011)</t>
  </si>
  <si>
    <t>-973552256</t>
  </si>
  <si>
    <t>7490720685</t>
  </si>
  <si>
    <t>Součásti světelných návěstidel Kabel CMSM-X 12x1,5 (HM0341447540004)</t>
  </si>
  <si>
    <t>1383907710</t>
  </si>
  <si>
    <t>7590720684</t>
  </si>
  <si>
    <t>Součásti světelných návěstidel Kabel CMSM-X 7x1,5 (HM0341447440004)</t>
  </si>
  <si>
    <t>132581751</t>
  </si>
  <si>
    <t>7590720480</t>
  </si>
  <si>
    <t>Základ trpasl.návěstidla ZTN (HM0321859999904)</t>
  </si>
  <si>
    <t>1914118565</t>
  </si>
  <si>
    <t>7590720200</t>
  </si>
  <si>
    <t>Pás označovací velký - plast bílá - červená (CV012449006)</t>
  </si>
  <si>
    <t>-653676695</t>
  </si>
  <si>
    <t>7590720210</t>
  </si>
  <si>
    <t>Pás označovací velký - plast červená - bílá - červená (CV012449008)</t>
  </si>
  <si>
    <t>-882294229</t>
  </si>
  <si>
    <t>7592701090</t>
  </si>
  <si>
    <t>Návěst Stanoviště sam.před vč.nosiče</t>
  </si>
  <si>
    <t>-1672209673</t>
  </si>
  <si>
    <t>7592701100</t>
  </si>
  <si>
    <t>Návěst Vlak se blíží sam.p 1šikmý pruh</t>
  </si>
  <si>
    <t>1089064916</t>
  </si>
  <si>
    <t>7592701105</t>
  </si>
  <si>
    <t>Návěst Vlak se blíží sam.p 2šikmé pruhy</t>
  </si>
  <si>
    <t>904484568</t>
  </si>
  <si>
    <t>7592701110</t>
  </si>
  <si>
    <t>Návěst Vlak se blíží sam.p 3šikmé pruhy</t>
  </si>
  <si>
    <t>-2041255295</t>
  </si>
  <si>
    <t>7592701260</t>
  </si>
  <si>
    <t>Návěst Vlak se blíží k hl.náv. 1 trojúhelník 1600x400 - štít</t>
  </si>
  <si>
    <t>-1626795776</t>
  </si>
  <si>
    <t>7592701265</t>
  </si>
  <si>
    <t>Návěst Vlak se blíží k hl.náv. 2 trojúhelníky 1600x400 - štít</t>
  </si>
  <si>
    <t>-1350031374</t>
  </si>
  <si>
    <t>7592701270</t>
  </si>
  <si>
    <t>Návěst Vlak se blíží k hl.náv. 3 trojúhelníky 1600x400 - štít</t>
  </si>
  <si>
    <t>-726110270</t>
  </si>
  <si>
    <t>7590720253</t>
  </si>
  <si>
    <t>Součásti světelných návěstidel Souprava držáku náv.štítků (1-2)plastová (CV012589008)</t>
  </si>
  <si>
    <t>1470400358</t>
  </si>
  <si>
    <t>7590720255</t>
  </si>
  <si>
    <t>Souprava držáku náv.štítků (3-4)plastová (CV012589009)</t>
  </si>
  <si>
    <t>1932953982</t>
  </si>
  <si>
    <t>7590720275</t>
  </si>
  <si>
    <t>Souprava držáku náv.štítků trp. náv.(3-4) plast. (CV012589013)</t>
  </si>
  <si>
    <t>-11225807</t>
  </si>
  <si>
    <t>7590720270</t>
  </si>
  <si>
    <t>Souprava držáku náv.štítků trp. náv.(1-2) plast. (CV012589012)</t>
  </si>
  <si>
    <t>-1359098711</t>
  </si>
  <si>
    <t>7592701325</t>
  </si>
  <si>
    <t>Sloupek žár.zink pr.51mm 3m</t>
  </si>
  <si>
    <t>1572583180</t>
  </si>
  <si>
    <t>B - Část DOK</t>
  </si>
  <si>
    <t>01.1 - DOK v úseku Olovnice - Zvoleněves - Podlešín - technologická část</t>
  </si>
  <si>
    <t>01 - DOK v úseku Olovnice - Zvoleňeves - Podlešín</t>
  </si>
  <si>
    <t>DOK v úseku Olovnice - Zvoleňeves - Podlešín</t>
  </si>
  <si>
    <t>7593501125</t>
  </si>
  <si>
    <t>Trasy kabelového vedení Chráničky optického kabelu HDPE 6040 průměr 40/33 mm</t>
  </si>
  <si>
    <t>2096671834</t>
  </si>
  <si>
    <t>7593505202</t>
  </si>
  <si>
    <t>Uložení HDPE trubky pro optický kabel do výkopu bez zřízení lože a bez krytí</t>
  </si>
  <si>
    <t>-1569636953</t>
  </si>
  <si>
    <t>7598035190</t>
  </si>
  <si>
    <t>Kontrola průchodnosti trubky pro optický kabel</t>
  </si>
  <si>
    <t>356613961</t>
  </si>
  <si>
    <t>7598035170</t>
  </si>
  <si>
    <t>Kontrola tlakutěsnosti HDPE trubky v úseku do 2 000 m</t>
  </si>
  <si>
    <t>442712594</t>
  </si>
  <si>
    <t>7593505220</t>
  </si>
  <si>
    <t>Montáž spojky Plasson na HDPE trubce rovné nebo redukční</t>
  </si>
  <si>
    <t>-415294342</t>
  </si>
  <si>
    <t>7593501195</t>
  </si>
  <si>
    <t>Trasy kabelového vedení Spojky šroubovací pro chráničky optického kabelu HDPE 5050 průměr 40 mm</t>
  </si>
  <si>
    <t>-1036730642</t>
  </si>
  <si>
    <t>7593505250</t>
  </si>
  <si>
    <t>Montáž plastové komory na spojkování optického kabelu</t>
  </si>
  <si>
    <t>1240655641</t>
  </si>
  <si>
    <t>7593501800</t>
  </si>
  <si>
    <t>Trasy kabelového vedení Lokátory a markery Ball Marker 1401-XR, oranžový telekomunikace</t>
  </si>
  <si>
    <t>-1406416769</t>
  </si>
  <si>
    <t>-1499907299</t>
  </si>
  <si>
    <t>7593501495</t>
  </si>
  <si>
    <t>Trasy kabelového vedení Kabelové komory ROMOLD KS 100.60/115 (víko jen plast + 3950Kč)</t>
  </si>
  <si>
    <t>-1431446794</t>
  </si>
  <si>
    <t>7590560054</t>
  </si>
  <si>
    <t>Optické kabely Optické kabely střední konstrukce pro záfuk, přifuk do HDPE chráničky 24 vl. 2x12 vl./trubička, HDPE plášť 8,1 mm (6 el.)</t>
  </si>
  <si>
    <t>-121728939</t>
  </si>
  <si>
    <t>7590560409</t>
  </si>
  <si>
    <t>Optické kabely Spojky a příslušenství pro optické sítě Hrncová spojka, uspořádání vláken: UCNCP 9-28 S standardní, pro max 432 svárů</t>
  </si>
  <si>
    <t>708268069</t>
  </si>
  <si>
    <t>7590565098</t>
  </si>
  <si>
    <t>Montáž spojky optického kabelu s 48 vlákny - práce spojené s montáží specifikované kabelizace specifikovaným způsobem</t>
  </si>
  <si>
    <t>1236742846</t>
  </si>
  <si>
    <t>7590565094</t>
  </si>
  <si>
    <t>Montáž spojky optického kabelu s 24 vlákny - práce spojené s montáží specifikované kabelizace specifikovaným způsobem</t>
  </si>
  <si>
    <t>-2130778761</t>
  </si>
  <si>
    <t>7593505292</t>
  </si>
  <si>
    <t>Zafukování optického kabelu HDPE</t>
  </si>
  <si>
    <t>-1410374679</t>
  </si>
  <si>
    <t>7590565014</t>
  </si>
  <si>
    <t>Spojování a ukončení kabelů optických v optickém rozvaděči pro 24 vláken - práce spojené s montáží specifikované kabelizace specifikovaným způsobem</t>
  </si>
  <si>
    <t>-458020439</t>
  </si>
  <si>
    <t>7493500075</t>
  </si>
  <si>
    <t>Dálkové ovládání úsekových odpojovačů ( DOÚO ) Ovladače Rozváděč optického oddělení ROO</t>
  </si>
  <si>
    <t>1382433035</t>
  </si>
  <si>
    <t>7593315065</t>
  </si>
  <si>
    <t>Montáž optického rozvaděče</t>
  </si>
  <si>
    <t>-2127586819</t>
  </si>
  <si>
    <t>7590560519</t>
  </si>
  <si>
    <t>Optické kabely Spojky a příslušenství pro optické sítě Ostatní Rezerva optického kabelu do 500mm</t>
  </si>
  <si>
    <t>-508304792</t>
  </si>
  <si>
    <t>7590565060</t>
  </si>
  <si>
    <t>Montáž konstrukce rezervy optického kabelu</t>
  </si>
  <si>
    <t>637869116</t>
  </si>
  <si>
    <t>7593310625</t>
  </si>
  <si>
    <t>Konstrukční díly RACK 19" 27U 600x600 na kolečkách, kovový, prosklené dveře, ventilační jednotka horní, rozvodný panel 230V s přepěťovou ochranou a 5 zásuvkami</t>
  </si>
  <si>
    <t>1782145644</t>
  </si>
  <si>
    <t>1093644660</t>
  </si>
  <si>
    <t>1910569672</t>
  </si>
  <si>
    <t>7590525178</t>
  </si>
  <si>
    <t>Montáž kabelu úložného volně uloženého s jádrem 0,8 mm TCEKE do 50 XN - příprava kabelového bubnu a přistavení na místo pokládky, přeměření izolačního stavu kabelu, odvinutí a uložení kabelu do kabelového Iůžka nebo do žlabu a protažení překážkami, odřezání kabelu, uzavření konců kabelu a přemístění kabelového bubnu</t>
  </si>
  <si>
    <t>443164094</t>
  </si>
  <si>
    <t>7590541439</t>
  </si>
  <si>
    <t>Slaboproudé rozvody, kabely pro přívod a vnitřní instalaci Spojky metalických kabelů a příslušenství Teplem smrštitelná zesílená spojka pro netlakované kabely XAGA 500-43/8-300/EY</t>
  </si>
  <si>
    <t>1616722491</t>
  </si>
  <si>
    <t>7590555064</t>
  </si>
  <si>
    <t>Montáž formy pro kabel TCEKE, TCEKES do délky 0,5 m 50 XN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</si>
  <si>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-1168583350</t>
  </si>
  <si>
    <t>7598035015</t>
  </si>
  <si>
    <t>Měření útlumu optického kabelu na skládce, kabelu se 24 vlákny</t>
  </si>
  <si>
    <t>351931422</t>
  </si>
  <si>
    <t>7598035060</t>
  </si>
  <si>
    <t>Měření útlumu optického kabelu po položení nebo zavěšení, kabelu se 24 vlákny</t>
  </si>
  <si>
    <t>1754343134</t>
  </si>
  <si>
    <t>7598035125</t>
  </si>
  <si>
    <t>Měření PM obousměrné pro dvě vlnové délky</t>
  </si>
  <si>
    <t>vlákno</t>
  </si>
  <si>
    <t>124197307</t>
  </si>
  <si>
    <t>7598035160</t>
  </si>
  <si>
    <t>Oživení systému</t>
  </si>
  <si>
    <t>1810437946</t>
  </si>
  <si>
    <t>01.2 - DOK v úseku Olovnice - Zvoleněves - Podlešín - stavební část</t>
  </si>
  <si>
    <t>133551101</t>
  </si>
  <si>
    <t>Hloubení nezapažených šachet strojně v hornině třídy těžitelnosti III skupiny 6 do 20 m3</t>
  </si>
  <si>
    <t>1850452455</t>
  </si>
  <si>
    <t xml:space="preserve">Poznámka k souboru cen:_x000d_
1. Ceny jsou určeny pro šachty hloubky do 12 m. Šachty větších hloubek se oceňují individuálně._x000d_
2. V cenách jsou započteny i náklady na:_x000d_
a) svislé přemístění výkopku,_x000d_
b) urovnání dna do předepsaného profilu a spádu._x000d_
c) přehození výkopku na přilehlém terénu na vzdálenost do 3 m od hrany šachty nebo naložení na dopravní prostředek._x000d_
</t>
  </si>
  <si>
    <t>174101101</t>
  </si>
  <si>
    <t>Zásyp sypaninou z jakékoliv horniny s uložením výkopku ve vrstvách se zhutněním jam, šachet, rýh nebo kolem objektů v těchto vykopávkách</t>
  </si>
  <si>
    <t>334749324</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</si>
  <si>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</si>
  <si>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120001101</t>
  </si>
  <si>
    <t>Příplatek k cenám vykopávek za ztížení vykopávky v blízkosti inženýrských sítí nebo výbušnin v horninách jakékoliv třídy</t>
  </si>
  <si>
    <t>254492483</t>
  </si>
  <si>
    <t xml:space="preserve">Poznámka k souboru cen:_x000d_
1. Cena je určena pro:_x000d_
a) podzemní vedení procházející odkopávkou nebo prokopávkou, korytem vodoteče, melioračním kanálem nebo uložené ve stěně výkopu při jakékoliv hloubce vedení pod původním terénem nebo jeho výšce nade dnem výkopu a jakémkoliv jeho směru ke stranám výkopu;_x000d_
b) výbušniny nezaložené dodavatelem._x000d_
2. Cenu lze použít i tehdy, narazí-li se na vedení nebo výbušninu až při vykopávce, a to pro objem výkopu, který je projektantem nebo investorem označen, v němž by toto nebo jiné nepředvídané vedení nebo výbušnina mohlo být uloženo. Toto ustanovení neplatí pro objem tř. 6 a 7._x000d_
3. Cenu nelze použít pro ztížení vykopávky v blízkosti podzemních vedení nebo výbušnin, u nichž je projektem zakázáno použít při vykopávce kovové nástroje nebo nářadí. Tyto práce se ocení individuálně._x000d_
4. Množství ztížení vykopávky v blízkosti:_x000d_
a) podzemního vedení, jehož půdorysná a výšková plocha:_x000d_
- je v projektu uvedena, určí se jako objem myšleného hranolu, jehož průřezem je obdélník, jehož horní vodorovná a obě svislé strany jsou ve vzdálenosti 0,5 m a dolní vodorovná strana je ve vzdálenosti 1 m od přilehlého vnějšího líce vedení, příp. jeho obalu a délka se rovná osové délce vedení ve výkopišti nebo délce vedení ve stěně výkopu. Vymezí-li projekt prostor, v němž je nutno při vykopávce postupovat opatrně větší, platí cena pro celý objem výkopku v tomto prostoru. Od takto zjištěného množství se odečítá objem vedení i s příp. se vyskytujícím obalem._x000d_
- není v projektu uvedena, avšak která podle projektu nebo podle sdělení investora jsou pravděpodobně ve výkopišti uložena, se rovná objemu výkopu, který je projektem nebo investorem takto označen._x000d_
b) výbušniny určí vždy projektant nebo investor, ať je v projektu uvedeno či neuvedeno._x000d_
5. Je-li vedení položeno ve výkopišti tak, že se vykopávka v celém výše popsaném objemu nevykopává, např. blízko stěn nebo dna výkopu, oceňuje se ztížení vykopávky jen pro tu část objemu, v níž se vykopávka provádí._x000d_
6. Jsou-li ve výkopišti dvě vedení položena tak blízko sebe, že se výše uvedené objemy pro obě vedení pronikají, určí se množství ztížení vykopávky tak, aby se pronik započetl jen jednou._x000d_
7. Objem ztížení vykopávky se od celkového objemu výkopu neodečítá._x000d_
8. Dočasné zajištění různých podzemních vedení ve výkopišti se oceňuje cenami souboru cen 119 00-14 Dočasné zajištění podzemního potrubí nebo vedení ve výkopišti._x000d_
9. Množství jednotek ztížení vykopávky v blízkosti výbušnin nezaložených dodavatelem se určí přiměřeně podle poznámek č. 2 a 4._x000d_
</t>
  </si>
  <si>
    <t>2000564942</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</si>
</sst>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6">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10"/>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b/>
      <sz val="10"/>
      <color rgb="FF003366"/>
      <name val="Arial CE"/>
    </font>
    <font>
      <sz val="18"/>
      <color theme="10"/>
      <name val="Wingdings 2"/>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5" fillId="0" borderId="0" applyNumberFormat="0" applyFill="0" applyBorder="0" applyAlignment="0" applyProtection="0"/>
  </cellStyleXfs>
  <cellXfs count="26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0" fillId="0" borderId="0" xfId="0" applyFont="1" applyAlignment="1" applyProtection="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3"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3"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4" fillId="0" borderId="5" xfId="0" applyFont="1" applyBorder="1" applyAlignment="1" applyProtection="1">
      <alignment horizontal="left" vertical="center"/>
    </xf>
    <xf numFmtId="0" fontId="0" fillId="0" borderId="5" xfId="0" applyFont="1" applyBorder="1" applyAlignment="1" applyProtection="1">
      <alignment vertical="center"/>
    </xf>
    <xf numFmtId="4" fontId="14"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5" fillId="0" borderId="0" xfId="0" applyNumberFormat="1" applyFont="1" applyAlignment="1" applyProtection="1">
      <alignment vertical="center"/>
    </xf>
    <xf numFmtId="0" fontId="1" fillId="0" borderId="3" xfId="0" applyFont="1" applyBorder="1" applyAlignment="1">
      <alignment vertical="center"/>
    </xf>
    <xf numFmtId="0" fontId="15"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4"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6" fillId="0" borderId="11" xfId="0" applyFont="1" applyBorder="1" applyAlignment="1">
      <alignment horizontal="center" vertical="center"/>
    </xf>
    <xf numFmtId="0" fontId="16"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7" fillId="0" borderId="14" xfId="0" applyFont="1" applyBorder="1" applyAlignment="1">
      <alignment horizontal="left" vertical="center"/>
    </xf>
    <xf numFmtId="0" fontId="17"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7" fillId="0" borderId="14" xfId="0" applyFont="1" applyBorder="1" applyAlignment="1" applyProtection="1">
      <alignment horizontal="left" vertical="center"/>
    </xf>
    <xf numFmtId="0" fontId="17"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18" fillId="4" borderId="6" xfId="0" applyFont="1" applyFill="1" applyBorder="1" applyAlignment="1" applyProtection="1">
      <alignment horizontal="center" vertical="center"/>
    </xf>
    <xf numFmtId="0" fontId="18"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18" fillId="4" borderId="7" xfId="0" applyFont="1" applyFill="1" applyBorder="1" applyAlignment="1" applyProtection="1">
      <alignment horizontal="center" vertical="center"/>
    </xf>
    <xf numFmtId="0" fontId="18" fillId="4" borderId="7" xfId="0" applyFont="1" applyFill="1" applyBorder="1" applyAlignment="1" applyProtection="1">
      <alignment horizontal="right" vertical="center"/>
    </xf>
    <xf numFmtId="0" fontId="18" fillId="4" borderId="8" xfId="0" applyFont="1" applyFill="1" applyBorder="1" applyAlignment="1" applyProtection="1">
      <alignment horizontal="center" vertical="center"/>
    </xf>
    <xf numFmtId="0" fontId="19" fillId="0" borderId="16" xfId="0" applyFont="1" applyBorder="1" applyAlignment="1" applyProtection="1">
      <alignment horizontal="center" vertical="center" wrapText="1"/>
    </xf>
    <xf numFmtId="0" fontId="19" fillId="0" borderId="17" xfId="0" applyFont="1" applyBorder="1" applyAlignment="1" applyProtection="1">
      <alignment horizontal="center" vertical="center" wrapText="1"/>
    </xf>
    <xf numFmtId="0" fontId="19"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0" fillId="0" borderId="0" xfId="0" applyFont="1" applyAlignment="1" applyProtection="1">
      <alignment horizontal="left" vertical="center"/>
    </xf>
    <xf numFmtId="0" fontId="20" fillId="0" borderId="0" xfId="0" applyFont="1" applyAlignment="1" applyProtection="1">
      <alignment vertical="center"/>
    </xf>
    <xf numFmtId="4" fontId="20" fillId="0" borderId="0" xfId="0" applyNumberFormat="1" applyFont="1" applyAlignment="1" applyProtection="1">
      <alignment horizontal="right" vertical="center"/>
    </xf>
    <xf numFmtId="4" fontId="20"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6" fillId="0" borderId="14" xfId="0" applyNumberFormat="1" applyFont="1" applyBorder="1" applyAlignment="1" applyProtection="1">
      <alignment vertical="center"/>
    </xf>
    <xf numFmtId="4" fontId="16" fillId="0" borderId="0" xfId="0" applyNumberFormat="1" applyFont="1" applyBorder="1" applyAlignment="1" applyProtection="1">
      <alignment vertical="center"/>
    </xf>
    <xf numFmtId="166" fontId="16" fillId="0" borderId="0" xfId="0" applyNumberFormat="1" applyFont="1" applyBorder="1" applyAlignment="1" applyProtection="1">
      <alignment vertical="center"/>
    </xf>
    <xf numFmtId="4" fontId="16" fillId="0" borderId="15" xfId="0" applyNumberFormat="1" applyFont="1" applyBorder="1" applyAlignment="1" applyProtection="1">
      <alignment vertical="center"/>
    </xf>
    <xf numFmtId="0" fontId="4" fillId="0" borderId="0" xfId="0" applyFont="1" applyAlignment="1">
      <alignment horizontal="left" vertical="center"/>
    </xf>
    <xf numFmtId="0" fontId="21" fillId="0" borderId="0" xfId="0" applyFont="1" applyAlignment="1">
      <alignment horizontal="left" vertical="center"/>
    </xf>
    <xf numFmtId="0" fontId="5" fillId="0" borderId="3" xfId="0" applyFont="1" applyBorder="1" applyAlignment="1" applyProtection="1">
      <alignment vertical="center"/>
    </xf>
    <xf numFmtId="0" fontId="22" fillId="0" borderId="0" xfId="0" applyFont="1" applyAlignment="1" applyProtection="1">
      <alignment vertical="center"/>
    </xf>
    <xf numFmtId="0" fontId="22" fillId="0" borderId="0" xfId="0" applyFont="1" applyAlignment="1" applyProtection="1">
      <alignment horizontal="left" vertical="center" wrapText="1"/>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4" fillId="0" borderId="14"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5" xfId="0" applyNumberFormat="1" applyFont="1" applyBorder="1" applyAlignment="1" applyProtection="1">
      <alignment vertical="center"/>
    </xf>
    <xf numFmtId="0" fontId="5" fillId="0" borderId="0" xfId="0" applyFont="1" applyAlignment="1">
      <alignment horizontal="left" vertical="center"/>
    </xf>
    <xf numFmtId="0" fontId="8" fillId="0" borderId="0" xfId="0" applyFont="1" applyAlignment="1" applyProtection="1">
      <alignment vertical="center"/>
    </xf>
    <xf numFmtId="0" fontId="25" fillId="0" borderId="0" xfId="0" applyFont="1" applyAlignment="1" applyProtection="1">
      <alignment horizontal="left" vertical="center" wrapText="1"/>
    </xf>
    <xf numFmtId="4" fontId="8" fillId="0" borderId="0" xfId="0" applyNumberFormat="1" applyFont="1" applyAlignment="1" applyProtection="1">
      <alignment horizontal="right" vertical="center"/>
    </xf>
    <xf numFmtId="4" fontId="8"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0" fontId="26" fillId="0" borderId="0" xfId="1" applyFont="1" applyAlignment="1">
      <alignment horizontal="center"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0" fillId="0" borderId="0" xfId="0" applyFont="1" applyAlignment="1">
      <alignment horizontal="left" vertical="center"/>
    </xf>
    <xf numFmtId="0" fontId="27"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17" fillId="0" borderId="0" xfId="0" applyFont="1" applyAlignment="1">
      <alignment horizontal="left" vertical="center"/>
    </xf>
    <xf numFmtId="0" fontId="0" fillId="0" borderId="0" xfId="0" applyFont="1" applyAlignment="1" applyProtection="1">
      <alignment vertical="center"/>
      <protection locked="0"/>
    </xf>
    <xf numFmtId="0" fontId="0" fillId="0" borderId="3" xfId="0" applyBorder="1" applyAlignment="1">
      <alignment vertical="center"/>
    </xf>
    <xf numFmtId="0" fontId="3" fillId="0" borderId="0" xfId="0" applyFont="1" applyAlignment="1">
      <alignment horizontal="left" vertical="center" wrapText="1"/>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4" fillId="0" borderId="0" xfId="0" applyFont="1" applyAlignment="1">
      <alignment horizontal="left" vertical="center"/>
    </xf>
    <xf numFmtId="4" fontId="20"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17" fillId="0" borderId="0" xfId="0" applyFont="1" applyAlignment="1" applyProtection="1">
      <alignment horizontal="left" vertical="center"/>
    </xf>
    <xf numFmtId="0" fontId="18"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18" fillId="4" borderId="0" xfId="0" applyFont="1" applyFill="1" applyAlignment="1" applyProtection="1">
      <alignment horizontal="right" vertical="center"/>
    </xf>
    <xf numFmtId="0" fontId="28"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8" fillId="4" borderId="16" xfId="0" applyFont="1" applyFill="1" applyBorder="1" applyAlignment="1" applyProtection="1">
      <alignment horizontal="center" vertical="center" wrapText="1"/>
    </xf>
    <xf numFmtId="0" fontId="18" fillId="4" borderId="17" xfId="0" applyFont="1" applyFill="1" applyBorder="1" applyAlignment="1" applyProtection="1">
      <alignment horizontal="center" vertical="center" wrapText="1"/>
    </xf>
    <xf numFmtId="0" fontId="18" fillId="4" borderId="17" xfId="0" applyFont="1" applyFill="1" applyBorder="1" applyAlignment="1" applyProtection="1">
      <alignment horizontal="center" vertical="center" wrapText="1"/>
      <protection locked="0"/>
    </xf>
    <xf numFmtId="0" fontId="18"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0" fillId="0" borderId="0" xfId="0" applyNumberFormat="1" applyFont="1" applyAlignment="1" applyProtection="1"/>
    <xf numFmtId="0" fontId="0" fillId="0" borderId="12" xfId="0" applyBorder="1" applyAlignment="1" applyProtection="1">
      <alignment vertical="center"/>
    </xf>
    <xf numFmtId="166" fontId="29" fillId="0" borderId="12" xfId="0" applyNumberFormat="1" applyFont="1" applyBorder="1" applyAlignment="1" applyProtection="1"/>
    <xf numFmtId="166" fontId="29" fillId="0" borderId="13" xfId="0" applyNumberFormat="1" applyFont="1" applyBorder="1" applyAlignment="1" applyProtection="1"/>
    <xf numFmtId="4" fontId="30"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18" fillId="0" borderId="22" xfId="0" applyFont="1" applyBorder="1" applyAlignment="1" applyProtection="1">
      <alignment horizontal="center" vertical="center"/>
    </xf>
    <xf numFmtId="49" fontId="18" fillId="0" borderId="22" xfId="0" applyNumberFormat="1" applyFont="1" applyBorder="1" applyAlignment="1" applyProtection="1">
      <alignment horizontal="left" vertical="center" wrapText="1"/>
    </xf>
    <xf numFmtId="0" fontId="18" fillId="0" borderId="22" xfId="0" applyFont="1" applyBorder="1" applyAlignment="1" applyProtection="1">
      <alignment horizontal="left" vertical="center" wrapText="1"/>
    </xf>
    <xf numFmtId="0" fontId="18" fillId="0" borderId="22" xfId="0" applyFont="1" applyBorder="1" applyAlignment="1" applyProtection="1">
      <alignment horizontal="center" vertical="center" wrapText="1"/>
    </xf>
    <xf numFmtId="167" fontId="18" fillId="0" borderId="22" xfId="0" applyNumberFormat="1" applyFont="1" applyBorder="1" applyAlignment="1" applyProtection="1">
      <alignment vertical="center"/>
    </xf>
    <xf numFmtId="4" fontId="18" fillId="2" borderId="22" xfId="0" applyNumberFormat="1" applyFont="1" applyFill="1" applyBorder="1" applyAlignment="1" applyProtection="1">
      <alignment vertical="center"/>
      <protection locked="0"/>
    </xf>
    <xf numFmtId="4" fontId="18" fillId="0" borderId="22" xfId="0" applyNumberFormat="1" applyFont="1" applyBorder="1" applyAlignment="1" applyProtection="1">
      <alignment vertical="center"/>
    </xf>
    <xf numFmtId="0" fontId="19" fillId="2" borderId="14" xfId="0" applyFont="1" applyFill="1" applyBorder="1" applyAlignment="1" applyProtection="1">
      <alignment horizontal="left" vertical="center"/>
      <protection locked="0"/>
    </xf>
    <xf numFmtId="0" fontId="19" fillId="0" borderId="0" xfId="0" applyFont="1" applyBorder="1" applyAlignment="1" applyProtection="1">
      <alignment horizontal="center" vertical="center"/>
    </xf>
    <xf numFmtId="166" fontId="19" fillId="0" borderId="0" xfId="0" applyNumberFormat="1" applyFont="1" applyBorder="1" applyAlignment="1" applyProtection="1">
      <alignment vertical="center"/>
    </xf>
    <xf numFmtId="166" fontId="19" fillId="0" borderId="15" xfId="0" applyNumberFormat="1" applyFont="1" applyBorder="1" applyAlignment="1" applyProtection="1">
      <alignment vertical="center"/>
    </xf>
    <xf numFmtId="0" fontId="18" fillId="0" borderId="0" xfId="0" applyFont="1" applyAlignment="1">
      <alignment horizontal="left" vertical="center"/>
    </xf>
    <xf numFmtId="4" fontId="0" fillId="0" borderId="0" xfId="0" applyNumberFormat="1" applyFont="1" applyAlignment="1">
      <alignment vertical="center"/>
    </xf>
    <xf numFmtId="0" fontId="31" fillId="0" borderId="22" xfId="0" applyFont="1" applyBorder="1" applyAlignment="1" applyProtection="1">
      <alignment horizontal="center" vertical="center"/>
    </xf>
    <xf numFmtId="49" fontId="31" fillId="0" borderId="22" xfId="0" applyNumberFormat="1" applyFont="1" applyBorder="1" applyAlignment="1" applyProtection="1">
      <alignment horizontal="left" vertical="center" wrapText="1"/>
    </xf>
    <xf numFmtId="0" fontId="31" fillId="0" borderId="22" xfId="0" applyFont="1" applyBorder="1" applyAlignment="1" applyProtection="1">
      <alignment horizontal="left" vertical="center" wrapText="1"/>
    </xf>
    <xf numFmtId="0" fontId="31" fillId="0" borderId="22" xfId="0" applyFont="1" applyBorder="1" applyAlignment="1" applyProtection="1">
      <alignment horizontal="center" vertical="center" wrapText="1"/>
    </xf>
    <xf numFmtId="167" fontId="31" fillId="0" borderId="22" xfId="0" applyNumberFormat="1" applyFont="1" applyBorder="1" applyAlignment="1" applyProtection="1">
      <alignment vertical="center"/>
    </xf>
    <xf numFmtId="4" fontId="31" fillId="2" borderId="22" xfId="0" applyNumberFormat="1" applyFont="1" applyFill="1" applyBorder="1" applyAlignment="1" applyProtection="1">
      <alignment vertical="center"/>
      <protection locked="0"/>
    </xf>
    <xf numFmtId="4" fontId="31" fillId="0" borderId="22" xfId="0" applyNumberFormat="1" applyFont="1" applyBorder="1" applyAlignment="1" applyProtection="1">
      <alignment vertical="center"/>
    </xf>
    <xf numFmtId="0" fontId="32" fillId="0" borderId="3" xfId="0" applyFont="1" applyBorder="1" applyAlignment="1">
      <alignment vertical="center"/>
    </xf>
    <xf numFmtId="0" fontId="31" fillId="2" borderId="14" xfId="0" applyFont="1" applyFill="1" applyBorder="1" applyAlignment="1" applyProtection="1">
      <alignment horizontal="left" vertical="center"/>
      <protection locked="0"/>
    </xf>
    <xf numFmtId="0" fontId="31" fillId="0" borderId="0" xfId="0" applyFont="1" applyBorder="1" applyAlignment="1" applyProtection="1">
      <alignment horizontal="center" vertical="center"/>
    </xf>
    <xf numFmtId="0" fontId="19" fillId="2" borderId="19" xfId="0" applyFont="1" applyFill="1" applyBorder="1" applyAlignment="1" applyProtection="1">
      <alignment horizontal="left" vertical="center"/>
      <protection locked="0"/>
    </xf>
    <xf numFmtId="0" fontId="19"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19" fillId="0" borderId="20" xfId="0" applyNumberFormat="1" applyFont="1" applyBorder="1" applyAlignment="1" applyProtection="1">
      <alignment vertical="center"/>
    </xf>
    <xf numFmtId="166" fontId="19" fillId="0" borderId="21" xfId="0" applyNumberFormat="1" applyFont="1" applyBorder="1" applyAlignment="1" applyProtection="1">
      <alignment vertical="center"/>
    </xf>
    <xf numFmtId="0" fontId="8" fillId="0" borderId="3" xfId="0" applyFont="1" applyBorder="1" applyAlignment="1" applyProtection="1">
      <alignment vertical="center"/>
    </xf>
    <xf numFmtId="0" fontId="8" fillId="0" borderId="20" xfId="0" applyFont="1" applyBorder="1" applyAlignment="1" applyProtection="1">
      <alignment horizontal="left" vertical="center"/>
    </xf>
    <xf numFmtId="0" fontId="8" fillId="0" borderId="20" xfId="0" applyFont="1" applyBorder="1" applyAlignment="1" applyProtection="1">
      <alignment vertical="center"/>
    </xf>
    <xf numFmtId="0" fontId="8" fillId="0" borderId="20" xfId="0" applyFont="1" applyBorder="1" applyAlignment="1" applyProtection="1">
      <alignment vertical="center"/>
      <protection locked="0"/>
    </xf>
    <xf numFmtId="4" fontId="8" fillId="0" borderId="20" xfId="0" applyNumberFormat="1" applyFont="1" applyBorder="1" applyAlignment="1" applyProtection="1">
      <alignment vertical="center"/>
    </xf>
    <xf numFmtId="0" fontId="8" fillId="0" borderId="3" xfId="0" applyFont="1" applyBorder="1" applyAlignment="1">
      <alignment vertical="center"/>
    </xf>
    <xf numFmtId="0" fontId="8" fillId="0" borderId="0" xfId="0" applyFont="1" applyAlignment="1" applyProtection="1">
      <alignment horizontal="left"/>
    </xf>
    <xf numFmtId="4" fontId="8" fillId="0" borderId="0" xfId="0" applyNumberFormat="1" applyFont="1" applyAlignment="1" applyProtection="1"/>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1" xfId="0" applyFont="1" applyBorder="1" applyAlignment="1" applyProtection="1">
      <alignment vertical="center"/>
    </xf>
    <xf numFmtId="167" fontId="18" fillId="2" borderId="22" xfId="0" applyNumberFormat="1" applyFont="1" applyFill="1" applyBorder="1" applyAlignment="1" applyProtection="1">
      <alignment vertical="center"/>
      <protection locked="0"/>
    </xf>
    <xf numFmtId="0" fontId="7" fillId="0" borderId="19" xfId="0" applyFont="1" applyBorder="1" applyAlignment="1" applyProtection="1"/>
    <xf numFmtId="0" fontId="7" fillId="0" borderId="20" xfId="0" applyFont="1" applyBorder="1" applyAlignment="1" applyProtection="1"/>
    <xf numFmtId="166" fontId="7" fillId="0" borderId="20" xfId="0" applyNumberFormat="1" applyFont="1" applyBorder="1" applyAlignment="1" applyProtection="1"/>
    <xf numFmtId="166" fontId="7" fillId="0" borderId="21" xfId="0" applyNumberFormat="1" applyFont="1" applyBorder="1" applyAlignment="1" applyProtection="1"/>
    <xf numFmtId="0" fontId="31" fillId="2" borderId="19" xfId="0" applyFont="1" applyFill="1" applyBorder="1" applyAlignment="1" applyProtection="1">
      <alignment horizontal="left" vertical="center"/>
      <protection locked="0"/>
    </xf>
    <xf numFmtId="0" fontId="31" fillId="0" borderId="20" xfId="0" applyFont="1" applyBorder="1" applyAlignment="1" applyProtection="1">
      <alignment horizontal="center"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styles" Target="styles.xml" /><Relationship Id="rId15" Type="http://schemas.openxmlformats.org/officeDocument/2006/relationships/theme" Target="theme/theme1.xml" /><Relationship Id="rId16" Type="http://schemas.openxmlformats.org/officeDocument/2006/relationships/calcChain" Target="calcChain.xml" /><Relationship Id="rId1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3" t="s">
        <v>0</v>
      </c>
      <c r="AZ1" s="13" t="s">
        <v>1</v>
      </c>
      <c r="BA1" s="13" t="s">
        <v>2</v>
      </c>
      <c r="BB1" s="13" t="s">
        <v>3</v>
      </c>
      <c r="BT1" s="13" t="s">
        <v>4</v>
      </c>
      <c r="BU1" s="13" t="s">
        <v>4</v>
      </c>
      <c r="BV1" s="13" t="s">
        <v>5</v>
      </c>
    </row>
    <row r="2" s="1" customFormat="1" ht="36.96" customHeight="1">
      <c r="AR2" s="1"/>
      <c r="AS2" s="1"/>
      <c r="AT2" s="1"/>
      <c r="AU2" s="1"/>
      <c r="AV2" s="1"/>
      <c r="AW2" s="1"/>
      <c r="AX2" s="1"/>
      <c r="AY2" s="1"/>
      <c r="AZ2" s="1"/>
      <c r="BA2" s="1"/>
      <c r="BB2" s="1"/>
      <c r="BC2" s="1"/>
      <c r="BD2" s="1"/>
      <c r="BE2" s="1"/>
      <c r="BS2" s="14" t="s">
        <v>6</v>
      </c>
      <c r="BT2" s="14" t="s">
        <v>7</v>
      </c>
    </row>
    <row r="3" s="1" customFormat="1" ht="6.96"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s="1" customFormat="1" ht="24.96" customHeight="1">
      <c r="B4" s="18"/>
      <c r="C4" s="19"/>
      <c r="D4" s="20" t="s">
        <v>9</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7"/>
      <c r="AS4" s="21" t="s">
        <v>10</v>
      </c>
      <c r="BE4" s="22" t="s">
        <v>11</v>
      </c>
      <c r="BS4" s="14" t="s">
        <v>12</v>
      </c>
    </row>
    <row r="5" s="1" customFormat="1" ht="12" customHeight="1">
      <c r="B5" s="18"/>
      <c r="C5" s="19"/>
      <c r="D5" s="23" t="s">
        <v>13</v>
      </c>
      <c r="E5" s="19"/>
      <c r="F5" s="19"/>
      <c r="G5" s="19"/>
      <c r="H5" s="19"/>
      <c r="I5" s="19"/>
      <c r="J5" s="19"/>
      <c r="K5" s="24" t="s">
        <v>14</v>
      </c>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7"/>
      <c r="BE5" s="25" t="s">
        <v>15</v>
      </c>
      <c r="BS5" s="14" t="s">
        <v>6</v>
      </c>
    </row>
    <row r="6" s="1" customFormat="1" ht="36.96" customHeight="1">
      <c r="B6" s="18"/>
      <c r="C6" s="19"/>
      <c r="D6" s="26" t="s">
        <v>16</v>
      </c>
      <c r="E6" s="19"/>
      <c r="F6" s="19"/>
      <c r="G6" s="19"/>
      <c r="H6" s="19"/>
      <c r="I6" s="19"/>
      <c r="J6" s="19"/>
      <c r="K6" s="27" t="s">
        <v>17</v>
      </c>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7"/>
      <c r="BE6" s="28"/>
      <c r="BS6" s="14" t="s">
        <v>6</v>
      </c>
    </row>
    <row r="7" s="1" customFormat="1" ht="12" customHeight="1">
      <c r="B7" s="18"/>
      <c r="C7" s="19"/>
      <c r="D7" s="29" t="s">
        <v>18</v>
      </c>
      <c r="E7" s="19"/>
      <c r="F7" s="19"/>
      <c r="G7" s="19"/>
      <c r="H7" s="19"/>
      <c r="I7" s="19"/>
      <c r="J7" s="19"/>
      <c r="K7" s="24" t="s">
        <v>19</v>
      </c>
      <c r="L7" s="19"/>
      <c r="M7" s="19"/>
      <c r="N7" s="19"/>
      <c r="O7" s="19"/>
      <c r="P7" s="19"/>
      <c r="Q7" s="19"/>
      <c r="R7" s="19"/>
      <c r="S7" s="19"/>
      <c r="T7" s="19"/>
      <c r="U7" s="19"/>
      <c r="V7" s="19"/>
      <c r="W7" s="19"/>
      <c r="X7" s="19"/>
      <c r="Y7" s="19"/>
      <c r="Z7" s="19"/>
      <c r="AA7" s="19"/>
      <c r="AB7" s="19"/>
      <c r="AC7" s="19"/>
      <c r="AD7" s="19"/>
      <c r="AE7" s="19"/>
      <c r="AF7" s="19"/>
      <c r="AG7" s="19"/>
      <c r="AH7" s="19"/>
      <c r="AI7" s="19"/>
      <c r="AJ7" s="19"/>
      <c r="AK7" s="29" t="s">
        <v>20</v>
      </c>
      <c r="AL7" s="19"/>
      <c r="AM7" s="19"/>
      <c r="AN7" s="24" t="s">
        <v>19</v>
      </c>
      <c r="AO7" s="19"/>
      <c r="AP7" s="19"/>
      <c r="AQ7" s="19"/>
      <c r="AR7" s="17"/>
      <c r="BE7" s="28"/>
      <c r="BS7" s="14" t="s">
        <v>6</v>
      </c>
    </row>
    <row r="8" s="1" customFormat="1" ht="12" customHeight="1">
      <c r="B8" s="18"/>
      <c r="C8" s="19"/>
      <c r="D8" s="29" t="s">
        <v>21</v>
      </c>
      <c r="E8" s="19"/>
      <c r="F8" s="19"/>
      <c r="G8" s="19"/>
      <c r="H8" s="19"/>
      <c r="I8" s="19"/>
      <c r="J8" s="19"/>
      <c r="K8" s="24" t="s">
        <v>22</v>
      </c>
      <c r="L8" s="19"/>
      <c r="M8" s="19"/>
      <c r="N8" s="19"/>
      <c r="O8" s="19"/>
      <c r="P8" s="19"/>
      <c r="Q8" s="19"/>
      <c r="R8" s="19"/>
      <c r="S8" s="19"/>
      <c r="T8" s="19"/>
      <c r="U8" s="19"/>
      <c r="V8" s="19"/>
      <c r="W8" s="19"/>
      <c r="X8" s="19"/>
      <c r="Y8" s="19"/>
      <c r="Z8" s="19"/>
      <c r="AA8" s="19"/>
      <c r="AB8" s="19"/>
      <c r="AC8" s="19"/>
      <c r="AD8" s="19"/>
      <c r="AE8" s="19"/>
      <c r="AF8" s="19"/>
      <c r="AG8" s="19"/>
      <c r="AH8" s="19"/>
      <c r="AI8" s="19"/>
      <c r="AJ8" s="19"/>
      <c r="AK8" s="29" t="s">
        <v>23</v>
      </c>
      <c r="AL8" s="19"/>
      <c r="AM8" s="19"/>
      <c r="AN8" s="30" t="s">
        <v>24</v>
      </c>
      <c r="AO8" s="19"/>
      <c r="AP8" s="19"/>
      <c r="AQ8" s="19"/>
      <c r="AR8" s="17"/>
      <c r="BE8" s="28"/>
      <c r="BS8" s="14" t="s">
        <v>6</v>
      </c>
    </row>
    <row r="9" s="1" customFormat="1" ht="14.4" customHeight="1">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7"/>
      <c r="BE9" s="28"/>
      <c r="BS9" s="14" t="s">
        <v>6</v>
      </c>
    </row>
    <row r="10" s="1" customFormat="1" ht="12" customHeight="1">
      <c r="B10" s="18"/>
      <c r="C10" s="19"/>
      <c r="D10" s="29" t="s">
        <v>25</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9" t="s">
        <v>26</v>
      </c>
      <c r="AL10" s="19"/>
      <c r="AM10" s="19"/>
      <c r="AN10" s="24" t="s">
        <v>19</v>
      </c>
      <c r="AO10" s="19"/>
      <c r="AP10" s="19"/>
      <c r="AQ10" s="19"/>
      <c r="AR10" s="17"/>
      <c r="BE10" s="28"/>
      <c r="BS10" s="14" t="s">
        <v>6</v>
      </c>
    </row>
    <row r="11" s="1" customFormat="1" ht="18.48" customHeight="1">
      <c r="B11" s="18"/>
      <c r="C11" s="19"/>
      <c r="D11" s="19"/>
      <c r="E11" s="24" t="s">
        <v>27</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9" t="s">
        <v>28</v>
      </c>
      <c r="AL11" s="19"/>
      <c r="AM11" s="19"/>
      <c r="AN11" s="24" t="s">
        <v>19</v>
      </c>
      <c r="AO11" s="19"/>
      <c r="AP11" s="19"/>
      <c r="AQ11" s="19"/>
      <c r="AR11" s="17"/>
      <c r="BE11" s="28"/>
      <c r="BS11" s="14" t="s">
        <v>6</v>
      </c>
    </row>
    <row r="12" s="1" customFormat="1" ht="6.96" customHeight="1">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7"/>
      <c r="BE12" s="28"/>
      <c r="BS12" s="14" t="s">
        <v>6</v>
      </c>
    </row>
    <row r="13" s="1" customFormat="1" ht="12" customHeight="1">
      <c r="B13" s="18"/>
      <c r="C13" s="19"/>
      <c r="D13" s="29" t="s">
        <v>29</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9" t="s">
        <v>26</v>
      </c>
      <c r="AL13" s="19"/>
      <c r="AM13" s="19"/>
      <c r="AN13" s="31" t="s">
        <v>30</v>
      </c>
      <c r="AO13" s="19"/>
      <c r="AP13" s="19"/>
      <c r="AQ13" s="19"/>
      <c r="AR13" s="17"/>
      <c r="BE13" s="28"/>
      <c r="BS13" s="14" t="s">
        <v>6</v>
      </c>
    </row>
    <row r="14">
      <c r="B14" s="18"/>
      <c r="C14" s="19"/>
      <c r="D14" s="19"/>
      <c r="E14" s="31" t="s">
        <v>30</v>
      </c>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29" t="s">
        <v>28</v>
      </c>
      <c r="AL14" s="19"/>
      <c r="AM14" s="19"/>
      <c r="AN14" s="31" t="s">
        <v>30</v>
      </c>
      <c r="AO14" s="19"/>
      <c r="AP14" s="19"/>
      <c r="AQ14" s="19"/>
      <c r="AR14" s="17"/>
      <c r="BE14" s="28"/>
      <c r="BS14" s="14" t="s">
        <v>6</v>
      </c>
    </row>
    <row r="15" s="1" customFormat="1" ht="6.96" customHeight="1">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7"/>
      <c r="BE15" s="28"/>
      <c r="BS15" s="14" t="s">
        <v>4</v>
      </c>
    </row>
    <row r="16" s="1" customFormat="1" ht="12" customHeight="1">
      <c r="B16" s="18"/>
      <c r="C16" s="19"/>
      <c r="D16" s="29" t="s">
        <v>31</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9" t="s">
        <v>26</v>
      </c>
      <c r="AL16" s="19"/>
      <c r="AM16" s="19"/>
      <c r="AN16" s="24" t="s">
        <v>19</v>
      </c>
      <c r="AO16" s="19"/>
      <c r="AP16" s="19"/>
      <c r="AQ16" s="19"/>
      <c r="AR16" s="17"/>
      <c r="BE16" s="28"/>
      <c r="BS16" s="14" t="s">
        <v>4</v>
      </c>
    </row>
    <row r="17" s="1" customFormat="1" ht="18.48" customHeight="1">
      <c r="B17" s="18"/>
      <c r="C17" s="19"/>
      <c r="D17" s="19"/>
      <c r="E17" s="24" t="s">
        <v>32</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9" t="s">
        <v>28</v>
      </c>
      <c r="AL17" s="19"/>
      <c r="AM17" s="19"/>
      <c r="AN17" s="24" t="s">
        <v>19</v>
      </c>
      <c r="AO17" s="19"/>
      <c r="AP17" s="19"/>
      <c r="AQ17" s="19"/>
      <c r="AR17" s="17"/>
      <c r="BE17" s="28"/>
      <c r="BS17" s="14" t="s">
        <v>33</v>
      </c>
    </row>
    <row r="18" s="1" customFormat="1" ht="6.96" customHeight="1">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7"/>
      <c r="BE18" s="28"/>
      <c r="BS18" s="14" t="s">
        <v>6</v>
      </c>
    </row>
    <row r="19" s="1" customFormat="1" ht="12" customHeight="1">
      <c r="B19" s="18"/>
      <c r="C19" s="19"/>
      <c r="D19" s="29" t="s">
        <v>34</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29" t="s">
        <v>26</v>
      </c>
      <c r="AL19" s="19"/>
      <c r="AM19" s="19"/>
      <c r="AN19" s="24" t="s">
        <v>19</v>
      </c>
      <c r="AO19" s="19"/>
      <c r="AP19" s="19"/>
      <c r="AQ19" s="19"/>
      <c r="AR19" s="17"/>
      <c r="BE19" s="28"/>
      <c r="BS19" s="14" t="s">
        <v>6</v>
      </c>
    </row>
    <row r="20" s="1" customFormat="1" ht="18.48" customHeight="1">
      <c r="B20" s="18"/>
      <c r="C20" s="19"/>
      <c r="D20" s="19"/>
      <c r="E20" s="24" t="s">
        <v>35</v>
      </c>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29" t="s">
        <v>28</v>
      </c>
      <c r="AL20" s="19"/>
      <c r="AM20" s="19"/>
      <c r="AN20" s="24" t="s">
        <v>19</v>
      </c>
      <c r="AO20" s="19"/>
      <c r="AP20" s="19"/>
      <c r="AQ20" s="19"/>
      <c r="AR20" s="17"/>
      <c r="BE20" s="28"/>
      <c r="BS20" s="14" t="s">
        <v>4</v>
      </c>
    </row>
    <row r="21" s="1" customFormat="1" ht="6.96" customHeight="1">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7"/>
      <c r="BE21" s="28"/>
    </row>
    <row r="22" s="1" customFormat="1" ht="12" customHeight="1">
      <c r="B22" s="18"/>
      <c r="C22" s="19"/>
      <c r="D22" s="29" t="s">
        <v>36</v>
      </c>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7"/>
      <c r="BE22" s="28"/>
    </row>
    <row r="23" s="1" customFormat="1" ht="47.25" customHeight="1">
      <c r="B23" s="18"/>
      <c r="C23" s="19"/>
      <c r="D23" s="19"/>
      <c r="E23" s="33" t="s">
        <v>37</v>
      </c>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19"/>
      <c r="AP23" s="19"/>
      <c r="AQ23" s="19"/>
      <c r="AR23" s="17"/>
      <c r="BE23" s="28"/>
    </row>
    <row r="24" s="1" customFormat="1" ht="6.96" customHeight="1">
      <c r="B24" s="18"/>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7"/>
      <c r="BE24" s="28"/>
    </row>
    <row r="25" s="1" customFormat="1" ht="6.96" customHeight="1">
      <c r="B25" s="18"/>
      <c r="C25" s="19"/>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19"/>
      <c r="AQ25" s="19"/>
      <c r="AR25" s="17"/>
      <c r="BE25" s="28"/>
    </row>
    <row r="26" s="2" customFormat="1" ht="25.92" customHeight="1">
      <c r="A26" s="35"/>
      <c r="B26" s="36"/>
      <c r="C26" s="37"/>
      <c r="D26" s="38" t="s">
        <v>38</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40">
        <f>ROUND(AG54,2)</f>
        <v>0</v>
      </c>
      <c r="AL26" s="39"/>
      <c r="AM26" s="39"/>
      <c r="AN26" s="39"/>
      <c r="AO26" s="39"/>
      <c r="AP26" s="37"/>
      <c r="AQ26" s="37"/>
      <c r="AR26" s="41"/>
      <c r="BE26" s="28"/>
    </row>
    <row r="27" s="2" customFormat="1" ht="6.96"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1"/>
      <c r="BE27" s="28"/>
    </row>
    <row r="28" s="2" customFormat="1">
      <c r="A28" s="35"/>
      <c r="B28" s="36"/>
      <c r="C28" s="37"/>
      <c r="D28" s="37"/>
      <c r="E28" s="37"/>
      <c r="F28" s="37"/>
      <c r="G28" s="37"/>
      <c r="H28" s="37"/>
      <c r="I28" s="37"/>
      <c r="J28" s="37"/>
      <c r="K28" s="37"/>
      <c r="L28" s="42" t="s">
        <v>39</v>
      </c>
      <c r="M28" s="42"/>
      <c r="N28" s="42"/>
      <c r="O28" s="42"/>
      <c r="P28" s="42"/>
      <c r="Q28" s="37"/>
      <c r="R28" s="37"/>
      <c r="S28" s="37"/>
      <c r="T28" s="37"/>
      <c r="U28" s="37"/>
      <c r="V28" s="37"/>
      <c r="W28" s="42" t="s">
        <v>40</v>
      </c>
      <c r="X28" s="42"/>
      <c r="Y28" s="42"/>
      <c r="Z28" s="42"/>
      <c r="AA28" s="42"/>
      <c r="AB28" s="42"/>
      <c r="AC28" s="42"/>
      <c r="AD28" s="42"/>
      <c r="AE28" s="42"/>
      <c r="AF28" s="37"/>
      <c r="AG28" s="37"/>
      <c r="AH28" s="37"/>
      <c r="AI28" s="37"/>
      <c r="AJ28" s="37"/>
      <c r="AK28" s="42" t="s">
        <v>41</v>
      </c>
      <c r="AL28" s="42"/>
      <c r="AM28" s="42"/>
      <c r="AN28" s="42"/>
      <c r="AO28" s="42"/>
      <c r="AP28" s="37"/>
      <c r="AQ28" s="37"/>
      <c r="AR28" s="41"/>
      <c r="BE28" s="28"/>
    </row>
    <row r="29" s="3" customFormat="1" ht="14.4" customHeight="1">
      <c r="A29" s="3"/>
      <c r="B29" s="43"/>
      <c r="C29" s="44"/>
      <c r="D29" s="29" t="s">
        <v>42</v>
      </c>
      <c r="E29" s="44"/>
      <c r="F29" s="29" t="s">
        <v>43</v>
      </c>
      <c r="G29" s="44"/>
      <c r="H29" s="44"/>
      <c r="I29" s="44"/>
      <c r="J29" s="44"/>
      <c r="K29" s="44"/>
      <c r="L29" s="45">
        <v>0.20999999999999999</v>
      </c>
      <c r="M29" s="44"/>
      <c r="N29" s="44"/>
      <c r="O29" s="44"/>
      <c r="P29" s="44"/>
      <c r="Q29" s="44"/>
      <c r="R29" s="44"/>
      <c r="S29" s="44"/>
      <c r="T29" s="44"/>
      <c r="U29" s="44"/>
      <c r="V29" s="44"/>
      <c r="W29" s="46">
        <f>ROUND(AZ54, 2)</f>
        <v>0</v>
      </c>
      <c r="X29" s="44"/>
      <c r="Y29" s="44"/>
      <c r="Z29" s="44"/>
      <c r="AA29" s="44"/>
      <c r="AB29" s="44"/>
      <c r="AC29" s="44"/>
      <c r="AD29" s="44"/>
      <c r="AE29" s="44"/>
      <c r="AF29" s="44"/>
      <c r="AG29" s="44"/>
      <c r="AH29" s="44"/>
      <c r="AI29" s="44"/>
      <c r="AJ29" s="44"/>
      <c r="AK29" s="46">
        <f>ROUND(AV54, 2)</f>
        <v>0</v>
      </c>
      <c r="AL29" s="44"/>
      <c r="AM29" s="44"/>
      <c r="AN29" s="44"/>
      <c r="AO29" s="44"/>
      <c r="AP29" s="44"/>
      <c r="AQ29" s="44"/>
      <c r="AR29" s="47"/>
      <c r="BE29" s="48"/>
    </row>
    <row r="30" s="3" customFormat="1" ht="14.4" customHeight="1">
      <c r="A30" s="3"/>
      <c r="B30" s="43"/>
      <c r="C30" s="44"/>
      <c r="D30" s="44"/>
      <c r="E30" s="44"/>
      <c r="F30" s="29" t="s">
        <v>44</v>
      </c>
      <c r="G30" s="44"/>
      <c r="H30" s="44"/>
      <c r="I30" s="44"/>
      <c r="J30" s="44"/>
      <c r="K30" s="44"/>
      <c r="L30" s="45">
        <v>0.14999999999999999</v>
      </c>
      <c r="M30" s="44"/>
      <c r="N30" s="44"/>
      <c r="O30" s="44"/>
      <c r="P30" s="44"/>
      <c r="Q30" s="44"/>
      <c r="R30" s="44"/>
      <c r="S30" s="44"/>
      <c r="T30" s="44"/>
      <c r="U30" s="44"/>
      <c r="V30" s="44"/>
      <c r="W30" s="46">
        <f>ROUND(BA54, 2)</f>
        <v>0</v>
      </c>
      <c r="X30" s="44"/>
      <c r="Y30" s="44"/>
      <c r="Z30" s="44"/>
      <c r="AA30" s="44"/>
      <c r="AB30" s="44"/>
      <c r="AC30" s="44"/>
      <c r="AD30" s="44"/>
      <c r="AE30" s="44"/>
      <c r="AF30" s="44"/>
      <c r="AG30" s="44"/>
      <c r="AH30" s="44"/>
      <c r="AI30" s="44"/>
      <c r="AJ30" s="44"/>
      <c r="AK30" s="46">
        <f>ROUND(AW54, 2)</f>
        <v>0</v>
      </c>
      <c r="AL30" s="44"/>
      <c r="AM30" s="44"/>
      <c r="AN30" s="44"/>
      <c r="AO30" s="44"/>
      <c r="AP30" s="44"/>
      <c r="AQ30" s="44"/>
      <c r="AR30" s="47"/>
      <c r="BE30" s="48"/>
    </row>
    <row r="31" hidden="1" s="3" customFormat="1" ht="14.4" customHeight="1">
      <c r="A31" s="3"/>
      <c r="B31" s="43"/>
      <c r="C31" s="44"/>
      <c r="D31" s="44"/>
      <c r="E31" s="44"/>
      <c r="F31" s="29" t="s">
        <v>45</v>
      </c>
      <c r="G31" s="44"/>
      <c r="H31" s="44"/>
      <c r="I31" s="44"/>
      <c r="J31" s="44"/>
      <c r="K31" s="44"/>
      <c r="L31" s="45">
        <v>0.20999999999999999</v>
      </c>
      <c r="M31" s="44"/>
      <c r="N31" s="44"/>
      <c r="O31" s="44"/>
      <c r="P31" s="44"/>
      <c r="Q31" s="44"/>
      <c r="R31" s="44"/>
      <c r="S31" s="44"/>
      <c r="T31" s="44"/>
      <c r="U31" s="44"/>
      <c r="V31" s="44"/>
      <c r="W31" s="46">
        <f>ROUND(BB54, 2)</f>
        <v>0</v>
      </c>
      <c r="X31" s="44"/>
      <c r="Y31" s="44"/>
      <c r="Z31" s="44"/>
      <c r="AA31" s="44"/>
      <c r="AB31" s="44"/>
      <c r="AC31" s="44"/>
      <c r="AD31" s="44"/>
      <c r="AE31" s="44"/>
      <c r="AF31" s="44"/>
      <c r="AG31" s="44"/>
      <c r="AH31" s="44"/>
      <c r="AI31" s="44"/>
      <c r="AJ31" s="44"/>
      <c r="AK31" s="46">
        <v>0</v>
      </c>
      <c r="AL31" s="44"/>
      <c r="AM31" s="44"/>
      <c r="AN31" s="44"/>
      <c r="AO31" s="44"/>
      <c r="AP31" s="44"/>
      <c r="AQ31" s="44"/>
      <c r="AR31" s="47"/>
      <c r="BE31" s="48"/>
    </row>
    <row r="32" hidden="1" s="3" customFormat="1" ht="14.4" customHeight="1">
      <c r="A32" s="3"/>
      <c r="B32" s="43"/>
      <c r="C32" s="44"/>
      <c r="D32" s="44"/>
      <c r="E32" s="44"/>
      <c r="F32" s="29" t="s">
        <v>46</v>
      </c>
      <c r="G32" s="44"/>
      <c r="H32" s="44"/>
      <c r="I32" s="44"/>
      <c r="J32" s="44"/>
      <c r="K32" s="44"/>
      <c r="L32" s="45">
        <v>0.14999999999999999</v>
      </c>
      <c r="M32" s="44"/>
      <c r="N32" s="44"/>
      <c r="O32" s="44"/>
      <c r="P32" s="44"/>
      <c r="Q32" s="44"/>
      <c r="R32" s="44"/>
      <c r="S32" s="44"/>
      <c r="T32" s="44"/>
      <c r="U32" s="44"/>
      <c r="V32" s="44"/>
      <c r="W32" s="46">
        <f>ROUND(BC54, 2)</f>
        <v>0</v>
      </c>
      <c r="X32" s="44"/>
      <c r="Y32" s="44"/>
      <c r="Z32" s="44"/>
      <c r="AA32" s="44"/>
      <c r="AB32" s="44"/>
      <c r="AC32" s="44"/>
      <c r="AD32" s="44"/>
      <c r="AE32" s="44"/>
      <c r="AF32" s="44"/>
      <c r="AG32" s="44"/>
      <c r="AH32" s="44"/>
      <c r="AI32" s="44"/>
      <c r="AJ32" s="44"/>
      <c r="AK32" s="46">
        <v>0</v>
      </c>
      <c r="AL32" s="44"/>
      <c r="AM32" s="44"/>
      <c r="AN32" s="44"/>
      <c r="AO32" s="44"/>
      <c r="AP32" s="44"/>
      <c r="AQ32" s="44"/>
      <c r="AR32" s="47"/>
      <c r="BE32" s="48"/>
    </row>
    <row r="33" hidden="1" s="3" customFormat="1" ht="14.4" customHeight="1">
      <c r="A33" s="3"/>
      <c r="B33" s="43"/>
      <c r="C33" s="44"/>
      <c r="D33" s="44"/>
      <c r="E33" s="44"/>
      <c r="F33" s="29" t="s">
        <v>47</v>
      </c>
      <c r="G33" s="44"/>
      <c r="H33" s="44"/>
      <c r="I33" s="44"/>
      <c r="J33" s="44"/>
      <c r="K33" s="44"/>
      <c r="L33" s="45">
        <v>0</v>
      </c>
      <c r="M33" s="44"/>
      <c r="N33" s="44"/>
      <c r="O33" s="44"/>
      <c r="P33" s="44"/>
      <c r="Q33" s="44"/>
      <c r="R33" s="44"/>
      <c r="S33" s="44"/>
      <c r="T33" s="44"/>
      <c r="U33" s="44"/>
      <c r="V33" s="44"/>
      <c r="W33" s="46">
        <f>ROUND(BD54, 2)</f>
        <v>0</v>
      </c>
      <c r="X33" s="44"/>
      <c r="Y33" s="44"/>
      <c r="Z33" s="44"/>
      <c r="AA33" s="44"/>
      <c r="AB33" s="44"/>
      <c r="AC33" s="44"/>
      <c r="AD33" s="44"/>
      <c r="AE33" s="44"/>
      <c r="AF33" s="44"/>
      <c r="AG33" s="44"/>
      <c r="AH33" s="44"/>
      <c r="AI33" s="44"/>
      <c r="AJ33" s="44"/>
      <c r="AK33" s="46">
        <v>0</v>
      </c>
      <c r="AL33" s="44"/>
      <c r="AM33" s="44"/>
      <c r="AN33" s="44"/>
      <c r="AO33" s="44"/>
      <c r="AP33" s="44"/>
      <c r="AQ33" s="44"/>
      <c r="AR33" s="47"/>
      <c r="BE33" s="3"/>
    </row>
    <row r="34" s="2" customFormat="1" ht="6.96"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1"/>
      <c r="BE34" s="35"/>
    </row>
    <row r="35" s="2" customFormat="1" ht="25.92" customHeight="1">
      <c r="A35" s="35"/>
      <c r="B35" s="36"/>
      <c r="C35" s="49"/>
      <c r="D35" s="50" t="s">
        <v>48</v>
      </c>
      <c r="E35" s="51"/>
      <c r="F35" s="51"/>
      <c r="G35" s="51"/>
      <c r="H35" s="51"/>
      <c r="I35" s="51"/>
      <c r="J35" s="51"/>
      <c r="K35" s="51"/>
      <c r="L35" s="51"/>
      <c r="M35" s="51"/>
      <c r="N35" s="51"/>
      <c r="O35" s="51"/>
      <c r="P35" s="51"/>
      <c r="Q35" s="51"/>
      <c r="R35" s="51"/>
      <c r="S35" s="51"/>
      <c r="T35" s="52" t="s">
        <v>49</v>
      </c>
      <c r="U35" s="51"/>
      <c r="V35" s="51"/>
      <c r="W35" s="51"/>
      <c r="X35" s="53" t="s">
        <v>50</v>
      </c>
      <c r="Y35" s="51"/>
      <c r="Z35" s="51"/>
      <c r="AA35" s="51"/>
      <c r="AB35" s="51"/>
      <c r="AC35" s="51"/>
      <c r="AD35" s="51"/>
      <c r="AE35" s="51"/>
      <c r="AF35" s="51"/>
      <c r="AG35" s="51"/>
      <c r="AH35" s="51"/>
      <c r="AI35" s="51"/>
      <c r="AJ35" s="51"/>
      <c r="AK35" s="54">
        <f>SUM(AK26:AK33)</f>
        <v>0</v>
      </c>
      <c r="AL35" s="51"/>
      <c r="AM35" s="51"/>
      <c r="AN35" s="51"/>
      <c r="AO35" s="55"/>
      <c r="AP35" s="49"/>
      <c r="AQ35" s="49"/>
      <c r="AR35" s="41"/>
      <c r="BE35" s="35"/>
    </row>
    <row r="36" s="2" customFormat="1" ht="6.96"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1"/>
      <c r="BE36" s="35"/>
    </row>
    <row r="37" s="2" customFormat="1" ht="6.96" customHeight="1">
      <c r="A37" s="35"/>
      <c r="B37" s="56"/>
      <c r="C37" s="57"/>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41"/>
      <c r="BE37" s="35"/>
    </row>
    <row r="41" s="2" customFormat="1" ht="6.96" customHeight="1">
      <c r="A41" s="35"/>
      <c r="B41" s="58"/>
      <c r="C41" s="59"/>
      <c r="D41" s="59"/>
      <c r="E41" s="59"/>
      <c r="F41" s="59"/>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59"/>
      <c r="AM41" s="59"/>
      <c r="AN41" s="59"/>
      <c r="AO41" s="59"/>
      <c r="AP41" s="59"/>
      <c r="AQ41" s="59"/>
      <c r="AR41" s="41"/>
      <c r="BE41" s="35"/>
    </row>
    <row r="42" s="2" customFormat="1" ht="24.96" customHeight="1">
      <c r="A42" s="35"/>
      <c r="B42" s="36"/>
      <c r="C42" s="20" t="s">
        <v>51</v>
      </c>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41"/>
      <c r="BE42" s="35"/>
    </row>
    <row r="43" s="2" customFormat="1" ht="6.96" customHeight="1">
      <c r="A43" s="35"/>
      <c r="B43" s="36"/>
      <c r="C43" s="37"/>
      <c r="D43" s="37"/>
      <c r="E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41"/>
      <c r="BE43" s="35"/>
    </row>
    <row r="44" s="4" customFormat="1" ht="12" customHeight="1">
      <c r="A44" s="4"/>
      <c r="B44" s="60"/>
      <c r="C44" s="29" t="s">
        <v>13</v>
      </c>
      <c r="D44" s="61"/>
      <c r="E44" s="61"/>
      <c r="F44" s="61"/>
      <c r="G44" s="61"/>
      <c r="H44" s="61"/>
      <c r="I44" s="61"/>
      <c r="J44" s="61"/>
      <c r="K44" s="61"/>
      <c r="L44" s="61" t="str">
        <f>K5</f>
        <v>2020_55</v>
      </c>
      <c r="M44" s="61"/>
      <c r="N44" s="61"/>
      <c r="O44" s="61"/>
      <c r="P44" s="61"/>
      <c r="Q44" s="61"/>
      <c r="R44" s="61"/>
      <c r="S44" s="61"/>
      <c r="T44" s="61"/>
      <c r="U44" s="61"/>
      <c r="V44" s="61"/>
      <c r="W44" s="61"/>
      <c r="X44" s="61"/>
      <c r="Y44" s="61"/>
      <c r="Z44" s="61"/>
      <c r="AA44" s="61"/>
      <c r="AB44" s="61"/>
      <c r="AC44" s="61"/>
      <c r="AD44" s="61"/>
      <c r="AE44" s="61"/>
      <c r="AF44" s="61"/>
      <c r="AG44" s="61"/>
      <c r="AH44" s="61"/>
      <c r="AI44" s="61"/>
      <c r="AJ44" s="61"/>
      <c r="AK44" s="61"/>
      <c r="AL44" s="61"/>
      <c r="AM44" s="61"/>
      <c r="AN44" s="61"/>
      <c r="AO44" s="61"/>
      <c r="AP44" s="61"/>
      <c r="AQ44" s="61"/>
      <c r="AR44" s="62"/>
      <c r="BE44" s="4"/>
    </row>
    <row r="45" s="5" customFormat="1" ht="36.96" customHeight="1">
      <c r="A45" s="5"/>
      <c r="B45" s="63"/>
      <c r="C45" s="64" t="s">
        <v>16</v>
      </c>
      <c r="D45" s="65"/>
      <c r="E45" s="65"/>
      <c r="F45" s="65"/>
      <c r="G45" s="65"/>
      <c r="H45" s="65"/>
      <c r="I45" s="65"/>
      <c r="J45" s="65"/>
      <c r="K45" s="65"/>
      <c r="L45" s="66" t="str">
        <f>K6</f>
        <v>Oprava SZZ v žst. Zvoleněves</v>
      </c>
      <c r="M45" s="65"/>
      <c r="N45" s="65"/>
      <c r="O45" s="65"/>
      <c r="P45" s="65"/>
      <c r="Q45" s="65"/>
      <c r="R45" s="65"/>
      <c r="S45" s="65"/>
      <c r="T45" s="65"/>
      <c r="U45" s="65"/>
      <c r="V45" s="65"/>
      <c r="W45" s="65"/>
      <c r="X45" s="65"/>
      <c r="Y45" s="65"/>
      <c r="Z45" s="65"/>
      <c r="AA45" s="65"/>
      <c r="AB45" s="65"/>
      <c r="AC45" s="65"/>
      <c r="AD45" s="65"/>
      <c r="AE45" s="65"/>
      <c r="AF45" s="65"/>
      <c r="AG45" s="65"/>
      <c r="AH45" s="65"/>
      <c r="AI45" s="65"/>
      <c r="AJ45" s="65"/>
      <c r="AK45" s="65"/>
      <c r="AL45" s="65"/>
      <c r="AM45" s="65"/>
      <c r="AN45" s="65"/>
      <c r="AO45" s="65"/>
      <c r="AP45" s="65"/>
      <c r="AQ45" s="65"/>
      <c r="AR45" s="67"/>
      <c r="BE45" s="5"/>
    </row>
    <row r="46" s="2" customFormat="1" ht="6.96" customHeight="1">
      <c r="A46" s="35"/>
      <c r="B46" s="36"/>
      <c r="C46" s="37"/>
      <c r="D46" s="37"/>
      <c r="E46" s="37"/>
      <c r="F46" s="37"/>
      <c r="G46" s="37"/>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41"/>
      <c r="BE46" s="35"/>
    </row>
    <row r="47" s="2" customFormat="1" ht="12" customHeight="1">
      <c r="A47" s="35"/>
      <c r="B47" s="36"/>
      <c r="C47" s="29" t="s">
        <v>21</v>
      </c>
      <c r="D47" s="37"/>
      <c r="E47" s="37"/>
      <c r="F47" s="37"/>
      <c r="G47" s="37"/>
      <c r="H47" s="37"/>
      <c r="I47" s="37"/>
      <c r="J47" s="37"/>
      <c r="K47" s="37"/>
      <c r="L47" s="68" t="str">
        <f>IF(K8="","",K8)</f>
        <v>žst. Zvoleněves</v>
      </c>
      <c r="M47" s="37"/>
      <c r="N47" s="37"/>
      <c r="O47" s="37"/>
      <c r="P47" s="37"/>
      <c r="Q47" s="37"/>
      <c r="R47" s="37"/>
      <c r="S47" s="37"/>
      <c r="T47" s="37"/>
      <c r="U47" s="37"/>
      <c r="V47" s="37"/>
      <c r="W47" s="37"/>
      <c r="X47" s="37"/>
      <c r="Y47" s="37"/>
      <c r="Z47" s="37"/>
      <c r="AA47" s="37"/>
      <c r="AB47" s="37"/>
      <c r="AC47" s="37"/>
      <c r="AD47" s="37"/>
      <c r="AE47" s="37"/>
      <c r="AF47" s="37"/>
      <c r="AG47" s="37"/>
      <c r="AH47" s="37"/>
      <c r="AI47" s="29" t="s">
        <v>23</v>
      </c>
      <c r="AJ47" s="37"/>
      <c r="AK47" s="37"/>
      <c r="AL47" s="37"/>
      <c r="AM47" s="69" t="str">
        <f>IF(AN8= "","",AN8)</f>
        <v>23. 3. 2020</v>
      </c>
      <c r="AN47" s="69"/>
      <c r="AO47" s="37"/>
      <c r="AP47" s="37"/>
      <c r="AQ47" s="37"/>
      <c r="AR47" s="41"/>
      <c r="BE47" s="35"/>
    </row>
    <row r="48" s="2" customFormat="1" ht="6.96" customHeight="1">
      <c r="A48" s="35"/>
      <c r="B48" s="36"/>
      <c r="C48" s="37"/>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c r="AL48" s="37"/>
      <c r="AM48" s="37"/>
      <c r="AN48" s="37"/>
      <c r="AO48" s="37"/>
      <c r="AP48" s="37"/>
      <c r="AQ48" s="37"/>
      <c r="AR48" s="41"/>
      <c r="BE48" s="35"/>
    </row>
    <row r="49" s="2" customFormat="1" ht="15.15" customHeight="1">
      <c r="A49" s="35"/>
      <c r="B49" s="36"/>
      <c r="C49" s="29" t="s">
        <v>25</v>
      </c>
      <c r="D49" s="37"/>
      <c r="E49" s="37"/>
      <c r="F49" s="37"/>
      <c r="G49" s="37"/>
      <c r="H49" s="37"/>
      <c r="I49" s="37"/>
      <c r="J49" s="37"/>
      <c r="K49" s="37"/>
      <c r="L49" s="61" t="str">
        <f>IF(E11= "","",E11)</f>
        <v>Jiří Kejkula</v>
      </c>
      <c r="M49" s="37"/>
      <c r="N49" s="37"/>
      <c r="O49" s="37"/>
      <c r="P49" s="37"/>
      <c r="Q49" s="37"/>
      <c r="R49" s="37"/>
      <c r="S49" s="37"/>
      <c r="T49" s="37"/>
      <c r="U49" s="37"/>
      <c r="V49" s="37"/>
      <c r="W49" s="37"/>
      <c r="X49" s="37"/>
      <c r="Y49" s="37"/>
      <c r="Z49" s="37"/>
      <c r="AA49" s="37"/>
      <c r="AB49" s="37"/>
      <c r="AC49" s="37"/>
      <c r="AD49" s="37"/>
      <c r="AE49" s="37"/>
      <c r="AF49" s="37"/>
      <c r="AG49" s="37"/>
      <c r="AH49" s="37"/>
      <c r="AI49" s="29" t="s">
        <v>31</v>
      </c>
      <c r="AJ49" s="37"/>
      <c r="AK49" s="37"/>
      <c r="AL49" s="37"/>
      <c r="AM49" s="70" t="str">
        <f>IF(E17="","",E17)</f>
        <v xml:space="preserve"> </v>
      </c>
      <c r="AN49" s="61"/>
      <c r="AO49" s="61"/>
      <c r="AP49" s="61"/>
      <c r="AQ49" s="37"/>
      <c r="AR49" s="41"/>
      <c r="AS49" s="71" t="s">
        <v>52</v>
      </c>
      <c r="AT49" s="72"/>
      <c r="AU49" s="73"/>
      <c r="AV49" s="73"/>
      <c r="AW49" s="73"/>
      <c r="AX49" s="73"/>
      <c r="AY49" s="73"/>
      <c r="AZ49" s="73"/>
      <c r="BA49" s="73"/>
      <c r="BB49" s="73"/>
      <c r="BC49" s="73"/>
      <c r="BD49" s="74"/>
      <c r="BE49" s="35"/>
    </row>
    <row r="50" s="2" customFormat="1" ht="15.15" customHeight="1">
      <c r="A50" s="35"/>
      <c r="B50" s="36"/>
      <c r="C50" s="29" t="s">
        <v>29</v>
      </c>
      <c r="D50" s="37"/>
      <c r="E50" s="37"/>
      <c r="F50" s="37"/>
      <c r="G50" s="37"/>
      <c r="H50" s="37"/>
      <c r="I50" s="37"/>
      <c r="J50" s="37"/>
      <c r="K50" s="37"/>
      <c r="L50" s="61" t="str">
        <f>IF(E14= "Vyplň údaj","",E14)</f>
        <v/>
      </c>
      <c r="M50" s="37"/>
      <c r="N50" s="37"/>
      <c r="O50" s="37"/>
      <c r="P50" s="37"/>
      <c r="Q50" s="37"/>
      <c r="R50" s="37"/>
      <c r="S50" s="37"/>
      <c r="T50" s="37"/>
      <c r="U50" s="37"/>
      <c r="V50" s="37"/>
      <c r="W50" s="37"/>
      <c r="X50" s="37"/>
      <c r="Y50" s="37"/>
      <c r="Z50" s="37"/>
      <c r="AA50" s="37"/>
      <c r="AB50" s="37"/>
      <c r="AC50" s="37"/>
      <c r="AD50" s="37"/>
      <c r="AE50" s="37"/>
      <c r="AF50" s="37"/>
      <c r="AG50" s="37"/>
      <c r="AH50" s="37"/>
      <c r="AI50" s="29" t="s">
        <v>34</v>
      </c>
      <c r="AJ50" s="37"/>
      <c r="AK50" s="37"/>
      <c r="AL50" s="37"/>
      <c r="AM50" s="70" t="str">
        <f>IF(E20="","",E20)</f>
        <v>Milan Bělehrad</v>
      </c>
      <c r="AN50" s="61"/>
      <c r="AO50" s="61"/>
      <c r="AP50" s="61"/>
      <c r="AQ50" s="37"/>
      <c r="AR50" s="41"/>
      <c r="AS50" s="75"/>
      <c r="AT50" s="76"/>
      <c r="AU50" s="77"/>
      <c r="AV50" s="77"/>
      <c r="AW50" s="77"/>
      <c r="AX50" s="77"/>
      <c r="AY50" s="77"/>
      <c r="AZ50" s="77"/>
      <c r="BA50" s="77"/>
      <c r="BB50" s="77"/>
      <c r="BC50" s="77"/>
      <c r="BD50" s="78"/>
      <c r="BE50" s="35"/>
    </row>
    <row r="51" s="2" customFormat="1" ht="10.8" customHeight="1">
      <c r="A51" s="35"/>
      <c r="B51" s="36"/>
      <c r="C51" s="37"/>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41"/>
      <c r="AS51" s="79"/>
      <c r="AT51" s="80"/>
      <c r="AU51" s="81"/>
      <c r="AV51" s="81"/>
      <c r="AW51" s="81"/>
      <c r="AX51" s="81"/>
      <c r="AY51" s="81"/>
      <c r="AZ51" s="81"/>
      <c r="BA51" s="81"/>
      <c r="BB51" s="81"/>
      <c r="BC51" s="81"/>
      <c r="BD51" s="82"/>
      <c r="BE51" s="35"/>
    </row>
    <row r="52" s="2" customFormat="1" ht="29.28" customHeight="1">
      <c r="A52" s="35"/>
      <c r="B52" s="36"/>
      <c r="C52" s="83" t="s">
        <v>53</v>
      </c>
      <c r="D52" s="84"/>
      <c r="E52" s="84"/>
      <c r="F52" s="84"/>
      <c r="G52" s="84"/>
      <c r="H52" s="85"/>
      <c r="I52" s="86" t="s">
        <v>54</v>
      </c>
      <c r="J52" s="84"/>
      <c r="K52" s="84"/>
      <c r="L52" s="84"/>
      <c r="M52" s="84"/>
      <c r="N52" s="84"/>
      <c r="O52" s="84"/>
      <c r="P52" s="84"/>
      <c r="Q52" s="84"/>
      <c r="R52" s="84"/>
      <c r="S52" s="84"/>
      <c r="T52" s="84"/>
      <c r="U52" s="84"/>
      <c r="V52" s="84"/>
      <c r="W52" s="84"/>
      <c r="X52" s="84"/>
      <c r="Y52" s="84"/>
      <c r="Z52" s="84"/>
      <c r="AA52" s="84"/>
      <c r="AB52" s="84"/>
      <c r="AC52" s="84"/>
      <c r="AD52" s="84"/>
      <c r="AE52" s="84"/>
      <c r="AF52" s="84"/>
      <c r="AG52" s="87" t="s">
        <v>55</v>
      </c>
      <c r="AH52" s="84"/>
      <c r="AI52" s="84"/>
      <c r="AJ52" s="84"/>
      <c r="AK52" s="84"/>
      <c r="AL52" s="84"/>
      <c r="AM52" s="84"/>
      <c r="AN52" s="86" t="s">
        <v>56</v>
      </c>
      <c r="AO52" s="84"/>
      <c r="AP52" s="84"/>
      <c r="AQ52" s="88" t="s">
        <v>57</v>
      </c>
      <c r="AR52" s="41"/>
      <c r="AS52" s="89" t="s">
        <v>58</v>
      </c>
      <c r="AT52" s="90" t="s">
        <v>59</v>
      </c>
      <c r="AU52" s="90" t="s">
        <v>60</v>
      </c>
      <c r="AV52" s="90" t="s">
        <v>61</v>
      </c>
      <c r="AW52" s="90" t="s">
        <v>62</v>
      </c>
      <c r="AX52" s="90" t="s">
        <v>63</v>
      </c>
      <c r="AY52" s="90" t="s">
        <v>64</v>
      </c>
      <c r="AZ52" s="90" t="s">
        <v>65</v>
      </c>
      <c r="BA52" s="90" t="s">
        <v>66</v>
      </c>
      <c r="BB52" s="90" t="s">
        <v>67</v>
      </c>
      <c r="BC52" s="90" t="s">
        <v>68</v>
      </c>
      <c r="BD52" s="91" t="s">
        <v>69</v>
      </c>
      <c r="BE52" s="35"/>
    </row>
    <row r="53" s="2" customFormat="1" ht="10.8" customHeight="1">
      <c r="A53" s="35"/>
      <c r="B53" s="36"/>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c r="AR53" s="41"/>
      <c r="AS53" s="92"/>
      <c r="AT53" s="93"/>
      <c r="AU53" s="93"/>
      <c r="AV53" s="93"/>
      <c r="AW53" s="93"/>
      <c r="AX53" s="93"/>
      <c r="AY53" s="93"/>
      <c r="AZ53" s="93"/>
      <c r="BA53" s="93"/>
      <c r="BB53" s="93"/>
      <c r="BC53" s="93"/>
      <c r="BD53" s="94"/>
      <c r="BE53" s="35"/>
    </row>
    <row r="54" s="6" customFormat="1" ht="32.4" customHeight="1">
      <c r="A54" s="6"/>
      <c r="B54" s="95"/>
      <c r="C54" s="96" t="s">
        <v>70</v>
      </c>
      <c r="D54" s="97"/>
      <c r="E54" s="97"/>
      <c r="F54" s="97"/>
      <c r="G54" s="97"/>
      <c r="H54" s="97"/>
      <c r="I54" s="97"/>
      <c r="J54" s="97"/>
      <c r="K54" s="97"/>
      <c r="L54" s="97"/>
      <c r="M54" s="97"/>
      <c r="N54" s="97"/>
      <c r="O54" s="97"/>
      <c r="P54" s="97"/>
      <c r="Q54" s="97"/>
      <c r="R54" s="97"/>
      <c r="S54" s="97"/>
      <c r="T54" s="97"/>
      <c r="U54" s="97"/>
      <c r="V54" s="97"/>
      <c r="W54" s="97"/>
      <c r="X54" s="97"/>
      <c r="Y54" s="97"/>
      <c r="Z54" s="97"/>
      <c r="AA54" s="97"/>
      <c r="AB54" s="97"/>
      <c r="AC54" s="97"/>
      <c r="AD54" s="97"/>
      <c r="AE54" s="97"/>
      <c r="AF54" s="97"/>
      <c r="AG54" s="98">
        <f>ROUND(AG55+AG71,2)</f>
        <v>0</v>
      </c>
      <c r="AH54" s="98"/>
      <c r="AI54" s="98"/>
      <c r="AJ54" s="98"/>
      <c r="AK54" s="98"/>
      <c r="AL54" s="98"/>
      <c r="AM54" s="98"/>
      <c r="AN54" s="99">
        <f>SUM(AG54,AT54)</f>
        <v>0</v>
      </c>
      <c r="AO54" s="99"/>
      <c r="AP54" s="99"/>
      <c r="AQ54" s="100" t="s">
        <v>19</v>
      </c>
      <c r="AR54" s="101"/>
      <c r="AS54" s="102">
        <f>ROUND(AS55+AS71,2)</f>
        <v>0</v>
      </c>
      <c r="AT54" s="103">
        <f>ROUND(SUM(AV54:AW54),2)</f>
        <v>0</v>
      </c>
      <c r="AU54" s="104">
        <f>ROUND(AU55+AU71,5)</f>
        <v>0</v>
      </c>
      <c r="AV54" s="103">
        <f>ROUND(AZ54*L29,2)</f>
        <v>0</v>
      </c>
      <c r="AW54" s="103">
        <f>ROUND(BA54*L30,2)</f>
        <v>0</v>
      </c>
      <c r="AX54" s="103">
        <f>ROUND(BB54*L29,2)</f>
        <v>0</v>
      </c>
      <c r="AY54" s="103">
        <f>ROUND(BC54*L30,2)</f>
        <v>0</v>
      </c>
      <c r="AZ54" s="103">
        <f>ROUND(AZ55+AZ71,2)</f>
        <v>0</v>
      </c>
      <c r="BA54" s="103">
        <f>ROUND(BA55+BA71,2)</f>
        <v>0</v>
      </c>
      <c r="BB54" s="103">
        <f>ROUND(BB55+BB71,2)</f>
        <v>0</v>
      </c>
      <c r="BC54" s="103">
        <f>ROUND(BC55+BC71,2)</f>
        <v>0</v>
      </c>
      <c r="BD54" s="105">
        <f>ROUND(BD55+BD71,2)</f>
        <v>0</v>
      </c>
      <c r="BE54" s="6"/>
      <c r="BS54" s="106" t="s">
        <v>71</v>
      </c>
      <c r="BT54" s="106" t="s">
        <v>72</v>
      </c>
      <c r="BU54" s="107" t="s">
        <v>73</v>
      </c>
      <c r="BV54" s="106" t="s">
        <v>74</v>
      </c>
      <c r="BW54" s="106" t="s">
        <v>5</v>
      </c>
      <c r="BX54" s="106" t="s">
        <v>75</v>
      </c>
      <c r="CL54" s="106" t="s">
        <v>19</v>
      </c>
    </row>
    <row r="55" s="7" customFormat="1" ht="16.5" customHeight="1">
      <c r="A55" s="7"/>
      <c r="B55" s="108"/>
      <c r="C55" s="109"/>
      <c r="D55" s="110" t="s">
        <v>76</v>
      </c>
      <c r="E55" s="110"/>
      <c r="F55" s="110"/>
      <c r="G55" s="110"/>
      <c r="H55" s="110"/>
      <c r="I55" s="111"/>
      <c r="J55" s="110" t="s">
        <v>77</v>
      </c>
      <c r="K55" s="110"/>
      <c r="L55" s="110"/>
      <c r="M55" s="110"/>
      <c r="N55" s="110"/>
      <c r="O55" s="110"/>
      <c r="P55" s="110"/>
      <c r="Q55" s="110"/>
      <c r="R55" s="110"/>
      <c r="S55" s="110"/>
      <c r="T55" s="110"/>
      <c r="U55" s="110"/>
      <c r="V55" s="110"/>
      <c r="W55" s="110"/>
      <c r="X55" s="110"/>
      <c r="Y55" s="110"/>
      <c r="Z55" s="110"/>
      <c r="AA55" s="110"/>
      <c r="AB55" s="110"/>
      <c r="AC55" s="110"/>
      <c r="AD55" s="110"/>
      <c r="AE55" s="110"/>
      <c r="AF55" s="110"/>
      <c r="AG55" s="112">
        <f>ROUND(AG56+AG60+AG61+AG64+AG66+AG70,2)</f>
        <v>0</v>
      </c>
      <c r="AH55" s="111"/>
      <c r="AI55" s="111"/>
      <c r="AJ55" s="111"/>
      <c r="AK55" s="111"/>
      <c r="AL55" s="111"/>
      <c r="AM55" s="111"/>
      <c r="AN55" s="113">
        <f>SUM(AG55,AT55)</f>
        <v>0</v>
      </c>
      <c r="AO55" s="111"/>
      <c r="AP55" s="111"/>
      <c r="AQ55" s="114" t="s">
        <v>78</v>
      </c>
      <c r="AR55" s="115"/>
      <c r="AS55" s="116">
        <f>ROUND(AS56+AS60+AS61+AS64+AS66+AS70,2)</f>
        <v>0</v>
      </c>
      <c r="AT55" s="117">
        <f>ROUND(SUM(AV55:AW55),2)</f>
        <v>0</v>
      </c>
      <c r="AU55" s="118">
        <f>ROUND(AU56+AU60+AU61+AU64+AU66+AU70,5)</f>
        <v>0</v>
      </c>
      <c r="AV55" s="117">
        <f>ROUND(AZ55*L29,2)</f>
        <v>0</v>
      </c>
      <c r="AW55" s="117">
        <f>ROUND(BA55*L30,2)</f>
        <v>0</v>
      </c>
      <c r="AX55" s="117">
        <f>ROUND(BB55*L29,2)</f>
        <v>0</v>
      </c>
      <c r="AY55" s="117">
        <f>ROUND(BC55*L30,2)</f>
        <v>0</v>
      </c>
      <c r="AZ55" s="117">
        <f>ROUND(AZ56+AZ60+AZ61+AZ64+AZ66+AZ70,2)</f>
        <v>0</v>
      </c>
      <c r="BA55" s="117">
        <f>ROUND(BA56+BA60+BA61+BA64+BA66+BA70,2)</f>
        <v>0</v>
      </c>
      <c r="BB55" s="117">
        <f>ROUND(BB56+BB60+BB61+BB64+BB66+BB70,2)</f>
        <v>0</v>
      </c>
      <c r="BC55" s="117">
        <f>ROUND(BC56+BC60+BC61+BC64+BC66+BC70,2)</f>
        <v>0</v>
      </c>
      <c r="BD55" s="119">
        <f>ROUND(BD56+BD60+BD61+BD64+BD66+BD70,2)</f>
        <v>0</v>
      </c>
      <c r="BE55" s="7"/>
      <c r="BS55" s="120" t="s">
        <v>71</v>
      </c>
      <c r="BT55" s="120" t="s">
        <v>79</v>
      </c>
      <c r="BU55" s="120" t="s">
        <v>73</v>
      </c>
      <c r="BV55" s="120" t="s">
        <v>74</v>
      </c>
      <c r="BW55" s="120" t="s">
        <v>80</v>
      </c>
      <c r="BX55" s="120" t="s">
        <v>5</v>
      </c>
      <c r="CL55" s="120" t="s">
        <v>19</v>
      </c>
      <c r="CM55" s="120" t="s">
        <v>81</v>
      </c>
    </row>
    <row r="56" s="4" customFormat="1" ht="16.5" customHeight="1">
      <c r="A56" s="4"/>
      <c r="B56" s="60"/>
      <c r="C56" s="121"/>
      <c r="D56" s="121"/>
      <c r="E56" s="122" t="s">
        <v>82</v>
      </c>
      <c r="F56" s="122"/>
      <c r="G56" s="122"/>
      <c r="H56" s="122"/>
      <c r="I56" s="122"/>
      <c r="J56" s="121"/>
      <c r="K56" s="122" t="s">
        <v>83</v>
      </c>
      <c r="L56" s="122"/>
      <c r="M56" s="122"/>
      <c r="N56" s="122"/>
      <c r="O56" s="122"/>
      <c r="P56" s="122"/>
      <c r="Q56" s="122"/>
      <c r="R56" s="122"/>
      <c r="S56" s="122"/>
      <c r="T56" s="122"/>
      <c r="U56" s="122"/>
      <c r="V56" s="122"/>
      <c r="W56" s="122"/>
      <c r="X56" s="122"/>
      <c r="Y56" s="122"/>
      <c r="Z56" s="122"/>
      <c r="AA56" s="122"/>
      <c r="AB56" s="122"/>
      <c r="AC56" s="122"/>
      <c r="AD56" s="122"/>
      <c r="AE56" s="122"/>
      <c r="AF56" s="122"/>
      <c r="AG56" s="123">
        <f>ROUND(AG57,2)</f>
        <v>0</v>
      </c>
      <c r="AH56" s="121"/>
      <c r="AI56" s="121"/>
      <c r="AJ56" s="121"/>
      <c r="AK56" s="121"/>
      <c r="AL56" s="121"/>
      <c r="AM56" s="121"/>
      <c r="AN56" s="124">
        <f>SUM(AG56,AT56)</f>
        <v>0</v>
      </c>
      <c r="AO56" s="121"/>
      <c r="AP56" s="121"/>
      <c r="AQ56" s="125" t="s">
        <v>84</v>
      </c>
      <c r="AR56" s="62"/>
      <c r="AS56" s="126">
        <f>ROUND(AS57,2)</f>
        <v>0</v>
      </c>
      <c r="AT56" s="127">
        <f>ROUND(SUM(AV56:AW56),2)</f>
        <v>0</v>
      </c>
      <c r="AU56" s="128">
        <f>ROUND(AU57,5)</f>
        <v>0</v>
      </c>
      <c r="AV56" s="127">
        <f>ROUND(AZ56*L29,2)</f>
        <v>0</v>
      </c>
      <c r="AW56" s="127">
        <f>ROUND(BA56*L30,2)</f>
        <v>0</v>
      </c>
      <c r="AX56" s="127">
        <f>ROUND(BB56*L29,2)</f>
        <v>0</v>
      </c>
      <c r="AY56" s="127">
        <f>ROUND(BC56*L30,2)</f>
        <v>0</v>
      </c>
      <c r="AZ56" s="127">
        <f>ROUND(AZ57,2)</f>
        <v>0</v>
      </c>
      <c r="BA56" s="127">
        <f>ROUND(BA57,2)</f>
        <v>0</v>
      </c>
      <c r="BB56" s="127">
        <f>ROUND(BB57,2)</f>
        <v>0</v>
      </c>
      <c r="BC56" s="127">
        <f>ROUND(BC57,2)</f>
        <v>0</v>
      </c>
      <c r="BD56" s="129">
        <f>ROUND(BD57,2)</f>
        <v>0</v>
      </c>
      <c r="BE56" s="4"/>
      <c r="BS56" s="130" t="s">
        <v>71</v>
      </c>
      <c r="BT56" s="130" t="s">
        <v>81</v>
      </c>
      <c r="BU56" s="130" t="s">
        <v>73</v>
      </c>
      <c r="BV56" s="130" t="s">
        <v>74</v>
      </c>
      <c r="BW56" s="130" t="s">
        <v>85</v>
      </c>
      <c r="BX56" s="130" t="s">
        <v>80</v>
      </c>
      <c r="CL56" s="130" t="s">
        <v>19</v>
      </c>
    </row>
    <row r="57" s="4" customFormat="1" ht="16.5" customHeight="1">
      <c r="A57" s="4"/>
      <c r="B57" s="60"/>
      <c r="C57" s="121"/>
      <c r="D57" s="121"/>
      <c r="E57" s="121"/>
      <c r="F57" s="122" t="s">
        <v>86</v>
      </c>
      <c r="G57" s="122"/>
      <c r="H57" s="122"/>
      <c r="I57" s="122"/>
      <c r="J57" s="122"/>
      <c r="K57" s="121"/>
      <c r="L57" s="122" t="s">
        <v>87</v>
      </c>
      <c r="M57" s="122"/>
      <c r="N57" s="122"/>
      <c r="O57" s="122"/>
      <c r="P57" s="122"/>
      <c r="Q57" s="122"/>
      <c r="R57" s="122"/>
      <c r="S57" s="122"/>
      <c r="T57" s="122"/>
      <c r="U57" s="122"/>
      <c r="V57" s="122"/>
      <c r="W57" s="122"/>
      <c r="X57" s="122"/>
      <c r="Y57" s="122"/>
      <c r="Z57" s="122"/>
      <c r="AA57" s="122"/>
      <c r="AB57" s="122"/>
      <c r="AC57" s="122"/>
      <c r="AD57" s="122"/>
      <c r="AE57" s="122"/>
      <c r="AF57" s="122"/>
      <c r="AG57" s="123">
        <f>ROUND(SUM(AG58:AG59),2)</f>
        <v>0</v>
      </c>
      <c r="AH57" s="121"/>
      <c r="AI57" s="121"/>
      <c r="AJ57" s="121"/>
      <c r="AK57" s="121"/>
      <c r="AL57" s="121"/>
      <c r="AM57" s="121"/>
      <c r="AN57" s="124">
        <f>SUM(AG57,AT57)</f>
        <v>0</v>
      </c>
      <c r="AO57" s="121"/>
      <c r="AP57" s="121"/>
      <c r="AQ57" s="125" t="s">
        <v>84</v>
      </c>
      <c r="AR57" s="62"/>
      <c r="AS57" s="126">
        <f>ROUND(SUM(AS58:AS59),2)</f>
        <v>0</v>
      </c>
      <c r="AT57" s="127">
        <f>ROUND(SUM(AV57:AW57),2)</f>
        <v>0</v>
      </c>
      <c r="AU57" s="128">
        <f>ROUND(SUM(AU58:AU59),5)</f>
        <v>0</v>
      </c>
      <c r="AV57" s="127">
        <f>ROUND(AZ57*L29,2)</f>
        <v>0</v>
      </c>
      <c r="AW57" s="127">
        <f>ROUND(BA57*L30,2)</f>
        <v>0</v>
      </c>
      <c r="AX57" s="127">
        <f>ROUND(BB57*L29,2)</f>
        <v>0</v>
      </c>
      <c r="AY57" s="127">
        <f>ROUND(BC57*L30,2)</f>
        <v>0</v>
      </c>
      <c r="AZ57" s="127">
        <f>ROUND(SUM(AZ58:AZ59),2)</f>
        <v>0</v>
      </c>
      <c r="BA57" s="127">
        <f>ROUND(SUM(BA58:BA59),2)</f>
        <v>0</v>
      </c>
      <c r="BB57" s="127">
        <f>ROUND(SUM(BB58:BB59),2)</f>
        <v>0</v>
      </c>
      <c r="BC57" s="127">
        <f>ROUND(SUM(BC58:BC59),2)</f>
        <v>0</v>
      </c>
      <c r="BD57" s="129">
        <f>ROUND(SUM(BD58:BD59),2)</f>
        <v>0</v>
      </c>
      <c r="BE57" s="4"/>
      <c r="BS57" s="130" t="s">
        <v>71</v>
      </c>
      <c r="BT57" s="130" t="s">
        <v>88</v>
      </c>
      <c r="BU57" s="130" t="s">
        <v>73</v>
      </c>
      <c r="BV57" s="130" t="s">
        <v>74</v>
      </c>
      <c r="BW57" s="130" t="s">
        <v>89</v>
      </c>
      <c r="BX57" s="130" t="s">
        <v>85</v>
      </c>
      <c r="CL57" s="130" t="s">
        <v>19</v>
      </c>
    </row>
    <row r="58" s="4" customFormat="1" ht="16.5" customHeight="1">
      <c r="A58" s="131" t="s">
        <v>90</v>
      </c>
      <c r="B58" s="60"/>
      <c r="C58" s="121"/>
      <c r="D58" s="121"/>
      <c r="E58" s="121"/>
      <c r="F58" s="121"/>
      <c r="G58" s="122" t="s">
        <v>91</v>
      </c>
      <c r="H58" s="122"/>
      <c r="I58" s="122"/>
      <c r="J58" s="122"/>
      <c r="K58" s="122"/>
      <c r="L58" s="121"/>
      <c r="M58" s="122" t="s">
        <v>92</v>
      </c>
      <c r="N58" s="122"/>
      <c r="O58" s="122"/>
      <c r="P58" s="122"/>
      <c r="Q58" s="122"/>
      <c r="R58" s="122"/>
      <c r="S58" s="122"/>
      <c r="T58" s="122"/>
      <c r="U58" s="122"/>
      <c r="V58" s="122"/>
      <c r="W58" s="122"/>
      <c r="X58" s="122"/>
      <c r="Y58" s="122"/>
      <c r="Z58" s="122"/>
      <c r="AA58" s="122"/>
      <c r="AB58" s="122"/>
      <c r="AC58" s="122"/>
      <c r="AD58" s="122"/>
      <c r="AE58" s="122"/>
      <c r="AF58" s="122"/>
      <c r="AG58" s="124">
        <f>'01.1.1 - technologická čá...'!J34</f>
        <v>0</v>
      </c>
      <c r="AH58" s="121"/>
      <c r="AI58" s="121"/>
      <c r="AJ58" s="121"/>
      <c r="AK58" s="121"/>
      <c r="AL58" s="121"/>
      <c r="AM58" s="121"/>
      <c r="AN58" s="124">
        <f>SUM(AG58,AT58)</f>
        <v>0</v>
      </c>
      <c r="AO58" s="121"/>
      <c r="AP58" s="121"/>
      <c r="AQ58" s="125" t="s">
        <v>84</v>
      </c>
      <c r="AR58" s="62"/>
      <c r="AS58" s="126">
        <v>0</v>
      </c>
      <c r="AT58" s="127">
        <f>ROUND(SUM(AV58:AW58),2)</f>
        <v>0</v>
      </c>
      <c r="AU58" s="128">
        <f>'01.1.1 - technologická čá...'!P93</f>
        <v>0</v>
      </c>
      <c r="AV58" s="127">
        <f>'01.1.1 - technologická čá...'!J37</f>
        <v>0</v>
      </c>
      <c r="AW58" s="127">
        <f>'01.1.1 - technologická čá...'!J38</f>
        <v>0</v>
      </c>
      <c r="AX58" s="127">
        <f>'01.1.1 - technologická čá...'!J39</f>
        <v>0</v>
      </c>
      <c r="AY58" s="127">
        <f>'01.1.1 - technologická čá...'!J40</f>
        <v>0</v>
      </c>
      <c r="AZ58" s="127">
        <f>'01.1.1 - technologická čá...'!F37</f>
        <v>0</v>
      </c>
      <c r="BA58" s="127">
        <f>'01.1.1 - technologická čá...'!F38</f>
        <v>0</v>
      </c>
      <c r="BB58" s="127">
        <f>'01.1.1 - technologická čá...'!F39</f>
        <v>0</v>
      </c>
      <c r="BC58" s="127">
        <f>'01.1.1 - technologická čá...'!F40</f>
        <v>0</v>
      </c>
      <c r="BD58" s="129">
        <f>'01.1.1 - technologická čá...'!F41</f>
        <v>0</v>
      </c>
      <c r="BE58" s="4"/>
      <c r="BT58" s="130" t="s">
        <v>93</v>
      </c>
      <c r="BV58" s="130" t="s">
        <v>74</v>
      </c>
      <c r="BW58" s="130" t="s">
        <v>94</v>
      </c>
      <c r="BX58" s="130" t="s">
        <v>89</v>
      </c>
      <c r="CL58" s="130" t="s">
        <v>19</v>
      </c>
    </row>
    <row r="59" s="4" customFormat="1" ht="16.5" customHeight="1">
      <c r="A59" s="131" t="s">
        <v>90</v>
      </c>
      <c r="B59" s="60"/>
      <c r="C59" s="121"/>
      <c r="D59" s="121"/>
      <c r="E59" s="121"/>
      <c r="F59" s="121"/>
      <c r="G59" s="122" t="s">
        <v>95</v>
      </c>
      <c r="H59" s="122"/>
      <c r="I59" s="122"/>
      <c r="J59" s="122"/>
      <c r="K59" s="122"/>
      <c r="L59" s="121"/>
      <c r="M59" s="122" t="s">
        <v>96</v>
      </c>
      <c r="N59" s="122"/>
      <c r="O59" s="122"/>
      <c r="P59" s="122"/>
      <c r="Q59" s="122"/>
      <c r="R59" s="122"/>
      <c r="S59" s="122"/>
      <c r="T59" s="122"/>
      <c r="U59" s="122"/>
      <c r="V59" s="122"/>
      <c r="W59" s="122"/>
      <c r="X59" s="122"/>
      <c r="Y59" s="122"/>
      <c r="Z59" s="122"/>
      <c r="AA59" s="122"/>
      <c r="AB59" s="122"/>
      <c r="AC59" s="122"/>
      <c r="AD59" s="122"/>
      <c r="AE59" s="122"/>
      <c r="AF59" s="122"/>
      <c r="AG59" s="124">
        <f>'01.1.2 - technologická čá...'!J34</f>
        <v>0</v>
      </c>
      <c r="AH59" s="121"/>
      <c r="AI59" s="121"/>
      <c r="AJ59" s="121"/>
      <c r="AK59" s="121"/>
      <c r="AL59" s="121"/>
      <c r="AM59" s="121"/>
      <c r="AN59" s="124">
        <f>SUM(AG59,AT59)</f>
        <v>0</v>
      </c>
      <c r="AO59" s="121"/>
      <c r="AP59" s="121"/>
      <c r="AQ59" s="125" t="s">
        <v>84</v>
      </c>
      <c r="AR59" s="62"/>
      <c r="AS59" s="126">
        <v>0</v>
      </c>
      <c r="AT59" s="127">
        <f>ROUND(SUM(AV59:AW59),2)</f>
        <v>0</v>
      </c>
      <c r="AU59" s="128">
        <f>'01.1.2 - technologická čá...'!P95</f>
        <v>0</v>
      </c>
      <c r="AV59" s="127">
        <f>'01.1.2 - technologická čá...'!J37</f>
        <v>0</v>
      </c>
      <c r="AW59" s="127">
        <f>'01.1.2 - technologická čá...'!J38</f>
        <v>0</v>
      </c>
      <c r="AX59" s="127">
        <f>'01.1.2 - technologická čá...'!J39</f>
        <v>0</v>
      </c>
      <c r="AY59" s="127">
        <f>'01.1.2 - technologická čá...'!J40</f>
        <v>0</v>
      </c>
      <c r="AZ59" s="127">
        <f>'01.1.2 - technologická čá...'!F37</f>
        <v>0</v>
      </c>
      <c r="BA59" s="127">
        <f>'01.1.2 - technologická čá...'!F38</f>
        <v>0</v>
      </c>
      <c r="BB59" s="127">
        <f>'01.1.2 - technologická čá...'!F39</f>
        <v>0</v>
      </c>
      <c r="BC59" s="127">
        <f>'01.1.2 - technologická čá...'!F40</f>
        <v>0</v>
      </c>
      <c r="BD59" s="129">
        <f>'01.1.2 - technologická čá...'!F41</f>
        <v>0</v>
      </c>
      <c r="BE59" s="4"/>
      <c r="BT59" s="130" t="s">
        <v>93</v>
      </c>
      <c r="BV59" s="130" t="s">
        <v>74</v>
      </c>
      <c r="BW59" s="130" t="s">
        <v>97</v>
      </c>
      <c r="BX59" s="130" t="s">
        <v>89</v>
      </c>
      <c r="CL59" s="130" t="s">
        <v>19</v>
      </c>
    </row>
    <row r="60" s="4" customFormat="1" ht="16.5" customHeight="1">
      <c r="A60" s="131" t="s">
        <v>90</v>
      </c>
      <c r="B60" s="60"/>
      <c r="C60" s="121"/>
      <c r="D60" s="121"/>
      <c r="E60" s="122" t="s">
        <v>98</v>
      </c>
      <c r="F60" s="122"/>
      <c r="G60" s="122"/>
      <c r="H60" s="122"/>
      <c r="I60" s="122"/>
      <c r="J60" s="121"/>
      <c r="K60" s="122" t="s">
        <v>99</v>
      </c>
      <c r="L60" s="122"/>
      <c r="M60" s="122"/>
      <c r="N60" s="122"/>
      <c r="O60" s="122"/>
      <c r="P60" s="122"/>
      <c r="Q60" s="122"/>
      <c r="R60" s="122"/>
      <c r="S60" s="122"/>
      <c r="T60" s="122"/>
      <c r="U60" s="122"/>
      <c r="V60" s="122"/>
      <c r="W60" s="122"/>
      <c r="X60" s="122"/>
      <c r="Y60" s="122"/>
      <c r="Z60" s="122"/>
      <c r="AA60" s="122"/>
      <c r="AB60" s="122"/>
      <c r="AC60" s="122"/>
      <c r="AD60" s="122"/>
      <c r="AE60" s="122"/>
      <c r="AF60" s="122"/>
      <c r="AG60" s="124">
        <f>'01.2 - stavební část'!J32</f>
        <v>0</v>
      </c>
      <c r="AH60" s="121"/>
      <c r="AI60" s="121"/>
      <c r="AJ60" s="121"/>
      <c r="AK60" s="121"/>
      <c r="AL60" s="121"/>
      <c r="AM60" s="121"/>
      <c r="AN60" s="124">
        <f>SUM(AG60,AT60)</f>
        <v>0</v>
      </c>
      <c r="AO60" s="121"/>
      <c r="AP60" s="121"/>
      <c r="AQ60" s="125" t="s">
        <v>84</v>
      </c>
      <c r="AR60" s="62"/>
      <c r="AS60" s="126">
        <v>0</v>
      </c>
      <c r="AT60" s="127">
        <f>ROUND(SUM(AV60:AW60),2)</f>
        <v>0</v>
      </c>
      <c r="AU60" s="128">
        <f>'01.2 - stavební část'!P88</f>
        <v>0</v>
      </c>
      <c r="AV60" s="127">
        <f>'01.2 - stavební část'!J35</f>
        <v>0</v>
      </c>
      <c r="AW60" s="127">
        <f>'01.2 - stavební část'!J36</f>
        <v>0</v>
      </c>
      <c r="AX60" s="127">
        <f>'01.2 - stavební část'!J37</f>
        <v>0</v>
      </c>
      <c r="AY60" s="127">
        <f>'01.2 - stavební část'!J38</f>
        <v>0</v>
      </c>
      <c r="AZ60" s="127">
        <f>'01.2 - stavební část'!F35</f>
        <v>0</v>
      </c>
      <c r="BA60" s="127">
        <f>'01.2 - stavební část'!F36</f>
        <v>0</v>
      </c>
      <c r="BB60" s="127">
        <f>'01.2 - stavební část'!F37</f>
        <v>0</v>
      </c>
      <c r="BC60" s="127">
        <f>'01.2 - stavební část'!F38</f>
        <v>0</v>
      </c>
      <c r="BD60" s="129">
        <f>'01.2 - stavební část'!F39</f>
        <v>0</v>
      </c>
      <c r="BE60" s="4"/>
      <c r="BT60" s="130" t="s">
        <v>81</v>
      </c>
      <c r="BV60" s="130" t="s">
        <v>74</v>
      </c>
      <c r="BW60" s="130" t="s">
        <v>100</v>
      </c>
      <c r="BX60" s="130" t="s">
        <v>80</v>
      </c>
      <c r="CL60" s="130" t="s">
        <v>19</v>
      </c>
    </row>
    <row r="61" s="4" customFormat="1" ht="16.5" customHeight="1">
      <c r="A61" s="4"/>
      <c r="B61" s="60"/>
      <c r="C61" s="121"/>
      <c r="D61" s="121"/>
      <c r="E61" s="122" t="s">
        <v>101</v>
      </c>
      <c r="F61" s="122"/>
      <c r="G61" s="122"/>
      <c r="H61" s="122"/>
      <c r="I61" s="122"/>
      <c r="J61" s="121"/>
      <c r="K61" s="122" t="s">
        <v>102</v>
      </c>
      <c r="L61" s="122"/>
      <c r="M61" s="122"/>
      <c r="N61" s="122"/>
      <c r="O61" s="122"/>
      <c r="P61" s="122"/>
      <c r="Q61" s="122"/>
      <c r="R61" s="122"/>
      <c r="S61" s="122"/>
      <c r="T61" s="122"/>
      <c r="U61" s="122"/>
      <c r="V61" s="122"/>
      <c r="W61" s="122"/>
      <c r="X61" s="122"/>
      <c r="Y61" s="122"/>
      <c r="Z61" s="122"/>
      <c r="AA61" s="122"/>
      <c r="AB61" s="122"/>
      <c r="AC61" s="122"/>
      <c r="AD61" s="122"/>
      <c r="AE61" s="122"/>
      <c r="AF61" s="122"/>
      <c r="AG61" s="123">
        <f>ROUND(SUM(AG62:AG63),2)</f>
        <v>0</v>
      </c>
      <c r="AH61" s="121"/>
      <c r="AI61" s="121"/>
      <c r="AJ61" s="121"/>
      <c r="AK61" s="121"/>
      <c r="AL61" s="121"/>
      <c r="AM61" s="121"/>
      <c r="AN61" s="124">
        <f>SUM(AG61,AT61)</f>
        <v>0</v>
      </c>
      <c r="AO61" s="121"/>
      <c r="AP61" s="121"/>
      <c r="AQ61" s="125" t="s">
        <v>84</v>
      </c>
      <c r="AR61" s="62"/>
      <c r="AS61" s="126">
        <f>ROUND(SUM(AS62:AS63),2)</f>
        <v>0</v>
      </c>
      <c r="AT61" s="127">
        <f>ROUND(SUM(AV61:AW61),2)</f>
        <v>0</v>
      </c>
      <c r="AU61" s="128">
        <f>ROUND(SUM(AU62:AU63),5)</f>
        <v>0</v>
      </c>
      <c r="AV61" s="127">
        <f>ROUND(AZ61*L29,2)</f>
        <v>0</v>
      </c>
      <c r="AW61" s="127">
        <f>ROUND(BA61*L30,2)</f>
        <v>0</v>
      </c>
      <c r="AX61" s="127">
        <f>ROUND(BB61*L29,2)</f>
        <v>0</v>
      </c>
      <c r="AY61" s="127">
        <f>ROUND(BC61*L30,2)</f>
        <v>0</v>
      </c>
      <c r="AZ61" s="127">
        <f>ROUND(SUM(AZ62:AZ63),2)</f>
        <v>0</v>
      </c>
      <c r="BA61" s="127">
        <f>ROUND(SUM(BA62:BA63),2)</f>
        <v>0</v>
      </c>
      <c r="BB61" s="127">
        <f>ROUND(SUM(BB62:BB63),2)</f>
        <v>0</v>
      </c>
      <c r="BC61" s="127">
        <f>ROUND(SUM(BC62:BC63),2)</f>
        <v>0</v>
      </c>
      <c r="BD61" s="129">
        <f>ROUND(SUM(BD62:BD63),2)</f>
        <v>0</v>
      </c>
      <c r="BE61" s="4"/>
      <c r="BS61" s="130" t="s">
        <v>71</v>
      </c>
      <c r="BT61" s="130" t="s">
        <v>81</v>
      </c>
      <c r="BU61" s="130" t="s">
        <v>73</v>
      </c>
      <c r="BV61" s="130" t="s">
        <v>74</v>
      </c>
      <c r="BW61" s="130" t="s">
        <v>103</v>
      </c>
      <c r="BX61" s="130" t="s">
        <v>80</v>
      </c>
      <c r="CL61" s="130" t="s">
        <v>19</v>
      </c>
    </row>
    <row r="62" s="4" customFormat="1" ht="16.5" customHeight="1">
      <c r="A62" s="131" t="s">
        <v>90</v>
      </c>
      <c r="B62" s="60"/>
      <c r="C62" s="121"/>
      <c r="D62" s="121"/>
      <c r="E62" s="121"/>
      <c r="F62" s="122" t="s">
        <v>104</v>
      </c>
      <c r="G62" s="122"/>
      <c r="H62" s="122"/>
      <c r="I62" s="122"/>
      <c r="J62" s="122"/>
      <c r="K62" s="121"/>
      <c r="L62" s="122" t="s">
        <v>105</v>
      </c>
      <c r="M62" s="122"/>
      <c r="N62" s="122"/>
      <c r="O62" s="122"/>
      <c r="P62" s="122"/>
      <c r="Q62" s="122"/>
      <c r="R62" s="122"/>
      <c r="S62" s="122"/>
      <c r="T62" s="122"/>
      <c r="U62" s="122"/>
      <c r="V62" s="122"/>
      <c r="W62" s="122"/>
      <c r="X62" s="122"/>
      <c r="Y62" s="122"/>
      <c r="Z62" s="122"/>
      <c r="AA62" s="122"/>
      <c r="AB62" s="122"/>
      <c r="AC62" s="122"/>
      <c r="AD62" s="122"/>
      <c r="AE62" s="122"/>
      <c r="AF62" s="122"/>
      <c r="AG62" s="124">
        <f>'01.3.1 - VRN technologick...'!J34</f>
        <v>0</v>
      </c>
      <c r="AH62" s="121"/>
      <c r="AI62" s="121"/>
      <c r="AJ62" s="121"/>
      <c r="AK62" s="121"/>
      <c r="AL62" s="121"/>
      <c r="AM62" s="121"/>
      <c r="AN62" s="124">
        <f>SUM(AG62,AT62)</f>
        <v>0</v>
      </c>
      <c r="AO62" s="121"/>
      <c r="AP62" s="121"/>
      <c r="AQ62" s="125" t="s">
        <v>84</v>
      </c>
      <c r="AR62" s="62"/>
      <c r="AS62" s="126">
        <v>0</v>
      </c>
      <c r="AT62" s="127">
        <f>ROUND(SUM(AV62:AW62),2)</f>
        <v>0</v>
      </c>
      <c r="AU62" s="128">
        <f>'01.3.1 - VRN technologick...'!P92</f>
        <v>0</v>
      </c>
      <c r="AV62" s="127">
        <f>'01.3.1 - VRN technologick...'!J37</f>
        <v>0</v>
      </c>
      <c r="AW62" s="127">
        <f>'01.3.1 - VRN technologick...'!J38</f>
        <v>0</v>
      </c>
      <c r="AX62" s="127">
        <f>'01.3.1 - VRN technologick...'!J39</f>
        <v>0</v>
      </c>
      <c r="AY62" s="127">
        <f>'01.3.1 - VRN technologick...'!J40</f>
        <v>0</v>
      </c>
      <c r="AZ62" s="127">
        <f>'01.3.1 - VRN technologick...'!F37</f>
        <v>0</v>
      </c>
      <c r="BA62" s="127">
        <f>'01.3.1 - VRN technologick...'!F38</f>
        <v>0</v>
      </c>
      <c r="BB62" s="127">
        <f>'01.3.1 - VRN technologick...'!F39</f>
        <v>0</v>
      </c>
      <c r="BC62" s="127">
        <f>'01.3.1 - VRN technologick...'!F40</f>
        <v>0</v>
      </c>
      <c r="BD62" s="129">
        <f>'01.3.1 - VRN technologick...'!F41</f>
        <v>0</v>
      </c>
      <c r="BE62" s="4"/>
      <c r="BT62" s="130" t="s">
        <v>88</v>
      </c>
      <c r="BV62" s="130" t="s">
        <v>74</v>
      </c>
      <c r="BW62" s="130" t="s">
        <v>106</v>
      </c>
      <c r="BX62" s="130" t="s">
        <v>103</v>
      </c>
      <c r="CL62" s="130" t="s">
        <v>19</v>
      </c>
    </row>
    <row r="63" s="4" customFormat="1" ht="16.5" customHeight="1">
      <c r="A63" s="131" t="s">
        <v>90</v>
      </c>
      <c r="B63" s="60"/>
      <c r="C63" s="121"/>
      <c r="D63" s="121"/>
      <c r="E63" s="121"/>
      <c r="F63" s="122" t="s">
        <v>107</v>
      </c>
      <c r="G63" s="122"/>
      <c r="H63" s="122"/>
      <c r="I63" s="122"/>
      <c r="J63" s="122"/>
      <c r="K63" s="121"/>
      <c r="L63" s="122" t="s">
        <v>108</v>
      </c>
      <c r="M63" s="122"/>
      <c r="N63" s="122"/>
      <c r="O63" s="122"/>
      <c r="P63" s="122"/>
      <c r="Q63" s="122"/>
      <c r="R63" s="122"/>
      <c r="S63" s="122"/>
      <c r="T63" s="122"/>
      <c r="U63" s="122"/>
      <c r="V63" s="122"/>
      <c r="W63" s="122"/>
      <c r="X63" s="122"/>
      <c r="Y63" s="122"/>
      <c r="Z63" s="122"/>
      <c r="AA63" s="122"/>
      <c r="AB63" s="122"/>
      <c r="AC63" s="122"/>
      <c r="AD63" s="122"/>
      <c r="AE63" s="122"/>
      <c r="AF63" s="122"/>
      <c r="AG63" s="124">
        <f>'01.3.2 - VRN stavební část'!J34</f>
        <v>0</v>
      </c>
      <c r="AH63" s="121"/>
      <c r="AI63" s="121"/>
      <c r="AJ63" s="121"/>
      <c r="AK63" s="121"/>
      <c r="AL63" s="121"/>
      <c r="AM63" s="121"/>
      <c r="AN63" s="124">
        <f>SUM(AG63,AT63)</f>
        <v>0</v>
      </c>
      <c r="AO63" s="121"/>
      <c r="AP63" s="121"/>
      <c r="AQ63" s="125" t="s">
        <v>84</v>
      </c>
      <c r="AR63" s="62"/>
      <c r="AS63" s="126">
        <v>0</v>
      </c>
      <c r="AT63" s="127">
        <f>ROUND(SUM(AV63:AW63),2)</f>
        <v>0</v>
      </c>
      <c r="AU63" s="128">
        <f>'01.3.2 - VRN stavební část'!P92</f>
        <v>0</v>
      </c>
      <c r="AV63" s="127">
        <f>'01.3.2 - VRN stavební část'!J37</f>
        <v>0</v>
      </c>
      <c r="AW63" s="127">
        <f>'01.3.2 - VRN stavební část'!J38</f>
        <v>0</v>
      </c>
      <c r="AX63" s="127">
        <f>'01.3.2 - VRN stavební část'!J39</f>
        <v>0</v>
      </c>
      <c r="AY63" s="127">
        <f>'01.3.2 - VRN stavební část'!J40</f>
        <v>0</v>
      </c>
      <c r="AZ63" s="127">
        <f>'01.3.2 - VRN stavební část'!F37</f>
        <v>0</v>
      </c>
      <c r="BA63" s="127">
        <f>'01.3.2 - VRN stavební část'!F38</f>
        <v>0</v>
      </c>
      <c r="BB63" s="127">
        <f>'01.3.2 - VRN stavební část'!F39</f>
        <v>0</v>
      </c>
      <c r="BC63" s="127">
        <f>'01.3.2 - VRN stavební část'!F40</f>
        <v>0</v>
      </c>
      <c r="BD63" s="129">
        <f>'01.3.2 - VRN stavební část'!F41</f>
        <v>0</v>
      </c>
      <c r="BE63" s="4"/>
      <c r="BT63" s="130" t="s">
        <v>88</v>
      </c>
      <c r="BV63" s="130" t="s">
        <v>74</v>
      </c>
      <c r="BW63" s="130" t="s">
        <v>109</v>
      </c>
      <c r="BX63" s="130" t="s">
        <v>103</v>
      </c>
      <c r="CL63" s="130" t="s">
        <v>19</v>
      </c>
    </row>
    <row r="64" s="4" customFormat="1" ht="16.5" customHeight="1">
      <c r="A64" s="4"/>
      <c r="B64" s="60"/>
      <c r="C64" s="121"/>
      <c r="D64" s="121"/>
      <c r="E64" s="122" t="s">
        <v>110</v>
      </c>
      <c r="F64" s="122"/>
      <c r="G64" s="122"/>
      <c r="H64" s="122"/>
      <c r="I64" s="122"/>
      <c r="J64" s="121"/>
      <c r="K64" s="122" t="s">
        <v>111</v>
      </c>
      <c r="L64" s="122"/>
      <c r="M64" s="122"/>
      <c r="N64" s="122"/>
      <c r="O64" s="122"/>
      <c r="P64" s="122"/>
      <c r="Q64" s="122"/>
      <c r="R64" s="122"/>
      <c r="S64" s="122"/>
      <c r="T64" s="122"/>
      <c r="U64" s="122"/>
      <c r="V64" s="122"/>
      <c r="W64" s="122"/>
      <c r="X64" s="122"/>
      <c r="Y64" s="122"/>
      <c r="Z64" s="122"/>
      <c r="AA64" s="122"/>
      <c r="AB64" s="122"/>
      <c r="AC64" s="122"/>
      <c r="AD64" s="122"/>
      <c r="AE64" s="122"/>
      <c r="AF64" s="122"/>
      <c r="AG64" s="123">
        <f>ROUND(AG65,2)</f>
        <v>0</v>
      </c>
      <c r="AH64" s="121"/>
      <c r="AI64" s="121"/>
      <c r="AJ64" s="121"/>
      <c r="AK64" s="121"/>
      <c r="AL64" s="121"/>
      <c r="AM64" s="121"/>
      <c r="AN64" s="124">
        <f>SUM(AG64,AT64)</f>
        <v>0</v>
      </c>
      <c r="AO64" s="121"/>
      <c r="AP64" s="121"/>
      <c r="AQ64" s="125" t="s">
        <v>84</v>
      </c>
      <c r="AR64" s="62"/>
      <c r="AS64" s="126">
        <f>ROUND(AS65,2)</f>
        <v>0</v>
      </c>
      <c r="AT64" s="127">
        <f>ROUND(SUM(AV64:AW64),2)</f>
        <v>0</v>
      </c>
      <c r="AU64" s="128">
        <f>ROUND(AU65,5)</f>
        <v>0</v>
      </c>
      <c r="AV64" s="127">
        <f>ROUND(AZ64*L29,2)</f>
        <v>0</v>
      </c>
      <c r="AW64" s="127">
        <f>ROUND(BA64*L30,2)</f>
        <v>0</v>
      </c>
      <c r="AX64" s="127">
        <f>ROUND(BB64*L29,2)</f>
        <v>0</v>
      </c>
      <c r="AY64" s="127">
        <f>ROUND(BC64*L30,2)</f>
        <v>0</v>
      </c>
      <c r="AZ64" s="127">
        <f>ROUND(AZ65,2)</f>
        <v>0</v>
      </c>
      <c r="BA64" s="127">
        <f>ROUND(BA65,2)</f>
        <v>0</v>
      </c>
      <c r="BB64" s="127">
        <f>ROUND(BB65,2)</f>
        <v>0</v>
      </c>
      <c r="BC64" s="127">
        <f>ROUND(BC65,2)</f>
        <v>0</v>
      </c>
      <c r="BD64" s="129">
        <f>ROUND(BD65,2)</f>
        <v>0</v>
      </c>
      <c r="BE64" s="4"/>
      <c r="BS64" s="130" t="s">
        <v>71</v>
      </c>
      <c r="BT64" s="130" t="s">
        <v>81</v>
      </c>
      <c r="BU64" s="130" t="s">
        <v>73</v>
      </c>
      <c r="BV64" s="130" t="s">
        <v>74</v>
      </c>
      <c r="BW64" s="130" t="s">
        <v>112</v>
      </c>
      <c r="BX64" s="130" t="s">
        <v>80</v>
      </c>
      <c r="CL64" s="130" t="s">
        <v>19</v>
      </c>
    </row>
    <row r="65" s="4" customFormat="1" ht="16.5" customHeight="1">
      <c r="A65" s="131" t="s">
        <v>90</v>
      </c>
      <c r="B65" s="60"/>
      <c r="C65" s="121"/>
      <c r="D65" s="121"/>
      <c r="E65" s="121"/>
      <c r="F65" s="122" t="s">
        <v>113</v>
      </c>
      <c r="G65" s="122"/>
      <c r="H65" s="122"/>
      <c r="I65" s="122"/>
      <c r="J65" s="122"/>
      <c r="K65" s="121"/>
      <c r="L65" s="122" t="s">
        <v>87</v>
      </c>
      <c r="M65" s="122"/>
      <c r="N65" s="122"/>
      <c r="O65" s="122"/>
      <c r="P65" s="122"/>
      <c r="Q65" s="122"/>
      <c r="R65" s="122"/>
      <c r="S65" s="122"/>
      <c r="T65" s="122"/>
      <c r="U65" s="122"/>
      <c r="V65" s="122"/>
      <c r="W65" s="122"/>
      <c r="X65" s="122"/>
      <c r="Y65" s="122"/>
      <c r="Z65" s="122"/>
      <c r="AA65" s="122"/>
      <c r="AB65" s="122"/>
      <c r="AC65" s="122"/>
      <c r="AD65" s="122"/>
      <c r="AE65" s="122"/>
      <c r="AF65" s="122"/>
      <c r="AG65" s="124">
        <f>'02.1 - technologická část'!J34</f>
        <v>0</v>
      </c>
      <c r="AH65" s="121"/>
      <c r="AI65" s="121"/>
      <c r="AJ65" s="121"/>
      <c r="AK65" s="121"/>
      <c r="AL65" s="121"/>
      <c r="AM65" s="121"/>
      <c r="AN65" s="124">
        <f>SUM(AG65,AT65)</f>
        <v>0</v>
      </c>
      <c r="AO65" s="121"/>
      <c r="AP65" s="121"/>
      <c r="AQ65" s="125" t="s">
        <v>84</v>
      </c>
      <c r="AR65" s="62"/>
      <c r="AS65" s="126">
        <v>0</v>
      </c>
      <c r="AT65" s="127">
        <f>ROUND(SUM(AV65:AW65),2)</f>
        <v>0</v>
      </c>
      <c r="AU65" s="128">
        <f>'02.1 - technologická část'!P99</f>
        <v>0</v>
      </c>
      <c r="AV65" s="127">
        <f>'02.1 - technologická část'!J37</f>
        <v>0</v>
      </c>
      <c r="AW65" s="127">
        <f>'02.1 - technologická část'!J38</f>
        <v>0</v>
      </c>
      <c r="AX65" s="127">
        <f>'02.1 - technologická část'!J39</f>
        <v>0</v>
      </c>
      <c r="AY65" s="127">
        <f>'02.1 - technologická část'!J40</f>
        <v>0</v>
      </c>
      <c r="AZ65" s="127">
        <f>'02.1 - technologická část'!F37</f>
        <v>0</v>
      </c>
      <c r="BA65" s="127">
        <f>'02.1 - technologická část'!F38</f>
        <v>0</v>
      </c>
      <c r="BB65" s="127">
        <f>'02.1 - technologická část'!F39</f>
        <v>0</v>
      </c>
      <c r="BC65" s="127">
        <f>'02.1 - technologická část'!F40</f>
        <v>0</v>
      </c>
      <c r="BD65" s="129">
        <f>'02.1 - technologická část'!F41</f>
        <v>0</v>
      </c>
      <c r="BE65" s="4"/>
      <c r="BT65" s="130" t="s">
        <v>88</v>
      </c>
      <c r="BV65" s="130" t="s">
        <v>74</v>
      </c>
      <c r="BW65" s="130" t="s">
        <v>114</v>
      </c>
      <c r="BX65" s="130" t="s">
        <v>112</v>
      </c>
      <c r="CL65" s="130" t="s">
        <v>19</v>
      </c>
    </row>
    <row r="66" s="4" customFormat="1" ht="16.5" customHeight="1">
      <c r="A66" s="4"/>
      <c r="B66" s="60"/>
      <c r="C66" s="121"/>
      <c r="D66" s="121"/>
      <c r="E66" s="122" t="s">
        <v>115</v>
      </c>
      <c r="F66" s="122"/>
      <c r="G66" s="122"/>
      <c r="H66" s="122"/>
      <c r="I66" s="122"/>
      <c r="J66" s="121"/>
      <c r="K66" s="122" t="s">
        <v>116</v>
      </c>
      <c r="L66" s="122"/>
      <c r="M66" s="122"/>
      <c r="N66" s="122"/>
      <c r="O66" s="122"/>
      <c r="P66" s="122"/>
      <c r="Q66" s="122"/>
      <c r="R66" s="122"/>
      <c r="S66" s="122"/>
      <c r="T66" s="122"/>
      <c r="U66" s="122"/>
      <c r="V66" s="122"/>
      <c r="W66" s="122"/>
      <c r="X66" s="122"/>
      <c r="Y66" s="122"/>
      <c r="Z66" s="122"/>
      <c r="AA66" s="122"/>
      <c r="AB66" s="122"/>
      <c r="AC66" s="122"/>
      <c r="AD66" s="122"/>
      <c r="AE66" s="122"/>
      <c r="AF66" s="122"/>
      <c r="AG66" s="123">
        <f>ROUND(SUM(AG67:AG69),2)</f>
        <v>0</v>
      </c>
      <c r="AH66" s="121"/>
      <c r="AI66" s="121"/>
      <c r="AJ66" s="121"/>
      <c r="AK66" s="121"/>
      <c r="AL66" s="121"/>
      <c r="AM66" s="121"/>
      <c r="AN66" s="124">
        <f>SUM(AG66,AT66)</f>
        <v>0</v>
      </c>
      <c r="AO66" s="121"/>
      <c r="AP66" s="121"/>
      <c r="AQ66" s="125" t="s">
        <v>84</v>
      </c>
      <c r="AR66" s="62"/>
      <c r="AS66" s="126">
        <f>ROUND(SUM(AS67:AS69),2)</f>
        <v>0</v>
      </c>
      <c r="AT66" s="127">
        <f>ROUND(SUM(AV66:AW66),2)</f>
        <v>0</v>
      </c>
      <c r="AU66" s="128">
        <f>ROUND(SUM(AU67:AU69),5)</f>
        <v>0</v>
      </c>
      <c r="AV66" s="127">
        <f>ROUND(AZ66*L29,2)</f>
        <v>0</v>
      </c>
      <c r="AW66" s="127">
        <f>ROUND(BA66*L30,2)</f>
        <v>0</v>
      </c>
      <c r="AX66" s="127">
        <f>ROUND(BB66*L29,2)</f>
        <v>0</v>
      </c>
      <c r="AY66" s="127">
        <f>ROUND(BC66*L30,2)</f>
        <v>0</v>
      </c>
      <c r="AZ66" s="127">
        <f>ROUND(SUM(AZ67:AZ69),2)</f>
        <v>0</v>
      </c>
      <c r="BA66" s="127">
        <f>ROUND(SUM(BA67:BA69),2)</f>
        <v>0</v>
      </c>
      <c r="BB66" s="127">
        <f>ROUND(SUM(BB67:BB69),2)</f>
        <v>0</v>
      </c>
      <c r="BC66" s="127">
        <f>ROUND(SUM(BC67:BC69),2)</f>
        <v>0</v>
      </c>
      <c r="BD66" s="129">
        <f>ROUND(SUM(BD67:BD69),2)</f>
        <v>0</v>
      </c>
      <c r="BE66" s="4"/>
      <c r="BS66" s="130" t="s">
        <v>71</v>
      </c>
      <c r="BT66" s="130" t="s">
        <v>81</v>
      </c>
      <c r="BU66" s="130" t="s">
        <v>73</v>
      </c>
      <c r="BV66" s="130" t="s">
        <v>74</v>
      </c>
      <c r="BW66" s="130" t="s">
        <v>117</v>
      </c>
      <c r="BX66" s="130" t="s">
        <v>80</v>
      </c>
      <c r="CL66" s="130" t="s">
        <v>19</v>
      </c>
    </row>
    <row r="67" s="4" customFormat="1" ht="16.5" customHeight="1">
      <c r="A67" s="131" t="s">
        <v>90</v>
      </c>
      <c r="B67" s="60"/>
      <c r="C67" s="121"/>
      <c r="D67" s="121"/>
      <c r="E67" s="121"/>
      <c r="F67" s="122" t="s">
        <v>118</v>
      </c>
      <c r="G67" s="122"/>
      <c r="H67" s="122"/>
      <c r="I67" s="122"/>
      <c r="J67" s="122"/>
      <c r="K67" s="121"/>
      <c r="L67" s="122" t="s">
        <v>119</v>
      </c>
      <c r="M67" s="122"/>
      <c r="N67" s="122"/>
      <c r="O67" s="122"/>
      <c r="P67" s="122"/>
      <c r="Q67" s="122"/>
      <c r="R67" s="122"/>
      <c r="S67" s="122"/>
      <c r="T67" s="122"/>
      <c r="U67" s="122"/>
      <c r="V67" s="122"/>
      <c r="W67" s="122"/>
      <c r="X67" s="122"/>
      <c r="Y67" s="122"/>
      <c r="Z67" s="122"/>
      <c r="AA67" s="122"/>
      <c r="AB67" s="122"/>
      <c r="AC67" s="122"/>
      <c r="AD67" s="122"/>
      <c r="AE67" s="122"/>
      <c r="AF67" s="122"/>
      <c r="AG67" s="124">
        <f>'03.1 - zkoušky a revize'!J34</f>
        <v>0</v>
      </c>
      <c r="AH67" s="121"/>
      <c r="AI67" s="121"/>
      <c r="AJ67" s="121"/>
      <c r="AK67" s="121"/>
      <c r="AL67" s="121"/>
      <c r="AM67" s="121"/>
      <c r="AN67" s="124">
        <f>SUM(AG67,AT67)</f>
        <v>0</v>
      </c>
      <c r="AO67" s="121"/>
      <c r="AP67" s="121"/>
      <c r="AQ67" s="125" t="s">
        <v>84</v>
      </c>
      <c r="AR67" s="62"/>
      <c r="AS67" s="126">
        <v>0</v>
      </c>
      <c r="AT67" s="127">
        <f>ROUND(SUM(AV67:AW67),2)</f>
        <v>0</v>
      </c>
      <c r="AU67" s="128">
        <f>'03.1 - zkoušky a revize'!P92</f>
        <v>0</v>
      </c>
      <c r="AV67" s="127">
        <f>'03.1 - zkoušky a revize'!J37</f>
        <v>0</v>
      </c>
      <c r="AW67" s="127">
        <f>'03.1 - zkoušky a revize'!J38</f>
        <v>0</v>
      </c>
      <c r="AX67" s="127">
        <f>'03.1 - zkoušky a revize'!J39</f>
        <v>0</v>
      </c>
      <c r="AY67" s="127">
        <f>'03.1 - zkoušky a revize'!J40</f>
        <v>0</v>
      </c>
      <c r="AZ67" s="127">
        <f>'03.1 - zkoušky a revize'!F37</f>
        <v>0</v>
      </c>
      <c r="BA67" s="127">
        <f>'03.1 - zkoušky a revize'!F38</f>
        <v>0</v>
      </c>
      <c r="BB67" s="127">
        <f>'03.1 - zkoušky a revize'!F39</f>
        <v>0</v>
      </c>
      <c r="BC67" s="127">
        <f>'03.1 - zkoušky a revize'!F40</f>
        <v>0</v>
      </c>
      <c r="BD67" s="129">
        <f>'03.1 - zkoušky a revize'!F41</f>
        <v>0</v>
      </c>
      <c r="BE67" s="4"/>
      <c r="BT67" s="130" t="s">
        <v>88</v>
      </c>
      <c r="BV67" s="130" t="s">
        <v>74</v>
      </c>
      <c r="BW67" s="130" t="s">
        <v>120</v>
      </c>
      <c r="BX67" s="130" t="s">
        <v>117</v>
      </c>
      <c r="CL67" s="130" t="s">
        <v>19</v>
      </c>
    </row>
    <row r="68" s="4" customFormat="1" ht="16.5" customHeight="1">
      <c r="A68" s="131" t="s">
        <v>90</v>
      </c>
      <c r="B68" s="60"/>
      <c r="C68" s="121"/>
      <c r="D68" s="121"/>
      <c r="E68" s="121"/>
      <c r="F68" s="122" t="s">
        <v>121</v>
      </c>
      <c r="G68" s="122"/>
      <c r="H68" s="122"/>
      <c r="I68" s="122"/>
      <c r="J68" s="122"/>
      <c r="K68" s="121"/>
      <c r="L68" s="122" t="s">
        <v>105</v>
      </c>
      <c r="M68" s="122"/>
      <c r="N68" s="122"/>
      <c r="O68" s="122"/>
      <c r="P68" s="122"/>
      <c r="Q68" s="122"/>
      <c r="R68" s="122"/>
      <c r="S68" s="122"/>
      <c r="T68" s="122"/>
      <c r="U68" s="122"/>
      <c r="V68" s="122"/>
      <c r="W68" s="122"/>
      <c r="X68" s="122"/>
      <c r="Y68" s="122"/>
      <c r="Z68" s="122"/>
      <c r="AA68" s="122"/>
      <c r="AB68" s="122"/>
      <c r="AC68" s="122"/>
      <c r="AD68" s="122"/>
      <c r="AE68" s="122"/>
      <c r="AF68" s="122"/>
      <c r="AG68" s="124">
        <f>'03.2 - VRN technologická ...'!J34</f>
        <v>0</v>
      </c>
      <c r="AH68" s="121"/>
      <c r="AI68" s="121"/>
      <c r="AJ68" s="121"/>
      <c r="AK68" s="121"/>
      <c r="AL68" s="121"/>
      <c r="AM68" s="121"/>
      <c r="AN68" s="124">
        <f>SUM(AG68,AT68)</f>
        <v>0</v>
      </c>
      <c r="AO68" s="121"/>
      <c r="AP68" s="121"/>
      <c r="AQ68" s="125" t="s">
        <v>84</v>
      </c>
      <c r="AR68" s="62"/>
      <c r="AS68" s="126">
        <v>0</v>
      </c>
      <c r="AT68" s="127">
        <f>ROUND(SUM(AV68:AW68),2)</f>
        <v>0</v>
      </c>
      <c r="AU68" s="128">
        <f>'03.2 - VRN technologická ...'!P91</f>
        <v>0</v>
      </c>
      <c r="AV68" s="127">
        <f>'03.2 - VRN technologická ...'!J37</f>
        <v>0</v>
      </c>
      <c r="AW68" s="127">
        <f>'03.2 - VRN technologická ...'!J38</f>
        <v>0</v>
      </c>
      <c r="AX68" s="127">
        <f>'03.2 - VRN technologická ...'!J39</f>
        <v>0</v>
      </c>
      <c r="AY68" s="127">
        <f>'03.2 - VRN technologická ...'!J40</f>
        <v>0</v>
      </c>
      <c r="AZ68" s="127">
        <f>'03.2 - VRN technologická ...'!F37</f>
        <v>0</v>
      </c>
      <c r="BA68" s="127">
        <f>'03.2 - VRN technologická ...'!F38</f>
        <v>0</v>
      </c>
      <c r="BB68" s="127">
        <f>'03.2 - VRN technologická ...'!F39</f>
        <v>0</v>
      </c>
      <c r="BC68" s="127">
        <f>'03.2 - VRN technologická ...'!F40</f>
        <v>0</v>
      </c>
      <c r="BD68" s="129">
        <f>'03.2 - VRN technologická ...'!F41</f>
        <v>0</v>
      </c>
      <c r="BE68" s="4"/>
      <c r="BT68" s="130" t="s">
        <v>88</v>
      </c>
      <c r="BV68" s="130" t="s">
        <v>74</v>
      </c>
      <c r="BW68" s="130" t="s">
        <v>122</v>
      </c>
      <c r="BX68" s="130" t="s">
        <v>117</v>
      </c>
      <c r="CL68" s="130" t="s">
        <v>19</v>
      </c>
    </row>
    <row r="69" s="4" customFormat="1" ht="16.5" customHeight="1">
      <c r="A69" s="131" t="s">
        <v>90</v>
      </c>
      <c r="B69" s="60"/>
      <c r="C69" s="121"/>
      <c r="D69" s="121"/>
      <c r="E69" s="121"/>
      <c r="F69" s="122" t="s">
        <v>123</v>
      </c>
      <c r="G69" s="122"/>
      <c r="H69" s="122"/>
      <c r="I69" s="122"/>
      <c r="J69" s="122"/>
      <c r="K69" s="121"/>
      <c r="L69" s="122" t="s">
        <v>108</v>
      </c>
      <c r="M69" s="122"/>
      <c r="N69" s="122"/>
      <c r="O69" s="122"/>
      <c r="P69" s="122"/>
      <c r="Q69" s="122"/>
      <c r="R69" s="122"/>
      <c r="S69" s="122"/>
      <c r="T69" s="122"/>
      <c r="U69" s="122"/>
      <c r="V69" s="122"/>
      <c r="W69" s="122"/>
      <c r="X69" s="122"/>
      <c r="Y69" s="122"/>
      <c r="Z69" s="122"/>
      <c r="AA69" s="122"/>
      <c r="AB69" s="122"/>
      <c r="AC69" s="122"/>
      <c r="AD69" s="122"/>
      <c r="AE69" s="122"/>
      <c r="AF69" s="122"/>
      <c r="AG69" s="124">
        <f>'03.3 - VRN stavební část'!J34</f>
        <v>0</v>
      </c>
      <c r="AH69" s="121"/>
      <c r="AI69" s="121"/>
      <c r="AJ69" s="121"/>
      <c r="AK69" s="121"/>
      <c r="AL69" s="121"/>
      <c r="AM69" s="121"/>
      <c r="AN69" s="124">
        <f>SUM(AG69,AT69)</f>
        <v>0</v>
      </c>
      <c r="AO69" s="121"/>
      <c r="AP69" s="121"/>
      <c r="AQ69" s="125" t="s">
        <v>84</v>
      </c>
      <c r="AR69" s="62"/>
      <c r="AS69" s="126">
        <v>0</v>
      </c>
      <c r="AT69" s="127">
        <f>ROUND(SUM(AV69:AW69),2)</f>
        <v>0</v>
      </c>
      <c r="AU69" s="128">
        <f>'03.3 - VRN stavební část'!P91</f>
        <v>0</v>
      </c>
      <c r="AV69" s="127">
        <f>'03.3 - VRN stavební část'!J37</f>
        <v>0</v>
      </c>
      <c r="AW69" s="127">
        <f>'03.3 - VRN stavební část'!J38</f>
        <v>0</v>
      </c>
      <c r="AX69" s="127">
        <f>'03.3 - VRN stavební část'!J39</f>
        <v>0</v>
      </c>
      <c r="AY69" s="127">
        <f>'03.3 - VRN stavební část'!J40</f>
        <v>0</v>
      </c>
      <c r="AZ69" s="127">
        <f>'03.3 - VRN stavební část'!F37</f>
        <v>0</v>
      </c>
      <c r="BA69" s="127">
        <f>'03.3 - VRN stavební část'!F38</f>
        <v>0</v>
      </c>
      <c r="BB69" s="127">
        <f>'03.3 - VRN stavební část'!F39</f>
        <v>0</v>
      </c>
      <c r="BC69" s="127">
        <f>'03.3 - VRN stavební část'!F40</f>
        <v>0</v>
      </c>
      <c r="BD69" s="129">
        <f>'03.3 - VRN stavební část'!F41</f>
        <v>0</v>
      </c>
      <c r="BE69" s="4"/>
      <c r="BT69" s="130" t="s">
        <v>88</v>
      </c>
      <c r="BV69" s="130" t="s">
        <v>74</v>
      </c>
      <c r="BW69" s="130" t="s">
        <v>124</v>
      </c>
      <c r="BX69" s="130" t="s">
        <v>117</v>
      </c>
      <c r="CL69" s="130" t="s">
        <v>19</v>
      </c>
    </row>
    <row r="70" s="4" customFormat="1" ht="23.25" customHeight="1">
      <c r="A70" s="131" t="s">
        <v>90</v>
      </c>
      <c r="B70" s="60"/>
      <c r="C70" s="121"/>
      <c r="D70" s="121"/>
      <c r="E70" s="122" t="s">
        <v>125</v>
      </c>
      <c r="F70" s="122"/>
      <c r="G70" s="122"/>
      <c r="H70" s="122"/>
      <c r="I70" s="122"/>
      <c r="J70" s="121"/>
      <c r="K70" s="122" t="s">
        <v>126</v>
      </c>
      <c r="L70" s="122"/>
      <c r="M70" s="122"/>
      <c r="N70" s="122"/>
      <c r="O70" s="122"/>
      <c r="P70" s="122"/>
      <c r="Q70" s="122"/>
      <c r="R70" s="122"/>
      <c r="S70" s="122"/>
      <c r="T70" s="122"/>
      <c r="U70" s="122"/>
      <c r="V70" s="122"/>
      <c r="W70" s="122"/>
      <c r="X70" s="122"/>
      <c r="Y70" s="122"/>
      <c r="Z70" s="122"/>
      <c r="AA70" s="122"/>
      <c r="AB70" s="122"/>
      <c r="AC70" s="122"/>
      <c r="AD70" s="122"/>
      <c r="AE70" s="122"/>
      <c r="AF70" s="122"/>
      <c r="AG70" s="124">
        <f>'04 - N E O C E Ň O V A T ...'!J32</f>
        <v>0</v>
      </c>
      <c r="AH70" s="121"/>
      <c r="AI70" s="121"/>
      <c r="AJ70" s="121"/>
      <c r="AK70" s="121"/>
      <c r="AL70" s="121"/>
      <c r="AM70" s="121"/>
      <c r="AN70" s="124">
        <f>SUM(AG70,AT70)</f>
        <v>0</v>
      </c>
      <c r="AO70" s="121"/>
      <c r="AP70" s="121"/>
      <c r="AQ70" s="125" t="s">
        <v>84</v>
      </c>
      <c r="AR70" s="62"/>
      <c r="AS70" s="126">
        <v>0</v>
      </c>
      <c r="AT70" s="127">
        <f>ROUND(SUM(AV70:AW70),2)</f>
        <v>0</v>
      </c>
      <c r="AU70" s="128">
        <f>'04 - N E O C E Ň O V A T ...'!P85</f>
        <v>0</v>
      </c>
      <c r="AV70" s="127">
        <f>'04 - N E O C E Ň O V A T ...'!J35</f>
        <v>0</v>
      </c>
      <c r="AW70" s="127">
        <f>'04 - N E O C E Ň O V A T ...'!J36</f>
        <v>0</v>
      </c>
      <c r="AX70" s="127">
        <f>'04 - N E O C E Ň O V A T ...'!J37</f>
        <v>0</v>
      </c>
      <c r="AY70" s="127">
        <f>'04 - N E O C E Ň O V A T ...'!J38</f>
        <v>0</v>
      </c>
      <c r="AZ70" s="127">
        <f>'04 - N E O C E Ň O V A T ...'!F35</f>
        <v>0</v>
      </c>
      <c r="BA70" s="127">
        <f>'04 - N E O C E Ň O V A T ...'!F36</f>
        <v>0</v>
      </c>
      <c r="BB70" s="127">
        <f>'04 - N E O C E Ň O V A T ...'!F37</f>
        <v>0</v>
      </c>
      <c r="BC70" s="127">
        <f>'04 - N E O C E Ň O V A T ...'!F38</f>
        <v>0</v>
      </c>
      <c r="BD70" s="129">
        <f>'04 - N E O C E Ň O V A T ...'!F39</f>
        <v>0</v>
      </c>
      <c r="BE70" s="4"/>
      <c r="BT70" s="130" t="s">
        <v>81</v>
      </c>
      <c r="BV70" s="130" t="s">
        <v>74</v>
      </c>
      <c r="BW70" s="130" t="s">
        <v>127</v>
      </c>
      <c r="BX70" s="130" t="s">
        <v>80</v>
      </c>
      <c r="CL70" s="130" t="s">
        <v>19</v>
      </c>
    </row>
    <row r="71" s="7" customFormat="1" ht="16.5" customHeight="1">
      <c r="A71" s="7"/>
      <c r="B71" s="108"/>
      <c r="C71" s="109"/>
      <c r="D71" s="110" t="s">
        <v>128</v>
      </c>
      <c r="E71" s="110"/>
      <c r="F71" s="110"/>
      <c r="G71" s="110"/>
      <c r="H71" s="110"/>
      <c r="I71" s="111"/>
      <c r="J71" s="110" t="s">
        <v>129</v>
      </c>
      <c r="K71" s="110"/>
      <c r="L71" s="110"/>
      <c r="M71" s="110"/>
      <c r="N71" s="110"/>
      <c r="O71" s="110"/>
      <c r="P71" s="110"/>
      <c r="Q71" s="110"/>
      <c r="R71" s="110"/>
      <c r="S71" s="110"/>
      <c r="T71" s="110"/>
      <c r="U71" s="110"/>
      <c r="V71" s="110"/>
      <c r="W71" s="110"/>
      <c r="X71" s="110"/>
      <c r="Y71" s="110"/>
      <c r="Z71" s="110"/>
      <c r="AA71" s="110"/>
      <c r="AB71" s="110"/>
      <c r="AC71" s="110"/>
      <c r="AD71" s="110"/>
      <c r="AE71" s="110"/>
      <c r="AF71" s="110"/>
      <c r="AG71" s="112">
        <f>ROUND(SUM(AG72:AG73),2)</f>
        <v>0</v>
      </c>
      <c r="AH71" s="111"/>
      <c r="AI71" s="111"/>
      <c r="AJ71" s="111"/>
      <c r="AK71" s="111"/>
      <c r="AL71" s="111"/>
      <c r="AM71" s="111"/>
      <c r="AN71" s="113">
        <f>SUM(AG71,AT71)</f>
        <v>0</v>
      </c>
      <c r="AO71" s="111"/>
      <c r="AP71" s="111"/>
      <c r="AQ71" s="114" t="s">
        <v>78</v>
      </c>
      <c r="AR71" s="115"/>
      <c r="AS71" s="116">
        <f>ROUND(SUM(AS72:AS73),2)</f>
        <v>0</v>
      </c>
      <c r="AT71" s="117">
        <f>ROUND(SUM(AV71:AW71),2)</f>
        <v>0</v>
      </c>
      <c r="AU71" s="118">
        <f>ROUND(SUM(AU72:AU73),5)</f>
        <v>0</v>
      </c>
      <c r="AV71" s="117">
        <f>ROUND(AZ71*L29,2)</f>
        <v>0</v>
      </c>
      <c r="AW71" s="117">
        <f>ROUND(BA71*L30,2)</f>
        <v>0</v>
      </c>
      <c r="AX71" s="117">
        <f>ROUND(BB71*L29,2)</f>
        <v>0</v>
      </c>
      <c r="AY71" s="117">
        <f>ROUND(BC71*L30,2)</f>
        <v>0</v>
      </c>
      <c r="AZ71" s="117">
        <f>ROUND(SUM(AZ72:AZ73),2)</f>
        <v>0</v>
      </c>
      <c r="BA71" s="117">
        <f>ROUND(SUM(BA72:BA73),2)</f>
        <v>0</v>
      </c>
      <c r="BB71" s="117">
        <f>ROUND(SUM(BB72:BB73),2)</f>
        <v>0</v>
      </c>
      <c r="BC71" s="117">
        <f>ROUND(SUM(BC72:BC73),2)</f>
        <v>0</v>
      </c>
      <c r="BD71" s="119">
        <f>ROUND(SUM(BD72:BD73),2)</f>
        <v>0</v>
      </c>
      <c r="BE71" s="7"/>
      <c r="BS71" s="120" t="s">
        <v>71</v>
      </c>
      <c r="BT71" s="120" t="s">
        <v>79</v>
      </c>
      <c r="BU71" s="120" t="s">
        <v>73</v>
      </c>
      <c r="BV71" s="120" t="s">
        <v>74</v>
      </c>
      <c r="BW71" s="120" t="s">
        <v>130</v>
      </c>
      <c r="BX71" s="120" t="s">
        <v>5</v>
      </c>
      <c r="CL71" s="120" t="s">
        <v>19</v>
      </c>
      <c r="CM71" s="120" t="s">
        <v>81</v>
      </c>
    </row>
    <row r="72" s="4" customFormat="1" ht="23.25" customHeight="1">
      <c r="A72" s="131" t="s">
        <v>90</v>
      </c>
      <c r="B72" s="60"/>
      <c r="C72" s="121"/>
      <c r="D72" s="121"/>
      <c r="E72" s="122" t="s">
        <v>86</v>
      </c>
      <c r="F72" s="122"/>
      <c r="G72" s="122"/>
      <c r="H72" s="122"/>
      <c r="I72" s="122"/>
      <c r="J72" s="121"/>
      <c r="K72" s="122" t="s">
        <v>131</v>
      </c>
      <c r="L72" s="122"/>
      <c r="M72" s="122"/>
      <c r="N72" s="122"/>
      <c r="O72" s="122"/>
      <c r="P72" s="122"/>
      <c r="Q72" s="122"/>
      <c r="R72" s="122"/>
      <c r="S72" s="122"/>
      <c r="T72" s="122"/>
      <c r="U72" s="122"/>
      <c r="V72" s="122"/>
      <c r="W72" s="122"/>
      <c r="X72" s="122"/>
      <c r="Y72" s="122"/>
      <c r="Z72" s="122"/>
      <c r="AA72" s="122"/>
      <c r="AB72" s="122"/>
      <c r="AC72" s="122"/>
      <c r="AD72" s="122"/>
      <c r="AE72" s="122"/>
      <c r="AF72" s="122"/>
      <c r="AG72" s="124">
        <f>'01.1 - DOK v úseku Olovni...'!J32</f>
        <v>0</v>
      </c>
      <c r="AH72" s="121"/>
      <c r="AI72" s="121"/>
      <c r="AJ72" s="121"/>
      <c r="AK72" s="121"/>
      <c r="AL72" s="121"/>
      <c r="AM72" s="121"/>
      <c r="AN72" s="124">
        <f>SUM(AG72,AT72)</f>
        <v>0</v>
      </c>
      <c r="AO72" s="121"/>
      <c r="AP72" s="121"/>
      <c r="AQ72" s="125" t="s">
        <v>84</v>
      </c>
      <c r="AR72" s="62"/>
      <c r="AS72" s="126">
        <v>0</v>
      </c>
      <c r="AT72" s="127">
        <f>ROUND(SUM(AV72:AW72),2)</f>
        <v>0</v>
      </c>
      <c r="AU72" s="128">
        <f>'01.1 - DOK v úseku Olovni...'!P86</f>
        <v>0</v>
      </c>
      <c r="AV72" s="127">
        <f>'01.1 - DOK v úseku Olovni...'!J35</f>
        <v>0</v>
      </c>
      <c r="AW72" s="127">
        <f>'01.1 - DOK v úseku Olovni...'!J36</f>
        <v>0</v>
      </c>
      <c r="AX72" s="127">
        <f>'01.1 - DOK v úseku Olovni...'!J37</f>
        <v>0</v>
      </c>
      <c r="AY72" s="127">
        <f>'01.1 - DOK v úseku Olovni...'!J38</f>
        <v>0</v>
      </c>
      <c r="AZ72" s="127">
        <f>'01.1 - DOK v úseku Olovni...'!F35</f>
        <v>0</v>
      </c>
      <c r="BA72" s="127">
        <f>'01.1 - DOK v úseku Olovni...'!F36</f>
        <v>0</v>
      </c>
      <c r="BB72" s="127">
        <f>'01.1 - DOK v úseku Olovni...'!F37</f>
        <v>0</v>
      </c>
      <c r="BC72" s="127">
        <f>'01.1 - DOK v úseku Olovni...'!F38</f>
        <v>0</v>
      </c>
      <c r="BD72" s="129">
        <f>'01.1 - DOK v úseku Olovni...'!F39</f>
        <v>0</v>
      </c>
      <c r="BE72" s="4"/>
      <c r="BT72" s="130" t="s">
        <v>81</v>
      </c>
      <c r="BV72" s="130" t="s">
        <v>74</v>
      </c>
      <c r="BW72" s="130" t="s">
        <v>132</v>
      </c>
      <c r="BX72" s="130" t="s">
        <v>130</v>
      </c>
      <c r="CL72" s="130" t="s">
        <v>19</v>
      </c>
    </row>
    <row r="73" s="4" customFormat="1" ht="23.25" customHeight="1">
      <c r="A73" s="131" t="s">
        <v>90</v>
      </c>
      <c r="B73" s="60"/>
      <c r="C73" s="121"/>
      <c r="D73" s="121"/>
      <c r="E73" s="122" t="s">
        <v>98</v>
      </c>
      <c r="F73" s="122"/>
      <c r="G73" s="122"/>
      <c r="H73" s="122"/>
      <c r="I73" s="122"/>
      <c r="J73" s="121"/>
      <c r="K73" s="122" t="s">
        <v>133</v>
      </c>
      <c r="L73" s="122"/>
      <c r="M73" s="122"/>
      <c r="N73" s="122"/>
      <c r="O73" s="122"/>
      <c r="P73" s="122"/>
      <c r="Q73" s="122"/>
      <c r="R73" s="122"/>
      <c r="S73" s="122"/>
      <c r="T73" s="122"/>
      <c r="U73" s="122"/>
      <c r="V73" s="122"/>
      <c r="W73" s="122"/>
      <c r="X73" s="122"/>
      <c r="Y73" s="122"/>
      <c r="Z73" s="122"/>
      <c r="AA73" s="122"/>
      <c r="AB73" s="122"/>
      <c r="AC73" s="122"/>
      <c r="AD73" s="122"/>
      <c r="AE73" s="122"/>
      <c r="AF73" s="122"/>
      <c r="AG73" s="124">
        <f>'01.2 - DOK v úseku Olovni...'!J32</f>
        <v>0</v>
      </c>
      <c r="AH73" s="121"/>
      <c r="AI73" s="121"/>
      <c r="AJ73" s="121"/>
      <c r="AK73" s="121"/>
      <c r="AL73" s="121"/>
      <c r="AM73" s="121"/>
      <c r="AN73" s="124">
        <f>SUM(AG73,AT73)</f>
        <v>0</v>
      </c>
      <c r="AO73" s="121"/>
      <c r="AP73" s="121"/>
      <c r="AQ73" s="125" t="s">
        <v>84</v>
      </c>
      <c r="AR73" s="62"/>
      <c r="AS73" s="132">
        <v>0</v>
      </c>
      <c r="AT73" s="133">
        <f>ROUND(SUM(AV73:AW73),2)</f>
        <v>0</v>
      </c>
      <c r="AU73" s="134">
        <f>'01.2 - DOK v úseku Olovni...'!P86</f>
        <v>0</v>
      </c>
      <c r="AV73" s="133">
        <f>'01.2 - DOK v úseku Olovni...'!J35</f>
        <v>0</v>
      </c>
      <c r="AW73" s="133">
        <f>'01.2 - DOK v úseku Olovni...'!J36</f>
        <v>0</v>
      </c>
      <c r="AX73" s="133">
        <f>'01.2 - DOK v úseku Olovni...'!J37</f>
        <v>0</v>
      </c>
      <c r="AY73" s="133">
        <f>'01.2 - DOK v úseku Olovni...'!J38</f>
        <v>0</v>
      </c>
      <c r="AZ73" s="133">
        <f>'01.2 - DOK v úseku Olovni...'!F35</f>
        <v>0</v>
      </c>
      <c r="BA73" s="133">
        <f>'01.2 - DOK v úseku Olovni...'!F36</f>
        <v>0</v>
      </c>
      <c r="BB73" s="133">
        <f>'01.2 - DOK v úseku Olovni...'!F37</f>
        <v>0</v>
      </c>
      <c r="BC73" s="133">
        <f>'01.2 - DOK v úseku Olovni...'!F38</f>
        <v>0</v>
      </c>
      <c r="BD73" s="135">
        <f>'01.2 - DOK v úseku Olovni...'!F39</f>
        <v>0</v>
      </c>
      <c r="BE73" s="4"/>
      <c r="BT73" s="130" t="s">
        <v>81</v>
      </c>
      <c r="BV73" s="130" t="s">
        <v>74</v>
      </c>
      <c r="BW73" s="130" t="s">
        <v>134</v>
      </c>
      <c r="BX73" s="130" t="s">
        <v>130</v>
      </c>
      <c r="CL73" s="130" t="s">
        <v>19</v>
      </c>
    </row>
    <row r="74" s="2" customFormat="1" ht="30" customHeight="1">
      <c r="A74" s="35"/>
      <c r="B74" s="36"/>
      <c r="C74" s="37"/>
      <c r="D74" s="37"/>
      <c r="E74" s="37"/>
      <c r="F74" s="37"/>
      <c r="G74" s="37"/>
      <c r="H74" s="37"/>
      <c r="I74" s="37"/>
      <c r="J74" s="37"/>
      <c r="K74" s="37"/>
      <c r="L74" s="37"/>
      <c r="M74" s="37"/>
      <c r="N74" s="37"/>
      <c r="O74" s="37"/>
      <c r="P74" s="37"/>
      <c r="Q74" s="37"/>
      <c r="R74" s="37"/>
      <c r="S74" s="37"/>
      <c r="T74" s="37"/>
      <c r="U74" s="37"/>
      <c r="V74" s="37"/>
      <c r="W74" s="37"/>
      <c r="X74" s="37"/>
      <c r="Y74" s="37"/>
      <c r="Z74" s="37"/>
      <c r="AA74" s="37"/>
      <c r="AB74" s="37"/>
      <c r="AC74" s="37"/>
      <c r="AD74" s="37"/>
      <c r="AE74" s="37"/>
      <c r="AF74" s="37"/>
      <c r="AG74" s="37"/>
      <c r="AH74" s="37"/>
      <c r="AI74" s="37"/>
      <c r="AJ74" s="37"/>
      <c r="AK74" s="37"/>
      <c r="AL74" s="37"/>
      <c r="AM74" s="37"/>
      <c r="AN74" s="37"/>
      <c r="AO74" s="37"/>
      <c r="AP74" s="37"/>
      <c r="AQ74" s="37"/>
      <c r="AR74" s="41"/>
      <c r="AS74" s="35"/>
      <c r="AT74" s="35"/>
      <c r="AU74" s="35"/>
      <c r="AV74" s="35"/>
      <c r="AW74" s="35"/>
      <c r="AX74" s="35"/>
      <c r="AY74" s="35"/>
      <c r="AZ74" s="35"/>
      <c r="BA74" s="35"/>
      <c r="BB74" s="35"/>
      <c r="BC74" s="35"/>
      <c r="BD74" s="35"/>
      <c r="BE74" s="35"/>
    </row>
    <row r="75" s="2" customFormat="1" ht="6.96" customHeight="1">
      <c r="A75" s="35"/>
      <c r="B75" s="56"/>
      <c r="C75" s="57"/>
      <c r="D75" s="57"/>
      <c r="E75" s="57"/>
      <c r="F75" s="57"/>
      <c r="G75" s="57"/>
      <c r="H75" s="57"/>
      <c r="I75" s="57"/>
      <c r="J75" s="57"/>
      <c r="K75" s="57"/>
      <c r="L75" s="57"/>
      <c r="M75" s="57"/>
      <c r="N75" s="57"/>
      <c r="O75" s="57"/>
      <c r="P75" s="57"/>
      <c r="Q75" s="57"/>
      <c r="R75" s="57"/>
      <c r="S75" s="57"/>
      <c r="T75" s="57"/>
      <c r="U75" s="57"/>
      <c r="V75" s="57"/>
      <c r="W75" s="57"/>
      <c r="X75" s="57"/>
      <c r="Y75" s="57"/>
      <c r="Z75" s="57"/>
      <c r="AA75" s="57"/>
      <c r="AB75" s="57"/>
      <c r="AC75" s="57"/>
      <c r="AD75" s="57"/>
      <c r="AE75" s="57"/>
      <c r="AF75" s="57"/>
      <c r="AG75" s="57"/>
      <c r="AH75" s="57"/>
      <c r="AI75" s="57"/>
      <c r="AJ75" s="57"/>
      <c r="AK75" s="57"/>
      <c r="AL75" s="57"/>
      <c r="AM75" s="57"/>
      <c r="AN75" s="57"/>
      <c r="AO75" s="57"/>
      <c r="AP75" s="57"/>
      <c r="AQ75" s="57"/>
      <c r="AR75" s="41"/>
      <c r="AS75" s="35"/>
      <c r="AT75" s="35"/>
      <c r="AU75" s="35"/>
      <c r="AV75" s="35"/>
      <c r="AW75" s="35"/>
      <c r="AX75" s="35"/>
      <c r="AY75" s="35"/>
      <c r="AZ75" s="35"/>
      <c r="BA75" s="35"/>
      <c r="BB75" s="35"/>
      <c r="BC75" s="35"/>
      <c r="BD75" s="35"/>
      <c r="BE75" s="35"/>
    </row>
  </sheetData>
  <sheetProtection sheet="1" formatColumns="0" formatRows="0" objects="1" scenarios="1" spinCount="100000" saltValue="uvaxHjiCEEnygI1NhH5k7ZGzHmvhu8o8+tmARS+XYpqn3A38iE5/FkKV2OiwVvt6XprBZAPW4acBWAF3HPyLLw==" hashValue="rmM7PlxX3hwZP7wt+mLjhUW16R+6rZhLxAkcOTArlMQskvj4fqyZbV5uECfGDJRRTDsgecgtQjveyXP5mM9hlQ==" algorithmName="SHA-512" password="CC35"/>
  <mergeCells count="114">
    <mergeCell ref="C52:G52"/>
    <mergeCell ref="D55:H55"/>
    <mergeCell ref="E61:I61"/>
    <mergeCell ref="E64:I64"/>
    <mergeCell ref="E56:I56"/>
    <mergeCell ref="E60:I60"/>
    <mergeCell ref="F57:J57"/>
    <mergeCell ref="F62:J62"/>
    <mergeCell ref="F63:J63"/>
    <mergeCell ref="G58:K58"/>
    <mergeCell ref="G59:K59"/>
    <mergeCell ref="I52:AF52"/>
    <mergeCell ref="J55:AF55"/>
    <mergeCell ref="K61:AF61"/>
    <mergeCell ref="K60:AF60"/>
    <mergeCell ref="K64:AF64"/>
    <mergeCell ref="K56:AF56"/>
    <mergeCell ref="L45:AO45"/>
    <mergeCell ref="L63:AF63"/>
    <mergeCell ref="L62:AF62"/>
    <mergeCell ref="L57:AF57"/>
    <mergeCell ref="M59:AF59"/>
    <mergeCell ref="M58:AF58"/>
    <mergeCell ref="F65:J65"/>
    <mergeCell ref="L65:AF65"/>
    <mergeCell ref="E66:I66"/>
    <mergeCell ref="K66:AF66"/>
    <mergeCell ref="F67:J67"/>
    <mergeCell ref="L67:AF67"/>
    <mergeCell ref="F68:J68"/>
    <mergeCell ref="L68:AF68"/>
    <mergeCell ref="F69:J69"/>
    <mergeCell ref="L69:AF69"/>
    <mergeCell ref="E70:I70"/>
    <mergeCell ref="K70:AF70"/>
    <mergeCell ref="D71:H71"/>
    <mergeCell ref="J71:AF71"/>
    <mergeCell ref="E72:I72"/>
    <mergeCell ref="K72:AF72"/>
    <mergeCell ref="E73:I73"/>
    <mergeCell ref="K73:AF73"/>
    <mergeCell ref="AG54:AM54"/>
    <mergeCell ref="BE5:BE32"/>
    <mergeCell ref="K5:AO5"/>
    <mergeCell ref="K6:AO6"/>
    <mergeCell ref="E14:AJ14"/>
    <mergeCell ref="E23:AN23"/>
    <mergeCell ref="AK26:AO26"/>
    <mergeCell ref="L28:P28"/>
    <mergeCell ref="W28:AE28"/>
    <mergeCell ref="AK28:AO28"/>
    <mergeCell ref="AK29:AO29"/>
    <mergeCell ref="L29:P29"/>
    <mergeCell ref="W29:AE29"/>
    <mergeCell ref="AK30:AO30"/>
    <mergeCell ref="W30:AE30"/>
    <mergeCell ref="L30:P30"/>
    <mergeCell ref="AK31:AO31"/>
    <mergeCell ref="L31:P31"/>
    <mergeCell ref="W31:AE31"/>
    <mergeCell ref="L32:P32"/>
    <mergeCell ref="W32:AE32"/>
    <mergeCell ref="AK32:AO32"/>
    <mergeCell ref="L33:P33"/>
    <mergeCell ref="W33:AE33"/>
    <mergeCell ref="AK33:AO33"/>
    <mergeCell ref="AK35:AO35"/>
    <mergeCell ref="X35:AB35"/>
    <mergeCell ref="AR2:BE2"/>
    <mergeCell ref="AG62:AM62"/>
    <mergeCell ref="AG63:AM63"/>
    <mergeCell ref="AG64:AM64"/>
    <mergeCell ref="AG60:AM60"/>
    <mergeCell ref="AG61:AM61"/>
    <mergeCell ref="AG58:AM58"/>
    <mergeCell ref="AG57:AM57"/>
    <mergeCell ref="AG56:AM56"/>
    <mergeCell ref="AG55:AM55"/>
    <mergeCell ref="AG52:AM52"/>
    <mergeCell ref="AG59:AM59"/>
    <mergeCell ref="AM47:AN47"/>
    <mergeCell ref="AM49:AP49"/>
    <mergeCell ref="AM50:AP50"/>
    <mergeCell ref="AN63:AP63"/>
    <mergeCell ref="AN52:AP52"/>
    <mergeCell ref="AN62:AP62"/>
    <mergeCell ref="AN59:AP59"/>
    <mergeCell ref="AN61:AP61"/>
    <mergeCell ref="AN55:AP55"/>
    <mergeCell ref="AN56:AP56"/>
    <mergeCell ref="AN57:AP57"/>
    <mergeCell ref="AN60:AP60"/>
    <mergeCell ref="AN58:AP58"/>
    <mergeCell ref="AN64:AP64"/>
    <mergeCell ref="AS49:AT51"/>
    <mergeCell ref="AN65:AP65"/>
    <mergeCell ref="AG65:AM65"/>
    <mergeCell ref="AN66:AP66"/>
    <mergeCell ref="AG66:AM66"/>
    <mergeCell ref="AN67:AP67"/>
    <mergeCell ref="AG67:AM67"/>
    <mergeCell ref="AN68:AP68"/>
    <mergeCell ref="AG68:AM68"/>
    <mergeCell ref="AN69:AP69"/>
    <mergeCell ref="AG69:AM69"/>
    <mergeCell ref="AN70:AP70"/>
    <mergeCell ref="AG70:AM70"/>
    <mergeCell ref="AN71:AP71"/>
    <mergeCell ref="AG71:AM71"/>
    <mergeCell ref="AN72:AP72"/>
    <mergeCell ref="AG72:AM72"/>
    <mergeCell ref="AN73:AP73"/>
    <mergeCell ref="AG73:AM73"/>
    <mergeCell ref="AN54:AP54"/>
  </mergeCells>
  <hyperlinks>
    <hyperlink ref="A58" location="'01.1.1 - technologická čá...'!C2" display="/"/>
    <hyperlink ref="A59" location="'01.1.2 - technologická čá...'!C2" display="/"/>
    <hyperlink ref="A60" location="'01.2 - stavební část'!C2" display="/"/>
    <hyperlink ref="A62" location="'01.3.1 - VRN technologick...'!C2" display="/"/>
    <hyperlink ref="A63" location="'01.3.2 - VRN stavební část'!C2" display="/"/>
    <hyperlink ref="A65" location="'02.1 - technologická část'!C2" display="/"/>
    <hyperlink ref="A67" location="'03.1 - zkoušky a revize'!C2" display="/"/>
    <hyperlink ref="A68" location="'03.2 - VRN technologická ...'!C2" display="/"/>
    <hyperlink ref="A69" location="'03.3 - VRN stavební část'!C2" display="/"/>
    <hyperlink ref="A70" location="'04 - N E O C E Ň O V A T ...'!C2" display="/"/>
    <hyperlink ref="A72" location="'01.1 - DOK v úseku Olovni...'!C2" display="/"/>
    <hyperlink ref="A73" location="'01.2 - DOK v úseku Olovni...'!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4" t="s">
        <v>124</v>
      </c>
    </row>
    <row r="3" s="1" customFormat="1" ht="6.96" customHeight="1">
      <c r="B3" s="137"/>
      <c r="C3" s="138"/>
      <c r="D3" s="138"/>
      <c r="E3" s="138"/>
      <c r="F3" s="138"/>
      <c r="G3" s="138"/>
      <c r="H3" s="138"/>
      <c r="I3" s="139"/>
      <c r="J3" s="138"/>
      <c r="K3" s="138"/>
      <c r="L3" s="17"/>
      <c r="AT3" s="14" t="s">
        <v>81</v>
      </c>
    </row>
    <row r="4" s="1" customFormat="1" ht="24.96" customHeight="1">
      <c r="B4" s="17"/>
      <c r="D4" s="140" t="s">
        <v>135</v>
      </c>
      <c r="I4" s="136"/>
      <c r="L4" s="17"/>
      <c r="M4" s="141" t="s">
        <v>10</v>
      </c>
      <c r="AT4" s="14" t="s">
        <v>4</v>
      </c>
    </row>
    <row r="5" s="1" customFormat="1" ht="6.96" customHeight="1">
      <c r="B5" s="17"/>
      <c r="I5" s="136"/>
      <c r="L5" s="17"/>
    </row>
    <row r="6" s="1" customFormat="1" ht="12" customHeight="1">
      <c r="B6" s="17"/>
      <c r="D6" s="142" t="s">
        <v>16</v>
      </c>
      <c r="I6" s="136"/>
      <c r="L6" s="17"/>
    </row>
    <row r="7" s="1" customFormat="1" ht="16.5" customHeight="1">
      <c r="B7" s="17"/>
      <c r="E7" s="143" t="str">
        <f>'Rekapitulace stavby'!K6</f>
        <v>Oprava SZZ v žst. Zvoleněves</v>
      </c>
      <c r="F7" s="142"/>
      <c r="G7" s="142"/>
      <c r="H7" s="142"/>
      <c r="I7" s="136"/>
      <c r="L7" s="17"/>
    </row>
    <row r="8">
      <c r="B8" s="17"/>
      <c r="D8" s="142" t="s">
        <v>136</v>
      </c>
      <c r="L8" s="17"/>
    </row>
    <row r="9" s="1" customFormat="1" ht="16.5" customHeight="1">
      <c r="B9" s="17"/>
      <c r="E9" s="143" t="s">
        <v>137</v>
      </c>
      <c r="F9" s="1"/>
      <c r="G9" s="1"/>
      <c r="H9" s="1"/>
      <c r="I9" s="136"/>
      <c r="L9" s="17"/>
    </row>
    <row r="10" s="1" customFormat="1" ht="12" customHeight="1">
      <c r="B10" s="17"/>
      <c r="D10" s="142" t="s">
        <v>138</v>
      </c>
      <c r="I10" s="136"/>
      <c r="L10" s="17"/>
    </row>
    <row r="11" s="2" customFormat="1" ht="16.5" customHeight="1">
      <c r="A11" s="35"/>
      <c r="B11" s="41"/>
      <c r="C11" s="35"/>
      <c r="D11" s="35"/>
      <c r="E11" s="144" t="s">
        <v>2212</v>
      </c>
      <c r="F11" s="35"/>
      <c r="G11" s="35"/>
      <c r="H11" s="35"/>
      <c r="I11" s="145"/>
      <c r="J11" s="35"/>
      <c r="K11" s="35"/>
      <c r="L11" s="146"/>
      <c r="S11" s="35"/>
      <c r="T11" s="35"/>
      <c r="U11" s="35"/>
      <c r="V11" s="35"/>
      <c r="W11" s="35"/>
      <c r="X11" s="35"/>
      <c r="Y11" s="35"/>
      <c r="Z11" s="35"/>
      <c r="AA11" s="35"/>
      <c r="AB11" s="35"/>
      <c r="AC11" s="35"/>
      <c r="AD11" s="35"/>
      <c r="AE11" s="35"/>
    </row>
    <row r="12" s="2" customFormat="1" ht="12" customHeight="1">
      <c r="A12" s="35"/>
      <c r="B12" s="41"/>
      <c r="C12" s="35"/>
      <c r="D12" s="142" t="s">
        <v>751</v>
      </c>
      <c r="E12" s="35"/>
      <c r="F12" s="35"/>
      <c r="G12" s="35"/>
      <c r="H12" s="35"/>
      <c r="I12" s="145"/>
      <c r="J12" s="35"/>
      <c r="K12" s="35"/>
      <c r="L12" s="146"/>
      <c r="S12" s="35"/>
      <c r="T12" s="35"/>
      <c r="U12" s="35"/>
      <c r="V12" s="35"/>
      <c r="W12" s="35"/>
      <c r="X12" s="35"/>
      <c r="Y12" s="35"/>
      <c r="Z12" s="35"/>
      <c r="AA12" s="35"/>
      <c r="AB12" s="35"/>
      <c r="AC12" s="35"/>
      <c r="AD12" s="35"/>
      <c r="AE12" s="35"/>
    </row>
    <row r="13" s="2" customFormat="1" ht="16.5" customHeight="1">
      <c r="A13" s="35"/>
      <c r="B13" s="41"/>
      <c r="C13" s="35"/>
      <c r="D13" s="35"/>
      <c r="E13" s="147" t="s">
        <v>2302</v>
      </c>
      <c r="F13" s="35"/>
      <c r="G13" s="35"/>
      <c r="H13" s="35"/>
      <c r="I13" s="145"/>
      <c r="J13" s="35"/>
      <c r="K13" s="35"/>
      <c r="L13" s="146"/>
      <c r="S13" s="35"/>
      <c r="T13" s="35"/>
      <c r="U13" s="35"/>
      <c r="V13" s="35"/>
      <c r="W13" s="35"/>
      <c r="X13" s="35"/>
      <c r="Y13" s="35"/>
      <c r="Z13" s="35"/>
      <c r="AA13" s="35"/>
      <c r="AB13" s="35"/>
      <c r="AC13" s="35"/>
      <c r="AD13" s="35"/>
      <c r="AE13" s="35"/>
    </row>
    <row r="14" s="2" customFormat="1">
      <c r="A14" s="35"/>
      <c r="B14" s="41"/>
      <c r="C14" s="35"/>
      <c r="D14" s="35"/>
      <c r="E14" s="35"/>
      <c r="F14" s="35"/>
      <c r="G14" s="35"/>
      <c r="H14" s="35"/>
      <c r="I14" s="145"/>
      <c r="J14" s="35"/>
      <c r="K14" s="35"/>
      <c r="L14" s="146"/>
      <c r="S14" s="35"/>
      <c r="T14" s="35"/>
      <c r="U14" s="35"/>
      <c r="V14" s="35"/>
      <c r="W14" s="35"/>
      <c r="X14" s="35"/>
      <c r="Y14" s="35"/>
      <c r="Z14" s="35"/>
      <c r="AA14" s="35"/>
      <c r="AB14" s="35"/>
      <c r="AC14" s="35"/>
      <c r="AD14" s="35"/>
      <c r="AE14" s="35"/>
    </row>
    <row r="15" s="2" customFormat="1" ht="12" customHeight="1">
      <c r="A15" s="35"/>
      <c r="B15" s="41"/>
      <c r="C15" s="35"/>
      <c r="D15" s="142" t="s">
        <v>18</v>
      </c>
      <c r="E15" s="35"/>
      <c r="F15" s="130" t="s">
        <v>19</v>
      </c>
      <c r="G15" s="35"/>
      <c r="H15" s="35"/>
      <c r="I15" s="148" t="s">
        <v>20</v>
      </c>
      <c r="J15" s="130" t="s">
        <v>19</v>
      </c>
      <c r="K15" s="35"/>
      <c r="L15" s="146"/>
      <c r="S15" s="35"/>
      <c r="T15" s="35"/>
      <c r="U15" s="35"/>
      <c r="V15" s="35"/>
      <c r="W15" s="35"/>
      <c r="X15" s="35"/>
      <c r="Y15" s="35"/>
      <c r="Z15" s="35"/>
      <c r="AA15" s="35"/>
      <c r="AB15" s="35"/>
      <c r="AC15" s="35"/>
      <c r="AD15" s="35"/>
      <c r="AE15" s="35"/>
    </row>
    <row r="16" s="2" customFormat="1" ht="12" customHeight="1">
      <c r="A16" s="35"/>
      <c r="B16" s="41"/>
      <c r="C16" s="35"/>
      <c r="D16" s="142" t="s">
        <v>21</v>
      </c>
      <c r="E16" s="35"/>
      <c r="F16" s="130" t="s">
        <v>22</v>
      </c>
      <c r="G16" s="35"/>
      <c r="H16" s="35"/>
      <c r="I16" s="148" t="s">
        <v>23</v>
      </c>
      <c r="J16" s="149" t="str">
        <f>'Rekapitulace stavby'!AN8</f>
        <v>23. 3. 2020</v>
      </c>
      <c r="K16" s="35"/>
      <c r="L16" s="146"/>
      <c r="S16" s="35"/>
      <c r="T16" s="35"/>
      <c r="U16" s="35"/>
      <c r="V16" s="35"/>
      <c r="W16" s="35"/>
      <c r="X16" s="35"/>
      <c r="Y16" s="35"/>
      <c r="Z16" s="35"/>
      <c r="AA16" s="35"/>
      <c r="AB16" s="35"/>
      <c r="AC16" s="35"/>
      <c r="AD16" s="35"/>
      <c r="AE16" s="35"/>
    </row>
    <row r="17" s="2" customFormat="1" ht="10.8" customHeight="1">
      <c r="A17" s="35"/>
      <c r="B17" s="41"/>
      <c r="C17" s="35"/>
      <c r="D17" s="35"/>
      <c r="E17" s="35"/>
      <c r="F17" s="35"/>
      <c r="G17" s="35"/>
      <c r="H17" s="35"/>
      <c r="I17" s="145"/>
      <c r="J17" s="35"/>
      <c r="K17" s="35"/>
      <c r="L17" s="146"/>
      <c r="S17" s="35"/>
      <c r="T17" s="35"/>
      <c r="U17" s="35"/>
      <c r="V17" s="35"/>
      <c r="W17" s="35"/>
      <c r="X17" s="35"/>
      <c r="Y17" s="35"/>
      <c r="Z17" s="35"/>
      <c r="AA17" s="35"/>
      <c r="AB17" s="35"/>
      <c r="AC17" s="35"/>
      <c r="AD17" s="35"/>
      <c r="AE17" s="35"/>
    </row>
    <row r="18" s="2" customFormat="1" ht="12" customHeight="1">
      <c r="A18" s="35"/>
      <c r="B18" s="41"/>
      <c r="C18" s="35"/>
      <c r="D18" s="142" t="s">
        <v>25</v>
      </c>
      <c r="E18" s="35"/>
      <c r="F18" s="35"/>
      <c r="G18" s="35"/>
      <c r="H18" s="35"/>
      <c r="I18" s="148" t="s">
        <v>26</v>
      </c>
      <c r="J18" s="130" t="s">
        <v>19</v>
      </c>
      <c r="K18" s="35"/>
      <c r="L18" s="146"/>
      <c r="S18" s="35"/>
      <c r="T18" s="35"/>
      <c r="U18" s="35"/>
      <c r="V18" s="35"/>
      <c r="W18" s="35"/>
      <c r="X18" s="35"/>
      <c r="Y18" s="35"/>
      <c r="Z18" s="35"/>
      <c r="AA18" s="35"/>
      <c r="AB18" s="35"/>
      <c r="AC18" s="35"/>
      <c r="AD18" s="35"/>
      <c r="AE18" s="35"/>
    </row>
    <row r="19" s="2" customFormat="1" ht="18" customHeight="1">
      <c r="A19" s="35"/>
      <c r="B19" s="41"/>
      <c r="C19" s="35"/>
      <c r="D19" s="35"/>
      <c r="E19" s="130" t="s">
        <v>27</v>
      </c>
      <c r="F19" s="35"/>
      <c r="G19" s="35"/>
      <c r="H19" s="35"/>
      <c r="I19" s="148" t="s">
        <v>28</v>
      </c>
      <c r="J19" s="130" t="s">
        <v>19</v>
      </c>
      <c r="K19" s="35"/>
      <c r="L19" s="146"/>
      <c r="S19" s="35"/>
      <c r="T19" s="35"/>
      <c r="U19" s="35"/>
      <c r="V19" s="35"/>
      <c r="W19" s="35"/>
      <c r="X19" s="35"/>
      <c r="Y19" s="35"/>
      <c r="Z19" s="35"/>
      <c r="AA19" s="35"/>
      <c r="AB19" s="35"/>
      <c r="AC19" s="35"/>
      <c r="AD19" s="35"/>
      <c r="AE19" s="35"/>
    </row>
    <row r="20" s="2" customFormat="1" ht="6.96" customHeight="1">
      <c r="A20" s="35"/>
      <c r="B20" s="41"/>
      <c r="C20" s="35"/>
      <c r="D20" s="35"/>
      <c r="E20" s="35"/>
      <c r="F20" s="35"/>
      <c r="G20" s="35"/>
      <c r="H20" s="35"/>
      <c r="I20" s="145"/>
      <c r="J20" s="35"/>
      <c r="K20" s="35"/>
      <c r="L20" s="146"/>
      <c r="S20" s="35"/>
      <c r="T20" s="35"/>
      <c r="U20" s="35"/>
      <c r="V20" s="35"/>
      <c r="W20" s="35"/>
      <c r="X20" s="35"/>
      <c r="Y20" s="35"/>
      <c r="Z20" s="35"/>
      <c r="AA20" s="35"/>
      <c r="AB20" s="35"/>
      <c r="AC20" s="35"/>
      <c r="AD20" s="35"/>
      <c r="AE20" s="35"/>
    </row>
    <row r="21" s="2" customFormat="1" ht="12" customHeight="1">
      <c r="A21" s="35"/>
      <c r="B21" s="41"/>
      <c r="C21" s="35"/>
      <c r="D21" s="142" t="s">
        <v>29</v>
      </c>
      <c r="E21" s="35"/>
      <c r="F21" s="35"/>
      <c r="G21" s="35"/>
      <c r="H21" s="35"/>
      <c r="I21" s="148" t="s">
        <v>26</v>
      </c>
      <c r="J21" s="30" t="str">
        <f>'Rekapitulace stavby'!AN13</f>
        <v>Vyplň údaj</v>
      </c>
      <c r="K21" s="35"/>
      <c r="L21" s="146"/>
      <c r="S21" s="35"/>
      <c r="T21" s="35"/>
      <c r="U21" s="35"/>
      <c r="V21" s="35"/>
      <c r="W21" s="35"/>
      <c r="X21" s="35"/>
      <c r="Y21" s="35"/>
      <c r="Z21" s="35"/>
      <c r="AA21" s="35"/>
      <c r="AB21" s="35"/>
      <c r="AC21" s="35"/>
      <c r="AD21" s="35"/>
      <c r="AE21" s="35"/>
    </row>
    <row r="22" s="2" customFormat="1" ht="18" customHeight="1">
      <c r="A22" s="35"/>
      <c r="B22" s="41"/>
      <c r="C22" s="35"/>
      <c r="D22" s="35"/>
      <c r="E22" s="30" t="str">
        <f>'Rekapitulace stavby'!E14</f>
        <v>Vyplň údaj</v>
      </c>
      <c r="F22" s="130"/>
      <c r="G22" s="130"/>
      <c r="H22" s="130"/>
      <c r="I22" s="148" t="s">
        <v>28</v>
      </c>
      <c r="J22" s="30" t="str">
        <f>'Rekapitulace stavby'!AN14</f>
        <v>Vyplň údaj</v>
      </c>
      <c r="K22" s="35"/>
      <c r="L22" s="146"/>
      <c r="S22" s="35"/>
      <c r="T22" s="35"/>
      <c r="U22" s="35"/>
      <c r="V22" s="35"/>
      <c r="W22" s="35"/>
      <c r="X22" s="35"/>
      <c r="Y22" s="35"/>
      <c r="Z22" s="35"/>
      <c r="AA22" s="35"/>
      <c r="AB22" s="35"/>
      <c r="AC22" s="35"/>
      <c r="AD22" s="35"/>
      <c r="AE22" s="35"/>
    </row>
    <row r="23" s="2" customFormat="1" ht="6.96" customHeight="1">
      <c r="A23" s="35"/>
      <c r="B23" s="41"/>
      <c r="C23" s="35"/>
      <c r="D23" s="35"/>
      <c r="E23" s="35"/>
      <c r="F23" s="35"/>
      <c r="G23" s="35"/>
      <c r="H23" s="35"/>
      <c r="I23" s="145"/>
      <c r="J23" s="35"/>
      <c r="K23" s="35"/>
      <c r="L23" s="146"/>
      <c r="S23" s="35"/>
      <c r="T23" s="35"/>
      <c r="U23" s="35"/>
      <c r="V23" s="35"/>
      <c r="W23" s="35"/>
      <c r="X23" s="35"/>
      <c r="Y23" s="35"/>
      <c r="Z23" s="35"/>
      <c r="AA23" s="35"/>
      <c r="AB23" s="35"/>
      <c r="AC23" s="35"/>
      <c r="AD23" s="35"/>
      <c r="AE23" s="35"/>
    </row>
    <row r="24" s="2" customFormat="1" ht="12" customHeight="1">
      <c r="A24" s="35"/>
      <c r="B24" s="41"/>
      <c r="C24" s="35"/>
      <c r="D24" s="142" t="s">
        <v>31</v>
      </c>
      <c r="E24" s="35"/>
      <c r="F24" s="35"/>
      <c r="G24" s="35"/>
      <c r="H24" s="35"/>
      <c r="I24" s="148" t="s">
        <v>26</v>
      </c>
      <c r="J24" s="130" t="s">
        <v>19</v>
      </c>
      <c r="K24" s="35"/>
      <c r="L24" s="146"/>
      <c r="S24" s="35"/>
      <c r="T24" s="35"/>
      <c r="U24" s="35"/>
      <c r="V24" s="35"/>
      <c r="W24" s="35"/>
      <c r="X24" s="35"/>
      <c r="Y24" s="35"/>
      <c r="Z24" s="35"/>
      <c r="AA24" s="35"/>
      <c r="AB24" s="35"/>
      <c r="AC24" s="35"/>
      <c r="AD24" s="35"/>
      <c r="AE24" s="35"/>
    </row>
    <row r="25" s="2" customFormat="1" ht="18" customHeight="1">
      <c r="A25" s="35"/>
      <c r="B25" s="41"/>
      <c r="C25" s="35"/>
      <c r="D25" s="35"/>
      <c r="E25" s="130" t="s">
        <v>32</v>
      </c>
      <c r="F25" s="35"/>
      <c r="G25" s="35"/>
      <c r="H25" s="35"/>
      <c r="I25" s="148" t="s">
        <v>28</v>
      </c>
      <c r="J25" s="130" t="s">
        <v>19</v>
      </c>
      <c r="K25" s="35"/>
      <c r="L25" s="146"/>
      <c r="S25" s="35"/>
      <c r="T25" s="35"/>
      <c r="U25" s="35"/>
      <c r="V25" s="35"/>
      <c r="W25" s="35"/>
      <c r="X25" s="35"/>
      <c r="Y25" s="35"/>
      <c r="Z25" s="35"/>
      <c r="AA25" s="35"/>
      <c r="AB25" s="35"/>
      <c r="AC25" s="35"/>
      <c r="AD25" s="35"/>
      <c r="AE25" s="35"/>
    </row>
    <row r="26" s="2" customFormat="1" ht="6.96" customHeight="1">
      <c r="A26" s="35"/>
      <c r="B26" s="41"/>
      <c r="C26" s="35"/>
      <c r="D26" s="35"/>
      <c r="E26" s="35"/>
      <c r="F26" s="35"/>
      <c r="G26" s="35"/>
      <c r="H26" s="35"/>
      <c r="I26" s="145"/>
      <c r="J26" s="35"/>
      <c r="K26" s="35"/>
      <c r="L26" s="146"/>
      <c r="S26" s="35"/>
      <c r="T26" s="35"/>
      <c r="U26" s="35"/>
      <c r="V26" s="35"/>
      <c r="W26" s="35"/>
      <c r="X26" s="35"/>
      <c r="Y26" s="35"/>
      <c r="Z26" s="35"/>
      <c r="AA26" s="35"/>
      <c r="AB26" s="35"/>
      <c r="AC26" s="35"/>
      <c r="AD26" s="35"/>
      <c r="AE26" s="35"/>
    </row>
    <row r="27" s="2" customFormat="1" ht="12" customHeight="1">
      <c r="A27" s="35"/>
      <c r="B27" s="41"/>
      <c r="C27" s="35"/>
      <c r="D27" s="142" t="s">
        <v>34</v>
      </c>
      <c r="E27" s="35"/>
      <c r="F27" s="35"/>
      <c r="G27" s="35"/>
      <c r="H27" s="35"/>
      <c r="I27" s="148" t="s">
        <v>26</v>
      </c>
      <c r="J27" s="130" t="s">
        <v>19</v>
      </c>
      <c r="K27" s="35"/>
      <c r="L27" s="146"/>
      <c r="S27" s="35"/>
      <c r="T27" s="35"/>
      <c r="U27" s="35"/>
      <c r="V27" s="35"/>
      <c r="W27" s="35"/>
      <c r="X27" s="35"/>
      <c r="Y27" s="35"/>
      <c r="Z27" s="35"/>
      <c r="AA27" s="35"/>
      <c r="AB27" s="35"/>
      <c r="AC27" s="35"/>
      <c r="AD27" s="35"/>
      <c r="AE27" s="35"/>
    </row>
    <row r="28" s="2" customFormat="1" ht="18" customHeight="1">
      <c r="A28" s="35"/>
      <c r="B28" s="41"/>
      <c r="C28" s="35"/>
      <c r="D28" s="35"/>
      <c r="E28" s="130" t="s">
        <v>35</v>
      </c>
      <c r="F28" s="35"/>
      <c r="G28" s="35"/>
      <c r="H28" s="35"/>
      <c r="I28" s="148" t="s">
        <v>28</v>
      </c>
      <c r="J28" s="130" t="s">
        <v>19</v>
      </c>
      <c r="K28" s="35"/>
      <c r="L28" s="146"/>
      <c r="S28" s="35"/>
      <c r="T28" s="35"/>
      <c r="U28" s="35"/>
      <c r="V28" s="35"/>
      <c r="W28" s="35"/>
      <c r="X28" s="35"/>
      <c r="Y28" s="35"/>
      <c r="Z28" s="35"/>
      <c r="AA28" s="35"/>
      <c r="AB28" s="35"/>
      <c r="AC28" s="35"/>
      <c r="AD28" s="35"/>
      <c r="AE28" s="35"/>
    </row>
    <row r="29" s="2" customFormat="1" ht="6.96" customHeight="1">
      <c r="A29" s="35"/>
      <c r="B29" s="41"/>
      <c r="C29" s="35"/>
      <c r="D29" s="35"/>
      <c r="E29" s="35"/>
      <c r="F29" s="35"/>
      <c r="G29" s="35"/>
      <c r="H29" s="35"/>
      <c r="I29" s="145"/>
      <c r="J29" s="35"/>
      <c r="K29" s="35"/>
      <c r="L29" s="146"/>
      <c r="S29" s="35"/>
      <c r="T29" s="35"/>
      <c r="U29" s="35"/>
      <c r="V29" s="35"/>
      <c r="W29" s="35"/>
      <c r="X29" s="35"/>
      <c r="Y29" s="35"/>
      <c r="Z29" s="35"/>
      <c r="AA29" s="35"/>
      <c r="AB29" s="35"/>
      <c r="AC29" s="35"/>
      <c r="AD29" s="35"/>
      <c r="AE29" s="35"/>
    </row>
    <row r="30" s="2" customFormat="1" ht="12" customHeight="1">
      <c r="A30" s="35"/>
      <c r="B30" s="41"/>
      <c r="C30" s="35"/>
      <c r="D30" s="142" t="s">
        <v>36</v>
      </c>
      <c r="E30" s="35"/>
      <c r="F30" s="35"/>
      <c r="G30" s="35"/>
      <c r="H30" s="35"/>
      <c r="I30" s="145"/>
      <c r="J30" s="35"/>
      <c r="K30" s="35"/>
      <c r="L30" s="146"/>
      <c r="S30" s="35"/>
      <c r="T30" s="35"/>
      <c r="U30" s="35"/>
      <c r="V30" s="35"/>
      <c r="W30" s="35"/>
      <c r="X30" s="35"/>
      <c r="Y30" s="35"/>
      <c r="Z30" s="35"/>
      <c r="AA30" s="35"/>
      <c r="AB30" s="35"/>
      <c r="AC30" s="35"/>
      <c r="AD30" s="35"/>
      <c r="AE30" s="35"/>
    </row>
    <row r="31" s="8" customFormat="1" ht="16.5" customHeight="1">
      <c r="A31" s="150"/>
      <c r="B31" s="151"/>
      <c r="C31" s="150"/>
      <c r="D31" s="150"/>
      <c r="E31" s="152" t="s">
        <v>19</v>
      </c>
      <c r="F31" s="152"/>
      <c r="G31" s="152"/>
      <c r="H31" s="152"/>
      <c r="I31" s="153"/>
      <c r="J31" s="150"/>
      <c r="K31" s="150"/>
      <c r="L31" s="154"/>
      <c r="S31" s="150"/>
      <c r="T31" s="150"/>
      <c r="U31" s="150"/>
      <c r="V31" s="150"/>
      <c r="W31" s="150"/>
      <c r="X31" s="150"/>
      <c r="Y31" s="150"/>
      <c r="Z31" s="150"/>
      <c r="AA31" s="150"/>
      <c r="AB31" s="150"/>
      <c r="AC31" s="150"/>
      <c r="AD31" s="150"/>
      <c r="AE31" s="150"/>
    </row>
    <row r="32" s="2" customFormat="1" ht="6.96" customHeight="1">
      <c r="A32" s="35"/>
      <c r="B32" s="41"/>
      <c r="C32" s="35"/>
      <c r="D32" s="35"/>
      <c r="E32" s="35"/>
      <c r="F32" s="35"/>
      <c r="G32" s="35"/>
      <c r="H32" s="35"/>
      <c r="I32" s="145"/>
      <c r="J32" s="35"/>
      <c r="K32" s="35"/>
      <c r="L32" s="146"/>
      <c r="S32" s="35"/>
      <c r="T32" s="35"/>
      <c r="U32" s="35"/>
      <c r="V32" s="35"/>
      <c r="W32" s="35"/>
      <c r="X32" s="35"/>
      <c r="Y32" s="35"/>
      <c r="Z32" s="35"/>
      <c r="AA32" s="35"/>
      <c r="AB32" s="35"/>
      <c r="AC32" s="35"/>
      <c r="AD32" s="35"/>
      <c r="AE32" s="35"/>
    </row>
    <row r="33" s="2" customFormat="1" ht="6.96" customHeight="1">
      <c r="A33" s="35"/>
      <c r="B33" s="41"/>
      <c r="C33" s="35"/>
      <c r="D33" s="155"/>
      <c r="E33" s="155"/>
      <c r="F33" s="155"/>
      <c r="G33" s="155"/>
      <c r="H33" s="155"/>
      <c r="I33" s="156"/>
      <c r="J33" s="155"/>
      <c r="K33" s="155"/>
      <c r="L33" s="146"/>
      <c r="S33" s="35"/>
      <c r="T33" s="35"/>
      <c r="U33" s="35"/>
      <c r="V33" s="35"/>
      <c r="W33" s="35"/>
      <c r="X33" s="35"/>
      <c r="Y33" s="35"/>
      <c r="Z33" s="35"/>
      <c r="AA33" s="35"/>
      <c r="AB33" s="35"/>
      <c r="AC33" s="35"/>
      <c r="AD33" s="35"/>
      <c r="AE33" s="35"/>
    </row>
    <row r="34" s="2" customFormat="1" ht="25.44" customHeight="1">
      <c r="A34" s="35"/>
      <c r="B34" s="41"/>
      <c r="C34" s="35"/>
      <c r="D34" s="157" t="s">
        <v>38</v>
      </c>
      <c r="E34" s="35"/>
      <c r="F34" s="35"/>
      <c r="G34" s="35"/>
      <c r="H34" s="35"/>
      <c r="I34" s="145"/>
      <c r="J34" s="158">
        <f>ROUND(J91, 2)</f>
        <v>0</v>
      </c>
      <c r="K34" s="35"/>
      <c r="L34" s="146"/>
      <c r="S34" s="35"/>
      <c r="T34" s="35"/>
      <c r="U34" s="35"/>
      <c r="V34" s="35"/>
      <c r="W34" s="35"/>
      <c r="X34" s="35"/>
      <c r="Y34" s="35"/>
      <c r="Z34" s="35"/>
      <c r="AA34" s="35"/>
      <c r="AB34" s="35"/>
      <c r="AC34" s="35"/>
      <c r="AD34" s="35"/>
      <c r="AE34" s="35"/>
    </row>
    <row r="35" s="2" customFormat="1" ht="6.96" customHeight="1">
      <c r="A35" s="35"/>
      <c r="B35" s="41"/>
      <c r="C35" s="35"/>
      <c r="D35" s="155"/>
      <c r="E35" s="155"/>
      <c r="F35" s="155"/>
      <c r="G35" s="155"/>
      <c r="H35" s="155"/>
      <c r="I35" s="156"/>
      <c r="J35" s="155"/>
      <c r="K35" s="155"/>
      <c r="L35" s="146"/>
      <c r="S35" s="35"/>
      <c r="T35" s="35"/>
      <c r="U35" s="35"/>
      <c r="V35" s="35"/>
      <c r="W35" s="35"/>
      <c r="X35" s="35"/>
      <c r="Y35" s="35"/>
      <c r="Z35" s="35"/>
      <c r="AA35" s="35"/>
      <c r="AB35" s="35"/>
      <c r="AC35" s="35"/>
      <c r="AD35" s="35"/>
      <c r="AE35" s="35"/>
    </row>
    <row r="36" s="2" customFormat="1" ht="14.4" customHeight="1">
      <c r="A36" s="35"/>
      <c r="B36" s="41"/>
      <c r="C36" s="35"/>
      <c r="D36" s="35"/>
      <c r="E36" s="35"/>
      <c r="F36" s="159" t="s">
        <v>40</v>
      </c>
      <c r="G36" s="35"/>
      <c r="H36" s="35"/>
      <c r="I36" s="160" t="s">
        <v>39</v>
      </c>
      <c r="J36" s="159" t="s">
        <v>41</v>
      </c>
      <c r="K36" s="35"/>
      <c r="L36" s="146"/>
      <c r="S36" s="35"/>
      <c r="T36" s="35"/>
      <c r="U36" s="35"/>
      <c r="V36" s="35"/>
      <c r="W36" s="35"/>
      <c r="X36" s="35"/>
      <c r="Y36" s="35"/>
      <c r="Z36" s="35"/>
      <c r="AA36" s="35"/>
      <c r="AB36" s="35"/>
      <c r="AC36" s="35"/>
      <c r="AD36" s="35"/>
      <c r="AE36" s="35"/>
    </row>
    <row r="37" s="2" customFormat="1" ht="14.4" customHeight="1">
      <c r="A37" s="35"/>
      <c r="B37" s="41"/>
      <c r="C37" s="35"/>
      <c r="D37" s="144" t="s">
        <v>42</v>
      </c>
      <c r="E37" s="142" t="s">
        <v>43</v>
      </c>
      <c r="F37" s="161">
        <f>ROUND((SUM(BE91:BE105)),  2)</f>
        <v>0</v>
      </c>
      <c r="G37" s="35"/>
      <c r="H37" s="35"/>
      <c r="I37" s="162">
        <v>0.20999999999999999</v>
      </c>
      <c r="J37" s="161">
        <f>ROUND(((SUM(BE91:BE105))*I37),  2)</f>
        <v>0</v>
      </c>
      <c r="K37" s="35"/>
      <c r="L37" s="146"/>
      <c r="S37" s="35"/>
      <c r="T37" s="35"/>
      <c r="U37" s="35"/>
      <c r="V37" s="35"/>
      <c r="W37" s="35"/>
      <c r="X37" s="35"/>
      <c r="Y37" s="35"/>
      <c r="Z37" s="35"/>
      <c r="AA37" s="35"/>
      <c r="AB37" s="35"/>
      <c r="AC37" s="35"/>
      <c r="AD37" s="35"/>
      <c r="AE37" s="35"/>
    </row>
    <row r="38" s="2" customFormat="1" ht="14.4" customHeight="1">
      <c r="A38" s="35"/>
      <c r="B38" s="41"/>
      <c r="C38" s="35"/>
      <c r="D38" s="35"/>
      <c r="E38" s="142" t="s">
        <v>44</v>
      </c>
      <c r="F38" s="161">
        <f>ROUND((SUM(BF91:BF105)),  2)</f>
        <v>0</v>
      </c>
      <c r="G38" s="35"/>
      <c r="H38" s="35"/>
      <c r="I38" s="162">
        <v>0.14999999999999999</v>
      </c>
      <c r="J38" s="161">
        <f>ROUND(((SUM(BF91:BF105))*I38),  2)</f>
        <v>0</v>
      </c>
      <c r="K38" s="35"/>
      <c r="L38" s="146"/>
      <c r="S38" s="35"/>
      <c r="T38" s="35"/>
      <c r="U38" s="35"/>
      <c r="V38" s="35"/>
      <c r="W38" s="35"/>
      <c r="X38" s="35"/>
      <c r="Y38" s="35"/>
      <c r="Z38" s="35"/>
      <c r="AA38" s="35"/>
      <c r="AB38" s="35"/>
      <c r="AC38" s="35"/>
      <c r="AD38" s="35"/>
      <c r="AE38" s="35"/>
    </row>
    <row r="39" hidden="1" s="2" customFormat="1" ht="14.4" customHeight="1">
      <c r="A39" s="35"/>
      <c r="B39" s="41"/>
      <c r="C39" s="35"/>
      <c r="D39" s="35"/>
      <c r="E39" s="142" t="s">
        <v>45</v>
      </c>
      <c r="F39" s="161">
        <f>ROUND((SUM(BG91:BG105)),  2)</f>
        <v>0</v>
      </c>
      <c r="G39" s="35"/>
      <c r="H39" s="35"/>
      <c r="I39" s="162">
        <v>0.20999999999999999</v>
      </c>
      <c r="J39" s="161">
        <f>0</f>
        <v>0</v>
      </c>
      <c r="K39" s="35"/>
      <c r="L39" s="146"/>
      <c r="S39" s="35"/>
      <c r="T39" s="35"/>
      <c r="U39" s="35"/>
      <c r="V39" s="35"/>
      <c r="W39" s="35"/>
      <c r="X39" s="35"/>
      <c r="Y39" s="35"/>
      <c r="Z39" s="35"/>
      <c r="AA39" s="35"/>
      <c r="AB39" s="35"/>
      <c r="AC39" s="35"/>
      <c r="AD39" s="35"/>
      <c r="AE39" s="35"/>
    </row>
    <row r="40" hidden="1" s="2" customFormat="1" ht="14.4" customHeight="1">
      <c r="A40" s="35"/>
      <c r="B40" s="41"/>
      <c r="C40" s="35"/>
      <c r="D40" s="35"/>
      <c r="E40" s="142" t="s">
        <v>46</v>
      </c>
      <c r="F40" s="161">
        <f>ROUND((SUM(BH91:BH105)),  2)</f>
        <v>0</v>
      </c>
      <c r="G40" s="35"/>
      <c r="H40" s="35"/>
      <c r="I40" s="162">
        <v>0.14999999999999999</v>
      </c>
      <c r="J40" s="161">
        <f>0</f>
        <v>0</v>
      </c>
      <c r="K40" s="35"/>
      <c r="L40" s="146"/>
      <c r="S40" s="35"/>
      <c r="T40" s="35"/>
      <c r="U40" s="35"/>
      <c r="V40" s="35"/>
      <c r="W40" s="35"/>
      <c r="X40" s="35"/>
      <c r="Y40" s="35"/>
      <c r="Z40" s="35"/>
      <c r="AA40" s="35"/>
      <c r="AB40" s="35"/>
      <c r="AC40" s="35"/>
      <c r="AD40" s="35"/>
      <c r="AE40" s="35"/>
    </row>
    <row r="41" hidden="1" s="2" customFormat="1" ht="14.4" customHeight="1">
      <c r="A41" s="35"/>
      <c r="B41" s="41"/>
      <c r="C41" s="35"/>
      <c r="D41" s="35"/>
      <c r="E41" s="142" t="s">
        <v>47</v>
      </c>
      <c r="F41" s="161">
        <f>ROUND((SUM(BI91:BI105)),  2)</f>
        <v>0</v>
      </c>
      <c r="G41" s="35"/>
      <c r="H41" s="35"/>
      <c r="I41" s="162">
        <v>0</v>
      </c>
      <c r="J41" s="161">
        <f>0</f>
        <v>0</v>
      </c>
      <c r="K41" s="35"/>
      <c r="L41" s="146"/>
      <c r="S41" s="35"/>
      <c r="T41" s="35"/>
      <c r="U41" s="35"/>
      <c r="V41" s="35"/>
      <c r="W41" s="35"/>
      <c r="X41" s="35"/>
      <c r="Y41" s="35"/>
      <c r="Z41" s="35"/>
      <c r="AA41" s="35"/>
      <c r="AB41" s="35"/>
      <c r="AC41" s="35"/>
      <c r="AD41" s="35"/>
      <c r="AE41" s="35"/>
    </row>
    <row r="42" s="2" customFormat="1" ht="6.96" customHeight="1">
      <c r="A42" s="35"/>
      <c r="B42" s="41"/>
      <c r="C42" s="35"/>
      <c r="D42" s="35"/>
      <c r="E42" s="35"/>
      <c r="F42" s="35"/>
      <c r="G42" s="35"/>
      <c r="H42" s="35"/>
      <c r="I42" s="145"/>
      <c r="J42" s="35"/>
      <c r="K42" s="35"/>
      <c r="L42" s="146"/>
      <c r="S42" s="35"/>
      <c r="T42" s="35"/>
      <c r="U42" s="35"/>
      <c r="V42" s="35"/>
      <c r="W42" s="35"/>
      <c r="X42" s="35"/>
      <c r="Y42" s="35"/>
      <c r="Z42" s="35"/>
      <c r="AA42" s="35"/>
      <c r="AB42" s="35"/>
      <c r="AC42" s="35"/>
      <c r="AD42" s="35"/>
      <c r="AE42" s="35"/>
    </row>
    <row r="43" s="2" customFormat="1" ht="25.44" customHeight="1">
      <c r="A43" s="35"/>
      <c r="B43" s="41"/>
      <c r="C43" s="163"/>
      <c r="D43" s="164" t="s">
        <v>48</v>
      </c>
      <c r="E43" s="165"/>
      <c r="F43" s="165"/>
      <c r="G43" s="166" t="s">
        <v>49</v>
      </c>
      <c r="H43" s="167" t="s">
        <v>50</v>
      </c>
      <c r="I43" s="168"/>
      <c r="J43" s="169">
        <f>SUM(J34:J41)</f>
        <v>0</v>
      </c>
      <c r="K43" s="170"/>
      <c r="L43" s="146"/>
      <c r="S43" s="35"/>
      <c r="T43" s="35"/>
      <c r="U43" s="35"/>
      <c r="V43" s="35"/>
      <c r="W43" s="35"/>
      <c r="X43" s="35"/>
      <c r="Y43" s="35"/>
      <c r="Z43" s="35"/>
      <c r="AA43" s="35"/>
      <c r="AB43" s="35"/>
      <c r="AC43" s="35"/>
      <c r="AD43" s="35"/>
      <c r="AE43" s="35"/>
    </row>
    <row r="44" s="2" customFormat="1" ht="14.4" customHeight="1">
      <c r="A44" s="35"/>
      <c r="B44" s="171"/>
      <c r="C44" s="172"/>
      <c r="D44" s="172"/>
      <c r="E44" s="172"/>
      <c r="F44" s="172"/>
      <c r="G44" s="172"/>
      <c r="H44" s="172"/>
      <c r="I44" s="173"/>
      <c r="J44" s="172"/>
      <c r="K44" s="172"/>
      <c r="L44" s="146"/>
      <c r="S44" s="35"/>
      <c r="T44" s="35"/>
      <c r="U44" s="35"/>
      <c r="V44" s="35"/>
      <c r="W44" s="35"/>
      <c r="X44" s="35"/>
      <c r="Y44" s="35"/>
      <c r="Z44" s="35"/>
      <c r="AA44" s="35"/>
      <c r="AB44" s="35"/>
      <c r="AC44" s="35"/>
      <c r="AD44" s="35"/>
      <c r="AE44" s="35"/>
    </row>
    <row r="48" hidden="1" s="2" customFormat="1" ht="6.96" customHeight="1">
      <c r="A48" s="35"/>
      <c r="B48" s="174"/>
      <c r="C48" s="175"/>
      <c r="D48" s="175"/>
      <c r="E48" s="175"/>
      <c r="F48" s="175"/>
      <c r="G48" s="175"/>
      <c r="H48" s="175"/>
      <c r="I48" s="176"/>
      <c r="J48" s="175"/>
      <c r="K48" s="175"/>
      <c r="L48" s="146"/>
      <c r="S48" s="35"/>
      <c r="T48" s="35"/>
      <c r="U48" s="35"/>
      <c r="V48" s="35"/>
      <c r="W48" s="35"/>
      <c r="X48" s="35"/>
      <c r="Y48" s="35"/>
      <c r="Z48" s="35"/>
      <c r="AA48" s="35"/>
      <c r="AB48" s="35"/>
      <c r="AC48" s="35"/>
      <c r="AD48" s="35"/>
      <c r="AE48" s="35"/>
    </row>
    <row r="49" hidden="1" s="2" customFormat="1" ht="24.96" customHeight="1">
      <c r="A49" s="35"/>
      <c r="B49" s="36"/>
      <c r="C49" s="20" t="s">
        <v>142</v>
      </c>
      <c r="D49" s="37"/>
      <c r="E49" s="37"/>
      <c r="F49" s="37"/>
      <c r="G49" s="37"/>
      <c r="H49" s="37"/>
      <c r="I49" s="145"/>
      <c r="J49" s="37"/>
      <c r="K49" s="37"/>
      <c r="L49" s="146"/>
      <c r="S49" s="35"/>
      <c r="T49" s="35"/>
      <c r="U49" s="35"/>
      <c r="V49" s="35"/>
      <c r="W49" s="35"/>
      <c r="X49" s="35"/>
      <c r="Y49" s="35"/>
      <c r="Z49" s="35"/>
      <c r="AA49" s="35"/>
      <c r="AB49" s="35"/>
      <c r="AC49" s="35"/>
      <c r="AD49" s="35"/>
      <c r="AE49" s="35"/>
    </row>
    <row r="50" hidden="1" s="2" customFormat="1" ht="6.96" customHeight="1">
      <c r="A50" s="35"/>
      <c r="B50" s="36"/>
      <c r="C50" s="37"/>
      <c r="D50" s="37"/>
      <c r="E50" s="37"/>
      <c r="F50" s="37"/>
      <c r="G50" s="37"/>
      <c r="H50" s="37"/>
      <c r="I50" s="145"/>
      <c r="J50" s="37"/>
      <c r="K50" s="37"/>
      <c r="L50" s="146"/>
      <c r="S50" s="35"/>
      <c r="T50" s="35"/>
      <c r="U50" s="35"/>
      <c r="V50" s="35"/>
      <c r="W50" s="35"/>
      <c r="X50" s="35"/>
      <c r="Y50" s="35"/>
      <c r="Z50" s="35"/>
      <c r="AA50" s="35"/>
      <c r="AB50" s="35"/>
      <c r="AC50" s="35"/>
      <c r="AD50" s="35"/>
      <c r="AE50" s="35"/>
    </row>
    <row r="51" hidden="1" s="2" customFormat="1" ht="12" customHeight="1">
      <c r="A51" s="35"/>
      <c r="B51" s="36"/>
      <c r="C51" s="29" t="s">
        <v>16</v>
      </c>
      <c r="D51" s="37"/>
      <c r="E51" s="37"/>
      <c r="F51" s="37"/>
      <c r="G51" s="37"/>
      <c r="H51" s="37"/>
      <c r="I51" s="145"/>
      <c r="J51" s="37"/>
      <c r="K51" s="37"/>
      <c r="L51" s="146"/>
      <c r="S51" s="35"/>
      <c r="T51" s="35"/>
      <c r="U51" s="35"/>
      <c r="V51" s="35"/>
      <c r="W51" s="35"/>
      <c r="X51" s="35"/>
      <c r="Y51" s="35"/>
      <c r="Z51" s="35"/>
      <c r="AA51" s="35"/>
      <c r="AB51" s="35"/>
      <c r="AC51" s="35"/>
      <c r="AD51" s="35"/>
      <c r="AE51" s="35"/>
    </row>
    <row r="52" hidden="1" s="2" customFormat="1" ht="16.5" customHeight="1">
      <c r="A52" s="35"/>
      <c r="B52" s="36"/>
      <c r="C52" s="37"/>
      <c r="D52" s="37"/>
      <c r="E52" s="177" t="str">
        <f>E7</f>
        <v>Oprava SZZ v žst. Zvoleněves</v>
      </c>
      <c r="F52" s="29"/>
      <c r="G52" s="29"/>
      <c r="H52" s="29"/>
      <c r="I52" s="145"/>
      <c r="J52" s="37"/>
      <c r="K52" s="37"/>
      <c r="L52" s="146"/>
      <c r="S52" s="35"/>
      <c r="T52" s="35"/>
      <c r="U52" s="35"/>
      <c r="V52" s="35"/>
      <c r="W52" s="35"/>
      <c r="X52" s="35"/>
      <c r="Y52" s="35"/>
      <c r="Z52" s="35"/>
      <c r="AA52" s="35"/>
      <c r="AB52" s="35"/>
      <c r="AC52" s="35"/>
      <c r="AD52" s="35"/>
      <c r="AE52" s="35"/>
    </row>
    <row r="53" hidden="1" s="1" customFormat="1" ht="12" customHeight="1">
      <c r="B53" s="18"/>
      <c r="C53" s="29" t="s">
        <v>136</v>
      </c>
      <c r="D53" s="19"/>
      <c r="E53" s="19"/>
      <c r="F53" s="19"/>
      <c r="G53" s="19"/>
      <c r="H53" s="19"/>
      <c r="I53" s="136"/>
      <c r="J53" s="19"/>
      <c r="K53" s="19"/>
      <c r="L53" s="17"/>
    </row>
    <row r="54" hidden="1" s="1" customFormat="1" ht="16.5" customHeight="1">
      <c r="B54" s="18"/>
      <c r="C54" s="19"/>
      <c r="D54" s="19"/>
      <c r="E54" s="177" t="s">
        <v>137</v>
      </c>
      <c r="F54" s="19"/>
      <c r="G54" s="19"/>
      <c r="H54" s="19"/>
      <c r="I54" s="136"/>
      <c r="J54" s="19"/>
      <c r="K54" s="19"/>
      <c r="L54" s="17"/>
    </row>
    <row r="55" hidden="1" s="1" customFormat="1" ht="12" customHeight="1">
      <c r="B55" s="18"/>
      <c r="C55" s="29" t="s">
        <v>138</v>
      </c>
      <c r="D55" s="19"/>
      <c r="E55" s="19"/>
      <c r="F55" s="19"/>
      <c r="G55" s="19"/>
      <c r="H55" s="19"/>
      <c r="I55" s="136"/>
      <c r="J55" s="19"/>
      <c r="K55" s="19"/>
      <c r="L55" s="17"/>
    </row>
    <row r="56" hidden="1" s="2" customFormat="1" ht="16.5" customHeight="1">
      <c r="A56" s="35"/>
      <c r="B56" s="36"/>
      <c r="C56" s="37"/>
      <c r="D56" s="37"/>
      <c r="E56" s="178" t="s">
        <v>2212</v>
      </c>
      <c r="F56" s="37"/>
      <c r="G56" s="37"/>
      <c r="H56" s="37"/>
      <c r="I56" s="145"/>
      <c r="J56" s="37"/>
      <c r="K56" s="37"/>
      <c r="L56" s="146"/>
      <c r="S56" s="35"/>
      <c r="T56" s="35"/>
      <c r="U56" s="35"/>
      <c r="V56" s="35"/>
      <c r="W56" s="35"/>
      <c r="X56" s="35"/>
      <c r="Y56" s="35"/>
      <c r="Z56" s="35"/>
      <c r="AA56" s="35"/>
      <c r="AB56" s="35"/>
      <c r="AC56" s="35"/>
      <c r="AD56" s="35"/>
      <c r="AE56" s="35"/>
    </row>
    <row r="57" hidden="1" s="2" customFormat="1" ht="12" customHeight="1">
      <c r="A57" s="35"/>
      <c r="B57" s="36"/>
      <c r="C57" s="29" t="s">
        <v>751</v>
      </c>
      <c r="D57" s="37"/>
      <c r="E57" s="37"/>
      <c r="F57" s="37"/>
      <c r="G57" s="37"/>
      <c r="H57" s="37"/>
      <c r="I57" s="145"/>
      <c r="J57" s="37"/>
      <c r="K57" s="37"/>
      <c r="L57" s="146"/>
      <c r="S57" s="35"/>
      <c r="T57" s="35"/>
      <c r="U57" s="35"/>
      <c r="V57" s="35"/>
      <c r="W57" s="35"/>
      <c r="X57" s="35"/>
      <c r="Y57" s="35"/>
      <c r="Z57" s="35"/>
      <c r="AA57" s="35"/>
      <c r="AB57" s="35"/>
      <c r="AC57" s="35"/>
      <c r="AD57" s="35"/>
      <c r="AE57" s="35"/>
    </row>
    <row r="58" hidden="1" s="2" customFormat="1" ht="16.5" customHeight="1">
      <c r="A58" s="35"/>
      <c r="B58" s="36"/>
      <c r="C58" s="37"/>
      <c r="D58" s="37"/>
      <c r="E58" s="66" t="str">
        <f>E13</f>
        <v>03.3 - VRN stavební část</v>
      </c>
      <c r="F58" s="37"/>
      <c r="G58" s="37"/>
      <c r="H58" s="37"/>
      <c r="I58" s="145"/>
      <c r="J58" s="37"/>
      <c r="K58" s="37"/>
      <c r="L58" s="146"/>
      <c r="S58" s="35"/>
      <c r="T58" s="35"/>
      <c r="U58" s="35"/>
      <c r="V58" s="35"/>
      <c r="W58" s="35"/>
      <c r="X58" s="35"/>
      <c r="Y58" s="35"/>
      <c r="Z58" s="35"/>
      <c r="AA58" s="35"/>
      <c r="AB58" s="35"/>
      <c r="AC58" s="35"/>
      <c r="AD58" s="35"/>
      <c r="AE58" s="35"/>
    </row>
    <row r="59" hidden="1" s="2" customFormat="1" ht="6.96" customHeight="1">
      <c r="A59" s="35"/>
      <c r="B59" s="36"/>
      <c r="C59" s="37"/>
      <c r="D59" s="37"/>
      <c r="E59" s="37"/>
      <c r="F59" s="37"/>
      <c r="G59" s="37"/>
      <c r="H59" s="37"/>
      <c r="I59" s="145"/>
      <c r="J59" s="37"/>
      <c r="K59" s="37"/>
      <c r="L59" s="146"/>
      <c r="S59" s="35"/>
      <c r="T59" s="35"/>
      <c r="U59" s="35"/>
      <c r="V59" s="35"/>
      <c r="W59" s="35"/>
      <c r="X59" s="35"/>
      <c r="Y59" s="35"/>
      <c r="Z59" s="35"/>
      <c r="AA59" s="35"/>
      <c r="AB59" s="35"/>
      <c r="AC59" s="35"/>
      <c r="AD59" s="35"/>
      <c r="AE59" s="35"/>
    </row>
    <row r="60" hidden="1" s="2" customFormat="1" ht="12" customHeight="1">
      <c r="A60" s="35"/>
      <c r="B60" s="36"/>
      <c r="C60" s="29" t="s">
        <v>21</v>
      </c>
      <c r="D60" s="37"/>
      <c r="E60" s="37"/>
      <c r="F60" s="24" t="str">
        <f>F16</f>
        <v>žst. Zvoleněves</v>
      </c>
      <c r="G60" s="37"/>
      <c r="H60" s="37"/>
      <c r="I60" s="148" t="s">
        <v>23</v>
      </c>
      <c r="J60" s="69" t="str">
        <f>IF(J16="","",J16)</f>
        <v>23. 3. 2020</v>
      </c>
      <c r="K60" s="37"/>
      <c r="L60" s="146"/>
      <c r="S60" s="35"/>
      <c r="T60" s="35"/>
      <c r="U60" s="35"/>
      <c r="V60" s="35"/>
      <c r="W60" s="35"/>
      <c r="X60" s="35"/>
      <c r="Y60" s="35"/>
      <c r="Z60" s="35"/>
      <c r="AA60" s="35"/>
      <c r="AB60" s="35"/>
      <c r="AC60" s="35"/>
      <c r="AD60" s="35"/>
      <c r="AE60" s="35"/>
    </row>
    <row r="61" hidden="1" s="2" customFormat="1" ht="6.96" customHeight="1">
      <c r="A61" s="35"/>
      <c r="B61" s="36"/>
      <c r="C61" s="37"/>
      <c r="D61" s="37"/>
      <c r="E61" s="37"/>
      <c r="F61" s="37"/>
      <c r="G61" s="37"/>
      <c r="H61" s="37"/>
      <c r="I61" s="145"/>
      <c r="J61" s="37"/>
      <c r="K61" s="37"/>
      <c r="L61" s="146"/>
      <c r="S61" s="35"/>
      <c r="T61" s="35"/>
      <c r="U61" s="35"/>
      <c r="V61" s="35"/>
      <c r="W61" s="35"/>
      <c r="X61" s="35"/>
      <c r="Y61" s="35"/>
      <c r="Z61" s="35"/>
      <c r="AA61" s="35"/>
      <c r="AB61" s="35"/>
      <c r="AC61" s="35"/>
      <c r="AD61" s="35"/>
      <c r="AE61" s="35"/>
    </row>
    <row r="62" hidden="1" s="2" customFormat="1" ht="15.15" customHeight="1">
      <c r="A62" s="35"/>
      <c r="B62" s="36"/>
      <c r="C62" s="29" t="s">
        <v>25</v>
      </c>
      <c r="D62" s="37"/>
      <c r="E62" s="37"/>
      <c r="F62" s="24" t="str">
        <f>E19</f>
        <v>Jiří Kejkula</v>
      </c>
      <c r="G62" s="37"/>
      <c r="H62" s="37"/>
      <c r="I62" s="148" t="s">
        <v>31</v>
      </c>
      <c r="J62" s="33" t="str">
        <f>E25</f>
        <v xml:space="preserve"> </v>
      </c>
      <c r="K62" s="37"/>
      <c r="L62" s="146"/>
      <c r="S62" s="35"/>
      <c r="T62" s="35"/>
      <c r="U62" s="35"/>
      <c r="V62" s="35"/>
      <c r="W62" s="35"/>
      <c r="X62" s="35"/>
      <c r="Y62" s="35"/>
      <c r="Z62" s="35"/>
      <c r="AA62" s="35"/>
      <c r="AB62" s="35"/>
      <c r="AC62" s="35"/>
      <c r="AD62" s="35"/>
      <c r="AE62" s="35"/>
    </row>
    <row r="63" hidden="1" s="2" customFormat="1" ht="15.15" customHeight="1">
      <c r="A63" s="35"/>
      <c r="B63" s="36"/>
      <c r="C63" s="29" t="s">
        <v>29</v>
      </c>
      <c r="D63" s="37"/>
      <c r="E63" s="37"/>
      <c r="F63" s="24" t="str">
        <f>IF(E22="","",E22)</f>
        <v>Vyplň údaj</v>
      </c>
      <c r="G63" s="37"/>
      <c r="H63" s="37"/>
      <c r="I63" s="148" t="s">
        <v>34</v>
      </c>
      <c r="J63" s="33" t="str">
        <f>E28</f>
        <v>Milan Bělehrad</v>
      </c>
      <c r="K63" s="37"/>
      <c r="L63" s="146"/>
      <c r="S63" s="35"/>
      <c r="T63" s="35"/>
      <c r="U63" s="35"/>
      <c r="V63" s="35"/>
      <c r="W63" s="35"/>
      <c r="X63" s="35"/>
      <c r="Y63" s="35"/>
      <c r="Z63" s="35"/>
      <c r="AA63" s="35"/>
      <c r="AB63" s="35"/>
      <c r="AC63" s="35"/>
      <c r="AD63" s="35"/>
      <c r="AE63" s="35"/>
    </row>
    <row r="64" hidden="1" s="2" customFormat="1" ht="10.32" customHeight="1">
      <c r="A64" s="35"/>
      <c r="B64" s="36"/>
      <c r="C64" s="37"/>
      <c r="D64" s="37"/>
      <c r="E64" s="37"/>
      <c r="F64" s="37"/>
      <c r="G64" s="37"/>
      <c r="H64" s="37"/>
      <c r="I64" s="145"/>
      <c r="J64" s="37"/>
      <c r="K64" s="37"/>
      <c r="L64" s="146"/>
      <c r="S64" s="35"/>
      <c r="T64" s="35"/>
      <c r="U64" s="35"/>
      <c r="V64" s="35"/>
      <c r="W64" s="35"/>
      <c r="X64" s="35"/>
      <c r="Y64" s="35"/>
      <c r="Z64" s="35"/>
      <c r="AA64" s="35"/>
      <c r="AB64" s="35"/>
      <c r="AC64" s="35"/>
      <c r="AD64" s="35"/>
      <c r="AE64" s="35"/>
    </row>
    <row r="65" hidden="1" s="2" customFormat="1" ht="29.28" customHeight="1">
      <c r="A65" s="35"/>
      <c r="B65" s="36"/>
      <c r="C65" s="179" t="s">
        <v>143</v>
      </c>
      <c r="D65" s="180"/>
      <c r="E65" s="180"/>
      <c r="F65" s="180"/>
      <c r="G65" s="180"/>
      <c r="H65" s="180"/>
      <c r="I65" s="181"/>
      <c r="J65" s="182" t="s">
        <v>144</v>
      </c>
      <c r="K65" s="180"/>
      <c r="L65" s="146"/>
      <c r="S65" s="35"/>
      <c r="T65" s="35"/>
      <c r="U65" s="35"/>
      <c r="V65" s="35"/>
      <c r="W65" s="35"/>
      <c r="X65" s="35"/>
      <c r="Y65" s="35"/>
      <c r="Z65" s="35"/>
      <c r="AA65" s="35"/>
      <c r="AB65" s="35"/>
      <c r="AC65" s="35"/>
      <c r="AD65" s="35"/>
      <c r="AE65" s="35"/>
    </row>
    <row r="66" hidden="1" s="2" customFormat="1" ht="10.32" customHeight="1">
      <c r="A66" s="35"/>
      <c r="B66" s="36"/>
      <c r="C66" s="37"/>
      <c r="D66" s="37"/>
      <c r="E66" s="37"/>
      <c r="F66" s="37"/>
      <c r="G66" s="37"/>
      <c r="H66" s="37"/>
      <c r="I66" s="145"/>
      <c r="J66" s="37"/>
      <c r="K66" s="37"/>
      <c r="L66" s="146"/>
      <c r="S66" s="35"/>
      <c r="T66" s="35"/>
      <c r="U66" s="35"/>
      <c r="V66" s="35"/>
      <c r="W66" s="35"/>
      <c r="X66" s="35"/>
      <c r="Y66" s="35"/>
      <c r="Z66" s="35"/>
      <c r="AA66" s="35"/>
      <c r="AB66" s="35"/>
      <c r="AC66" s="35"/>
      <c r="AD66" s="35"/>
      <c r="AE66" s="35"/>
    </row>
    <row r="67" hidden="1" s="2" customFormat="1" ht="22.8" customHeight="1">
      <c r="A67" s="35"/>
      <c r="B67" s="36"/>
      <c r="C67" s="183" t="s">
        <v>70</v>
      </c>
      <c r="D67" s="37"/>
      <c r="E67" s="37"/>
      <c r="F67" s="37"/>
      <c r="G67" s="37"/>
      <c r="H67" s="37"/>
      <c r="I67" s="145"/>
      <c r="J67" s="99">
        <f>J91</f>
        <v>0</v>
      </c>
      <c r="K67" s="37"/>
      <c r="L67" s="146"/>
      <c r="S67" s="35"/>
      <c r="T67" s="35"/>
      <c r="U67" s="35"/>
      <c r="V67" s="35"/>
      <c r="W67" s="35"/>
      <c r="X67" s="35"/>
      <c r="Y67" s="35"/>
      <c r="Z67" s="35"/>
      <c r="AA67" s="35"/>
      <c r="AB67" s="35"/>
      <c r="AC67" s="35"/>
      <c r="AD67" s="35"/>
      <c r="AE67" s="35"/>
      <c r="AU67" s="14" t="s">
        <v>145</v>
      </c>
    </row>
    <row r="68" hidden="1" s="2" customFormat="1" ht="21.84" customHeight="1">
      <c r="A68" s="35"/>
      <c r="B68" s="36"/>
      <c r="C68" s="37"/>
      <c r="D68" s="37"/>
      <c r="E68" s="37"/>
      <c r="F68" s="37"/>
      <c r="G68" s="37"/>
      <c r="H68" s="37"/>
      <c r="I68" s="145"/>
      <c r="J68" s="37"/>
      <c r="K68" s="37"/>
      <c r="L68" s="146"/>
      <c r="S68" s="35"/>
      <c r="T68" s="35"/>
      <c r="U68" s="35"/>
      <c r="V68" s="35"/>
      <c r="W68" s="35"/>
      <c r="X68" s="35"/>
      <c r="Y68" s="35"/>
      <c r="Z68" s="35"/>
      <c r="AA68" s="35"/>
      <c r="AB68" s="35"/>
      <c r="AC68" s="35"/>
      <c r="AD68" s="35"/>
      <c r="AE68" s="35"/>
    </row>
    <row r="69" hidden="1" s="2" customFormat="1" ht="6.96" customHeight="1">
      <c r="A69" s="35"/>
      <c r="B69" s="56"/>
      <c r="C69" s="57"/>
      <c r="D69" s="57"/>
      <c r="E69" s="57"/>
      <c r="F69" s="57"/>
      <c r="G69" s="57"/>
      <c r="H69" s="57"/>
      <c r="I69" s="173"/>
      <c r="J69" s="57"/>
      <c r="K69" s="57"/>
      <c r="L69" s="146"/>
      <c r="S69" s="35"/>
      <c r="T69" s="35"/>
      <c r="U69" s="35"/>
      <c r="V69" s="35"/>
      <c r="W69" s="35"/>
      <c r="X69" s="35"/>
      <c r="Y69" s="35"/>
      <c r="Z69" s="35"/>
      <c r="AA69" s="35"/>
      <c r="AB69" s="35"/>
      <c r="AC69" s="35"/>
      <c r="AD69" s="35"/>
      <c r="AE69" s="35"/>
    </row>
    <row r="70" hidden="1"/>
    <row r="71" hidden="1"/>
    <row r="72" hidden="1"/>
    <row r="73" s="2" customFormat="1" ht="6.96" customHeight="1">
      <c r="A73" s="35"/>
      <c r="B73" s="58"/>
      <c r="C73" s="59"/>
      <c r="D73" s="59"/>
      <c r="E73" s="59"/>
      <c r="F73" s="59"/>
      <c r="G73" s="59"/>
      <c r="H73" s="59"/>
      <c r="I73" s="176"/>
      <c r="J73" s="59"/>
      <c r="K73" s="59"/>
      <c r="L73" s="146"/>
      <c r="S73" s="35"/>
      <c r="T73" s="35"/>
      <c r="U73" s="35"/>
      <c r="V73" s="35"/>
      <c r="W73" s="35"/>
      <c r="X73" s="35"/>
      <c r="Y73" s="35"/>
      <c r="Z73" s="35"/>
      <c r="AA73" s="35"/>
      <c r="AB73" s="35"/>
      <c r="AC73" s="35"/>
      <c r="AD73" s="35"/>
      <c r="AE73" s="35"/>
    </row>
    <row r="74" s="2" customFormat="1" ht="24.96" customHeight="1">
      <c r="A74" s="35"/>
      <c r="B74" s="36"/>
      <c r="C74" s="20" t="s">
        <v>148</v>
      </c>
      <c r="D74" s="37"/>
      <c r="E74" s="37"/>
      <c r="F74" s="37"/>
      <c r="G74" s="37"/>
      <c r="H74" s="37"/>
      <c r="I74" s="145"/>
      <c r="J74" s="37"/>
      <c r="K74" s="37"/>
      <c r="L74" s="146"/>
      <c r="S74" s="35"/>
      <c r="T74" s="35"/>
      <c r="U74" s="35"/>
      <c r="V74" s="35"/>
      <c r="W74" s="35"/>
      <c r="X74" s="35"/>
      <c r="Y74" s="35"/>
      <c r="Z74" s="35"/>
      <c r="AA74" s="35"/>
      <c r="AB74" s="35"/>
      <c r="AC74" s="35"/>
      <c r="AD74" s="35"/>
      <c r="AE74" s="35"/>
    </row>
    <row r="75" s="2" customFormat="1" ht="6.96" customHeight="1">
      <c r="A75" s="35"/>
      <c r="B75" s="36"/>
      <c r="C75" s="37"/>
      <c r="D75" s="37"/>
      <c r="E75" s="37"/>
      <c r="F75" s="37"/>
      <c r="G75" s="37"/>
      <c r="H75" s="37"/>
      <c r="I75" s="145"/>
      <c r="J75" s="37"/>
      <c r="K75" s="37"/>
      <c r="L75" s="146"/>
      <c r="S75" s="35"/>
      <c r="T75" s="35"/>
      <c r="U75" s="35"/>
      <c r="V75" s="35"/>
      <c r="W75" s="35"/>
      <c r="X75" s="35"/>
      <c r="Y75" s="35"/>
      <c r="Z75" s="35"/>
      <c r="AA75" s="35"/>
      <c r="AB75" s="35"/>
      <c r="AC75" s="35"/>
      <c r="AD75" s="35"/>
      <c r="AE75" s="35"/>
    </row>
    <row r="76" s="2" customFormat="1" ht="12" customHeight="1">
      <c r="A76" s="35"/>
      <c r="B76" s="36"/>
      <c r="C76" s="29" t="s">
        <v>16</v>
      </c>
      <c r="D76" s="37"/>
      <c r="E76" s="37"/>
      <c r="F76" s="37"/>
      <c r="G76" s="37"/>
      <c r="H76" s="37"/>
      <c r="I76" s="145"/>
      <c r="J76" s="37"/>
      <c r="K76" s="37"/>
      <c r="L76" s="146"/>
      <c r="S76" s="35"/>
      <c r="T76" s="35"/>
      <c r="U76" s="35"/>
      <c r="V76" s="35"/>
      <c r="W76" s="35"/>
      <c r="X76" s="35"/>
      <c r="Y76" s="35"/>
      <c r="Z76" s="35"/>
      <c r="AA76" s="35"/>
      <c r="AB76" s="35"/>
      <c r="AC76" s="35"/>
      <c r="AD76" s="35"/>
      <c r="AE76" s="35"/>
    </row>
    <row r="77" s="2" customFormat="1" ht="16.5" customHeight="1">
      <c r="A77" s="35"/>
      <c r="B77" s="36"/>
      <c r="C77" s="37"/>
      <c r="D77" s="37"/>
      <c r="E77" s="177" t="str">
        <f>E7</f>
        <v>Oprava SZZ v žst. Zvoleněves</v>
      </c>
      <c r="F77" s="29"/>
      <c r="G77" s="29"/>
      <c r="H77" s="29"/>
      <c r="I77" s="145"/>
      <c r="J77" s="37"/>
      <c r="K77" s="37"/>
      <c r="L77" s="146"/>
      <c r="S77" s="35"/>
      <c r="T77" s="35"/>
      <c r="U77" s="35"/>
      <c r="V77" s="35"/>
      <c r="W77" s="35"/>
      <c r="X77" s="35"/>
      <c r="Y77" s="35"/>
      <c r="Z77" s="35"/>
      <c r="AA77" s="35"/>
      <c r="AB77" s="35"/>
      <c r="AC77" s="35"/>
      <c r="AD77" s="35"/>
      <c r="AE77" s="35"/>
    </row>
    <row r="78" s="1" customFormat="1" ht="12" customHeight="1">
      <c r="B78" s="18"/>
      <c r="C78" s="29" t="s">
        <v>136</v>
      </c>
      <c r="D78" s="19"/>
      <c r="E78" s="19"/>
      <c r="F78" s="19"/>
      <c r="G78" s="19"/>
      <c r="H78" s="19"/>
      <c r="I78" s="136"/>
      <c r="J78" s="19"/>
      <c r="K78" s="19"/>
      <c r="L78" s="17"/>
    </row>
    <row r="79" s="1" customFormat="1" ht="16.5" customHeight="1">
      <c r="B79" s="18"/>
      <c r="C79" s="19"/>
      <c r="D79" s="19"/>
      <c r="E79" s="177" t="s">
        <v>137</v>
      </c>
      <c r="F79" s="19"/>
      <c r="G79" s="19"/>
      <c r="H79" s="19"/>
      <c r="I79" s="136"/>
      <c r="J79" s="19"/>
      <c r="K79" s="19"/>
      <c r="L79" s="17"/>
    </row>
    <row r="80" s="1" customFormat="1" ht="12" customHeight="1">
      <c r="B80" s="18"/>
      <c r="C80" s="29" t="s">
        <v>138</v>
      </c>
      <c r="D80" s="19"/>
      <c r="E80" s="19"/>
      <c r="F80" s="19"/>
      <c r="G80" s="19"/>
      <c r="H80" s="19"/>
      <c r="I80" s="136"/>
      <c r="J80" s="19"/>
      <c r="K80" s="19"/>
      <c r="L80" s="17"/>
    </row>
    <row r="81" s="2" customFormat="1" ht="16.5" customHeight="1">
      <c r="A81" s="35"/>
      <c r="B81" s="36"/>
      <c r="C81" s="37"/>
      <c r="D81" s="37"/>
      <c r="E81" s="178" t="s">
        <v>2212</v>
      </c>
      <c r="F81" s="37"/>
      <c r="G81" s="37"/>
      <c r="H81" s="37"/>
      <c r="I81" s="145"/>
      <c r="J81" s="37"/>
      <c r="K81" s="37"/>
      <c r="L81" s="146"/>
      <c r="S81" s="35"/>
      <c r="T81" s="35"/>
      <c r="U81" s="35"/>
      <c r="V81" s="35"/>
      <c r="W81" s="35"/>
      <c r="X81" s="35"/>
      <c r="Y81" s="35"/>
      <c r="Z81" s="35"/>
      <c r="AA81" s="35"/>
      <c r="AB81" s="35"/>
      <c r="AC81" s="35"/>
      <c r="AD81" s="35"/>
      <c r="AE81" s="35"/>
    </row>
    <row r="82" s="2" customFormat="1" ht="12" customHeight="1">
      <c r="A82" s="35"/>
      <c r="B82" s="36"/>
      <c r="C82" s="29" t="s">
        <v>751</v>
      </c>
      <c r="D82" s="37"/>
      <c r="E82" s="37"/>
      <c r="F82" s="37"/>
      <c r="G82" s="37"/>
      <c r="H82" s="37"/>
      <c r="I82" s="145"/>
      <c r="J82" s="37"/>
      <c r="K82" s="37"/>
      <c r="L82" s="146"/>
      <c r="S82" s="35"/>
      <c r="T82" s="35"/>
      <c r="U82" s="35"/>
      <c r="V82" s="35"/>
      <c r="W82" s="35"/>
      <c r="X82" s="35"/>
      <c r="Y82" s="35"/>
      <c r="Z82" s="35"/>
      <c r="AA82" s="35"/>
      <c r="AB82" s="35"/>
      <c r="AC82" s="35"/>
      <c r="AD82" s="35"/>
      <c r="AE82" s="35"/>
    </row>
    <row r="83" s="2" customFormat="1" ht="16.5" customHeight="1">
      <c r="A83" s="35"/>
      <c r="B83" s="36"/>
      <c r="C83" s="37"/>
      <c r="D83" s="37"/>
      <c r="E83" s="66" t="str">
        <f>E13</f>
        <v>03.3 - VRN stavební část</v>
      </c>
      <c r="F83" s="37"/>
      <c r="G83" s="37"/>
      <c r="H83" s="37"/>
      <c r="I83" s="145"/>
      <c r="J83" s="37"/>
      <c r="K83" s="37"/>
      <c r="L83" s="146"/>
      <c r="S83" s="35"/>
      <c r="T83" s="35"/>
      <c r="U83" s="35"/>
      <c r="V83" s="35"/>
      <c r="W83" s="35"/>
      <c r="X83" s="35"/>
      <c r="Y83" s="35"/>
      <c r="Z83" s="35"/>
      <c r="AA83" s="35"/>
      <c r="AB83" s="35"/>
      <c r="AC83" s="35"/>
      <c r="AD83" s="35"/>
      <c r="AE83" s="35"/>
    </row>
    <row r="84" s="2" customFormat="1" ht="6.96" customHeight="1">
      <c r="A84" s="35"/>
      <c r="B84" s="36"/>
      <c r="C84" s="37"/>
      <c r="D84" s="37"/>
      <c r="E84" s="37"/>
      <c r="F84" s="37"/>
      <c r="G84" s="37"/>
      <c r="H84" s="37"/>
      <c r="I84" s="145"/>
      <c r="J84" s="37"/>
      <c r="K84" s="37"/>
      <c r="L84" s="146"/>
      <c r="S84" s="35"/>
      <c r="T84" s="35"/>
      <c r="U84" s="35"/>
      <c r="V84" s="35"/>
      <c r="W84" s="35"/>
      <c r="X84" s="35"/>
      <c r="Y84" s="35"/>
      <c r="Z84" s="35"/>
      <c r="AA84" s="35"/>
      <c r="AB84" s="35"/>
      <c r="AC84" s="35"/>
      <c r="AD84" s="35"/>
      <c r="AE84" s="35"/>
    </row>
    <row r="85" s="2" customFormat="1" ht="12" customHeight="1">
      <c r="A85" s="35"/>
      <c r="B85" s="36"/>
      <c r="C85" s="29" t="s">
        <v>21</v>
      </c>
      <c r="D85" s="37"/>
      <c r="E85" s="37"/>
      <c r="F85" s="24" t="str">
        <f>F16</f>
        <v>žst. Zvoleněves</v>
      </c>
      <c r="G85" s="37"/>
      <c r="H85" s="37"/>
      <c r="I85" s="148" t="s">
        <v>23</v>
      </c>
      <c r="J85" s="69" t="str">
        <f>IF(J16="","",J16)</f>
        <v>23. 3. 2020</v>
      </c>
      <c r="K85" s="37"/>
      <c r="L85" s="146"/>
      <c r="S85" s="35"/>
      <c r="T85" s="35"/>
      <c r="U85" s="35"/>
      <c r="V85" s="35"/>
      <c r="W85" s="35"/>
      <c r="X85" s="35"/>
      <c r="Y85" s="35"/>
      <c r="Z85" s="35"/>
      <c r="AA85" s="35"/>
      <c r="AB85" s="35"/>
      <c r="AC85" s="35"/>
      <c r="AD85" s="35"/>
      <c r="AE85" s="35"/>
    </row>
    <row r="86" s="2" customFormat="1" ht="6.96" customHeight="1">
      <c r="A86" s="35"/>
      <c r="B86" s="36"/>
      <c r="C86" s="37"/>
      <c r="D86" s="37"/>
      <c r="E86" s="37"/>
      <c r="F86" s="37"/>
      <c r="G86" s="37"/>
      <c r="H86" s="37"/>
      <c r="I86" s="145"/>
      <c r="J86" s="37"/>
      <c r="K86" s="37"/>
      <c r="L86" s="146"/>
      <c r="S86" s="35"/>
      <c r="T86" s="35"/>
      <c r="U86" s="35"/>
      <c r="V86" s="35"/>
      <c r="W86" s="35"/>
      <c r="X86" s="35"/>
      <c r="Y86" s="35"/>
      <c r="Z86" s="35"/>
      <c r="AA86" s="35"/>
      <c r="AB86" s="35"/>
      <c r="AC86" s="35"/>
      <c r="AD86" s="35"/>
      <c r="AE86" s="35"/>
    </row>
    <row r="87" s="2" customFormat="1" ht="15.15" customHeight="1">
      <c r="A87" s="35"/>
      <c r="B87" s="36"/>
      <c r="C87" s="29" t="s">
        <v>25</v>
      </c>
      <c r="D87" s="37"/>
      <c r="E87" s="37"/>
      <c r="F87" s="24" t="str">
        <f>E19</f>
        <v>Jiří Kejkula</v>
      </c>
      <c r="G87" s="37"/>
      <c r="H87" s="37"/>
      <c r="I87" s="148" t="s">
        <v>31</v>
      </c>
      <c r="J87" s="33" t="str">
        <f>E25</f>
        <v xml:space="preserve"> </v>
      </c>
      <c r="K87" s="37"/>
      <c r="L87" s="146"/>
      <c r="S87" s="35"/>
      <c r="T87" s="35"/>
      <c r="U87" s="35"/>
      <c r="V87" s="35"/>
      <c r="W87" s="35"/>
      <c r="X87" s="35"/>
      <c r="Y87" s="35"/>
      <c r="Z87" s="35"/>
      <c r="AA87" s="35"/>
      <c r="AB87" s="35"/>
      <c r="AC87" s="35"/>
      <c r="AD87" s="35"/>
      <c r="AE87" s="35"/>
    </row>
    <row r="88" s="2" customFormat="1" ht="15.15" customHeight="1">
      <c r="A88" s="35"/>
      <c r="B88" s="36"/>
      <c r="C88" s="29" t="s">
        <v>29</v>
      </c>
      <c r="D88" s="37"/>
      <c r="E88" s="37"/>
      <c r="F88" s="24" t="str">
        <f>IF(E22="","",E22)</f>
        <v>Vyplň údaj</v>
      </c>
      <c r="G88" s="37"/>
      <c r="H88" s="37"/>
      <c r="I88" s="148" t="s">
        <v>34</v>
      </c>
      <c r="J88" s="33" t="str">
        <f>E28</f>
        <v>Milan Bělehrad</v>
      </c>
      <c r="K88" s="37"/>
      <c r="L88" s="146"/>
      <c r="S88" s="35"/>
      <c r="T88" s="35"/>
      <c r="U88" s="35"/>
      <c r="V88" s="35"/>
      <c r="W88" s="35"/>
      <c r="X88" s="35"/>
      <c r="Y88" s="35"/>
      <c r="Z88" s="35"/>
      <c r="AA88" s="35"/>
      <c r="AB88" s="35"/>
      <c r="AC88" s="35"/>
      <c r="AD88" s="35"/>
      <c r="AE88" s="35"/>
    </row>
    <row r="89" s="2" customFormat="1" ht="10.32" customHeight="1">
      <c r="A89" s="35"/>
      <c r="B89" s="36"/>
      <c r="C89" s="37"/>
      <c r="D89" s="37"/>
      <c r="E89" s="37"/>
      <c r="F89" s="37"/>
      <c r="G89" s="37"/>
      <c r="H89" s="37"/>
      <c r="I89" s="145"/>
      <c r="J89" s="37"/>
      <c r="K89" s="37"/>
      <c r="L89" s="146"/>
      <c r="S89" s="35"/>
      <c r="T89" s="35"/>
      <c r="U89" s="35"/>
      <c r="V89" s="35"/>
      <c r="W89" s="35"/>
      <c r="X89" s="35"/>
      <c r="Y89" s="35"/>
      <c r="Z89" s="35"/>
      <c r="AA89" s="35"/>
      <c r="AB89" s="35"/>
      <c r="AC89" s="35"/>
      <c r="AD89" s="35"/>
      <c r="AE89" s="35"/>
    </row>
    <row r="90" s="10" customFormat="1" ht="29.28" customHeight="1">
      <c r="A90" s="191"/>
      <c r="B90" s="192"/>
      <c r="C90" s="193" t="s">
        <v>149</v>
      </c>
      <c r="D90" s="194" t="s">
        <v>57</v>
      </c>
      <c r="E90" s="194" t="s">
        <v>53</v>
      </c>
      <c r="F90" s="194" t="s">
        <v>54</v>
      </c>
      <c r="G90" s="194" t="s">
        <v>150</v>
      </c>
      <c r="H90" s="194" t="s">
        <v>151</v>
      </c>
      <c r="I90" s="195" t="s">
        <v>152</v>
      </c>
      <c r="J90" s="194" t="s">
        <v>144</v>
      </c>
      <c r="K90" s="196" t="s">
        <v>153</v>
      </c>
      <c r="L90" s="197"/>
      <c r="M90" s="89" t="s">
        <v>19</v>
      </c>
      <c r="N90" s="90" t="s">
        <v>42</v>
      </c>
      <c r="O90" s="90" t="s">
        <v>154</v>
      </c>
      <c r="P90" s="90" t="s">
        <v>155</v>
      </c>
      <c r="Q90" s="90" t="s">
        <v>156</v>
      </c>
      <c r="R90" s="90" t="s">
        <v>157</v>
      </c>
      <c r="S90" s="90" t="s">
        <v>158</v>
      </c>
      <c r="T90" s="91" t="s">
        <v>159</v>
      </c>
      <c r="U90" s="191"/>
      <c r="V90" s="191"/>
      <c r="W90" s="191"/>
      <c r="X90" s="191"/>
      <c r="Y90" s="191"/>
      <c r="Z90" s="191"/>
      <c r="AA90" s="191"/>
      <c r="AB90" s="191"/>
      <c r="AC90" s="191"/>
      <c r="AD90" s="191"/>
      <c r="AE90" s="191"/>
    </row>
    <row r="91" s="2" customFormat="1" ht="22.8" customHeight="1">
      <c r="A91" s="35"/>
      <c r="B91" s="36"/>
      <c r="C91" s="96" t="s">
        <v>160</v>
      </c>
      <c r="D91" s="37"/>
      <c r="E91" s="37"/>
      <c r="F91" s="37"/>
      <c r="G91" s="37"/>
      <c r="H91" s="37"/>
      <c r="I91" s="145"/>
      <c r="J91" s="198">
        <f>BK91</f>
        <v>0</v>
      </c>
      <c r="K91" s="37"/>
      <c r="L91" s="41"/>
      <c r="M91" s="92"/>
      <c r="N91" s="199"/>
      <c r="O91" s="93"/>
      <c r="P91" s="200">
        <f>SUM(P92:P105)</f>
        <v>0</v>
      </c>
      <c r="Q91" s="93"/>
      <c r="R91" s="200">
        <f>SUM(R92:R105)</f>
        <v>0</v>
      </c>
      <c r="S91" s="93"/>
      <c r="T91" s="201">
        <f>SUM(T92:T105)</f>
        <v>0</v>
      </c>
      <c r="U91" s="35"/>
      <c r="V91" s="35"/>
      <c r="W91" s="35"/>
      <c r="X91" s="35"/>
      <c r="Y91" s="35"/>
      <c r="Z91" s="35"/>
      <c r="AA91" s="35"/>
      <c r="AB91" s="35"/>
      <c r="AC91" s="35"/>
      <c r="AD91" s="35"/>
      <c r="AE91" s="35"/>
      <c r="AT91" s="14" t="s">
        <v>71</v>
      </c>
      <c r="AU91" s="14" t="s">
        <v>145</v>
      </c>
      <c r="BK91" s="202">
        <f>SUM(BK92:BK105)</f>
        <v>0</v>
      </c>
    </row>
    <row r="92" s="2" customFormat="1" ht="16.5" customHeight="1">
      <c r="A92" s="35"/>
      <c r="B92" s="36"/>
      <c r="C92" s="217" t="s">
        <v>79</v>
      </c>
      <c r="D92" s="217" t="s">
        <v>163</v>
      </c>
      <c r="E92" s="218" t="s">
        <v>771</v>
      </c>
      <c r="F92" s="219" t="s">
        <v>772</v>
      </c>
      <c r="G92" s="220" t="s">
        <v>777</v>
      </c>
      <c r="H92" s="260"/>
      <c r="I92" s="222"/>
      <c r="J92" s="223">
        <f>ROUND(I92*H92,2)</f>
        <v>0</v>
      </c>
      <c r="K92" s="219" t="s">
        <v>644</v>
      </c>
      <c r="L92" s="41"/>
      <c r="M92" s="224" t="s">
        <v>19</v>
      </c>
      <c r="N92" s="225" t="s">
        <v>43</v>
      </c>
      <c r="O92" s="81"/>
      <c r="P92" s="226">
        <f>O92*H92</f>
        <v>0</v>
      </c>
      <c r="Q92" s="226">
        <v>0</v>
      </c>
      <c r="R92" s="226">
        <f>Q92*H92</f>
        <v>0</v>
      </c>
      <c r="S92" s="226">
        <v>0</v>
      </c>
      <c r="T92" s="227">
        <f>S92*H92</f>
        <v>0</v>
      </c>
      <c r="U92" s="35"/>
      <c r="V92" s="35"/>
      <c r="W92" s="35"/>
      <c r="X92" s="35"/>
      <c r="Y92" s="35"/>
      <c r="Z92" s="35"/>
      <c r="AA92" s="35"/>
      <c r="AB92" s="35"/>
      <c r="AC92" s="35"/>
      <c r="AD92" s="35"/>
      <c r="AE92" s="35"/>
      <c r="AR92" s="228" t="s">
        <v>93</v>
      </c>
      <c r="AT92" s="228" t="s">
        <v>163</v>
      </c>
      <c r="AU92" s="228" t="s">
        <v>72</v>
      </c>
      <c r="AY92" s="14" t="s">
        <v>162</v>
      </c>
      <c r="BE92" s="229">
        <f>IF(N92="základní",J92,0)</f>
        <v>0</v>
      </c>
      <c r="BF92" s="229">
        <f>IF(N92="snížená",J92,0)</f>
        <v>0</v>
      </c>
      <c r="BG92" s="229">
        <f>IF(N92="zákl. přenesená",J92,0)</f>
        <v>0</v>
      </c>
      <c r="BH92" s="229">
        <f>IF(N92="sníž. přenesená",J92,0)</f>
        <v>0</v>
      </c>
      <c r="BI92" s="229">
        <f>IF(N92="nulová",J92,0)</f>
        <v>0</v>
      </c>
      <c r="BJ92" s="14" t="s">
        <v>79</v>
      </c>
      <c r="BK92" s="229">
        <f>ROUND(I92*H92,2)</f>
        <v>0</v>
      </c>
      <c r="BL92" s="14" t="s">
        <v>93</v>
      </c>
      <c r="BM92" s="228" t="s">
        <v>2303</v>
      </c>
    </row>
    <row r="93" s="2" customFormat="1" ht="16.5" customHeight="1">
      <c r="A93" s="35"/>
      <c r="B93" s="36"/>
      <c r="C93" s="217" t="s">
        <v>81</v>
      </c>
      <c r="D93" s="217" t="s">
        <v>163</v>
      </c>
      <c r="E93" s="218" t="s">
        <v>775</v>
      </c>
      <c r="F93" s="219" t="s">
        <v>776</v>
      </c>
      <c r="G93" s="220" t="s">
        <v>777</v>
      </c>
      <c r="H93" s="260"/>
      <c r="I93" s="222"/>
      <c r="J93" s="223">
        <f>ROUND(I93*H93,2)</f>
        <v>0</v>
      </c>
      <c r="K93" s="219" t="s">
        <v>644</v>
      </c>
      <c r="L93" s="41"/>
      <c r="M93" s="224" t="s">
        <v>19</v>
      </c>
      <c r="N93" s="225" t="s">
        <v>43</v>
      </c>
      <c r="O93" s="81"/>
      <c r="P93" s="226">
        <f>O93*H93</f>
        <v>0</v>
      </c>
      <c r="Q93" s="226">
        <v>0</v>
      </c>
      <c r="R93" s="226">
        <f>Q93*H93</f>
        <v>0</v>
      </c>
      <c r="S93" s="226">
        <v>0</v>
      </c>
      <c r="T93" s="227">
        <f>S93*H93</f>
        <v>0</v>
      </c>
      <c r="U93" s="35"/>
      <c r="V93" s="35"/>
      <c r="W93" s="35"/>
      <c r="X93" s="35"/>
      <c r="Y93" s="35"/>
      <c r="Z93" s="35"/>
      <c r="AA93" s="35"/>
      <c r="AB93" s="35"/>
      <c r="AC93" s="35"/>
      <c r="AD93" s="35"/>
      <c r="AE93" s="35"/>
      <c r="AR93" s="228" t="s">
        <v>93</v>
      </c>
      <c r="AT93" s="228" t="s">
        <v>163</v>
      </c>
      <c r="AU93" s="228" t="s">
        <v>72</v>
      </c>
      <c r="AY93" s="14" t="s">
        <v>162</v>
      </c>
      <c r="BE93" s="229">
        <f>IF(N93="základní",J93,0)</f>
        <v>0</v>
      </c>
      <c r="BF93" s="229">
        <f>IF(N93="snížená",J93,0)</f>
        <v>0</v>
      </c>
      <c r="BG93" s="229">
        <f>IF(N93="zákl. přenesená",J93,0)</f>
        <v>0</v>
      </c>
      <c r="BH93" s="229">
        <f>IF(N93="sníž. přenesená",J93,0)</f>
        <v>0</v>
      </c>
      <c r="BI93" s="229">
        <f>IF(N93="nulová",J93,0)</f>
        <v>0</v>
      </c>
      <c r="BJ93" s="14" t="s">
        <v>79</v>
      </c>
      <c r="BK93" s="229">
        <f>ROUND(I93*H93,2)</f>
        <v>0</v>
      </c>
      <c r="BL93" s="14" t="s">
        <v>93</v>
      </c>
      <c r="BM93" s="228" t="s">
        <v>2304</v>
      </c>
    </row>
    <row r="94" s="2" customFormat="1" ht="16.5" customHeight="1">
      <c r="A94" s="35"/>
      <c r="B94" s="36"/>
      <c r="C94" s="217" t="s">
        <v>88</v>
      </c>
      <c r="D94" s="217" t="s">
        <v>163</v>
      </c>
      <c r="E94" s="218" t="s">
        <v>2305</v>
      </c>
      <c r="F94" s="219" t="s">
        <v>2306</v>
      </c>
      <c r="G94" s="220" t="s">
        <v>773</v>
      </c>
      <c r="H94" s="221">
        <v>1</v>
      </c>
      <c r="I94" s="222"/>
      <c r="J94" s="223">
        <f>ROUND(I94*H94,2)</f>
        <v>0</v>
      </c>
      <c r="K94" s="219" t="s">
        <v>644</v>
      </c>
      <c r="L94" s="41"/>
      <c r="M94" s="224" t="s">
        <v>19</v>
      </c>
      <c r="N94" s="225" t="s">
        <v>43</v>
      </c>
      <c r="O94" s="81"/>
      <c r="P94" s="226">
        <f>O94*H94</f>
        <v>0</v>
      </c>
      <c r="Q94" s="226">
        <v>0</v>
      </c>
      <c r="R94" s="226">
        <f>Q94*H94</f>
        <v>0</v>
      </c>
      <c r="S94" s="226">
        <v>0</v>
      </c>
      <c r="T94" s="227">
        <f>S94*H94</f>
        <v>0</v>
      </c>
      <c r="U94" s="35"/>
      <c r="V94" s="35"/>
      <c r="W94" s="35"/>
      <c r="X94" s="35"/>
      <c r="Y94" s="35"/>
      <c r="Z94" s="35"/>
      <c r="AA94" s="35"/>
      <c r="AB94" s="35"/>
      <c r="AC94" s="35"/>
      <c r="AD94" s="35"/>
      <c r="AE94" s="35"/>
      <c r="AR94" s="228" t="s">
        <v>93</v>
      </c>
      <c r="AT94" s="228" t="s">
        <v>163</v>
      </c>
      <c r="AU94" s="228" t="s">
        <v>72</v>
      </c>
      <c r="AY94" s="14" t="s">
        <v>162</v>
      </c>
      <c r="BE94" s="229">
        <f>IF(N94="základní",J94,0)</f>
        <v>0</v>
      </c>
      <c r="BF94" s="229">
        <f>IF(N94="snížená",J94,0)</f>
        <v>0</v>
      </c>
      <c r="BG94" s="229">
        <f>IF(N94="zákl. přenesená",J94,0)</f>
        <v>0</v>
      </c>
      <c r="BH94" s="229">
        <f>IF(N94="sníž. přenesená",J94,0)</f>
        <v>0</v>
      </c>
      <c r="BI94" s="229">
        <f>IF(N94="nulová",J94,0)</f>
        <v>0</v>
      </c>
      <c r="BJ94" s="14" t="s">
        <v>79</v>
      </c>
      <c r="BK94" s="229">
        <f>ROUND(I94*H94,2)</f>
        <v>0</v>
      </c>
      <c r="BL94" s="14" t="s">
        <v>93</v>
      </c>
      <c r="BM94" s="228" t="s">
        <v>2307</v>
      </c>
    </row>
    <row r="95" s="2" customFormat="1" ht="16.5" customHeight="1">
      <c r="A95" s="35"/>
      <c r="B95" s="36"/>
      <c r="C95" s="217" t="s">
        <v>93</v>
      </c>
      <c r="D95" s="217" t="s">
        <v>163</v>
      </c>
      <c r="E95" s="218" t="s">
        <v>2308</v>
      </c>
      <c r="F95" s="219" t="s">
        <v>2309</v>
      </c>
      <c r="G95" s="220" t="s">
        <v>773</v>
      </c>
      <c r="H95" s="221">
        <v>1</v>
      </c>
      <c r="I95" s="222"/>
      <c r="J95" s="223">
        <f>ROUND(I95*H95,2)</f>
        <v>0</v>
      </c>
      <c r="K95" s="219" t="s">
        <v>644</v>
      </c>
      <c r="L95" s="41"/>
      <c r="M95" s="224" t="s">
        <v>19</v>
      </c>
      <c r="N95" s="225" t="s">
        <v>43</v>
      </c>
      <c r="O95" s="81"/>
      <c r="P95" s="226">
        <f>O95*H95</f>
        <v>0</v>
      </c>
      <c r="Q95" s="226">
        <v>0</v>
      </c>
      <c r="R95" s="226">
        <f>Q95*H95</f>
        <v>0</v>
      </c>
      <c r="S95" s="226">
        <v>0</v>
      </c>
      <c r="T95" s="227">
        <f>S95*H95</f>
        <v>0</v>
      </c>
      <c r="U95" s="35"/>
      <c r="V95" s="35"/>
      <c r="W95" s="35"/>
      <c r="X95" s="35"/>
      <c r="Y95" s="35"/>
      <c r="Z95" s="35"/>
      <c r="AA95" s="35"/>
      <c r="AB95" s="35"/>
      <c r="AC95" s="35"/>
      <c r="AD95" s="35"/>
      <c r="AE95" s="35"/>
      <c r="AR95" s="228" t="s">
        <v>93</v>
      </c>
      <c r="AT95" s="228" t="s">
        <v>163</v>
      </c>
      <c r="AU95" s="228" t="s">
        <v>72</v>
      </c>
      <c r="AY95" s="14" t="s">
        <v>162</v>
      </c>
      <c r="BE95" s="229">
        <f>IF(N95="základní",J95,0)</f>
        <v>0</v>
      </c>
      <c r="BF95" s="229">
        <f>IF(N95="snížená",J95,0)</f>
        <v>0</v>
      </c>
      <c r="BG95" s="229">
        <f>IF(N95="zákl. přenesená",J95,0)</f>
        <v>0</v>
      </c>
      <c r="BH95" s="229">
        <f>IF(N95="sníž. přenesená",J95,0)</f>
        <v>0</v>
      </c>
      <c r="BI95" s="229">
        <f>IF(N95="nulová",J95,0)</f>
        <v>0</v>
      </c>
      <c r="BJ95" s="14" t="s">
        <v>79</v>
      </c>
      <c r="BK95" s="229">
        <f>ROUND(I95*H95,2)</f>
        <v>0</v>
      </c>
      <c r="BL95" s="14" t="s">
        <v>93</v>
      </c>
      <c r="BM95" s="228" t="s">
        <v>2310</v>
      </c>
    </row>
    <row r="96" s="2" customFormat="1" ht="16.5" customHeight="1">
      <c r="A96" s="35"/>
      <c r="B96" s="36"/>
      <c r="C96" s="217" t="s">
        <v>178</v>
      </c>
      <c r="D96" s="217" t="s">
        <v>163</v>
      </c>
      <c r="E96" s="218" t="s">
        <v>779</v>
      </c>
      <c r="F96" s="219" t="s">
        <v>780</v>
      </c>
      <c r="G96" s="220" t="s">
        <v>777</v>
      </c>
      <c r="H96" s="260"/>
      <c r="I96" s="222"/>
      <c r="J96" s="223">
        <f>ROUND(I96*H96,2)</f>
        <v>0</v>
      </c>
      <c r="K96" s="219" t="s">
        <v>644</v>
      </c>
      <c r="L96" s="41"/>
      <c r="M96" s="224" t="s">
        <v>19</v>
      </c>
      <c r="N96" s="225" t="s">
        <v>43</v>
      </c>
      <c r="O96" s="81"/>
      <c r="P96" s="226">
        <f>O96*H96</f>
        <v>0</v>
      </c>
      <c r="Q96" s="226">
        <v>0</v>
      </c>
      <c r="R96" s="226">
        <f>Q96*H96</f>
        <v>0</v>
      </c>
      <c r="S96" s="226">
        <v>0</v>
      </c>
      <c r="T96" s="227">
        <f>S96*H96</f>
        <v>0</v>
      </c>
      <c r="U96" s="35"/>
      <c r="V96" s="35"/>
      <c r="W96" s="35"/>
      <c r="X96" s="35"/>
      <c r="Y96" s="35"/>
      <c r="Z96" s="35"/>
      <c r="AA96" s="35"/>
      <c r="AB96" s="35"/>
      <c r="AC96" s="35"/>
      <c r="AD96" s="35"/>
      <c r="AE96" s="35"/>
      <c r="AR96" s="228" t="s">
        <v>93</v>
      </c>
      <c r="AT96" s="228" t="s">
        <v>163</v>
      </c>
      <c r="AU96" s="228" t="s">
        <v>72</v>
      </c>
      <c r="AY96" s="14" t="s">
        <v>162</v>
      </c>
      <c r="BE96" s="229">
        <f>IF(N96="základní",J96,0)</f>
        <v>0</v>
      </c>
      <c r="BF96" s="229">
        <f>IF(N96="snížená",J96,0)</f>
        <v>0</v>
      </c>
      <c r="BG96" s="229">
        <f>IF(N96="zákl. přenesená",J96,0)</f>
        <v>0</v>
      </c>
      <c r="BH96" s="229">
        <f>IF(N96="sníž. přenesená",J96,0)</f>
        <v>0</v>
      </c>
      <c r="BI96" s="229">
        <f>IF(N96="nulová",J96,0)</f>
        <v>0</v>
      </c>
      <c r="BJ96" s="14" t="s">
        <v>79</v>
      </c>
      <c r="BK96" s="229">
        <f>ROUND(I96*H96,2)</f>
        <v>0</v>
      </c>
      <c r="BL96" s="14" t="s">
        <v>93</v>
      </c>
      <c r="BM96" s="228" t="s">
        <v>2311</v>
      </c>
    </row>
    <row r="97" s="2" customFormat="1" ht="16.5" customHeight="1">
      <c r="A97" s="35"/>
      <c r="B97" s="36"/>
      <c r="C97" s="217" t="s">
        <v>182</v>
      </c>
      <c r="D97" s="217" t="s">
        <v>163</v>
      </c>
      <c r="E97" s="218" t="s">
        <v>782</v>
      </c>
      <c r="F97" s="219" t="s">
        <v>783</v>
      </c>
      <c r="G97" s="220" t="s">
        <v>773</v>
      </c>
      <c r="H97" s="221">
        <v>1</v>
      </c>
      <c r="I97" s="222"/>
      <c r="J97" s="223">
        <f>ROUND(I97*H97,2)</f>
        <v>0</v>
      </c>
      <c r="K97" s="219" t="s">
        <v>644</v>
      </c>
      <c r="L97" s="41"/>
      <c r="M97" s="224" t="s">
        <v>19</v>
      </c>
      <c r="N97" s="225" t="s">
        <v>43</v>
      </c>
      <c r="O97" s="81"/>
      <c r="P97" s="226">
        <f>O97*H97</f>
        <v>0</v>
      </c>
      <c r="Q97" s="226">
        <v>0</v>
      </c>
      <c r="R97" s="226">
        <f>Q97*H97</f>
        <v>0</v>
      </c>
      <c r="S97" s="226">
        <v>0</v>
      </c>
      <c r="T97" s="227">
        <f>S97*H97</f>
        <v>0</v>
      </c>
      <c r="U97" s="35"/>
      <c r="V97" s="35"/>
      <c r="W97" s="35"/>
      <c r="X97" s="35"/>
      <c r="Y97" s="35"/>
      <c r="Z97" s="35"/>
      <c r="AA97" s="35"/>
      <c r="AB97" s="35"/>
      <c r="AC97" s="35"/>
      <c r="AD97" s="35"/>
      <c r="AE97" s="35"/>
      <c r="AR97" s="228" t="s">
        <v>93</v>
      </c>
      <c r="AT97" s="228" t="s">
        <v>163</v>
      </c>
      <c r="AU97" s="228" t="s">
        <v>72</v>
      </c>
      <c r="AY97" s="14" t="s">
        <v>162</v>
      </c>
      <c r="BE97" s="229">
        <f>IF(N97="základní",J97,0)</f>
        <v>0</v>
      </c>
      <c r="BF97" s="229">
        <f>IF(N97="snížená",J97,0)</f>
        <v>0</v>
      </c>
      <c r="BG97" s="229">
        <f>IF(N97="zákl. přenesená",J97,0)</f>
        <v>0</v>
      </c>
      <c r="BH97" s="229">
        <f>IF(N97="sníž. přenesená",J97,0)</f>
        <v>0</v>
      </c>
      <c r="BI97" s="229">
        <f>IF(N97="nulová",J97,0)</f>
        <v>0</v>
      </c>
      <c r="BJ97" s="14" t="s">
        <v>79</v>
      </c>
      <c r="BK97" s="229">
        <f>ROUND(I97*H97,2)</f>
        <v>0</v>
      </c>
      <c r="BL97" s="14" t="s">
        <v>93</v>
      </c>
      <c r="BM97" s="228" t="s">
        <v>2312</v>
      </c>
    </row>
    <row r="98" s="2" customFormat="1" ht="16.5" customHeight="1">
      <c r="A98" s="35"/>
      <c r="B98" s="36"/>
      <c r="C98" s="217" t="s">
        <v>186</v>
      </c>
      <c r="D98" s="217" t="s">
        <v>163</v>
      </c>
      <c r="E98" s="218" t="s">
        <v>785</v>
      </c>
      <c r="F98" s="219" t="s">
        <v>786</v>
      </c>
      <c r="G98" s="220" t="s">
        <v>773</v>
      </c>
      <c r="H98" s="221">
        <v>1</v>
      </c>
      <c r="I98" s="222"/>
      <c r="J98" s="223">
        <f>ROUND(I98*H98,2)</f>
        <v>0</v>
      </c>
      <c r="K98" s="219" t="s">
        <v>644</v>
      </c>
      <c r="L98" s="41"/>
      <c r="M98" s="224" t="s">
        <v>19</v>
      </c>
      <c r="N98" s="225" t="s">
        <v>43</v>
      </c>
      <c r="O98" s="81"/>
      <c r="P98" s="226">
        <f>O98*H98</f>
        <v>0</v>
      </c>
      <c r="Q98" s="226">
        <v>0</v>
      </c>
      <c r="R98" s="226">
        <f>Q98*H98</f>
        <v>0</v>
      </c>
      <c r="S98" s="226">
        <v>0</v>
      </c>
      <c r="T98" s="227">
        <f>S98*H98</f>
        <v>0</v>
      </c>
      <c r="U98" s="35"/>
      <c r="V98" s="35"/>
      <c r="W98" s="35"/>
      <c r="X98" s="35"/>
      <c r="Y98" s="35"/>
      <c r="Z98" s="35"/>
      <c r="AA98" s="35"/>
      <c r="AB98" s="35"/>
      <c r="AC98" s="35"/>
      <c r="AD98" s="35"/>
      <c r="AE98" s="35"/>
      <c r="AR98" s="228" t="s">
        <v>93</v>
      </c>
      <c r="AT98" s="228" t="s">
        <v>163</v>
      </c>
      <c r="AU98" s="228" t="s">
        <v>72</v>
      </c>
      <c r="AY98" s="14" t="s">
        <v>162</v>
      </c>
      <c r="BE98" s="229">
        <f>IF(N98="základní",J98,0)</f>
        <v>0</v>
      </c>
      <c r="BF98" s="229">
        <f>IF(N98="snížená",J98,0)</f>
        <v>0</v>
      </c>
      <c r="BG98" s="229">
        <f>IF(N98="zákl. přenesená",J98,0)</f>
        <v>0</v>
      </c>
      <c r="BH98" s="229">
        <f>IF(N98="sníž. přenesená",J98,0)</f>
        <v>0</v>
      </c>
      <c r="BI98" s="229">
        <f>IF(N98="nulová",J98,0)</f>
        <v>0</v>
      </c>
      <c r="BJ98" s="14" t="s">
        <v>79</v>
      </c>
      <c r="BK98" s="229">
        <f>ROUND(I98*H98,2)</f>
        <v>0</v>
      </c>
      <c r="BL98" s="14" t="s">
        <v>93</v>
      </c>
      <c r="BM98" s="228" t="s">
        <v>2313</v>
      </c>
    </row>
    <row r="99" s="2" customFormat="1" ht="16.5" customHeight="1">
      <c r="A99" s="35"/>
      <c r="B99" s="36"/>
      <c r="C99" s="217" t="s">
        <v>190</v>
      </c>
      <c r="D99" s="217" t="s">
        <v>163</v>
      </c>
      <c r="E99" s="218" t="s">
        <v>788</v>
      </c>
      <c r="F99" s="219" t="s">
        <v>789</v>
      </c>
      <c r="G99" s="220" t="s">
        <v>773</v>
      </c>
      <c r="H99" s="221">
        <v>1</v>
      </c>
      <c r="I99" s="222"/>
      <c r="J99" s="223">
        <f>ROUND(I99*H99,2)</f>
        <v>0</v>
      </c>
      <c r="K99" s="219" t="s">
        <v>644</v>
      </c>
      <c r="L99" s="41"/>
      <c r="M99" s="224" t="s">
        <v>19</v>
      </c>
      <c r="N99" s="225" t="s">
        <v>43</v>
      </c>
      <c r="O99" s="81"/>
      <c r="P99" s="226">
        <f>O99*H99</f>
        <v>0</v>
      </c>
      <c r="Q99" s="226">
        <v>0</v>
      </c>
      <c r="R99" s="226">
        <f>Q99*H99</f>
        <v>0</v>
      </c>
      <c r="S99" s="226">
        <v>0</v>
      </c>
      <c r="T99" s="227">
        <f>S99*H99</f>
        <v>0</v>
      </c>
      <c r="U99" s="35"/>
      <c r="V99" s="35"/>
      <c r="W99" s="35"/>
      <c r="X99" s="35"/>
      <c r="Y99" s="35"/>
      <c r="Z99" s="35"/>
      <c r="AA99" s="35"/>
      <c r="AB99" s="35"/>
      <c r="AC99" s="35"/>
      <c r="AD99" s="35"/>
      <c r="AE99" s="35"/>
      <c r="AR99" s="228" t="s">
        <v>93</v>
      </c>
      <c r="AT99" s="228" t="s">
        <v>163</v>
      </c>
      <c r="AU99" s="228" t="s">
        <v>72</v>
      </c>
      <c r="AY99" s="14" t="s">
        <v>162</v>
      </c>
      <c r="BE99" s="229">
        <f>IF(N99="základní",J99,0)</f>
        <v>0</v>
      </c>
      <c r="BF99" s="229">
        <f>IF(N99="snížená",J99,0)</f>
        <v>0</v>
      </c>
      <c r="BG99" s="229">
        <f>IF(N99="zákl. přenesená",J99,0)</f>
        <v>0</v>
      </c>
      <c r="BH99" s="229">
        <f>IF(N99="sníž. přenesená",J99,0)</f>
        <v>0</v>
      </c>
      <c r="BI99" s="229">
        <f>IF(N99="nulová",J99,0)</f>
        <v>0</v>
      </c>
      <c r="BJ99" s="14" t="s">
        <v>79</v>
      </c>
      <c r="BK99" s="229">
        <f>ROUND(I99*H99,2)</f>
        <v>0</v>
      </c>
      <c r="BL99" s="14" t="s">
        <v>93</v>
      </c>
      <c r="BM99" s="228" t="s">
        <v>2314</v>
      </c>
    </row>
    <row r="100" s="2" customFormat="1" ht="16.5" customHeight="1">
      <c r="A100" s="35"/>
      <c r="B100" s="36"/>
      <c r="C100" s="217" t="s">
        <v>196</v>
      </c>
      <c r="D100" s="217" t="s">
        <v>163</v>
      </c>
      <c r="E100" s="218" t="s">
        <v>791</v>
      </c>
      <c r="F100" s="219" t="s">
        <v>792</v>
      </c>
      <c r="G100" s="220" t="s">
        <v>773</v>
      </c>
      <c r="H100" s="221">
        <v>1</v>
      </c>
      <c r="I100" s="222"/>
      <c r="J100" s="223">
        <f>ROUND(I100*H100,2)</f>
        <v>0</v>
      </c>
      <c r="K100" s="219" t="s">
        <v>644</v>
      </c>
      <c r="L100" s="41"/>
      <c r="M100" s="224" t="s">
        <v>19</v>
      </c>
      <c r="N100" s="225" t="s">
        <v>43</v>
      </c>
      <c r="O100" s="81"/>
      <c r="P100" s="226">
        <f>O100*H100</f>
        <v>0</v>
      </c>
      <c r="Q100" s="226">
        <v>0</v>
      </c>
      <c r="R100" s="226">
        <f>Q100*H100</f>
        <v>0</v>
      </c>
      <c r="S100" s="226">
        <v>0</v>
      </c>
      <c r="T100" s="227">
        <f>S100*H100</f>
        <v>0</v>
      </c>
      <c r="U100" s="35"/>
      <c r="V100" s="35"/>
      <c r="W100" s="35"/>
      <c r="X100" s="35"/>
      <c r="Y100" s="35"/>
      <c r="Z100" s="35"/>
      <c r="AA100" s="35"/>
      <c r="AB100" s="35"/>
      <c r="AC100" s="35"/>
      <c r="AD100" s="35"/>
      <c r="AE100" s="35"/>
      <c r="AR100" s="228" t="s">
        <v>93</v>
      </c>
      <c r="AT100" s="228" t="s">
        <v>163</v>
      </c>
      <c r="AU100" s="228" t="s">
        <v>72</v>
      </c>
      <c r="AY100" s="14" t="s">
        <v>162</v>
      </c>
      <c r="BE100" s="229">
        <f>IF(N100="základní",J100,0)</f>
        <v>0</v>
      </c>
      <c r="BF100" s="229">
        <f>IF(N100="snížená",J100,0)</f>
        <v>0</v>
      </c>
      <c r="BG100" s="229">
        <f>IF(N100="zákl. přenesená",J100,0)</f>
        <v>0</v>
      </c>
      <c r="BH100" s="229">
        <f>IF(N100="sníž. přenesená",J100,0)</f>
        <v>0</v>
      </c>
      <c r="BI100" s="229">
        <f>IF(N100="nulová",J100,0)</f>
        <v>0</v>
      </c>
      <c r="BJ100" s="14" t="s">
        <v>79</v>
      </c>
      <c r="BK100" s="229">
        <f>ROUND(I100*H100,2)</f>
        <v>0</v>
      </c>
      <c r="BL100" s="14" t="s">
        <v>93</v>
      </c>
      <c r="BM100" s="228" t="s">
        <v>2315</v>
      </c>
    </row>
    <row r="101" s="2" customFormat="1" ht="16.5" customHeight="1">
      <c r="A101" s="35"/>
      <c r="B101" s="36"/>
      <c r="C101" s="217" t="s">
        <v>202</v>
      </c>
      <c r="D101" s="217" t="s">
        <v>163</v>
      </c>
      <c r="E101" s="218" t="s">
        <v>794</v>
      </c>
      <c r="F101" s="219" t="s">
        <v>795</v>
      </c>
      <c r="G101" s="220" t="s">
        <v>773</v>
      </c>
      <c r="H101" s="221">
        <v>1</v>
      </c>
      <c r="I101" s="222"/>
      <c r="J101" s="223">
        <f>ROUND(I101*H101,2)</f>
        <v>0</v>
      </c>
      <c r="K101" s="219" t="s">
        <v>644</v>
      </c>
      <c r="L101" s="41"/>
      <c r="M101" s="224" t="s">
        <v>19</v>
      </c>
      <c r="N101" s="225" t="s">
        <v>43</v>
      </c>
      <c r="O101" s="81"/>
      <c r="P101" s="226">
        <f>O101*H101</f>
        <v>0</v>
      </c>
      <c r="Q101" s="226">
        <v>0</v>
      </c>
      <c r="R101" s="226">
        <f>Q101*H101</f>
        <v>0</v>
      </c>
      <c r="S101" s="226">
        <v>0</v>
      </c>
      <c r="T101" s="227">
        <f>S101*H101</f>
        <v>0</v>
      </c>
      <c r="U101" s="35"/>
      <c r="V101" s="35"/>
      <c r="W101" s="35"/>
      <c r="X101" s="35"/>
      <c r="Y101" s="35"/>
      <c r="Z101" s="35"/>
      <c r="AA101" s="35"/>
      <c r="AB101" s="35"/>
      <c r="AC101" s="35"/>
      <c r="AD101" s="35"/>
      <c r="AE101" s="35"/>
      <c r="AR101" s="228" t="s">
        <v>93</v>
      </c>
      <c r="AT101" s="228" t="s">
        <v>163</v>
      </c>
      <c r="AU101" s="228" t="s">
        <v>72</v>
      </c>
      <c r="AY101" s="14" t="s">
        <v>162</v>
      </c>
      <c r="BE101" s="229">
        <f>IF(N101="základní",J101,0)</f>
        <v>0</v>
      </c>
      <c r="BF101" s="229">
        <f>IF(N101="snížená",J101,0)</f>
        <v>0</v>
      </c>
      <c r="BG101" s="229">
        <f>IF(N101="zákl. přenesená",J101,0)</f>
        <v>0</v>
      </c>
      <c r="BH101" s="229">
        <f>IF(N101="sníž. přenesená",J101,0)</f>
        <v>0</v>
      </c>
      <c r="BI101" s="229">
        <f>IF(N101="nulová",J101,0)</f>
        <v>0</v>
      </c>
      <c r="BJ101" s="14" t="s">
        <v>79</v>
      </c>
      <c r="BK101" s="229">
        <f>ROUND(I101*H101,2)</f>
        <v>0</v>
      </c>
      <c r="BL101" s="14" t="s">
        <v>93</v>
      </c>
      <c r="BM101" s="228" t="s">
        <v>2316</v>
      </c>
    </row>
    <row r="102" s="2" customFormat="1" ht="16.5" customHeight="1">
      <c r="A102" s="35"/>
      <c r="B102" s="36"/>
      <c r="C102" s="217" t="s">
        <v>206</v>
      </c>
      <c r="D102" s="217" t="s">
        <v>163</v>
      </c>
      <c r="E102" s="218" t="s">
        <v>797</v>
      </c>
      <c r="F102" s="219" t="s">
        <v>798</v>
      </c>
      <c r="G102" s="220" t="s">
        <v>773</v>
      </c>
      <c r="H102" s="221">
        <v>1</v>
      </c>
      <c r="I102" s="222"/>
      <c r="J102" s="223">
        <f>ROUND(I102*H102,2)</f>
        <v>0</v>
      </c>
      <c r="K102" s="219" t="s">
        <v>644</v>
      </c>
      <c r="L102" s="41"/>
      <c r="M102" s="224" t="s">
        <v>19</v>
      </c>
      <c r="N102" s="225" t="s">
        <v>43</v>
      </c>
      <c r="O102" s="81"/>
      <c r="P102" s="226">
        <f>O102*H102</f>
        <v>0</v>
      </c>
      <c r="Q102" s="226">
        <v>0</v>
      </c>
      <c r="R102" s="226">
        <f>Q102*H102</f>
        <v>0</v>
      </c>
      <c r="S102" s="226">
        <v>0</v>
      </c>
      <c r="T102" s="227">
        <f>S102*H102</f>
        <v>0</v>
      </c>
      <c r="U102" s="35"/>
      <c r="V102" s="35"/>
      <c r="W102" s="35"/>
      <c r="X102" s="35"/>
      <c r="Y102" s="35"/>
      <c r="Z102" s="35"/>
      <c r="AA102" s="35"/>
      <c r="AB102" s="35"/>
      <c r="AC102" s="35"/>
      <c r="AD102" s="35"/>
      <c r="AE102" s="35"/>
      <c r="AR102" s="228" t="s">
        <v>93</v>
      </c>
      <c r="AT102" s="228" t="s">
        <v>163</v>
      </c>
      <c r="AU102" s="228" t="s">
        <v>72</v>
      </c>
      <c r="AY102" s="14" t="s">
        <v>162</v>
      </c>
      <c r="BE102" s="229">
        <f>IF(N102="základní",J102,0)</f>
        <v>0</v>
      </c>
      <c r="BF102" s="229">
        <f>IF(N102="snížená",J102,0)</f>
        <v>0</v>
      </c>
      <c r="BG102" s="229">
        <f>IF(N102="zákl. přenesená",J102,0)</f>
        <v>0</v>
      </c>
      <c r="BH102" s="229">
        <f>IF(N102="sníž. přenesená",J102,0)</f>
        <v>0</v>
      </c>
      <c r="BI102" s="229">
        <f>IF(N102="nulová",J102,0)</f>
        <v>0</v>
      </c>
      <c r="BJ102" s="14" t="s">
        <v>79</v>
      </c>
      <c r="BK102" s="229">
        <f>ROUND(I102*H102,2)</f>
        <v>0</v>
      </c>
      <c r="BL102" s="14" t="s">
        <v>93</v>
      </c>
      <c r="BM102" s="228" t="s">
        <v>2317</v>
      </c>
    </row>
    <row r="103" s="2" customFormat="1" ht="16.5" customHeight="1">
      <c r="A103" s="35"/>
      <c r="B103" s="36"/>
      <c r="C103" s="217" t="s">
        <v>210</v>
      </c>
      <c r="D103" s="217" t="s">
        <v>163</v>
      </c>
      <c r="E103" s="218" t="s">
        <v>800</v>
      </c>
      <c r="F103" s="219" t="s">
        <v>801</v>
      </c>
      <c r="G103" s="220" t="s">
        <v>773</v>
      </c>
      <c r="H103" s="221">
        <v>1</v>
      </c>
      <c r="I103" s="222"/>
      <c r="J103" s="223">
        <f>ROUND(I103*H103,2)</f>
        <v>0</v>
      </c>
      <c r="K103" s="219" t="s">
        <v>644</v>
      </c>
      <c r="L103" s="41"/>
      <c r="M103" s="224" t="s">
        <v>19</v>
      </c>
      <c r="N103" s="225" t="s">
        <v>43</v>
      </c>
      <c r="O103" s="81"/>
      <c r="P103" s="226">
        <f>O103*H103</f>
        <v>0</v>
      </c>
      <c r="Q103" s="226">
        <v>0</v>
      </c>
      <c r="R103" s="226">
        <f>Q103*H103</f>
        <v>0</v>
      </c>
      <c r="S103" s="226">
        <v>0</v>
      </c>
      <c r="T103" s="227">
        <f>S103*H103</f>
        <v>0</v>
      </c>
      <c r="U103" s="35"/>
      <c r="V103" s="35"/>
      <c r="W103" s="35"/>
      <c r="X103" s="35"/>
      <c r="Y103" s="35"/>
      <c r="Z103" s="35"/>
      <c r="AA103" s="35"/>
      <c r="AB103" s="35"/>
      <c r="AC103" s="35"/>
      <c r="AD103" s="35"/>
      <c r="AE103" s="35"/>
      <c r="AR103" s="228" t="s">
        <v>93</v>
      </c>
      <c r="AT103" s="228" t="s">
        <v>163</v>
      </c>
      <c r="AU103" s="228" t="s">
        <v>72</v>
      </c>
      <c r="AY103" s="14" t="s">
        <v>162</v>
      </c>
      <c r="BE103" s="229">
        <f>IF(N103="základní",J103,0)</f>
        <v>0</v>
      </c>
      <c r="BF103" s="229">
        <f>IF(N103="snížená",J103,0)</f>
        <v>0</v>
      </c>
      <c r="BG103" s="229">
        <f>IF(N103="zákl. přenesená",J103,0)</f>
        <v>0</v>
      </c>
      <c r="BH103" s="229">
        <f>IF(N103="sníž. přenesená",J103,0)</f>
        <v>0</v>
      </c>
      <c r="BI103" s="229">
        <f>IF(N103="nulová",J103,0)</f>
        <v>0</v>
      </c>
      <c r="BJ103" s="14" t="s">
        <v>79</v>
      </c>
      <c r="BK103" s="229">
        <f>ROUND(I103*H103,2)</f>
        <v>0</v>
      </c>
      <c r="BL103" s="14" t="s">
        <v>93</v>
      </c>
      <c r="BM103" s="228" t="s">
        <v>2318</v>
      </c>
    </row>
    <row r="104" s="2" customFormat="1" ht="16.5" customHeight="1">
      <c r="A104" s="35"/>
      <c r="B104" s="36"/>
      <c r="C104" s="217" t="s">
        <v>214</v>
      </c>
      <c r="D104" s="217" t="s">
        <v>163</v>
      </c>
      <c r="E104" s="218" t="s">
        <v>803</v>
      </c>
      <c r="F104" s="219" t="s">
        <v>804</v>
      </c>
      <c r="G104" s="220" t="s">
        <v>773</v>
      </c>
      <c r="H104" s="221">
        <v>1</v>
      </c>
      <c r="I104" s="222"/>
      <c r="J104" s="223">
        <f>ROUND(I104*H104,2)</f>
        <v>0</v>
      </c>
      <c r="K104" s="219" t="s">
        <v>644</v>
      </c>
      <c r="L104" s="41"/>
      <c r="M104" s="224" t="s">
        <v>19</v>
      </c>
      <c r="N104" s="225" t="s">
        <v>43</v>
      </c>
      <c r="O104" s="81"/>
      <c r="P104" s="226">
        <f>O104*H104</f>
        <v>0</v>
      </c>
      <c r="Q104" s="226">
        <v>0</v>
      </c>
      <c r="R104" s="226">
        <f>Q104*H104</f>
        <v>0</v>
      </c>
      <c r="S104" s="226">
        <v>0</v>
      </c>
      <c r="T104" s="227">
        <f>S104*H104</f>
        <v>0</v>
      </c>
      <c r="U104" s="35"/>
      <c r="V104" s="35"/>
      <c r="W104" s="35"/>
      <c r="X104" s="35"/>
      <c r="Y104" s="35"/>
      <c r="Z104" s="35"/>
      <c r="AA104" s="35"/>
      <c r="AB104" s="35"/>
      <c r="AC104" s="35"/>
      <c r="AD104" s="35"/>
      <c r="AE104" s="35"/>
      <c r="AR104" s="228" t="s">
        <v>93</v>
      </c>
      <c r="AT104" s="228" t="s">
        <v>163</v>
      </c>
      <c r="AU104" s="228" t="s">
        <v>72</v>
      </c>
      <c r="AY104" s="14" t="s">
        <v>162</v>
      </c>
      <c r="BE104" s="229">
        <f>IF(N104="základní",J104,0)</f>
        <v>0</v>
      </c>
      <c r="BF104" s="229">
        <f>IF(N104="snížená",J104,0)</f>
        <v>0</v>
      </c>
      <c r="BG104" s="229">
        <f>IF(N104="zákl. přenesená",J104,0)</f>
        <v>0</v>
      </c>
      <c r="BH104" s="229">
        <f>IF(N104="sníž. přenesená",J104,0)</f>
        <v>0</v>
      </c>
      <c r="BI104" s="229">
        <f>IF(N104="nulová",J104,0)</f>
        <v>0</v>
      </c>
      <c r="BJ104" s="14" t="s">
        <v>79</v>
      </c>
      <c r="BK104" s="229">
        <f>ROUND(I104*H104,2)</f>
        <v>0</v>
      </c>
      <c r="BL104" s="14" t="s">
        <v>93</v>
      </c>
      <c r="BM104" s="228" t="s">
        <v>2319</v>
      </c>
    </row>
    <row r="105" s="2" customFormat="1" ht="16.5" customHeight="1">
      <c r="A105" s="35"/>
      <c r="B105" s="36"/>
      <c r="C105" s="217" t="s">
        <v>220</v>
      </c>
      <c r="D105" s="217" t="s">
        <v>163</v>
      </c>
      <c r="E105" s="218" t="s">
        <v>806</v>
      </c>
      <c r="F105" s="219" t="s">
        <v>807</v>
      </c>
      <c r="G105" s="220" t="s">
        <v>777</v>
      </c>
      <c r="H105" s="260"/>
      <c r="I105" s="222"/>
      <c r="J105" s="223">
        <f>ROUND(I105*H105,2)</f>
        <v>0</v>
      </c>
      <c r="K105" s="219" t="s">
        <v>644</v>
      </c>
      <c r="L105" s="41"/>
      <c r="M105" s="240" t="s">
        <v>19</v>
      </c>
      <c r="N105" s="241" t="s">
        <v>43</v>
      </c>
      <c r="O105" s="242"/>
      <c r="P105" s="243">
        <f>O105*H105</f>
        <v>0</v>
      </c>
      <c r="Q105" s="243">
        <v>0</v>
      </c>
      <c r="R105" s="243">
        <f>Q105*H105</f>
        <v>0</v>
      </c>
      <c r="S105" s="243">
        <v>0</v>
      </c>
      <c r="T105" s="244">
        <f>S105*H105</f>
        <v>0</v>
      </c>
      <c r="U105" s="35"/>
      <c r="V105" s="35"/>
      <c r="W105" s="35"/>
      <c r="X105" s="35"/>
      <c r="Y105" s="35"/>
      <c r="Z105" s="35"/>
      <c r="AA105" s="35"/>
      <c r="AB105" s="35"/>
      <c r="AC105" s="35"/>
      <c r="AD105" s="35"/>
      <c r="AE105" s="35"/>
      <c r="AR105" s="228" t="s">
        <v>93</v>
      </c>
      <c r="AT105" s="228" t="s">
        <v>163</v>
      </c>
      <c r="AU105" s="228" t="s">
        <v>72</v>
      </c>
      <c r="AY105" s="14" t="s">
        <v>162</v>
      </c>
      <c r="BE105" s="229">
        <f>IF(N105="základní",J105,0)</f>
        <v>0</v>
      </c>
      <c r="BF105" s="229">
        <f>IF(N105="snížená",J105,0)</f>
        <v>0</v>
      </c>
      <c r="BG105" s="229">
        <f>IF(N105="zákl. přenesená",J105,0)</f>
        <v>0</v>
      </c>
      <c r="BH105" s="229">
        <f>IF(N105="sníž. přenesená",J105,0)</f>
        <v>0</v>
      </c>
      <c r="BI105" s="229">
        <f>IF(N105="nulová",J105,0)</f>
        <v>0</v>
      </c>
      <c r="BJ105" s="14" t="s">
        <v>79</v>
      </c>
      <c r="BK105" s="229">
        <f>ROUND(I105*H105,2)</f>
        <v>0</v>
      </c>
      <c r="BL105" s="14" t="s">
        <v>93</v>
      </c>
      <c r="BM105" s="228" t="s">
        <v>2320</v>
      </c>
    </row>
    <row r="106" s="2" customFormat="1" ht="6.96" customHeight="1">
      <c r="A106" s="35"/>
      <c r="B106" s="56"/>
      <c r="C106" s="57"/>
      <c r="D106" s="57"/>
      <c r="E106" s="57"/>
      <c r="F106" s="57"/>
      <c r="G106" s="57"/>
      <c r="H106" s="57"/>
      <c r="I106" s="173"/>
      <c r="J106" s="57"/>
      <c r="K106" s="57"/>
      <c r="L106" s="41"/>
      <c r="M106" s="35"/>
      <c r="O106" s="35"/>
      <c r="P106" s="35"/>
      <c r="Q106" s="35"/>
      <c r="R106" s="35"/>
      <c r="S106" s="35"/>
      <c r="T106" s="35"/>
      <c r="U106" s="35"/>
      <c r="V106" s="35"/>
      <c r="W106" s="35"/>
      <c r="X106" s="35"/>
      <c r="Y106" s="35"/>
      <c r="Z106" s="35"/>
      <c r="AA106" s="35"/>
      <c r="AB106" s="35"/>
      <c r="AC106" s="35"/>
      <c r="AD106" s="35"/>
      <c r="AE106" s="35"/>
    </row>
  </sheetData>
  <sheetProtection sheet="1" autoFilter="0" formatColumns="0" formatRows="0" objects="1" scenarios="1" spinCount="100000" saltValue="Q413aTewQrx2R+88swP8N91tss4VI8z05bZp4huLtGEBr7JJ0TL8cZRrYPFXI4hSMJOfbOzGfKdmwmJOgk2ZOQ==" hashValue="x8grwtpLXubCtJI7SsJSg7gJYt+6ZtdkHcTD62/Zu10PC36121yl2zJW/IuXxY68Qb3yQyaKfgICenhECaur1Q==" algorithmName="SHA-512" password="CC35"/>
  <autoFilter ref="C90:K105"/>
  <mergeCells count="15">
    <mergeCell ref="E7:H7"/>
    <mergeCell ref="E11:H11"/>
    <mergeCell ref="E9:H9"/>
    <mergeCell ref="E13:H13"/>
    <mergeCell ref="E22:H22"/>
    <mergeCell ref="E31:H31"/>
    <mergeCell ref="E52:H52"/>
    <mergeCell ref="E56:H56"/>
    <mergeCell ref="E54:H54"/>
    <mergeCell ref="E58:H58"/>
    <mergeCell ref="E77:H77"/>
    <mergeCell ref="E81:H81"/>
    <mergeCell ref="E79:H79"/>
    <mergeCell ref="E83:H8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4" t="s">
        <v>127</v>
      </c>
    </row>
    <row r="3" s="1" customFormat="1" ht="6.96" customHeight="1">
      <c r="B3" s="137"/>
      <c r="C3" s="138"/>
      <c r="D3" s="138"/>
      <c r="E3" s="138"/>
      <c r="F3" s="138"/>
      <c r="G3" s="138"/>
      <c r="H3" s="138"/>
      <c r="I3" s="139"/>
      <c r="J3" s="138"/>
      <c r="K3" s="138"/>
      <c r="L3" s="17"/>
      <c r="AT3" s="14" t="s">
        <v>81</v>
      </c>
    </row>
    <row r="4" s="1" customFormat="1" ht="24.96" customHeight="1">
      <c r="B4" s="17"/>
      <c r="D4" s="140" t="s">
        <v>135</v>
      </c>
      <c r="I4" s="136"/>
      <c r="L4" s="17"/>
      <c r="M4" s="141" t="s">
        <v>10</v>
      </c>
      <c r="AT4" s="14" t="s">
        <v>4</v>
      </c>
    </row>
    <row r="5" s="1" customFormat="1" ht="6.96" customHeight="1">
      <c r="B5" s="17"/>
      <c r="I5" s="136"/>
      <c r="L5" s="17"/>
    </row>
    <row r="6" s="1" customFormat="1" ht="12" customHeight="1">
      <c r="B6" s="17"/>
      <c r="D6" s="142" t="s">
        <v>16</v>
      </c>
      <c r="I6" s="136"/>
      <c r="L6" s="17"/>
    </row>
    <row r="7" s="1" customFormat="1" ht="16.5" customHeight="1">
      <c r="B7" s="17"/>
      <c r="E7" s="143" t="str">
        <f>'Rekapitulace stavby'!K6</f>
        <v>Oprava SZZ v žst. Zvoleněves</v>
      </c>
      <c r="F7" s="142"/>
      <c r="G7" s="142"/>
      <c r="H7" s="142"/>
      <c r="I7" s="136"/>
      <c r="L7" s="17"/>
    </row>
    <row r="8" s="1" customFormat="1" ht="12" customHeight="1">
      <c r="B8" s="17"/>
      <c r="D8" s="142" t="s">
        <v>136</v>
      </c>
      <c r="I8" s="136"/>
      <c r="L8" s="17"/>
    </row>
    <row r="9" s="2" customFormat="1" ht="16.5" customHeight="1">
      <c r="A9" s="35"/>
      <c r="B9" s="41"/>
      <c r="C9" s="35"/>
      <c r="D9" s="35"/>
      <c r="E9" s="143" t="s">
        <v>137</v>
      </c>
      <c r="F9" s="35"/>
      <c r="G9" s="35"/>
      <c r="H9" s="35"/>
      <c r="I9" s="145"/>
      <c r="J9" s="35"/>
      <c r="K9" s="35"/>
      <c r="L9" s="146"/>
      <c r="S9" s="35"/>
      <c r="T9" s="35"/>
      <c r="U9" s="35"/>
      <c r="V9" s="35"/>
      <c r="W9" s="35"/>
      <c r="X9" s="35"/>
      <c r="Y9" s="35"/>
      <c r="Z9" s="35"/>
      <c r="AA9" s="35"/>
      <c r="AB9" s="35"/>
      <c r="AC9" s="35"/>
      <c r="AD9" s="35"/>
      <c r="AE9" s="35"/>
    </row>
    <row r="10" s="2" customFormat="1" ht="12" customHeight="1">
      <c r="A10" s="35"/>
      <c r="B10" s="41"/>
      <c r="C10" s="35"/>
      <c r="D10" s="142" t="s">
        <v>138</v>
      </c>
      <c r="E10" s="35"/>
      <c r="F10" s="35"/>
      <c r="G10" s="35"/>
      <c r="H10" s="35"/>
      <c r="I10" s="145"/>
      <c r="J10" s="35"/>
      <c r="K10" s="35"/>
      <c r="L10" s="146"/>
      <c r="S10" s="35"/>
      <c r="T10" s="35"/>
      <c r="U10" s="35"/>
      <c r="V10" s="35"/>
      <c r="W10" s="35"/>
      <c r="X10" s="35"/>
      <c r="Y10" s="35"/>
      <c r="Z10" s="35"/>
      <c r="AA10" s="35"/>
      <c r="AB10" s="35"/>
      <c r="AC10" s="35"/>
      <c r="AD10" s="35"/>
      <c r="AE10" s="35"/>
    </row>
    <row r="11" s="2" customFormat="1" ht="16.5" customHeight="1">
      <c r="A11" s="35"/>
      <c r="B11" s="41"/>
      <c r="C11" s="35"/>
      <c r="D11" s="35"/>
      <c r="E11" s="147" t="s">
        <v>2321</v>
      </c>
      <c r="F11" s="35"/>
      <c r="G11" s="35"/>
      <c r="H11" s="35"/>
      <c r="I11" s="145"/>
      <c r="J11" s="35"/>
      <c r="K11" s="35"/>
      <c r="L11" s="146"/>
      <c r="S11" s="35"/>
      <c r="T11" s="35"/>
      <c r="U11" s="35"/>
      <c r="V11" s="35"/>
      <c r="W11" s="35"/>
      <c r="X11" s="35"/>
      <c r="Y11" s="35"/>
      <c r="Z11" s="35"/>
      <c r="AA11" s="35"/>
      <c r="AB11" s="35"/>
      <c r="AC11" s="35"/>
      <c r="AD11" s="35"/>
      <c r="AE11" s="35"/>
    </row>
    <row r="12" s="2" customFormat="1">
      <c r="A12" s="35"/>
      <c r="B12" s="41"/>
      <c r="C12" s="35"/>
      <c r="D12" s="35"/>
      <c r="E12" s="35"/>
      <c r="F12" s="35"/>
      <c r="G12" s="35"/>
      <c r="H12" s="35"/>
      <c r="I12" s="145"/>
      <c r="J12" s="35"/>
      <c r="K12" s="35"/>
      <c r="L12" s="146"/>
      <c r="S12" s="35"/>
      <c r="T12" s="35"/>
      <c r="U12" s="35"/>
      <c r="V12" s="35"/>
      <c r="W12" s="35"/>
      <c r="X12" s="35"/>
      <c r="Y12" s="35"/>
      <c r="Z12" s="35"/>
      <c r="AA12" s="35"/>
      <c r="AB12" s="35"/>
      <c r="AC12" s="35"/>
      <c r="AD12" s="35"/>
      <c r="AE12" s="35"/>
    </row>
    <row r="13" s="2" customFormat="1" ht="12" customHeight="1">
      <c r="A13" s="35"/>
      <c r="B13" s="41"/>
      <c r="C13" s="35"/>
      <c r="D13" s="142" t="s">
        <v>18</v>
      </c>
      <c r="E13" s="35"/>
      <c r="F13" s="130" t="s">
        <v>19</v>
      </c>
      <c r="G13" s="35"/>
      <c r="H13" s="35"/>
      <c r="I13" s="148" t="s">
        <v>20</v>
      </c>
      <c r="J13" s="130" t="s">
        <v>19</v>
      </c>
      <c r="K13" s="35"/>
      <c r="L13" s="146"/>
      <c r="S13" s="35"/>
      <c r="T13" s="35"/>
      <c r="U13" s="35"/>
      <c r="V13" s="35"/>
      <c r="W13" s="35"/>
      <c r="X13" s="35"/>
      <c r="Y13" s="35"/>
      <c r="Z13" s="35"/>
      <c r="AA13" s="35"/>
      <c r="AB13" s="35"/>
      <c r="AC13" s="35"/>
      <c r="AD13" s="35"/>
      <c r="AE13" s="35"/>
    </row>
    <row r="14" s="2" customFormat="1" ht="12" customHeight="1">
      <c r="A14" s="35"/>
      <c r="B14" s="41"/>
      <c r="C14" s="35"/>
      <c r="D14" s="142" t="s">
        <v>21</v>
      </c>
      <c r="E14" s="35"/>
      <c r="F14" s="130" t="s">
        <v>22</v>
      </c>
      <c r="G14" s="35"/>
      <c r="H14" s="35"/>
      <c r="I14" s="148" t="s">
        <v>23</v>
      </c>
      <c r="J14" s="149" t="str">
        <f>'Rekapitulace stavby'!AN8</f>
        <v>23. 3. 2020</v>
      </c>
      <c r="K14" s="35"/>
      <c r="L14" s="146"/>
      <c r="S14" s="35"/>
      <c r="T14" s="35"/>
      <c r="U14" s="35"/>
      <c r="V14" s="35"/>
      <c r="W14" s="35"/>
      <c r="X14" s="35"/>
      <c r="Y14" s="35"/>
      <c r="Z14" s="35"/>
      <c r="AA14" s="35"/>
      <c r="AB14" s="35"/>
      <c r="AC14" s="35"/>
      <c r="AD14" s="35"/>
      <c r="AE14" s="35"/>
    </row>
    <row r="15" s="2" customFormat="1" ht="10.8" customHeight="1">
      <c r="A15" s="35"/>
      <c r="B15" s="41"/>
      <c r="C15" s="35"/>
      <c r="D15" s="35"/>
      <c r="E15" s="35"/>
      <c r="F15" s="35"/>
      <c r="G15" s="35"/>
      <c r="H15" s="35"/>
      <c r="I15" s="145"/>
      <c r="J15" s="35"/>
      <c r="K15" s="35"/>
      <c r="L15" s="146"/>
      <c r="S15" s="35"/>
      <c r="T15" s="35"/>
      <c r="U15" s="35"/>
      <c r="V15" s="35"/>
      <c r="W15" s="35"/>
      <c r="X15" s="35"/>
      <c r="Y15" s="35"/>
      <c r="Z15" s="35"/>
      <c r="AA15" s="35"/>
      <c r="AB15" s="35"/>
      <c r="AC15" s="35"/>
      <c r="AD15" s="35"/>
      <c r="AE15" s="35"/>
    </row>
    <row r="16" s="2" customFormat="1" ht="12" customHeight="1">
      <c r="A16" s="35"/>
      <c r="B16" s="41"/>
      <c r="C16" s="35"/>
      <c r="D16" s="142" t="s">
        <v>25</v>
      </c>
      <c r="E16" s="35"/>
      <c r="F16" s="35"/>
      <c r="G16" s="35"/>
      <c r="H16" s="35"/>
      <c r="I16" s="148" t="s">
        <v>26</v>
      </c>
      <c r="J16" s="130" t="s">
        <v>19</v>
      </c>
      <c r="K16" s="35"/>
      <c r="L16" s="146"/>
      <c r="S16" s="35"/>
      <c r="T16" s="35"/>
      <c r="U16" s="35"/>
      <c r="V16" s="35"/>
      <c r="W16" s="35"/>
      <c r="X16" s="35"/>
      <c r="Y16" s="35"/>
      <c r="Z16" s="35"/>
      <c r="AA16" s="35"/>
      <c r="AB16" s="35"/>
      <c r="AC16" s="35"/>
      <c r="AD16" s="35"/>
      <c r="AE16" s="35"/>
    </row>
    <row r="17" s="2" customFormat="1" ht="18" customHeight="1">
      <c r="A17" s="35"/>
      <c r="B17" s="41"/>
      <c r="C17" s="35"/>
      <c r="D17" s="35"/>
      <c r="E17" s="130" t="s">
        <v>27</v>
      </c>
      <c r="F17" s="35"/>
      <c r="G17" s="35"/>
      <c r="H17" s="35"/>
      <c r="I17" s="148" t="s">
        <v>28</v>
      </c>
      <c r="J17" s="130" t="s">
        <v>19</v>
      </c>
      <c r="K17" s="35"/>
      <c r="L17" s="146"/>
      <c r="S17" s="35"/>
      <c r="T17" s="35"/>
      <c r="U17" s="35"/>
      <c r="V17" s="35"/>
      <c r="W17" s="35"/>
      <c r="X17" s="35"/>
      <c r="Y17" s="35"/>
      <c r="Z17" s="35"/>
      <c r="AA17" s="35"/>
      <c r="AB17" s="35"/>
      <c r="AC17" s="35"/>
      <c r="AD17" s="35"/>
      <c r="AE17" s="35"/>
    </row>
    <row r="18" s="2" customFormat="1" ht="6.96" customHeight="1">
      <c r="A18" s="35"/>
      <c r="B18" s="41"/>
      <c r="C18" s="35"/>
      <c r="D18" s="35"/>
      <c r="E18" s="35"/>
      <c r="F18" s="35"/>
      <c r="G18" s="35"/>
      <c r="H18" s="35"/>
      <c r="I18" s="145"/>
      <c r="J18" s="35"/>
      <c r="K18" s="35"/>
      <c r="L18" s="146"/>
      <c r="S18" s="35"/>
      <c r="T18" s="35"/>
      <c r="U18" s="35"/>
      <c r="V18" s="35"/>
      <c r="W18" s="35"/>
      <c r="X18" s="35"/>
      <c r="Y18" s="35"/>
      <c r="Z18" s="35"/>
      <c r="AA18" s="35"/>
      <c r="AB18" s="35"/>
      <c r="AC18" s="35"/>
      <c r="AD18" s="35"/>
      <c r="AE18" s="35"/>
    </row>
    <row r="19" s="2" customFormat="1" ht="12" customHeight="1">
      <c r="A19" s="35"/>
      <c r="B19" s="41"/>
      <c r="C19" s="35"/>
      <c r="D19" s="142" t="s">
        <v>29</v>
      </c>
      <c r="E19" s="35"/>
      <c r="F19" s="35"/>
      <c r="G19" s="35"/>
      <c r="H19" s="35"/>
      <c r="I19" s="148" t="s">
        <v>26</v>
      </c>
      <c r="J19" s="30" t="str">
        <f>'Rekapitulace stavby'!AN13</f>
        <v>Vyplň údaj</v>
      </c>
      <c r="K19" s="35"/>
      <c r="L19" s="146"/>
      <c r="S19" s="35"/>
      <c r="T19" s="35"/>
      <c r="U19" s="35"/>
      <c r="V19" s="35"/>
      <c r="W19" s="35"/>
      <c r="X19" s="35"/>
      <c r="Y19" s="35"/>
      <c r="Z19" s="35"/>
      <c r="AA19" s="35"/>
      <c r="AB19" s="35"/>
      <c r="AC19" s="35"/>
      <c r="AD19" s="35"/>
      <c r="AE19" s="35"/>
    </row>
    <row r="20" s="2" customFormat="1" ht="18" customHeight="1">
      <c r="A20" s="35"/>
      <c r="B20" s="41"/>
      <c r="C20" s="35"/>
      <c r="D20" s="35"/>
      <c r="E20" s="30" t="str">
        <f>'Rekapitulace stavby'!E14</f>
        <v>Vyplň údaj</v>
      </c>
      <c r="F20" s="130"/>
      <c r="G20" s="130"/>
      <c r="H20" s="130"/>
      <c r="I20" s="148" t="s">
        <v>28</v>
      </c>
      <c r="J20" s="30" t="str">
        <f>'Rekapitulace stavby'!AN14</f>
        <v>Vyplň údaj</v>
      </c>
      <c r="K20" s="35"/>
      <c r="L20" s="146"/>
      <c r="S20" s="35"/>
      <c r="T20" s="35"/>
      <c r="U20" s="35"/>
      <c r="V20" s="35"/>
      <c r="W20" s="35"/>
      <c r="X20" s="35"/>
      <c r="Y20" s="35"/>
      <c r="Z20" s="35"/>
      <c r="AA20" s="35"/>
      <c r="AB20" s="35"/>
      <c r="AC20" s="35"/>
      <c r="AD20" s="35"/>
      <c r="AE20" s="35"/>
    </row>
    <row r="21" s="2" customFormat="1" ht="6.96" customHeight="1">
      <c r="A21" s="35"/>
      <c r="B21" s="41"/>
      <c r="C21" s="35"/>
      <c r="D21" s="35"/>
      <c r="E21" s="35"/>
      <c r="F21" s="35"/>
      <c r="G21" s="35"/>
      <c r="H21" s="35"/>
      <c r="I21" s="145"/>
      <c r="J21" s="35"/>
      <c r="K21" s="35"/>
      <c r="L21" s="146"/>
      <c r="S21" s="35"/>
      <c r="T21" s="35"/>
      <c r="U21" s="35"/>
      <c r="V21" s="35"/>
      <c r="W21" s="35"/>
      <c r="X21" s="35"/>
      <c r="Y21" s="35"/>
      <c r="Z21" s="35"/>
      <c r="AA21" s="35"/>
      <c r="AB21" s="35"/>
      <c r="AC21" s="35"/>
      <c r="AD21" s="35"/>
      <c r="AE21" s="35"/>
    </row>
    <row r="22" s="2" customFormat="1" ht="12" customHeight="1">
      <c r="A22" s="35"/>
      <c r="B22" s="41"/>
      <c r="C22" s="35"/>
      <c r="D22" s="142" t="s">
        <v>31</v>
      </c>
      <c r="E22" s="35"/>
      <c r="F22" s="35"/>
      <c r="G22" s="35"/>
      <c r="H22" s="35"/>
      <c r="I22" s="148" t="s">
        <v>26</v>
      </c>
      <c r="J22" s="130" t="s">
        <v>19</v>
      </c>
      <c r="K22" s="35"/>
      <c r="L22" s="146"/>
      <c r="S22" s="35"/>
      <c r="T22" s="35"/>
      <c r="U22" s="35"/>
      <c r="V22" s="35"/>
      <c r="W22" s="35"/>
      <c r="X22" s="35"/>
      <c r="Y22" s="35"/>
      <c r="Z22" s="35"/>
      <c r="AA22" s="35"/>
      <c r="AB22" s="35"/>
      <c r="AC22" s="35"/>
      <c r="AD22" s="35"/>
      <c r="AE22" s="35"/>
    </row>
    <row r="23" s="2" customFormat="1" ht="18" customHeight="1">
      <c r="A23" s="35"/>
      <c r="B23" s="41"/>
      <c r="C23" s="35"/>
      <c r="D23" s="35"/>
      <c r="E23" s="130" t="s">
        <v>32</v>
      </c>
      <c r="F23" s="35"/>
      <c r="G23" s="35"/>
      <c r="H23" s="35"/>
      <c r="I23" s="148" t="s">
        <v>28</v>
      </c>
      <c r="J23" s="130" t="s">
        <v>19</v>
      </c>
      <c r="K23" s="35"/>
      <c r="L23" s="146"/>
      <c r="S23" s="35"/>
      <c r="T23" s="35"/>
      <c r="U23" s="35"/>
      <c r="V23" s="35"/>
      <c r="W23" s="35"/>
      <c r="X23" s="35"/>
      <c r="Y23" s="35"/>
      <c r="Z23" s="35"/>
      <c r="AA23" s="35"/>
      <c r="AB23" s="35"/>
      <c r="AC23" s="35"/>
      <c r="AD23" s="35"/>
      <c r="AE23" s="35"/>
    </row>
    <row r="24" s="2" customFormat="1" ht="6.96" customHeight="1">
      <c r="A24" s="35"/>
      <c r="B24" s="41"/>
      <c r="C24" s="35"/>
      <c r="D24" s="35"/>
      <c r="E24" s="35"/>
      <c r="F24" s="35"/>
      <c r="G24" s="35"/>
      <c r="H24" s="35"/>
      <c r="I24" s="145"/>
      <c r="J24" s="35"/>
      <c r="K24" s="35"/>
      <c r="L24" s="146"/>
      <c r="S24" s="35"/>
      <c r="T24" s="35"/>
      <c r="U24" s="35"/>
      <c r="V24" s="35"/>
      <c r="W24" s="35"/>
      <c r="X24" s="35"/>
      <c r="Y24" s="35"/>
      <c r="Z24" s="35"/>
      <c r="AA24" s="35"/>
      <c r="AB24" s="35"/>
      <c r="AC24" s="35"/>
      <c r="AD24" s="35"/>
      <c r="AE24" s="35"/>
    </row>
    <row r="25" s="2" customFormat="1" ht="12" customHeight="1">
      <c r="A25" s="35"/>
      <c r="B25" s="41"/>
      <c r="C25" s="35"/>
      <c r="D25" s="142" t="s">
        <v>34</v>
      </c>
      <c r="E25" s="35"/>
      <c r="F25" s="35"/>
      <c r="G25" s="35"/>
      <c r="H25" s="35"/>
      <c r="I25" s="148" t="s">
        <v>26</v>
      </c>
      <c r="J25" s="130" t="s">
        <v>19</v>
      </c>
      <c r="K25" s="35"/>
      <c r="L25" s="146"/>
      <c r="S25" s="35"/>
      <c r="T25" s="35"/>
      <c r="U25" s="35"/>
      <c r="V25" s="35"/>
      <c r="W25" s="35"/>
      <c r="X25" s="35"/>
      <c r="Y25" s="35"/>
      <c r="Z25" s="35"/>
      <c r="AA25" s="35"/>
      <c r="AB25" s="35"/>
      <c r="AC25" s="35"/>
      <c r="AD25" s="35"/>
      <c r="AE25" s="35"/>
    </row>
    <row r="26" s="2" customFormat="1" ht="18" customHeight="1">
      <c r="A26" s="35"/>
      <c r="B26" s="41"/>
      <c r="C26" s="35"/>
      <c r="D26" s="35"/>
      <c r="E26" s="130" t="s">
        <v>35</v>
      </c>
      <c r="F26" s="35"/>
      <c r="G26" s="35"/>
      <c r="H26" s="35"/>
      <c r="I26" s="148" t="s">
        <v>28</v>
      </c>
      <c r="J26" s="130" t="s">
        <v>19</v>
      </c>
      <c r="K26" s="35"/>
      <c r="L26" s="146"/>
      <c r="S26" s="35"/>
      <c r="T26" s="35"/>
      <c r="U26" s="35"/>
      <c r="V26" s="35"/>
      <c r="W26" s="35"/>
      <c r="X26" s="35"/>
      <c r="Y26" s="35"/>
      <c r="Z26" s="35"/>
      <c r="AA26" s="35"/>
      <c r="AB26" s="35"/>
      <c r="AC26" s="35"/>
      <c r="AD26" s="35"/>
      <c r="AE26" s="35"/>
    </row>
    <row r="27" s="2" customFormat="1" ht="6.96" customHeight="1">
      <c r="A27" s="35"/>
      <c r="B27" s="41"/>
      <c r="C27" s="35"/>
      <c r="D27" s="35"/>
      <c r="E27" s="35"/>
      <c r="F27" s="35"/>
      <c r="G27" s="35"/>
      <c r="H27" s="35"/>
      <c r="I27" s="145"/>
      <c r="J27" s="35"/>
      <c r="K27" s="35"/>
      <c r="L27" s="146"/>
      <c r="S27" s="35"/>
      <c r="T27" s="35"/>
      <c r="U27" s="35"/>
      <c r="V27" s="35"/>
      <c r="W27" s="35"/>
      <c r="X27" s="35"/>
      <c r="Y27" s="35"/>
      <c r="Z27" s="35"/>
      <c r="AA27" s="35"/>
      <c r="AB27" s="35"/>
      <c r="AC27" s="35"/>
      <c r="AD27" s="35"/>
      <c r="AE27" s="35"/>
    </row>
    <row r="28" s="2" customFormat="1" ht="12" customHeight="1">
      <c r="A28" s="35"/>
      <c r="B28" s="41"/>
      <c r="C28" s="35"/>
      <c r="D28" s="142" t="s">
        <v>36</v>
      </c>
      <c r="E28" s="35"/>
      <c r="F28" s="35"/>
      <c r="G28" s="35"/>
      <c r="H28" s="35"/>
      <c r="I28" s="145"/>
      <c r="J28" s="35"/>
      <c r="K28" s="35"/>
      <c r="L28" s="146"/>
      <c r="S28" s="35"/>
      <c r="T28" s="35"/>
      <c r="U28" s="35"/>
      <c r="V28" s="35"/>
      <c r="W28" s="35"/>
      <c r="X28" s="35"/>
      <c r="Y28" s="35"/>
      <c r="Z28" s="35"/>
      <c r="AA28" s="35"/>
      <c r="AB28" s="35"/>
      <c r="AC28" s="35"/>
      <c r="AD28" s="35"/>
      <c r="AE28" s="35"/>
    </row>
    <row r="29" s="8" customFormat="1" ht="16.5" customHeight="1">
      <c r="A29" s="150"/>
      <c r="B29" s="151"/>
      <c r="C29" s="150"/>
      <c r="D29" s="150"/>
      <c r="E29" s="152" t="s">
        <v>19</v>
      </c>
      <c r="F29" s="152"/>
      <c r="G29" s="152"/>
      <c r="H29" s="152"/>
      <c r="I29" s="153"/>
      <c r="J29" s="150"/>
      <c r="K29" s="150"/>
      <c r="L29" s="154"/>
      <c r="S29" s="150"/>
      <c r="T29" s="150"/>
      <c r="U29" s="150"/>
      <c r="V29" s="150"/>
      <c r="W29" s="150"/>
      <c r="X29" s="150"/>
      <c r="Y29" s="150"/>
      <c r="Z29" s="150"/>
      <c r="AA29" s="150"/>
      <c r="AB29" s="150"/>
      <c r="AC29" s="150"/>
      <c r="AD29" s="150"/>
      <c r="AE29" s="150"/>
    </row>
    <row r="30" s="2" customFormat="1" ht="6.96" customHeight="1">
      <c r="A30" s="35"/>
      <c r="B30" s="41"/>
      <c r="C30" s="35"/>
      <c r="D30" s="35"/>
      <c r="E30" s="35"/>
      <c r="F30" s="35"/>
      <c r="G30" s="35"/>
      <c r="H30" s="35"/>
      <c r="I30" s="145"/>
      <c r="J30" s="35"/>
      <c r="K30" s="35"/>
      <c r="L30" s="146"/>
      <c r="S30" s="35"/>
      <c r="T30" s="35"/>
      <c r="U30" s="35"/>
      <c r="V30" s="35"/>
      <c r="W30" s="35"/>
      <c r="X30" s="35"/>
      <c r="Y30" s="35"/>
      <c r="Z30" s="35"/>
      <c r="AA30" s="35"/>
      <c r="AB30" s="35"/>
      <c r="AC30" s="35"/>
      <c r="AD30" s="35"/>
      <c r="AE30" s="35"/>
    </row>
    <row r="31" s="2" customFormat="1" ht="6.96" customHeight="1">
      <c r="A31" s="35"/>
      <c r="B31" s="41"/>
      <c r="C31" s="35"/>
      <c r="D31" s="155"/>
      <c r="E31" s="155"/>
      <c r="F31" s="155"/>
      <c r="G31" s="155"/>
      <c r="H31" s="155"/>
      <c r="I31" s="156"/>
      <c r="J31" s="155"/>
      <c r="K31" s="155"/>
      <c r="L31" s="146"/>
      <c r="S31" s="35"/>
      <c r="T31" s="35"/>
      <c r="U31" s="35"/>
      <c r="V31" s="35"/>
      <c r="W31" s="35"/>
      <c r="X31" s="35"/>
      <c r="Y31" s="35"/>
      <c r="Z31" s="35"/>
      <c r="AA31" s="35"/>
      <c r="AB31" s="35"/>
      <c r="AC31" s="35"/>
      <c r="AD31" s="35"/>
      <c r="AE31" s="35"/>
    </row>
    <row r="32" s="2" customFormat="1" ht="25.44" customHeight="1">
      <c r="A32" s="35"/>
      <c r="B32" s="41"/>
      <c r="C32" s="35"/>
      <c r="D32" s="157" t="s">
        <v>38</v>
      </c>
      <c r="E32" s="35"/>
      <c r="F32" s="35"/>
      <c r="G32" s="35"/>
      <c r="H32" s="35"/>
      <c r="I32" s="145"/>
      <c r="J32" s="158">
        <f>ROUND(J85, 2)</f>
        <v>0</v>
      </c>
      <c r="K32" s="35"/>
      <c r="L32" s="146"/>
      <c r="S32" s="35"/>
      <c r="T32" s="35"/>
      <c r="U32" s="35"/>
      <c r="V32" s="35"/>
      <c r="W32" s="35"/>
      <c r="X32" s="35"/>
      <c r="Y32" s="35"/>
      <c r="Z32" s="35"/>
      <c r="AA32" s="35"/>
      <c r="AB32" s="35"/>
      <c r="AC32" s="35"/>
      <c r="AD32" s="35"/>
      <c r="AE32" s="35"/>
    </row>
    <row r="33" s="2" customFormat="1" ht="6.96" customHeight="1">
      <c r="A33" s="35"/>
      <c r="B33" s="41"/>
      <c r="C33" s="35"/>
      <c r="D33" s="155"/>
      <c r="E33" s="155"/>
      <c r="F33" s="155"/>
      <c r="G33" s="155"/>
      <c r="H33" s="155"/>
      <c r="I33" s="156"/>
      <c r="J33" s="155"/>
      <c r="K33" s="155"/>
      <c r="L33" s="146"/>
      <c r="S33" s="35"/>
      <c r="T33" s="35"/>
      <c r="U33" s="35"/>
      <c r="V33" s="35"/>
      <c r="W33" s="35"/>
      <c r="X33" s="35"/>
      <c r="Y33" s="35"/>
      <c r="Z33" s="35"/>
      <c r="AA33" s="35"/>
      <c r="AB33" s="35"/>
      <c r="AC33" s="35"/>
      <c r="AD33" s="35"/>
      <c r="AE33" s="35"/>
    </row>
    <row r="34" s="2" customFormat="1" ht="14.4" customHeight="1">
      <c r="A34" s="35"/>
      <c r="B34" s="41"/>
      <c r="C34" s="35"/>
      <c r="D34" s="35"/>
      <c r="E34" s="35"/>
      <c r="F34" s="159" t="s">
        <v>40</v>
      </c>
      <c r="G34" s="35"/>
      <c r="H34" s="35"/>
      <c r="I34" s="160" t="s">
        <v>39</v>
      </c>
      <c r="J34" s="159" t="s">
        <v>41</v>
      </c>
      <c r="K34" s="35"/>
      <c r="L34" s="146"/>
      <c r="S34" s="35"/>
      <c r="T34" s="35"/>
      <c r="U34" s="35"/>
      <c r="V34" s="35"/>
      <c r="W34" s="35"/>
      <c r="X34" s="35"/>
      <c r="Y34" s="35"/>
      <c r="Z34" s="35"/>
      <c r="AA34" s="35"/>
      <c r="AB34" s="35"/>
      <c r="AC34" s="35"/>
      <c r="AD34" s="35"/>
      <c r="AE34" s="35"/>
    </row>
    <row r="35" s="2" customFormat="1" ht="14.4" customHeight="1">
      <c r="A35" s="35"/>
      <c r="B35" s="41"/>
      <c r="C35" s="35"/>
      <c r="D35" s="144" t="s">
        <v>42</v>
      </c>
      <c r="E35" s="142" t="s">
        <v>43</v>
      </c>
      <c r="F35" s="161">
        <f>ROUND((SUM(BE85:BE138)),  2)</f>
        <v>0</v>
      </c>
      <c r="G35" s="35"/>
      <c r="H35" s="35"/>
      <c r="I35" s="162">
        <v>0.20999999999999999</v>
      </c>
      <c r="J35" s="161">
        <f>ROUND(((SUM(BE85:BE138))*I35),  2)</f>
        <v>0</v>
      </c>
      <c r="K35" s="35"/>
      <c r="L35" s="146"/>
      <c r="S35" s="35"/>
      <c r="T35" s="35"/>
      <c r="U35" s="35"/>
      <c r="V35" s="35"/>
      <c r="W35" s="35"/>
      <c r="X35" s="35"/>
      <c r="Y35" s="35"/>
      <c r="Z35" s="35"/>
      <c r="AA35" s="35"/>
      <c r="AB35" s="35"/>
      <c r="AC35" s="35"/>
      <c r="AD35" s="35"/>
      <c r="AE35" s="35"/>
    </row>
    <row r="36" s="2" customFormat="1" ht="14.4" customHeight="1">
      <c r="A36" s="35"/>
      <c r="B36" s="41"/>
      <c r="C36" s="35"/>
      <c r="D36" s="35"/>
      <c r="E36" s="142" t="s">
        <v>44</v>
      </c>
      <c r="F36" s="161">
        <f>ROUND((SUM(BF85:BF138)),  2)</f>
        <v>0</v>
      </c>
      <c r="G36" s="35"/>
      <c r="H36" s="35"/>
      <c r="I36" s="162">
        <v>0.14999999999999999</v>
      </c>
      <c r="J36" s="161">
        <f>ROUND(((SUM(BF85:BF138))*I36),  2)</f>
        <v>0</v>
      </c>
      <c r="K36" s="35"/>
      <c r="L36" s="146"/>
      <c r="S36" s="35"/>
      <c r="T36" s="35"/>
      <c r="U36" s="35"/>
      <c r="V36" s="35"/>
      <c r="W36" s="35"/>
      <c r="X36" s="35"/>
      <c r="Y36" s="35"/>
      <c r="Z36" s="35"/>
      <c r="AA36" s="35"/>
      <c r="AB36" s="35"/>
      <c r="AC36" s="35"/>
      <c r="AD36" s="35"/>
      <c r="AE36" s="35"/>
    </row>
    <row r="37" hidden="1" s="2" customFormat="1" ht="14.4" customHeight="1">
      <c r="A37" s="35"/>
      <c r="B37" s="41"/>
      <c r="C37" s="35"/>
      <c r="D37" s="35"/>
      <c r="E37" s="142" t="s">
        <v>45</v>
      </c>
      <c r="F37" s="161">
        <f>ROUND((SUM(BG85:BG138)),  2)</f>
        <v>0</v>
      </c>
      <c r="G37" s="35"/>
      <c r="H37" s="35"/>
      <c r="I37" s="162">
        <v>0.20999999999999999</v>
      </c>
      <c r="J37" s="161">
        <f>0</f>
        <v>0</v>
      </c>
      <c r="K37" s="35"/>
      <c r="L37" s="146"/>
      <c r="S37" s="35"/>
      <c r="T37" s="35"/>
      <c r="U37" s="35"/>
      <c r="V37" s="35"/>
      <c r="W37" s="35"/>
      <c r="X37" s="35"/>
      <c r="Y37" s="35"/>
      <c r="Z37" s="35"/>
      <c r="AA37" s="35"/>
      <c r="AB37" s="35"/>
      <c r="AC37" s="35"/>
      <c r="AD37" s="35"/>
      <c r="AE37" s="35"/>
    </row>
    <row r="38" hidden="1" s="2" customFormat="1" ht="14.4" customHeight="1">
      <c r="A38" s="35"/>
      <c r="B38" s="41"/>
      <c r="C38" s="35"/>
      <c r="D38" s="35"/>
      <c r="E38" s="142" t="s">
        <v>46</v>
      </c>
      <c r="F38" s="161">
        <f>ROUND((SUM(BH85:BH138)),  2)</f>
        <v>0</v>
      </c>
      <c r="G38" s="35"/>
      <c r="H38" s="35"/>
      <c r="I38" s="162">
        <v>0.14999999999999999</v>
      </c>
      <c r="J38" s="161">
        <f>0</f>
        <v>0</v>
      </c>
      <c r="K38" s="35"/>
      <c r="L38" s="146"/>
      <c r="S38" s="35"/>
      <c r="T38" s="35"/>
      <c r="U38" s="35"/>
      <c r="V38" s="35"/>
      <c r="W38" s="35"/>
      <c r="X38" s="35"/>
      <c r="Y38" s="35"/>
      <c r="Z38" s="35"/>
      <c r="AA38" s="35"/>
      <c r="AB38" s="35"/>
      <c r="AC38" s="35"/>
      <c r="AD38" s="35"/>
      <c r="AE38" s="35"/>
    </row>
    <row r="39" hidden="1" s="2" customFormat="1" ht="14.4" customHeight="1">
      <c r="A39" s="35"/>
      <c r="B39" s="41"/>
      <c r="C39" s="35"/>
      <c r="D39" s="35"/>
      <c r="E39" s="142" t="s">
        <v>47</v>
      </c>
      <c r="F39" s="161">
        <f>ROUND((SUM(BI85:BI138)),  2)</f>
        <v>0</v>
      </c>
      <c r="G39" s="35"/>
      <c r="H39" s="35"/>
      <c r="I39" s="162">
        <v>0</v>
      </c>
      <c r="J39" s="161">
        <f>0</f>
        <v>0</v>
      </c>
      <c r="K39" s="35"/>
      <c r="L39" s="146"/>
      <c r="S39" s="35"/>
      <c r="T39" s="35"/>
      <c r="U39" s="35"/>
      <c r="V39" s="35"/>
      <c r="W39" s="35"/>
      <c r="X39" s="35"/>
      <c r="Y39" s="35"/>
      <c r="Z39" s="35"/>
      <c r="AA39" s="35"/>
      <c r="AB39" s="35"/>
      <c r="AC39" s="35"/>
      <c r="AD39" s="35"/>
      <c r="AE39" s="35"/>
    </row>
    <row r="40" s="2" customFormat="1" ht="6.96" customHeight="1">
      <c r="A40" s="35"/>
      <c r="B40" s="41"/>
      <c r="C40" s="35"/>
      <c r="D40" s="35"/>
      <c r="E40" s="35"/>
      <c r="F40" s="35"/>
      <c r="G40" s="35"/>
      <c r="H40" s="35"/>
      <c r="I40" s="145"/>
      <c r="J40" s="35"/>
      <c r="K40" s="35"/>
      <c r="L40" s="146"/>
      <c r="S40" s="35"/>
      <c r="T40" s="35"/>
      <c r="U40" s="35"/>
      <c r="V40" s="35"/>
      <c r="W40" s="35"/>
      <c r="X40" s="35"/>
      <c r="Y40" s="35"/>
      <c r="Z40" s="35"/>
      <c r="AA40" s="35"/>
      <c r="AB40" s="35"/>
      <c r="AC40" s="35"/>
      <c r="AD40" s="35"/>
      <c r="AE40" s="35"/>
    </row>
    <row r="41" s="2" customFormat="1" ht="25.44" customHeight="1">
      <c r="A41" s="35"/>
      <c r="B41" s="41"/>
      <c r="C41" s="163"/>
      <c r="D41" s="164" t="s">
        <v>48</v>
      </c>
      <c r="E41" s="165"/>
      <c r="F41" s="165"/>
      <c r="G41" s="166" t="s">
        <v>49</v>
      </c>
      <c r="H41" s="167" t="s">
        <v>50</v>
      </c>
      <c r="I41" s="168"/>
      <c r="J41" s="169">
        <f>SUM(J32:J39)</f>
        <v>0</v>
      </c>
      <c r="K41" s="170"/>
      <c r="L41" s="146"/>
      <c r="S41" s="35"/>
      <c r="T41" s="35"/>
      <c r="U41" s="35"/>
      <c r="V41" s="35"/>
      <c r="W41" s="35"/>
      <c r="X41" s="35"/>
      <c r="Y41" s="35"/>
      <c r="Z41" s="35"/>
      <c r="AA41" s="35"/>
      <c r="AB41" s="35"/>
      <c r="AC41" s="35"/>
      <c r="AD41" s="35"/>
      <c r="AE41" s="35"/>
    </row>
    <row r="42" s="2" customFormat="1" ht="14.4" customHeight="1">
      <c r="A42" s="35"/>
      <c r="B42" s="171"/>
      <c r="C42" s="172"/>
      <c r="D42" s="172"/>
      <c r="E42" s="172"/>
      <c r="F42" s="172"/>
      <c r="G42" s="172"/>
      <c r="H42" s="172"/>
      <c r="I42" s="173"/>
      <c r="J42" s="172"/>
      <c r="K42" s="172"/>
      <c r="L42" s="146"/>
      <c r="S42" s="35"/>
      <c r="T42" s="35"/>
      <c r="U42" s="35"/>
      <c r="V42" s="35"/>
      <c r="W42" s="35"/>
      <c r="X42" s="35"/>
      <c r="Y42" s="35"/>
      <c r="Z42" s="35"/>
      <c r="AA42" s="35"/>
      <c r="AB42" s="35"/>
      <c r="AC42" s="35"/>
      <c r="AD42" s="35"/>
      <c r="AE42" s="35"/>
    </row>
    <row r="46" hidden="1" s="2" customFormat="1" ht="6.96" customHeight="1">
      <c r="A46" s="35"/>
      <c r="B46" s="174"/>
      <c r="C46" s="175"/>
      <c r="D46" s="175"/>
      <c r="E46" s="175"/>
      <c r="F46" s="175"/>
      <c r="G46" s="175"/>
      <c r="H46" s="175"/>
      <c r="I46" s="176"/>
      <c r="J46" s="175"/>
      <c r="K46" s="175"/>
      <c r="L46" s="146"/>
      <c r="S46" s="35"/>
      <c r="T46" s="35"/>
      <c r="U46" s="35"/>
      <c r="V46" s="35"/>
      <c r="W46" s="35"/>
      <c r="X46" s="35"/>
      <c r="Y46" s="35"/>
      <c r="Z46" s="35"/>
      <c r="AA46" s="35"/>
      <c r="AB46" s="35"/>
      <c r="AC46" s="35"/>
      <c r="AD46" s="35"/>
      <c r="AE46" s="35"/>
    </row>
    <row r="47" hidden="1" s="2" customFormat="1" ht="24.96" customHeight="1">
      <c r="A47" s="35"/>
      <c r="B47" s="36"/>
      <c r="C47" s="20" t="s">
        <v>142</v>
      </c>
      <c r="D47" s="37"/>
      <c r="E47" s="37"/>
      <c r="F47" s="37"/>
      <c r="G47" s="37"/>
      <c r="H47" s="37"/>
      <c r="I47" s="145"/>
      <c r="J47" s="37"/>
      <c r="K47" s="37"/>
      <c r="L47" s="146"/>
      <c r="S47" s="35"/>
      <c r="T47" s="35"/>
      <c r="U47" s="35"/>
      <c r="V47" s="35"/>
      <c r="W47" s="35"/>
      <c r="X47" s="35"/>
      <c r="Y47" s="35"/>
      <c r="Z47" s="35"/>
      <c r="AA47" s="35"/>
      <c r="AB47" s="35"/>
      <c r="AC47" s="35"/>
      <c r="AD47" s="35"/>
      <c r="AE47" s="35"/>
    </row>
    <row r="48" hidden="1" s="2" customFormat="1" ht="6.96" customHeight="1">
      <c r="A48" s="35"/>
      <c r="B48" s="36"/>
      <c r="C48" s="37"/>
      <c r="D48" s="37"/>
      <c r="E48" s="37"/>
      <c r="F48" s="37"/>
      <c r="G48" s="37"/>
      <c r="H48" s="37"/>
      <c r="I48" s="145"/>
      <c r="J48" s="37"/>
      <c r="K48" s="37"/>
      <c r="L48" s="146"/>
      <c r="S48" s="35"/>
      <c r="T48" s="35"/>
      <c r="U48" s="35"/>
      <c r="V48" s="35"/>
      <c r="W48" s="35"/>
      <c r="X48" s="35"/>
      <c r="Y48" s="35"/>
      <c r="Z48" s="35"/>
      <c r="AA48" s="35"/>
      <c r="AB48" s="35"/>
      <c r="AC48" s="35"/>
      <c r="AD48" s="35"/>
      <c r="AE48" s="35"/>
    </row>
    <row r="49" hidden="1" s="2" customFormat="1" ht="12" customHeight="1">
      <c r="A49" s="35"/>
      <c r="B49" s="36"/>
      <c r="C49" s="29" t="s">
        <v>16</v>
      </c>
      <c r="D49" s="37"/>
      <c r="E49" s="37"/>
      <c r="F49" s="37"/>
      <c r="G49" s="37"/>
      <c r="H49" s="37"/>
      <c r="I49" s="145"/>
      <c r="J49" s="37"/>
      <c r="K49" s="37"/>
      <c r="L49" s="146"/>
      <c r="S49" s="35"/>
      <c r="T49" s="35"/>
      <c r="U49" s="35"/>
      <c r="V49" s="35"/>
      <c r="W49" s="35"/>
      <c r="X49" s="35"/>
      <c r="Y49" s="35"/>
      <c r="Z49" s="35"/>
      <c r="AA49" s="35"/>
      <c r="AB49" s="35"/>
      <c r="AC49" s="35"/>
      <c r="AD49" s="35"/>
      <c r="AE49" s="35"/>
    </row>
    <row r="50" hidden="1" s="2" customFormat="1" ht="16.5" customHeight="1">
      <c r="A50" s="35"/>
      <c r="B50" s="36"/>
      <c r="C50" s="37"/>
      <c r="D50" s="37"/>
      <c r="E50" s="177" t="str">
        <f>E7</f>
        <v>Oprava SZZ v žst. Zvoleněves</v>
      </c>
      <c r="F50" s="29"/>
      <c r="G50" s="29"/>
      <c r="H50" s="29"/>
      <c r="I50" s="145"/>
      <c r="J50" s="37"/>
      <c r="K50" s="37"/>
      <c r="L50" s="146"/>
      <c r="S50" s="35"/>
      <c r="T50" s="35"/>
      <c r="U50" s="35"/>
      <c r="V50" s="35"/>
      <c r="W50" s="35"/>
      <c r="X50" s="35"/>
      <c r="Y50" s="35"/>
      <c r="Z50" s="35"/>
      <c r="AA50" s="35"/>
      <c r="AB50" s="35"/>
      <c r="AC50" s="35"/>
      <c r="AD50" s="35"/>
      <c r="AE50" s="35"/>
    </row>
    <row r="51" hidden="1" s="1" customFormat="1" ht="12" customHeight="1">
      <c r="B51" s="18"/>
      <c r="C51" s="29" t="s">
        <v>136</v>
      </c>
      <c r="D51" s="19"/>
      <c r="E51" s="19"/>
      <c r="F51" s="19"/>
      <c r="G51" s="19"/>
      <c r="H51" s="19"/>
      <c r="I51" s="136"/>
      <c r="J51" s="19"/>
      <c r="K51" s="19"/>
      <c r="L51" s="17"/>
    </row>
    <row r="52" hidden="1" s="2" customFormat="1" ht="16.5" customHeight="1">
      <c r="A52" s="35"/>
      <c r="B52" s="36"/>
      <c r="C52" s="37"/>
      <c r="D52" s="37"/>
      <c r="E52" s="177" t="s">
        <v>137</v>
      </c>
      <c r="F52" s="37"/>
      <c r="G52" s="37"/>
      <c r="H52" s="37"/>
      <c r="I52" s="145"/>
      <c r="J52" s="37"/>
      <c r="K52" s="37"/>
      <c r="L52" s="146"/>
      <c r="S52" s="35"/>
      <c r="T52" s="35"/>
      <c r="U52" s="35"/>
      <c r="V52" s="35"/>
      <c r="W52" s="35"/>
      <c r="X52" s="35"/>
      <c r="Y52" s="35"/>
      <c r="Z52" s="35"/>
      <c r="AA52" s="35"/>
      <c r="AB52" s="35"/>
      <c r="AC52" s="35"/>
      <c r="AD52" s="35"/>
      <c r="AE52" s="35"/>
    </row>
    <row r="53" hidden="1" s="2" customFormat="1" ht="12" customHeight="1">
      <c r="A53" s="35"/>
      <c r="B53" s="36"/>
      <c r="C53" s="29" t="s">
        <v>138</v>
      </c>
      <c r="D53" s="37"/>
      <c r="E53" s="37"/>
      <c r="F53" s="37"/>
      <c r="G53" s="37"/>
      <c r="H53" s="37"/>
      <c r="I53" s="145"/>
      <c r="J53" s="37"/>
      <c r="K53" s="37"/>
      <c r="L53" s="146"/>
      <c r="S53" s="35"/>
      <c r="T53" s="35"/>
      <c r="U53" s="35"/>
      <c r="V53" s="35"/>
      <c r="W53" s="35"/>
      <c r="X53" s="35"/>
      <c r="Y53" s="35"/>
      <c r="Z53" s="35"/>
      <c r="AA53" s="35"/>
      <c r="AB53" s="35"/>
      <c r="AC53" s="35"/>
      <c r="AD53" s="35"/>
      <c r="AE53" s="35"/>
    </row>
    <row r="54" hidden="1" s="2" customFormat="1" ht="16.5" customHeight="1">
      <c r="A54" s="35"/>
      <c r="B54" s="36"/>
      <c r="C54" s="37"/>
      <c r="D54" s="37"/>
      <c r="E54" s="66" t="str">
        <f>E11</f>
        <v>04 - N E O C E Ň O V A T - dodávky z centrálních smluv SŽDC</v>
      </c>
      <c r="F54" s="37"/>
      <c r="G54" s="37"/>
      <c r="H54" s="37"/>
      <c r="I54" s="145"/>
      <c r="J54" s="37"/>
      <c r="K54" s="37"/>
      <c r="L54" s="146"/>
      <c r="S54" s="35"/>
      <c r="T54" s="35"/>
      <c r="U54" s="35"/>
      <c r="V54" s="35"/>
      <c r="W54" s="35"/>
      <c r="X54" s="35"/>
      <c r="Y54" s="35"/>
      <c r="Z54" s="35"/>
      <c r="AA54" s="35"/>
      <c r="AB54" s="35"/>
      <c r="AC54" s="35"/>
      <c r="AD54" s="35"/>
      <c r="AE54" s="35"/>
    </row>
    <row r="55" hidden="1" s="2" customFormat="1" ht="6.96" customHeight="1">
      <c r="A55" s="35"/>
      <c r="B55" s="36"/>
      <c r="C55" s="37"/>
      <c r="D55" s="37"/>
      <c r="E55" s="37"/>
      <c r="F55" s="37"/>
      <c r="G55" s="37"/>
      <c r="H55" s="37"/>
      <c r="I55" s="145"/>
      <c r="J55" s="37"/>
      <c r="K55" s="37"/>
      <c r="L55" s="146"/>
      <c r="S55" s="35"/>
      <c r="T55" s="35"/>
      <c r="U55" s="35"/>
      <c r="V55" s="35"/>
      <c r="W55" s="35"/>
      <c r="X55" s="35"/>
      <c r="Y55" s="35"/>
      <c r="Z55" s="35"/>
      <c r="AA55" s="35"/>
      <c r="AB55" s="35"/>
      <c r="AC55" s="35"/>
      <c r="AD55" s="35"/>
      <c r="AE55" s="35"/>
    </row>
    <row r="56" hidden="1" s="2" customFormat="1" ht="12" customHeight="1">
      <c r="A56" s="35"/>
      <c r="B56" s="36"/>
      <c r="C56" s="29" t="s">
        <v>21</v>
      </c>
      <c r="D56" s="37"/>
      <c r="E56" s="37"/>
      <c r="F56" s="24" t="str">
        <f>F14</f>
        <v>žst. Zvoleněves</v>
      </c>
      <c r="G56" s="37"/>
      <c r="H56" s="37"/>
      <c r="I56" s="148" t="s">
        <v>23</v>
      </c>
      <c r="J56" s="69" t="str">
        <f>IF(J14="","",J14)</f>
        <v>23. 3. 2020</v>
      </c>
      <c r="K56" s="37"/>
      <c r="L56" s="146"/>
      <c r="S56" s="35"/>
      <c r="T56" s="35"/>
      <c r="U56" s="35"/>
      <c r="V56" s="35"/>
      <c r="W56" s="35"/>
      <c r="X56" s="35"/>
      <c r="Y56" s="35"/>
      <c r="Z56" s="35"/>
      <c r="AA56" s="35"/>
      <c r="AB56" s="35"/>
      <c r="AC56" s="35"/>
      <c r="AD56" s="35"/>
      <c r="AE56" s="35"/>
    </row>
    <row r="57" hidden="1" s="2" customFormat="1" ht="6.96" customHeight="1">
      <c r="A57" s="35"/>
      <c r="B57" s="36"/>
      <c r="C57" s="37"/>
      <c r="D57" s="37"/>
      <c r="E57" s="37"/>
      <c r="F57" s="37"/>
      <c r="G57" s="37"/>
      <c r="H57" s="37"/>
      <c r="I57" s="145"/>
      <c r="J57" s="37"/>
      <c r="K57" s="37"/>
      <c r="L57" s="146"/>
      <c r="S57" s="35"/>
      <c r="T57" s="35"/>
      <c r="U57" s="35"/>
      <c r="V57" s="35"/>
      <c r="W57" s="35"/>
      <c r="X57" s="35"/>
      <c r="Y57" s="35"/>
      <c r="Z57" s="35"/>
      <c r="AA57" s="35"/>
      <c r="AB57" s="35"/>
      <c r="AC57" s="35"/>
      <c r="AD57" s="35"/>
      <c r="AE57" s="35"/>
    </row>
    <row r="58" hidden="1" s="2" customFormat="1" ht="15.15" customHeight="1">
      <c r="A58" s="35"/>
      <c r="B58" s="36"/>
      <c r="C58" s="29" t="s">
        <v>25</v>
      </c>
      <c r="D58" s="37"/>
      <c r="E58" s="37"/>
      <c r="F58" s="24" t="str">
        <f>E17</f>
        <v>Jiří Kejkula</v>
      </c>
      <c r="G58" s="37"/>
      <c r="H58" s="37"/>
      <c r="I58" s="148" t="s">
        <v>31</v>
      </c>
      <c r="J58" s="33" t="str">
        <f>E23</f>
        <v xml:space="preserve"> </v>
      </c>
      <c r="K58" s="37"/>
      <c r="L58" s="146"/>
      <c r="S58" s="35"/>
      <c r="T58" s="35"/>
      <c r="U58" s="35"/>
      <c r="V58" s="35"/>
      <c r="W58" s="35"/>
      <c r="X58" s="35"/>
      <c r="Y58" s="35"/>
      <c r="Z58" s="35"/>
      <c r="AA58" s="35"/>
      <c r="AB58" s="35"/>
      <c r="AC58" s="35"/>
      <c r="AD58" s="35"/>
      <c r="AE58" s="35"/>
    </row>
    <row r="59" hidden="1" s="2" customFormat="1" ht="15.15" customHeight="1">
      <c r="A59" s="35"/>
      <c r="B59" s="36"/>
      <c r="C59" s="29" t="s">
        <v>29</v>
      </c>
      <c r="D59" s="37"/>
      <c r="E59" s="37"/>
      <c r="F59" s="24" t="str">
        <f>IF(E20="","",E20)</f>
        <v>Vyplň údaj</v>
      </c>
      <c r="G59" s="37"/>
      <c r="H59" s="37"/>
      <c r="I59" s="148" t="s">
        <v>34</v>
      </c>
      <c r="J59" s="33" t="str">
        <f>E26</f>
        <v>Milan Bělehrad</v>
      </c>
      <c r="K59" s="37"/>
      <c r="L59" s="146"/>
      <c r="S59" s="35"/>
      <c r="T59" s="35"/>
      <c r="U59" s="35"/>
      <c r="V59" s="35"/>
      <c r="W59" s="35"/>
      <c r="X59" s="35"/>
      <c r="Y59" s="35"/>
      <c r="Z59" s="35"/>
      <c r="AA59" s="35"/>
      <c r="AB59" s="35"/>
      <c r="AC59" s="35"/>
      <c r="AD59" s="35"/>
      <c r="AE59" s="35"/>
    </row>
    <row r="60" hidden="1" s="2" customFormat="1" ht="10.32" customHeight="1">
      <c r="A60" s="35"/>
      <c r="B60" s="36"/>
      <c r="C60" s="37"/>
      <c r="D60" s="37"/>
      <c r="E60" s="37"/>
      <c r="F60" s="37"/>
      <c r="G60" s="37"/>
      <c r="H60" s="37"/>
      <c r="I60" s="145"/>
      <c r="J60" s="37"/>
      <c r="K60" s="37"/>
      <c r="L60" s="146"/>
      <c r="S60" s="35"/>
      <c r="T60" s="35"/>
      <c r="U60" s="35"/>
      <c r="V60" s="35"/>
      <c r="W60" s="35"/>
      <c r="X60" s="35"/>
      <c r="Y60" s="35"/>
      <c r="Z60" s="35"/>
      <c r="AA60" s="35"/>
      <c r="AB60" s="35"/>
      <c r="AC60" s="35"/>
      <c r="AD60" s="35"/>
      <c r="AE60" s="35"/>
    </row>
    <row r="61" hidden="1" s="2" customFormat="1" ht="29.28" customHeight="1">
      <c r="A61" s="35"/>
      <c r="B61" s="36"/>
      <c r="C61" s="179" t="s">
        <v>143</v>
      </c>
      <c r="D61" s="180"/>
      <c r="E61" s="180"/>
      <c r="F61" s="180"/>
      <c r="G61" s="180"/>
      <c r="H61" s="180"/>
      <c r="I61" s="181"/>
      <c r="J61" s="182" t="s">
        <v>144</v>
      </c>
      <c r="K61" s="180"/>
      <c r="L61" s="146"/>
      <c r="S61" s="35"/>
      <c r="T61" s="35"/>
      <c r="U61" s="35"/>
      <c r="V61" s="35"/>
      <c r="W61" s="35"/>
      <c r="X61" s="35"/>
      <c r="Y61" s="35"/>
      <c r="Z61" s="35"/>
      <c r="AA61" s="35"/>
      <c r="AB61" s="35"/>
      <c r="AC61" s="35"/>
      <c r="AD61" s="35"/>
      <c r="AE61" s="35"/>
    </row>
    <row r="62" hidden="1" s="2" customFormat="1" ht="10.32" customHeight="1">
      <c r="A62" s="35"/>
      <c r="B62" s="36"/>
      <c r="C62" s="37"/>
      <c r="D62" s="37"/>
      <c r="E62" s="37"/>
      <c r="F62" s="37"/>
      <c r="G62" s="37"/>
      <c r="H62" s="37"/>
      <c r="I62" s="145"/>
      <c r="J62" s="37"/>
      <c r="K62" s="37"/>
      <c r="L62" s="146"/>
      <c r="S62" s="35"/>
      <c r="T62" s="35"/>
      <c r="U62" s="35"/>
      <c r="V62" s="35"/>
      <c r="W62" s="35"/>
      <c r="X62" s="35"/>
      <c r="Y62" s="35"/>
      <c r="Z62" s="35"/>
      <c r="AA62" s="35"/>
      <c r="AB62" s="35"/>
      <c r="AC62" s="35"/>
      <c r="AD62" s="35"/>
      <c r="AE62" s="35"/>
    </row>
    <row r="63" hidden="1" s="2" customFormat="1" ht="22.8" customHeight="1">
      <c r="A63" s="35"/>
      <c r="B63" s="36"/>
      <c r="C63" s="183" t="s">
        <v>70</v>
      </c>
      <c r="D63" s="37"/>
      <c r="E63" s="37"/>
      <c r="F63" s="37"/>
      <c r="G63" s="37"/>
      <c r="H63" s="37"/>
      <c r="I63" s="145"/>
      <c r="J63" s="99">
        <f>J85</f>
        <v>0</v>
      </c>
      <c r="K63" s="37"/>
      <c r="L63" s="146"/>
      <c r="S63" s="35"/>
      <c r="T63" s="35"/>
      <c r="U63" s="35"/>
      <c r="V63" s="35"/>
      <c r="W63" s="35"/>
      <c r="X63" s="35"/>
      <c r="Y63" s="35"/>
      <c r="Z63" s="35"/>
      <c r="AA63" s="35"/>
      <c r="AB63" s="35"/>
      <c r="AC63" s="35"/>
      <c r="AD63" s="35"/>
      <c r="AE63" s="35"/>
      <c r="AU63" s="14" t="s">
        <v>145</v>
      </c>
    </row>
    <row r="64" hidden="1" s="2" customFormat="1" ht="21.84" customHeight="1">
      <c r="A64" s="35"/>
      <c r="B64" s="36"/>
      <c r="C64" s="37"/>
      <c r="D64" s="37"/>
      <c r="E64" s="37"/>
      <c r="F64" s="37"/>
      <c r="G64" s="37"/>
      <c r="H64" s="37"/>
      <c r="I64" s="145"/>
      <c r="J64" s="37"/>
      <c r="K64" s="37"/>
      <c r="L64" s="146"/>
      <c r="S64" s="35"/>
      <c r="T64" s="35"/>
      <c r="U64" s="35"/>
      <c r="V64" s="35"/>
      <c r="W64" s="35"/>
      <c r="X64" s="35"/>
      <c r="Y64" s="35"/>
      <c r="Z64" s="35"/>
      <c r="AA64" s="35"/>
      <c r="AB64" s="35"/>
      <c r="AC64" s="35"/>
      <c r="AD64" s="35"/>
      <c r="AE64" s="35"/>
    </row>
    <row r="65" hidden="1" s="2" customFormat="1" ht="6.96" customHeight="1">
      <c r="A65" s="35"/>
      <c r="B65" s="56"/>
      <c r="C65" s="57"/>
      <c r="D65" s="57"/>
      <c r="E65" s="57"/>
      <c r="F65" s="57"/>
      <c r="G65" s="57"/>
      <c r="H65" s="57"/>
      <c r="I65" s="173"/>
      <c r="J65" s="57"/>
      <c r="K65" s="57"/>
      <c r="L65" s="146"/>
      <c r="S65" s="35"/>
      <c r="T65" s="35"/>
      <c r="U65" s="35"/>
      <c r="V65" s="35"/>
      <c r="W65" s="35"/>
      <c r="X65" s="35"/>
      <c r="Y65" s="35"/>
      <c r="Z65" s="35"/>
      <c r="AA65" s="35"/>
      <c r="AB65" s="35"/>
      <c r="AC65" s="35"/>
      <c r="AD65" s="35"/>
      <c r="AE65" s="35"/>
    </row>
    <row r="66" hidden="1"/>
    <row r="67" hidden="1"/>
    <row r="68" hidden="1"/>
    <row r="69" s="2" customFormat="1" ht="6.96" customHeight="1">
      <c r="A69" s="35"/>
      <c r="B69" s="58"/>
      <c r="C69" s="59"/>
      <c r="D69" s="59"/>
      <c r="E69" s="59"/>
      <c r="F69" s="59"/>
      <c r="G69" s="59"/>
      <c r="H69" s="59"/>
      <c r="I69" s="176"/>
      <c r="J69" s="59"/>
      <c r="K69" s="59"/>
      <c r="L69" s="146"/>
      <c r="S69" s="35"/>
      <c r="T69" s="35"/>
      <c r="U69" s="35"/>
      <c r="V69" s="35"/>
      <c r="W69" s="35"/>
      <c r="X69" s="35"/>
      <c r="Y69" s="35"/>
      <c r="Z69" s="35"/>
      <c r="AA69" s="35"/>
      <c r="AB69" s="35"/>
      <c r="AC69" s="35"/>
      <c r="AD69" s="35"/>
      <c r="AE69" s="35"/>
    </row>
    <row r="70" s="2" customFormat="1" ht="24.96" customHeight="1">
      <c r="A70" s="35"/>
      <c r="B70" s="36"/>
      <c r="C70" s="20" t="s">
        <v>148</v>
      </c>
      <c r="D70" s="37"/>
      <c r="E70" s="37"/>
      <c r="F70" s="37"/>
      <c r="G70" s="37"/>
      <c r="H70" s="37"/>
      <c r="I70" s="145"/>
      <c r="J70" s="37"/>
      <c r="K70" s="37"/>
      <c r="L70" s="146"/>
      <c r="S70" s="35"/>
      <c r="T70" s="35"/>
      <c r="U70" s="35"/>
      <c r="V70" s="35"/>
      <c r="W70" s="35"/>
      <c r="X70" s="35"/>
      <c r="Y70" s="35"/>
      <c r="Z70" s="35"/>
      <c r="AA70" s="35"/>
      <c r="AB70" s="35"/>
      <c r="AC70" s="35"/>
      <c r="AD70" s="35"/>
      <c r="AE70" s="35"/>
    </row>
    <row r="71" s="2" customFormat="1" ht="6.96" customHeight="1">
      <c r="A71" s="35"/>
      <c r="B71" s="36"/>
      <c r="C71" s="37"/>
      <c r="D71" s="37"/>
      <c r="E71" s="37"/>
      <c r="F71" s="37"/>
      <c r="G71" s="37"/>
      <c r="H71" s="37"/>
      <c r="I71" s="145"/>
      <c r="J71" s="37"/>
      <c r="K71" s="37"/>
      <c r="L71" s="146"/>
      <c r="S71" s="35"/>
      <c r="T71" s="35"/>
      <c r="U71" s="35"/>
      <c r="V71" s="35"/>
      <c r="W71" s="35"/>
      <c r="X71" s="35"/>
      <c r="Y71" s="35"/>
      <c r="Z71" s="35"/>
      <c r="AA71" s="35"/>
      <c r="AB71" s="35"/>
      <c r="AC71" s="35"/>
      <c r="AD71" s="35"/>
      <c r="AE71" s="35"/>
    </row>
    <row r="72" s="2" customFormat="1" ht="12" customHeight="1">
      <c r="A72" s="35"/>
      <c r="B72" s="36"/>
      <c r="C72" s="29" t="s">
        <v>16</v>
      </c>
      <c r="D72" s="37"/>
      <c r="E72" s="37"/>
      <c r="F72" s="37"/>
      <c r="G72" s="37"/>
      <c r="H72" s="37"/>
      <c r="I72" s="145"/>
      <c r="J72" s="37"/>
      <c r="K72" s="37"/>
      <c r="L72" s="146"/>
      <c r="S72" s="35"/>
      <c r="T72" s="35"/>
      <c r="U72" s="35"/>
      <c r="V72" s="35"/>
      <c r="W72" s="35"/>
      <c r="X72" s="35"/>
      <c r="Y72" s="35"/>
      <c r="Z72" s="35"/>
      <c r="AA72" s="35"/>
      <c r="AB72" s="35"/>
      <c r="AC72" s="35"/>
      <c r="AD72" s="35"/>
      <c r="AE72" s="35"/>
    </row>
    <row r="73" s="2" customFormat="1" ht="16.5" customHeight="1">
      <c r="A73" s="35"/>
      <c r="B73" s="36"/>
      <c r="C73" s="37"/>
      <c r="D73" s="37"/>
      <c r="E73" s="177" t="str">
        <f>E7</f>
        <v>Oprava SZZ v žst. Zvoleněves</v>
      </c>
      <c r="F73" s="29"/>
      <c r="G73" s="29"/>
      <c r="H73" s="29"/>
      <c r="I73" s="145"/>
      <c r="J73" s="37"/>
      <c r="K73" s="37"/>
      <c r="L73" s="146"/>
      <c r="S73" s="35"/>
      <c r="T73" s="35"/>
      <c r="U73" s="35"/>
      <c r="V73" s="35"/>
      <c r="W73" s="35"/>
      <c r="X73" s="35"/>
      <c r="Y73" s="35"/>
      <c r="Z73" s="35"/>
      <c r="AA73" s="35"/>
      <c r="AB73" s="35"/>
      <c r="AC73" s="35"/>
      <c r="AD73" s="35"/>
      <c r="AE73" s="35"/>
    </row>
    <row r="74" s="1" customFormat="1" ht="12" customHeight="1">
      <c r="B74" s="18"/>
      <c r="C74" s="29" t="s">
        <v>136</v>
      </c>
      <c r="D74" s="19"/>
      <c r="E74" s="19"/>
      <c r="F74" s="19"/>
      <c r="G74" s="19"/>
      <c r="H74" s="19"/>
      <c r="I74" s="136"/>
      <c r="J74" s="19"/>
      <c r="K74" s="19"/>
      <c r="L74" s="17"/>
    </row>
    <row r="75" s="2" customFormat="1" ht="16.5" customHeight="1">
      <c r="A75" s="35"/>
      <c r="B75" s="36"/>
      <c r="C75" s="37"/>
      <c r="D75" s="37"/>
      <c r="E75" s="177" t="s">
        <v>137</v>
      </c>
      <c r="F75" s="37"/>
      <c r="G75" s="37"/>
      <c r="H75" s="37"/>
      <c r="I75" s="145"/>
      <c r="J75" s="37"/>
      <c r="K75" s="37"/>
      <c r="L75" s="146"/>
      <c r="S75" s="35"/>
      <c r="T75" s="35"/>
      <c r="U75" s="35"/>
      <c r="V75" s="35"/>
      <c r="W75" s="35"/>
      <c r="X75" s="35"/>
      <c r="Y75" s="35"/>
      <c r="Z75" s="35"/>
      <c r="AA75" s="35"/>
      <c r="AB75" s="35"/>
      <c r="AC75" s="35"/>
      <c r="AD75" s="35"/>
      <c r="AE75" s="35"/>
    </row>
    <row r="76" s="2" customFormat="1" ht="12" customHeight="1">
      <c r="A76" s="35"/>
      <c r="B76" s="36"/>
      <c r="C76" s="29" t="s">
        <v>138</v>
      </c>
      <c r="D76" s="37"/>
      <c r="E76" s="37"/>
      <c r="F76" s="37"/>
      <c r="G76" s="37"/>
      <c r="H76" s="37"/>
      <c r="I76" s="145"/>
      <c r="J76" s="37"/>
      <c r="K76" s="37"/>
      <c r="L76" s="146"/>
      <c r="S76" s="35"/>
      <c r="T76" s="35"/>
      <c r="U76" s="35"/>
      <c r="V76" s="35"/>
      <c r="W76" s="35"/>
      <c r="X76" s="35"/>
      <c r="Y76" s="35"/>
      <c r="Z76" s="35"/>
      <c r="AA76" s="35"/>
      <c r="AB76" s="35"/>
      <c r="AC76" s="35"/>
      <c r="AD76" s="35"/>
      <c r="AE76" s="35"/>
    </row>
    <row r="77" s="2" customFormat="1" ht="16.5" customHeight="1">
      <c r="A77" s="35"/>
      <c r="B77" s="36"/>
      <c r="C77" s="37"/>
      <c r="D77" s="37"/>
      <c r="E77" s="66" t="str">
        <f>E11</f>
        <v>04 - N E O C E Ň O V A T - dodávky z centrálních smluv SŽDC</v>
      </c>
      <c r="F77" s="37"/>
      <c r="G77" s="37"/>
      <c r="H77" s="37"/>
      <c r="I77" s="145"/>
      <c r="J77" s="37"/>
      <c r="K77" s="37"/>
      <c r="L77" s="146"/>
      <c r="S77" s="35"/>
      <c r="T77" s="35"/>
      <c r="U77" s="35"/>
      <c r="V77" s="35"/>
      <c r="W77" s="35"/>
      <c r="X77" s="35"/>
      <c r="Y77" s="35"/>
      <c r="Z77" s="35"/>
      <c r="AA77" s="35"/>
      <c r="AB77" s="35"/>
      <c r="AC77" s="35"/>
      <c r="AD77" s="35"/>
      <c r="AE77" s="35"/>
    </row>
    <row r="78" s="2" customFormat="1" ht="6.96" customHeight="1">
      <c r="A78" s="35"/>
      <c r="B78" s="36"/>
      <c r="C78" s="37"/>
      <c r="D78" s="37"/>
      <c r="E78" s="37"/>
      <c r="F78" s="37"/>
      <c r="G78" s="37"/>
      <c r="H78" s="37"/>
      <c r="I78" s="145"/>
      <c r="J78" s="37"/>
      <c r="K78" s="37"/>
      <c r="L78" s="146"/>
      <c r="S78" s="35"/>
      <c r="T78" s="35"/>
      <c r="U78" s="35"/>
      <c r="V78" s="35"/>
      <c r="W78" s="35"/>
      <c r="X78" s="35"/>
      <c r="Y78" s="35"/>
      <c r="Z78" s="35"/>
      <c r="AA78" s="35"/>
      <c r="AB78" s="35"/>
      <c r="AC78" s="35"/>
      <c r="AD78" s="35"/>
      <c r="AE78" s="35"/>
    </row>
    <row r="79" s="2" customFormat="1" ht="12" customHeight="1">
      <c r="A79" s="35"/>
      <c r="B79" s="36"/>
      <c r="C79" s="29" t="s">
        <v>21</v>
      </c>
      <c r="D79" s="37"/>
      <c r="E79" s="37"/>
      <c r="F79" s="24" t="str">
        <f>F14</f>
        <v>žst. Zvoleněves</v>
      </c>
      <c r="G79" s="37"/>
      <c r="H79" s="37"/>
      <c r="I79" s="148" t="s">
        <v>23</v>
      </c>
      <c r="J79" s="69" t="str">
        <f>IF(J14="","",J14)</f>
        <v>23. 3. 2020</v>
      </c>
      <c r="K79" s="37"/>
      <c r="L79" s="146"/>
      <c r="S79" s="35"/>
      <c r="T79" s="35"/>
      <c r="U79" s="35"/>
      <c r="V79" s="35"/>
      <c r="W79" s="35"/>
      <c r="X79" s="35"/>
      <c r="Y79" s="35"/>
      <c r="Z79" s="35"/>
      <c r="AA79" s="35"/>
      <c r="AB79" s="35"/>
      <c r="AC79" s="35"/>
      <c r="AD79" s="35"/>
      <c r="AE79" s="35"/>
    </row>
    <row r="80" s="2" customFormat="1" ht="6.96" customHeight="1">
      <c r="A80" s="35"/>
      <c r="B80" s="36"/>
      <c r="C80" s="37"/>
      <c r="D80" s="37"/>
      <c r="E80" s="37"/>
      <c r="F80" s="37"/>
      <c r="G80" s="37"/>
      <c r="H80" s="37"/>
      <c r="I80" s="145"/>
      <c r="J80" s="37"/>
      <c r="K80" s="37"/>
      <c r="L80" s="146"/>
      <c r="S80" s="35"/>
      <c r="T80" s="35"/>
      <c r="U80" s="35"/>
      <c r="V80" s="35"/>
      <c r="W80" s="35"/>
      <c r="X80" s="35"/>
      <c r="Y80" s="35"/>
      <c r="Z80" s="35"/>
      <c r="AA80" s="35"/>
      <c r="AB80" s="35"/>
      <c r="AC80" s="35"/>
      <c r="AD80" s="35"/>
      <c r="AE80" s="35"/>
    </row>
    <row r="81" s="2" customFormat="1" ht="15.15" customHeight="1">
      <c r="A81" s="35"/>
      <c r="B81" s="36"/>
      <c r="C81" s="29" t="s">
        <v>25</v>
      </c>
      <c r="D81" s="37"/>
      <c r="E81" s="37"/>
      <c r="F81" s="24" t="str">
        <f>E17</f>
        <v>Jiří Kejkula</v>
      </c>
      <c r="G81" s="37"/>
      <c r="H81" s="37"/>
      <c r="I81" s="148" t="s">
        <v>31</v>
      </c>
      <c r="J81" s="33" t="str">
        <f>E23</f>
        <v xml:space="preserve"> </v>
      </c>
      <c r="K81" s="37"/>
      <c r="L81" s="146"/>
      <c r="S81" s="35"/>
      <c r="T81" s="35"/>
      <c r="U81" s="35"/>
      <c r="V81" s="35"/>
      <c r="W81" s="35"/>
      <c r="X81" s="35"/>
      <c r="Y81" s="35"/>
      <c r="Z81" s="35"/>
      <c r="AA81" s="35"/>
      <c r="AB81" s="35"/>
      <c r="AC81" s="35"/>
      <c r="AD81" s="35"/>
      <c r="AE81" s="35"/>
    </row>
    <row r="82" s="2" customFormat="1" ht="15.15" customHeight="1">
      <c r="A82" s="35"/>
      <c r="B82" s="36"/>
      <c r="C82" s="29" t="s">
        <v>29</v>
      </c>
      <c r="D82" s="37"/>
      <c r="E82" s="37"/>
      <c r="F82" s="24" t="str">
        <f>IF(E20="","",E20)</f>
        <v>Vyplň údaj</v>
      </c>
      <c r="G82" s="37"/>
      <c r="H82" s="37"/>
      <c r="I82" s="148" t="s">
        <v>34</v>
      </c>
      <c r="J82" s="33" t="str">
        <f>E26</f>
        <v>Milan Bělehrad</v>
      </c>
      <c r="K82" s="37"/>
      <c r="L82" s="146"/>
      <c r="S82" s="35"/>
      <c r="T82" s="35"/>
      <c r="U82" s="35"/>
      <c r="V82" s="35"/>
      <c r="W82" s="35"/>
      <c r="X82" s="35"/>
      <c r="Y82" s="35"/>
      <c r="Z82" s="35"/>
      <c r="AA82" s="35"/>
      <c r="AB82" s="35"/>
      <c r="AC82" s="35"/>
      <c r="AD82" s="35"/>
      <c r="AE82" s="35"/>
    </row>
    <row r="83" s="2" customFormat="1" ht="10.32" customHeight="1">
      <c r="A83" s="35"/>
      <c r="B83" s="36"/>
      <c r="C83" s="37"/>
      <c r="D83" s="37"/>
      <c r="E83" s="37"/>
      <c r="F83" s="37"/>
      <c r="G83" s="37"/>
      <c r="H83" s="37"/>
      <c r="I83" s="145"/>
      <c r="J83" s="37"/>
      <c r="K83" s="37"/>
      <c r="L83" s="146"/>
      <c r="S83" s="35"/>
      <c r="T83" s="35"/>
      <c r="U83" s="35"/>
      <c r="V83" s="35"/>
      <c r="W83" s="35"/>
      <c r="X83" s="35"/>
      <c r="Y83" s="35"/>
      <c r="Z83" s="35"/>
      <c r="AA83" s="35"/>
      <c r="AB83" s="35"/>
      <c r="AC83" s="35"/>
      <c r="AD83" s="35"/>
      <c r="AE83" s="35"/>
    </row>
    <row r="84" s="10" customFormat="1" ht="29.28" customHeight="1">
      <c r="A84" s="191"/>
      <c r="B84" s="192"/>
      <c r="C84" s="193" t="s">
        <v>149</v>
      </c>
      <c r="D84" s="194" t="s">
        <v>57</v>
      </c>
      <c r="E84" s="194" t="s">
        <v>53</v>
      </c>
      <c r="F84" s="194" t="s">
        <v>54</v>
      </c>
      <c r="G84" s="194" t="s">
        <v>150</v>
      </c>
      <c r="H84" s="194" t="s">
        <v>151</v>
      </c>
      <c r="I84" s="195" t="s">
        <v>152</v>
      </c>
      <c r="J84" s="194" t="s">
        <v>144</v>
      </c>
      <c r="K84" s="196" t="s">
        <v>153</v>
      </c>
      <c r="L84" s="197"/>
      <c r="M84" s="89" t="s">
        <v>19</v>
      </c>
      <c r="N84" s="90" t="s">
        <v>42</v>
      </c>
      <c r="O84" s="90" t="s">
        <v>154</v>
      </c>
      <c r="P84" s="90" t="s">
        <v>155</v>
      </c>
      <c r="Q84" s="90" t="s">
        <v>156</v>
      </c>
      <c r="R84" s="90" t="s">
        <v>157</v>
      </c>
      <c r="S84" s="90" t="s">
        <v>158</v>
      </c>
      <c r="T84" s="91" t="s">
        <v>159</v>
      </c>
      <c r="U84" s="191"/>
      <c r="V84" s="191"/>
      <c r="W84" s="191"/>
      <c r="X84" s="191"/>
      <c r="Y84" s="191"/>
      <c r="Z84" s="191"/>
      <c r="AA84" s="191"/>
      <c r="AB84" s="191"/>
      <c r="AC84" s="191"/>
      <c r="AD84" s="191"/>
      <c r="AE84" s="191"/>
    </row>
    <row r="85" s="2" customFormat="1" ht="22.8" customHeight="1">
      <c r="A85" s="35"/>
      <c r="B85" s="36"/>
      <c r="C85" s="96" t="s">
        <v>160</v>
      </c>
      <c r="D85" s="37"/>
      <c r="E85" s="37"/>
      <c r="F85" s="37"/>
      <c r="G85" s="37"/>
      <c r="H85" s="37"/>
      <c r="I85" s="145"/>
      <c r="J85" s="198">
        <f>BK85</f>
        <v>0</v>
      </c>
      <c r="K85" s="37"/>
      <c r="L85" s="41"/>
      <c r="M85" s="92"/>
      <c r="N85" s="199"/>
      <c r="O85" s="93"/>
      <c r="P85" s="200">
        <f>SUM(P86:P138)</f>
        <v>0</v>
      </c>
      <c r="Q85" s="93"/>
      <c r="R85" s="200">
        <f>SUM(R86:R138)</f>
        <v>0</v>
      </c>
      <c r="S85" s="93"/>
      <c r="T85" s="201">
        <f>SUM(T86:T138)</f>
        <v>0</v>
      </c>
      <c r="U85" s="35"/>
      <c r="V85" s="35"/>
      <c r="W85" s="35"/>
      <c r="X85" s="35"/>
      <c r="Y85" s="35"/>
      <c r="Z85" s="35"/>
      <c r="AA85" s="35"/>
      <c r="AB85" s="35"/>
      <c r="AC85" s="35"/>
      <c r="AD85" s="35"/>
      <c r="AE85" s="35"/>
      <c r="AT85" s="14" t="s">
        <v>71</v>
      </c>
      <c r="AU85" s="14" t="s">
        <v>145</v>
      </c>
      <c r="BK85" s="202">
        <f>SUM(BK86:BK138)</f>
        <v>0</v>
      </c>
    </row>
    <row r="86" s="2" customFormat="1" ht="16.5" customHeight="1">
      <c r="A86" s="35"/>
      <c r="B86" s="36"/>
      <c r="C86" s="230" t="s">
        <v>79</v>
      </c>
      <c r="D86" s="230" t="s">
        <v>197</v>
      </c>
      <c r="E86" s="231" t="s">
        <v>2322</v>
      </c>
      <c r="F86" s="232" t="s">
        <v>2323</v>
      </c>
      <c r="G86" s="233" t="s">
        <v>193</v>
      </c>
      <c r="H86" s="234">
        <v>3</v>
      </c>
      <c r="I86" s="235"/>
      <c r="J86" s="236">
        <f>ROUND(I86*H86,2)</f>
        <v>0</v>
      </c>
      <c r="K86" s="232" t="s">
        <v>32</v>
      </c>
      <c r="L86" s="237"/>
      <c r="M86" s="238" t="s">
        <v>19</v>
      </c>
      <c r="N86" s="239" t="s">
        <v>43</v>
      </c>
      <c r="O86" s="81"/>
      <c r="P86" s="226">
        <f>O86*H86</f>
        <v>0</v>
      </c>
      <c r="Q86" s="226">
        <v>0</v>
      </c>
      <c r="R86" s="226">
        <f>Q86*H86</f>
        <v>0</v>
      </c>
      <c r="S86" s="226">
        <v>0</v>
      </c>
      <c r="T86" s="227">
        <f>S86*H86</f>
        <v>0</v>
      </c>
      <c r="U86" s="35"/>
      <c r="V86" s="35"/>
      <c r="W86" s="35"/>
      <c r="X86" s="35"/>
      <c r="Y86" s="35"/>
      <c r="Z86" s="35"/>
      <c r="AA86" s="35"/>
      <c r="AB86" s="35"/>
      <c r="AC86" s="35"/>
      <c r="AD86" s="35"/>
      <c r="AE86" s="35"/>
      <c r="AR86" s="228" t="s">
        <v>190</v>
      </c>
      <c r="AT86" s="228" t="s">
        <v>197</v>
      </c>
      <c r="AU86" s="228" t="s">
        <v>72</v>
      </c>
      <c r="AY86" s="14" t="s">
        <v>162</v>
      </c>
      <c r="BE86" s="229">
        <f>IF(N86="základní",J86,0)</f>
        <v>0</v>
      </c>
      <c r="BF86" s="229">
        <f>IF(N86="snížená",J86,0)</f>
        <v>0</v>
      </c>
      <c r="BG86" s="229">
        <f>IF(N86="zákl. přenesená",J86,0)</f>
        <v>0</v>
      </c>
      <c r="BH86" s="229">
        <f>IF(N86="sníž. přenesená",J86,0)</f>
        <v>0</v>
      </c>
      <c r="BI86" s="229">
        <f>IF(N86="nulová",J86,0)</f>
        <v>0</v>
      </c>
      <c r="BJ86" s="14" t="s">
        <v>79</v>
      </c>
      <c r="BK86" s="229">
        <f>ROUND(I86*H86,2)</f>
        <v>0</v>
      </c>
      <c r="BL86" s="14" t="s">
        <v>93</v>
      </c>
      <c r="BM86" s="228" t="s">
        <v>2324</v>
      </c>
    </row>
    <row r="87" s="2" customFormat="1" ht="16.5" customHeight="1">
      <c r="A87" s="35"/>
      <c r="B87" s="36"/>
      <c r="C87" s="230" t="s">
        <v>81</v>
      </c>
      <c r="D87" s="230" t="s">
        <v>197</v>
      </c>
      <c r="E87" s="231" t="s">
        <v>2325</v>
      </c>
      <c r="F87" s="232" t="s">
        <v>2326</v>
      </c>
      <c r="G87" s="233" t="s">
        <v>193</v>
      </c>
      <c r="H87" s="234">
        <v>2</v>
      </c>
      <c r="I87" s="235"/>
      <c r="J87" s="236">
        <f>ROUND(I87*H87,2)</f>
        <v>0</v>
      </c>
      <c r="K87" s="232" t="s">
        <v>32</v>
      </c>
      <c r="L87" s="237"/>
      <c r="M87" s="238" t="s">
        <v>19</v>
      </c>
      <c r="N87" s="239" t="s">
        <v>43</v>
      </c>
      <c r="O87" s="81"/>
      <c r="P87" s="226">
        <f>O87*H87</f>
        <v>0</v>
      </c>
      <c r="Q87" s="226">
        <v>0</v>
      </c>
      <c r="R87" s="226">
        <f>Q87*H87</f>
        <v>0</v>
      </c>
      <c r="S87" s="226">
        <v>0</v>
      </c>
      <c r="T87" s="227">
        <f>S87*H87</f>
        <v>0</v>
      </c>
      <c r="U87" s="35"/>
      <c r="V87" s="35"/>
      <c r="W87" s="35"/>
      <c r="X87" s="35"/>
      <c r="Y87" s="35"/>
      <c r="Z87" s="35"/>
      <c r="AA87" s="35"/>
      <c r="AB87" s="35"/>
      <c r="AC87" s="35"/>
      <c r="AD87" s="35"/>
      <c r="AE87" s="35"/>
      <c r="AR87" s="228" t="s">
        <v>190</v>
      </c>
      <c r="AT87" s="228" t="s">
        <v>197</v>
      </c>
      <c r="AU87" s="228" t="s">
        <v>72</v>
      </c>
      <c r="AY87" s="14" t="s">
        <v>162</v>
      </c>
      <c r="BE87" s="229">
        <f>IF(N87="základní",J87,0)</f>
        <v>0</v>
      </c>
      <c r="BF87" s="229">
        <f>IF(N87="snížená",J87,0)</f>
        <v>0</v>
      </c>
      <c r="BG87" s="229">
        <f>IF(N87="zákl. přenesená",J87,0)</f>
        <v>0</v>
      </c>
      <c r="BH87" s="229">
        <f>IF(N87="sníž. přenesená",J87,0)</f>
        <v>0</v>
      </c>
      <c r="BI87" s="229">
        <f>IF(N87="nulová",J87,0)</f>
        <v>0</v>
      </c>
      <c r="BJ87" s="14" t="s">
        <v>79</v>
      </c>
      <c r="BK87" s="229">
        <f>ROUND(I87*H87,2)</f>
        <v>0</v>
      </c>
      <c r="BL87" s="14" t="s">
        <v>93</v>
      </c>
      <c r="BM87" s="228" t="s">
        <v>2327</v>
      </c>
    </row>
    <row r="88" s="2" customFormat="1" ht="16.5" customHeight="1">
      <c r="A88" s="35"/>
      <c r="B88" s="36"/>
      <c r="C88" s="230" t="s">
        <v>348</v>
      </c>
      <c r="D88" s="230" t="s">
        <v>197</v>
      </c>
      <c r="E88" s="231" t="s">
        <v>2328</v>
      </c>
      <c r="F88" s="232" t="s">
        <v>2329</v>
      </c>
      <c r="G88" s="233" t="s">
        <v>193</v>
      </c>
      <c r="H88" s="234">
        <v>1</v>
      </c>
      <c r="I88" s="235"/>
      <c r="J88" s="236">
        <f>ROUND(I88*H88,2)</f>
        <v>0</v>
      </c>
      <c r="K88" s="232" t="s">
        <v>32</v>
      </c>
      <c r="L88" s="237"/>
      <c r="M88" s="238" t="s">
        <v>19</v>
      </c>
      <c r="N88" s="239" t="s">
        <v>43</v>
      </c>
      <c r="O88" s="81"/>
      <c r="P88" s="226">
        <f>O88*H88</f>
        <v>0</v>
      </c>
      <c r="Q88" s="226">
        <v>0</v>
      </c>
      <c r="R88" s="226">
        <f>Q88*H88</f>
        <v>0</v>
      </c>
      <c r="S88" s="226">
        <v>0</v>
      </c>
      <c r="T88" s="227">
        <f>S88*H88</f>
        <v>0</v>
      </c>
      <c r="U88" s="35"/>
      <c r="V88" s="35"/>
      <c r="W88" s="35"/>
      <c r="X88" s="35"/>
      <c r="Y88" s="35"/>
      <c r="Z88" s="35"/>
      <c r="AA88" s="35"/>
      <c r="AB88" s="35"/>
      <c r="AC88" s="35"/>
      <c r="AD88" s="35"/>
      <c r="AE88" s="35"/>
      <c r="AR88" s="228" t="s">
        <v>81</v>
      </c>
      <c r="AT88" s="228" t="s">
        <v>197</v>
      </c>
      <c r="AU88" s="228" t="s">
        <v>72</v>
      </c>
      <c r="AY88" s="14" t="s">
        <v>162</v>
      </c>
      <c r="BE88" s="229">
        <f>IF(N88="základní",J88,0)</f>
        <v>0</v>
      </c>
      <c r="BF88" s="229">
        <f>IF(N88="snížená",J88,0)</f>
        <v>0</v>
      </c>
      <c r="BG88" s="229">
        <f>IF(N88="zákl. přenesená",J88,0)</f>
        <v>0</v>
      </c>
      <c r="BH88" s="229">
        <f>IF(N88="sníž. přenesená",J88,0)</f>
        <v>0</v>
      </c>
      <c r="BI88" s="229">
        <f>IF(N88="nulová",J88,0)</f>
        <v>0</v>
      </c>
      <c r="BJ88" s="14" t="s">
        <v>79</v>
      </c>
      <c r="BK88" s="229">
        <f>ROUND(I88*H88,2)</f>
        <v>0</v>
      </c>
      <c r="BL88" s="14" t="s">
        <v>79</v>
      </c>
      <c r="BM88" s="228" t="s">
        <v>2330</v>
      </c>
    </row>
    <row r="89" s="2" customFormat="1" ht="16.5" customHeight="1">
      <c r="A89" s="35"/>
      <c r="B89" s="36"/>
      <c r="C89" s="230" t="s">
        <v>352</v>
      </c>
      <c r="D89" s="230" t="s">
        <v>197</v>
      </c>
      <c r="E89" s="231" t="s">
        <v>2331</v>
      </c>
      <c r="F89" s="232" t="s">
        <v>2332</v>
      </c>
      <c r="G89" s="233" t="s">
        <v>193</v>
      </c>
      <c r="H89" s="234">
        <v>1</v>
      </c>
      <c r="I89" s="235"/>
      <c r="J89" s="236">
        <f>ROUND(I89*H89,2)</f>
        <v>0</v>
      </c>
      <c r="K89" s="232" t="s">
        <v>19</v>
      </c>
      <c r="L89" s="237"/>
      <c r="M89" s="238" t="s">
        <v>19</v>
      </c>
      <c r="N89" s="239" t="s">
        <v>43</v>
      </c>
      <c r="O89" s="81"/>
      <c r="P89" s="226">
        <f>O89*H89</f>
        <v>0</v>
      </c>
      <c r="Q89" s="226">
        <v>0</v>
      </c>
      <c r="R89" s="226">
        <f>Q89*H89</f>
        <v>0</v>
      </c>
      <c r="S89" s="226">
        <v>0</v>
      </c>
      <c r="T89" s="227">
        <f>S89*H89</f>
        <v>0</v>
      </c>
      <c r="U89" s="35"/>
      <c r="V89" s="35"/>
      <c r="W89" s="35"/>
      <c r="X89" s="35"/>
      <c r="Y89" s="35"/>
      <c r="Z89" s="35"/>
      <c r="AA89" s="35"/>
      <c r="AB89" s="35"/>
      <c r="AC89" s="35"/>
      <c r="AD89" s="35"/>
      <c r="AE89" s="35"/>
      <c r="AR89" s="228" t="s">
        <v>81</v>
      </c>
      <c r="AT89" s="228" t="s">
        <v>197</v>
      </c>
      <c r="AU89" s="228" t="s">
        <v>72</v>
      </c>
      <c r="AY89" s="14" t="s">
        <v>162</v>
      </c>
      <c r="BE89" s="229">
        <f>IF(N89="základní",J89,0)</f>
        <v>0</v>
      </c>
      <c r="BF89" s="229">
        <f>IF(N89="snížená",J89,0)</f>
        <v>0</v>
      </c>
      <c r="BG89" s="229">
        <f>IF(N89="zákl. přenesená",J89,0)</f>
        <v>0</v>
      </c>
      <c r="BH89" s="229">
        <f>IF(N89="sníž. přenesená",J89,0)</f>
        <v>0</v>
      </c>
      <c r="BI89" s="229">
        <f>IF(N89="nulová",J89,0)</f>
        <v>0</v>
      </c>
      <c r="BJ89" s="14" t="s">
        <v>79</v>
      </c>
      <c r="BK89" s="229">
        <f>ROUND(I89*H89,2)</f>
        <v>0</v>
      </c>
      <c r="BL89" s="14" t="s">
        <v>79</v>
      </c>
      <c r="BM89" s="228" t="s">
        <v>2333</v>
      </c>
    </row>
    <row r="90" s="2" customFormat="1" ht="16.5" customHeight="1">
      <c r="A90" s="35"/>
      <c r="B90" s="36"/>
      <c r="C90" s="230" t="s">
        <v>356</v>
      </c>
      <c r="D90" s="230" t="s">
        <v>197</v>
      </c>
      <c r="E90" s="231" t="s">
        <v>2334</v>
      </c>
      <c r="F90" s="232" t="s">
        <v>2335</v>
      </c>
      <c r="G90" s="233" t="s">
        <v>193</v>
      </c>
      <c r="H90" s="234">
        <v>3</v>
      </c>
      <c r="I90" s="235"/>
      <c r="J90" s="236">
        <f>ROUND(I90*H90,2)</f>
        <v>0</v>
      </c>
      <c r="K90" s="232" t="s">
        <v>19</v>
      </c>
      <c r="L90" s="237"/>
      <c r="M90" s="238" t="s">
        <v>19</v>
      </c>
      <c r="N90" s="239" t="s">
        <v>43</v>
      </c>
      <c r="O90" s="81"/>
      <c r="P90" s="226">
        <f>O90*H90</f>
        <v>0</v>
      </c>
      <c r="Q90" s="226">
        <v>0</v>
      </c>
      <c r="R90" s="226">
        <f>Q90*H90</f>
        <v>0</v>
      </c>
      <c r="S90" s="226">
        <v>0</v>
      </c>
      <c r="T90" s="227">
        <f>S90*H90</f>
        <v>0</v>
      </c>
      <c r="U90" s="35"/>
      <c r="V90" s="35"/>
      <c r="W90" s="35"/>
      <c r="X90" s="35"/>
      <c r="Y90" s="35"/>
      <c r="Z90" s="35"/>
      <c r="AA90" s="35"/>
      <c r="AB90" s="35"/>
      <c r="AC90" s="35"/>
      <c r="AD90" s="35"/>
      <c r="AE90" s="35"/>
      <c r="AR90" s="228" t="s">
        <v>81</v>
      </c>
      <c r="AT90" s="228" t="s">
        <v>197</v>
      </c>
      <c r="AU90" s="228" t="s">
        <v>72</v>
      </c>
      <c r="AY90" s="14" t="s">
        <v>162</v>
      </c>
      <c r="BE90" s="229">
        <f>IF(N90="základní",J90,0)</f>
        <v>0</v>
      </c>
      <c r="BF90" s="229">
        <f>IF(N90="snížená",J90,0)</f>
        <v>0</v>
      </c>
      <c r="BG90" s="229">
        <f>IF(N90="zákl. přenesená",J90,0)</f>
        <v>0</v>
      </c>
      <c r="BH90" s="229">
        <f>IF(N90="sníž. přenesená",J90,0)</f>
        <v>0</v>
      </c>
      <c r="BI90" s="229">
        <f>IF(N90="nulová",J90,0)</f>
        <v>0</v>
      </c>
      <c r="BJ90" s="14" t="s">
        <v>79</v>
      </c>
      <c r="BK90" s="229">
        <f>ROUND(I90*H90,2)</f>
        <v>0</v>
      </c>
      <c r="BL90" s="14" t="s">
        <v>79</v>
      </c>
      <c r="BM90" s="228" t="s">
        <v>2336</v>
      </c>
    </row>
    <row r="91" s="2" customFormat="1" ht="16.5" customHeight="1">
      <c r="A91" s="35"/>
      <c r="B91" s="36"/>
      <c r="C91" s="230" t="s">
        <v>360</v>
      </c>
      <c r="D91" s="230" t="s">
        <v>197</v>
      </c>
      <c r="E91" s="231" t="s">
        <v>2337</v>
      </c>
      <c r="F91" s="232" t="s">
        <v>2338</v>
      </c>
      <c r="G91" s="233" t="s">
        <v>193</v>
      </c>
      <c r="H91" s="234">
        <v>2</v>
      </c>
      <c r="I91" s="235"/>
      <c r="J91" s="236">
        <f>ROUND(I91*H91,2)</f>
        <v>0</v>
      </c>
      <c r="K91" s="232" t="s">
        <v>19</v>
      </c>
      <c r="L91" s="237"/>
      <c r="M91" s="238" t="s">
        <v>19</v>
      </c>
      <c r="N91" s="239" t="s">
        <v>43</v>
      </c>
      <c r="O91" s="81"/>
      <c r="P91" s="226">
        <f>O91*H91</f>
        <v>0</v>
      </c>
      <c r="Q91" s="226">
        <v>0</v>
      </c>
      <c r="R91" s="226">
        <f>Q91*H91</f>
        <v>0</v>
      </c>
      <c r="S91" s="226">
        <v>0</v>
      </c>
      <c r="T91" s="227">
        <f>S91*H91</f>
        <v>0</v>
      </c>
      <c r="U91" s="35"/>
      <c r="V91" s="35"/>
      <c r="W91" s="35"/>
      <c r="X91" s="35"/>
      <c r="Y91" s="35"/>
      <c r="Z91" s="35"/>
      <c r="AA91" s="35"/>
      <c r="AB91" s="35"/>
      <c r="AC91" s="35"/>
      <c r="AD91" s="35"/>
      <c r="AE91" s="35"/>
      <c r="AR91" s="228" t="s">
        <v>81</v>
      </c>
      <c r="AT91" s="228" t="s">
        <v>197</v>
      </c>
      <c r="AU91" s="228" t="s">
        <v>72</v>
      </c>
      <c r="AY91" s="14" t="s">
        <v>162</v>
      </c>
      <c r="BE91" s="229">
        <f>IF(N91="základní",J91,0)</f>
        <v>0</v>
      </c>
      <c r="BF91" s="229">
        <f>IF(N91="snížená",J91,0)</f>
        <v>0</v>
      </c>
      <c r="BG91" s="229">
        <f>IF(N91="zákl. přenesená",J91,0)</f>
        <v>0</v>
      </c>
      <c r="BH91" s="229">
        <f>IF(N91="sníž. přenesená",J91,0)</f>
        <v>0</v>
      </c>
      <c r="BI91" s="229">
        <f>IF(N91="nulová",J91,0)</f>
        <v>0</v>
      </c>
      <c r="BJ91" s="14" t="s">
        <v>79</v>
      </c>
      <c r="BK91" s="229">
        <f>ROUND(I91*H91,2)</f>
        <v>0</v>
      </c>
      <c r="BL91" s="14" t="s">
        <v>79</v>
      </c>
      <c r="BM91" s="228" t="s">
        <v>2339</v>
      </c>
    </row>
    <row r="92" s="2" customFormat="1" ht="16.5" customHeight="1">
      <c r="A92" s="35"/>
      <c r="B92" s="36"/>
      <c r="C92" s="230" t="s">
        <v>364</v>
      </c>
      <c r="D92" s="230" t="s">
        <v>197</v>
      </c>
      <c r="E92" s="231" t="s">
        <v>2340</v>
      </c>
      <c r="F92" s="232" t="s">
        <v>2341</v>
      </c>
      <c r="G92" s="233" t="s">
        <v>193</v>
      </c>
      <c r="H92" s="234">
        <v>3</v>
      </c>
      <c r="I92" s="235"/>
      <c r="J92" s="236">
        <f>ROUND(I92*H92,2)</f>
        <v>0</v>
      </c>
      <c r="K92" s="232" t="s">
        <v>19</v>
      </c>
      <c r="L92" s="237"/>
      <c r="M92" s="238" t="s">
        <v>19</v>
      </c>
      <c r="N92" s="239" t="s">
        <v>43</v>
      </c>
      <c r="O92" s="81"/>
      <c r="P92" s="226">
        <f>O92*H92</f>
        <v>0</v>
      </c>
      <c r="Q92" s="226">
        <v>0</v>
      </c>
      <c r="R92" s="226">
        <f>Q92*H92</f>
        <v>0</v>
      </c>
      <c r="S92" s="226">
        <v>0</v>
      </c>
      <c r="T92" s="227">
        <f>S92*H92</f>
        <v>0</v>
      </c>
      <c r="U92" s="35"/>
      <c r="V92" s="35"/>
      <c r="W92" s="35"/>
      <c r="X92" s="35"/>
      <c r="Y92" s="35"/>
      <c r="Z92" s="35"/>
      <c r="AA92" s="35"/>
      <c r="AB92" s="35"/>
      <c r="AC92" s="35"/>
      <c r="AD92" s="35"/>
      <c r="AE92" s="35"/>
      <c r="AR92" s="228" t="s">
        <v>81</v>
      </c>
      <c r="AT92" s="228" t="s">
        <v>197</v>
      </c>
      <c r="AU92" s="228" t="s">
        <v>72</v>
      </c>
      <c r="AY92" s="14" t="s">
        <v>162</v>
      </c>
      <c r="BE92" s="229">
        <f>IF(N92="základní",J92,0)</f>
        <v>0</v>
      </c>
      <c r="BF92" s="229">
        <f>IF(N92="snížená",J92,0)</f>
        <v>0</v>
      </c>
      <c r="BG92" s="229">
        <f>IF(N92="zákl. přenesená",J92,0)</f>
        <v>0</v>
      </c>
      <c r="BH92" s="229">
        <f>IF(N92="sníž. přenesená",J92,0)</f>
        <v>0</v>
      </c>
      <c r="BI92" s="229">
        <f>IF(N92="nulová",J92,0)</f>
        <v>0</v>
      </c>
      <c r="BJ92" s="14" t="s">
        <v>79</v>
      </c>
      <c r="BK92" s="229">
        <f>ROUND(I92*H92,2)</f>
        <v>0</v>
      </c>
      <c r="BL92" s="14" t="s">
        <v>79</v>
      </c>
      <c r="BM92" s="228" t="s">
        <v>2342</v>
      </c>
    </row>
    <row r="93" s="2" customFormat="1" ht="16.5" customHeight="1">
      <c r="A93" s="35"/>
      <c r="B93" s="36"/>
      <c r="C93" s="230" t="s">
        <v>368</v>
      </c>
      <c r="D93" s="230" t="s">
        <v>197</v>
      </c>
      <c r="E93" s="231" t="s">
        <v>2343</v>
      </c>
      <c r="F93" s="232" t="s">
        <v>2344</v>
      </c>
      <c r="G93" s="233" t="s">
        <v>193</v>
      </c>
      <c r="H93" s="234">
        <v>2</v>
      </c>
      <c r="I93" s="235"/>
      <c r="J93" s="236">
        <f>ROUND(I93*H93,2)</f>
        <v>0</v>
      </c>
      <c r="K93" s="232" t="s">
        <v>19</v>
      </c>
      <c r="L93" s="237"/>
      <c r="M93" s="238" t="s">
        <v>19</v>
      </c>
      <c r="N93" s="239" t="s">
        <v>43</v>
      </c>
      <c r="O93" s="81"/>
      <c r="P93" s="226">
        <f>O93*H93</f>
        <v>0</v>
      </c>
      <c r="Q93" s="226">
        <v>0</v>
      </c>
      <c r="R93" s="226">
        <f>Q93*H93</f>
        <v>0</v>
      </c>
      <c r="S93" s="226">
        <v>0</v>
      </c>
      <c r="T93" s="227">
        <f>S93*H93</f>
        <v>0</v>
      </c>
      <c r="U93" s="35"/>
      <c r="V93" s="35"/>
      <c r="W93" s="35"/>
      <c r="X93" s="35"/>
      <c r="Y93" s="35"/>
      <c r="Z93" s="35"/>
      <c r="AA93" s="35"/>
      <c r="AB93" s="35"/>
      <c r="AC93" s="35"/>
      <c r="AD93" s="35"/>
      <c r="AE93" s="35"/>
      <c r="AR93" s="228" t="s">
        <v>81</v>
      </c>
      <c r="AT93" s="228" t="s">
        <v>197</v>
      </c>
      <c r="AU93" s="228" t="s">
        <v>72</v>
      </c>
      <c r="AY93" s="14" t="s">
        <v>162</v>
      </c>
      <c r="BE93" s="229">
        <f>IF(N93="základní",J93,0)</f>
        <v>0</v>
      </c>
      <c r="BF93" s="229">
        <f>IF(N93="snížená",J93,0)</f>
        <v>0</v>
      </c>
      <c r="BG93" s="229">
        <f>IF(N93="zákl. přenesená",J93,0)</f>
        <v>0</v>
      </c>
      <c r="BH93" s="229">
        <f>IF(N93="sníž. přenesená",J93,0)</f>
        <v>0</v>
      </c>
      <c r="BI93" s="229">
        <f>IF(N93="nulová",J93,0)</f>
        <v>0</v>
      </c>
      <c r="BJ93" s="14" t="s">
        <v>79</v>
      </c>
      <c r="BK93" s="229">
        <f>ROUND(I93*H93,2)</f>
        <v>0</v>
      </c>
      <c r="BL93" s="14" t="s">
        <v>79</v>
      </c>
      <c r="BM93" s="228" t="s">
        <v>2345</v>
      </c>
    </row>
    <row r="94" s="2" customFormat="1" ht="16.5" customHeight="1">
      <c r="A94" s="35"/>
      <c r="B94" s="36"/>
      <c r="C94" s="230" t="s">
        <v>372</v>
      </c>
      <c r="D94" s="230" t="s">
        <v>197</v>
      </c>
      <c r="E94" s="231" t="s">
        <v>2346</v>
      </c>
      <c r="F94" s="232" t="s">
        <v>2347</v>
      </c>
      <c r="G94" s="233" t="s">
        <v>193</v>
      </c>
      <c r="H94" s="234">
        <v>3</v>
      </c>
      <c r="I94" s="235"/>
      <c r="J94" s="236">
        <f>ROUND(I94*H94,2)</f>
        <v>0</v>
      </c>
      <c r="K94" s="232" t="s">
        <v>19</v>
      </c>
      <c r="L94" s="237"/>
      <c r="M94" s="238" t="s">
        <v>19</v>
      </c>
      <c r="N94" s="239" t="s">
        <v>43</v>
      </c>
      <c r="O94" s="81"/>
      <c r="P94" s="226">
        <f>O94*H94</f>
        <v>0</v>
      </c>
      <c r="Q94" s="226">
        <v>0</v>
      </c>
      <c r="R94" s="226">
        <f>Q94*H94</f>
        <v>0</v>
      </c>
      <c r="S94" s="226">
        <v>0</v>
      </c>
      <c r="T94" s="227">
        <f>S94*H94</f>
        <v>0</v>
      </c>
      <c r="U94" s="35"/>
      <c r="V94" s="35"/>
      <c r="W94" s="35"/>
      <c r="X94" s="35"/>
      <c r="Y94" s="35"/>
      <c r="Z94" s="35"/>
      <c r="AA94" s="35"/>
      <c r="AB94" s="35"/>
      <c r="AC94" s="35"/>
      <c r="AD94" s="35"/>
      <c r="AE94" s="35"/>
      <c r="AR94" s="228" t="s">
        <v>81</v>
      </c>
      <c r="AT94" s="228" t="s">
        <v>197</v>
      </c>
      <c r="AU94" s="228" t="s">
        <v>72</v>
      </c>
      <c r="AY94" s="14" t="s">
        <v>162</v>
      </c>
      <c r="BE94" s="229">
        <f>IF(N94="základní",J94,0)</f>
        <v>0</v>
      </c>
      <c r="BF94" s="229">
        <f>IF(N94="snížená",J94,0)</f>
        <v>0</v>
      </c>
      <c r="BG94" s="229">
        <f>IF(N94="zákl. přenesená",J94,0)</f>
        <v>0</v>
      </c>
      <c r="BH94" s="229">
        <f>IF(N94="sníž. přenesená",J94,0)</f>
        <v>0</v>
      </c>
      <c r="BI94" s="229">
        <f>IF(N94="nulová",J94,0)</f>
        <v>0</v>
      </c>
      <c r="BJ94" s="14" t="s">
        <v>79</v>
      </c>
      <c r="BK94" s="229">
        <f>ROUND(I94*H94,2)</f>
        <v>0</v>
      </c>
      <c r="BL94" s="14" t="s">
        <v>79</v>
      </c>
      <c r="BM94" s="228" t="s">
        <v>2348</v>
      </c>
    </row>
    <row r="95" s="2" customFormat="1" ht="16.5" customHeight="1">
      <c r="A95" s="35"/>
      <c r="B95" s="36"/>
      <c r="C95" s="230" t="s">
        <v>376</v>
      </c>
      <c r="D95" s="230" t="s">
        <v>197</v>
      </c>
      <c r="E95" s="231" t="s">
        <v>2349</v>
      </c>
      <c r="F95" s="232" t="s">
        <v>2350</v>
      </c>
      <c r="G95" s="233" t="s">
        <v>193</v>
      </c>
      <c r="H95" s="234">
        <v>2</v>
      </c>
      <c r="I95" s="235"/>
      <c r="J95" s="236">
        <f>ROUND(I95*H95,2)</f>
        <v>0</v>
      </c>
      <c r="K95" s="232" t="s">
        <v>19</v>
      </c>
      <c r="L95" s="237"/>
      <c r="M95" s="238" t="s">
        <v>19</v>
      </c>
      <c r="N95" s="239" t="s">
        <v>43</v>
      </c>
      <c r="O95" s="81"/>
      <c r="P95" s="226">
        <f>O95*H95</f>
        <v>0</v>
      </c>
      <c r="Q95" s="226">
        <v>0</v>
      </c>
      <c r="R95" s="226">
        <f>Q95*H95</f>
        <v>0</v>
      </c>
      <c r="S95" s="226">
        <v>0</v>
      </c>
      <c r="T95" s="227">
        <f>S95*H95</f>
        <v>0</v>
      </c>
      <c r="U95" s="35"/>
      <c r="V95" s="35"/>
      <c r="W95" s="35"/>
      <c r="X95" s="35"/>
      <c r="Y95" s="35"/>
      <c r="Z95" s="35"/>
      <c r="AA95" s="35"/>
      <c r="AB95" s="35"/>
      <c r="AC95" s="35"/>
      <c r="AD95" s="35"/>
      <c r="AE95" s="35"/>
      <c r="AR95" s="228" t="s">
        <v>81</v>
      </c>
      <c r="AT95" s="228" t="s">
        <v>197</v>
      </c>
      <c r="AU95" s="228" t="s">
        <v>72</v>
      </c>
      <c r="AY95" s="14" t="s">
        <v>162</v>
      </c>
      <c r="BE95" s="229">
        <f>IF(N95="základní",J95,0)</f>
        <v>0</v>
      </c>
      <c r="BF95" s="229">
        <f>IF(N95="snížená",J95,0)</f>
        <v>0</v>
      </c>
      <c r="BG95" s="229">
        <f>IF(N95="zákl. přenesená",J95,0)</f>
        <v>0</v>
      </c>
      <c r="BH95" s="229">
        <f>IF(N95="sníž. přenesená",J95,0)</f>
        <v>0</v>
      </c>
      <c r="BI95" s="229">
        <f>IF(N95="nulová",J95,0)</f>
        <v>0</v>
      </c>
      <c r="BJ95" s="14" t="s">
        <v>79</v>
      </c>
      <c r="BK95" s="229">
        <f>ROUND(I95*H95,2)</f>
        <v>0</v>
      </c>
      <c r="BL95" s="14" t="s">
        <v>79</v>
      </c>
      <c r="BM95" s="228" t="s">
        <v>2351</v>
      </c>
    </row>
    <row r="96" s="2" customFormat="1" ht="16.5" customHeight="1">
      <c r="A96" s="35"/>
      <c r="B96" s="36"/>
      <c r="C96" s="230" t="s">
        <v>388</v>
      </c>
      <c r="D96" s="230" t="s">
        <v>197</v>
      </c>
      <c r="E96" s="231" t="s">
        <v>2352</v>
      </c>
      <c r="F96" s="232" t="s">
        <v>2353</v>
      </c>
      <c r="G96" s="233" t="s">
        <v>193</v>
      </c>
      <c r="H96" s="234">
        <v>6</v>
      </c>
      <c r="I96" s="235"/>
      <c r="J96" s="236">
        <f>ROUND(I96*H96,2)</f>
        <v>0</v>
      </c>
      <c r="K96" s="232" t="s">
        <v>19</v>
      </c>
      <c r="L96" s="237"/>
      <c r="M96" s="238" t="s">
        <v>19</v>
      </c>
      <c r="N96" s="239" t="s">
        <v>43</v>
      </c>
      <c r="O96" s="81"/>
      <c r="P96" s="226">
        <f>O96*H96</f>
        <v>0</v>
      </c>
      <c r="Q96" s="226">
        <v>0</v>
      </c>
      <c r="R96" s="226">
        <f>Q96*H96</f>
        <v>0</v>
      </c>
      <c r="S96" s="226">
        <v>0</v>
      </c>
      <c r="T96" s="227">
        <f>S96*H96</f>
        <v>0</v>
      </c>
      <c r="U96" s="35"/>
      <c r="V96" s="35"/>
      <c r="W96" s="35"/>
      <c r="X96" s="35"/>
      <c r="Y96" s="35"/>
      <c r="Z96" s="35"/>
      <c r="AA96" s="35"/>
      <c r="AB96" s="35"/>
      <c r="AC96" s="35"/>
      <c r="AD96" s="35"/>
      <c r="AE96" s="35"/>
      <c r="AR96" s="228" t="s">
        <v>81</v>
      </c>
      <c r="AT96" s="228" t="s">
        <v>197</v>
      </c>
      <c r="AU96" s="228" t="s">
        <v>72</v>
      </c>
      <c r="AY96" s="14" t="s">
        <v>162</v>
      </c>
      <c r="BE96" s="229">
        <f>IF(N96="základní",J96,0)</f>
        <v>0</v>
      </c>
      <c r="BF96" s="229">
        <f>IF(N96="snížená",J96,0)</f>
        <v>0</v>
      </c>
      <c r="BG96" s="229">
        <f>IF(N96="zákl. přenesená",J96,0)</f>
        <v>0</v>
      </c>
      <c r="BH96" s="229">
        <f>IF(N96="sníž. přenesená",J96,0)</f>
        <v>0</v>
      </c>
      <c r="BI96" s="229">
        <f>IF(N96="nulová",J96,0)</f>
        <v>0</v>
      </c>
      <c r="BJ96" s="14" t="s">
        <v>79</v>
      </c>
      <c r="BK96" s="229">
        <f>ROUND(I96*H96,2)</f>
        <v>0</v>
      </c>
      <c r="BL96" s="14" t="s">
        <v>79</v>
      </c>
      <c r="BM96" s="228" t="s">
        <v>2354</v>
      </c>
    </row>
    <row r="97" s="2" customFormat="1" ht="16.5" customHeight="1">
      <c r="A97" s="35"/>
      <c r="B97" s="36"/>
      <c r="C97" s="230" t="s">
        <v>88</v>
      </c>
      <c r="D97" s="230" t="s">
        <v>197</v>
      </c>
      <c r="E97" s="231" t="s">
        <v>2355</v>
      </c>
      <c r="F97" s="232" t="s">
        <v>2356</v>
      </c>
      <c r="G97" s="233" t="s">
        <v>193</v>
      </c>
      <c r="H97" s="234">
        <v>2</v>
      </c>
      <c r="I97" s="235"/>
      <c r="J97" s="236">
        <f>ROUND(I97*H97,2)</f>
        <v>0</v>
      </c>
      <c r="K97" s="232" t="s">
        <v>19</v>
      </c>
      <c r="L97" s="237"/>
      <c r="M97" s="238" t="s">
        <v>19</v>
      </c>
      <c r="N97" s="239" t="s">
        <v>43</v>
      </c>
      <c r="O97" s="81"/>
      <c r="P97" s="226">
        <f>O97*H97</f>
        <v>0</v>
      </c>
      <c r="Q97" s="226">
        <v>0</v>
      </c>
      <c r="R97" s="226">
        <f>Q97*H97</f>
        <v>0</v>
      </c>
      <c r="S97" s="226">
        <v>0</v>
      </c>
      <c r="T97" s="227">
        <f>S97*H97</f>
        <v>0</v>
      </c>
      <c r="U97" s="35"/>
      <c r="V97" s="35"/>
      <c r="W97" s="35"/>
      <c r="X97" s="35"/>
      <c r="Y97" s="35"/>
      <c r="Z97" s="35"/>
      <c r="AA97" s="35"/>
      <c r="AB97" s="35"/>
      <c r="AC97" s="35"/>
      <c r="AD97" s="35"/>
      <c r="AE97" s="35"/>
      <c r="AR97" s="228" t="s">
        <v>81</v>
      </c>
      <c r="AT97" s="228" t="s">
        <v>197</v>
      </c>
      <c r="AU97" s="228" t="s">
        <v>72</v>
      </c>
      <c r="AY97" s="14" t="s">
        <v>162</v>
      </c>
      <c r="BE97" s="229">
        <f>IF(N97="základní",J97,0)</f>
        <v>0</v>
      </c>
      <c r="BF97" s="229">
        <f>IF(N97="snížená",J97,0)</f>
        <v>0</v>
      </c>
      <c r="BG97" s="229">
        <f>IF(N97="zákl. přenesená",J97,0)</f>
        <v>0</v>
      </c>
      <c r="BH97" s="229">
        <f>IF(N97="sníž. přenesená",J97,0)</f>
        <v>0</v>
      </c>
      <c r="BI97" s="229">
        <f>IF(N97="nulová",J97,0)</f>
        <v>0</v>
      </c>
      <c r="BJ97" s="14" t="s">
        <v>79</v>
      </c>
      <c r="BK97" s="229">
        <f>ROUND(I97*H97,2)</f>
        <v>0</v>
      </c>
      <c r="BL97" s="14" t="s">
        <v>79</v>
      </c>
      <c r="BM97" s="228" t="s">
        <v>2357</v>
      </c>
    </row>
    <row r="98" s="2" customFormat="1" ht="16.5" customHeight="1">
      <c r="A98" s="35"/>
      <c r="B98" s="36"/>
      <c r="C98" s="230" t="s">
        <v>312</v>
      </c>
      <c r="D98" s="230" t="s">
        <v>197</v>
      </c>
      <c r="E98" s="231" t="s">
        <v>2358</v>
      </c>
      <c r="F98" s="232" t="s">
        <v>2359</v>
      </c>
      <c r="G98" s="233" t="s">
        <v>193</v>
      </c>
      <c r="H98" s="234">
        <v>1</v>
      </c>
      <c r="I98" s="235"/>
      <c r="J98" s="236">
        <f>ROUND(I98*H98,2)</f>
        <v>0</v>
      </c>
      <c r="K98" s="232" t="s">
        <v>19</v>
      </c>
      <c r="L98" s="237"/>
      <c r="M98" s="238" t="s">
        <v>19</v>
      </c>
      <c r="N98" s="239" t="s">
        <v>43</v>
      </c>
      <c r="O98" s="81"/>
      <c r="P98" s="226">
        <f>O98*H98</f>
        <v>0</v>
      </c>
      <c r="Q98" s="226">
        <v>0</v>
      </c>
      <c r="R98" s="226">
        <f>Q98*H98</f>
        <v>0</v>
      </c>
      <c r="S98" s="226">
        <v>0</v>
      </c>
      <c r="T98" s="227">
        <f>S98*H98</f>
        <v>0</v>
      </c>
      <c r="U98" s="35"/>
      <c r="V98" s="35"/>
      <c r="W98" s="35"/>
      <c r="X98" s="35"/>
      <c r="Y98" s="35"/>
      <c r="Z98" s="35"/>
      <c r="AA98" s="35"/>
      <c r="AB98" s="35"/>
      <c r="AC98" s="35"/>
      <c r="AD98" s="35"/>
      <c r="AE98" s="35"/>
      <c r="AR98" s="228" t="s">
        <v>81</v>
      </c>
      <c r="AT98" s="228" t="s">
        <v>197</v>
      </c>
      <c r="AU98" s="228" t="s">
        <v>72</v>
      </c>
      <c r="AY98" s="14" t="s">
        <v>162</v>
      </c>
      <c r="BE98" s="229">
        <f>IF(N98="základní",J98,0)</f>
        <v>0</v>
      </c>
      <c r="BF98" s="229">
        <f>IF(N98="snížená",J98,0)</f>
        <v>0</v>
      </c>
      <c r="BG98" s="229">
        <f>IF(N98="zákl. přenesená",J98,0)</f>
        <v>0</v>
      </c>
      <c r="BH98" s="229">
        <f>IF(N98="sníž. přenesená",J98,0)</f>
        <v>0</v>
      </c>
      <c r="BI98" s="229">
        <f>IF(N98="nulová",J98,0)</f>
        <v>0</v>
      </c>
      <c r="BJ98" s="14" t="s">
        <v>79</v>
      </c>
      <c r="BK98" s="229">
        <f>ROUND(I98*H98,2)</f>
        <v>0</v>
      </c>
      <c r="BL98" s="14" t="s">
        <v>79</v>
      </c>
      <c r="BM98" s="228" t="s">
        <v>2360</v>
      </c>
    </row>
    <row r="99" s="2" customFormat="1" ht="16.5" customHeight="1">
      <c r="A99" s="35"/>
      <c r="B99" s="36"/>
      <c r="C99" s="230" t="s">
        <v>178</v>
      </c>
      <c r="D99" s="230" t="s">
        <v>197</v>
      </c>
      <c r="E99" s="231" t="s">
        <v>2361</v>
      </c>
      <c r="F99" s="232" t="s">
        <v>2362</v>
      </c>
      <c r="G99" s="233" t="s">
        <v>193</v>
      </c>
      <c r="H99" s="234">
        <v>3</v>
      </c>
      <c r="I99" s="235"/>
      <c r="J99" s="236">
        <f>ROUND(I99*H99,2)</f>
        <v>0</v>
      </c>
      <c r="K99" s="232" t="s">
        <v>19</v>
      </c>
      <c r="L99" s="237"/>
      <c r="M99" s="238" t="s">
        <v>19</v>
      </c>
      <c r="N99" s="239" t="s">
        <v>43</v>
      </c>
      <c r="O99" s="81"/>
      <c r="P99" s="226">
        <f>O99*H99</f>
        <v>0</v>
      </c>
      <c r="Q99" s="226">
        <v>0</v>
      </c>
      <c r="R99" s="226">
        <f>Q99*H99</f>
        <v>0</v>
      </c>
      <c r="S99" s="226">
        <v>0</v>
      </c>
      <c r="T99" s="227">
        <f>S99*H99</f>
        <v>0</v>
      </c>
      <c r="U99" s="35"/>
      <c r="V99" s="35"/>
      <c r="W99" s="35"/>
      <c r="X99" s="35"/>
      <c r="Y99" s="35"/>
      <c r="Z99" s="35"/>
      <c r="AA99" s="35"/>
      <c r="AB99" s="35"/>
      <c r="AC99" s="35"/>
      <c r="AD99" s="35"/>
      <c r="AE99" s="35"/>
      <c r="AR99" s="228" t="s">
        <v>81</v>
      </c>
      <c r="AT99" s="228" t="s">
        <v>197</v>
      </c>
      <c r="AU99" s="228" t="s">
        <v>72</v>
      </c>
      <c r="AY99" s="14" t="s">
        <v>162</v>
      </c>
      <c r="BE99" s="229">
        <f>IF(N99="základní",J99,0)</f>
        <v>0</v>
      </c>
      <c r="BF99" s="229">
        <f>IF(N99="snížená",J99,0)</f>
        <v>0</v>
      </c>
      <c r="BG99" s="229">
        <f>IF(N99="zákl. přenesená",J99,0)</f>
        <v>0</v>
      </c>
      <c r="BH99" s="229">
        <f>IF(N99="sníž. přenesená",J99,0)</f>
        <v>0</v>
      </c>
      <c r="BI99" s="229">
        <f>IF(N99="nulová",J99,0)</f>
        <v>0</v>
      </c>
      <c r="BJ99" s="14" t="s">
        <v>79</v>
      </c>
      <c r="BK99" s="229">
        <f>ROUND(I99*H99,2)</f>
        <v>0</v>
      </c>
      <c r="BL99" s="14" t="s">
        <v>79</v>
      </c>
      <c r="BM99" s="228" t="s">
        <v>2363</v>
      </c>
    </row>
    <row r="100" s="2" customFormat="1" ht="16.5" customHeight="1">
      <c r="A100" s="35"/>
      <c r="B100" s="36"/>
      <c r="C100" s="230" t="s">
        <v>182</v>
      </c>
      <c r="D100" s="230" t="s">
        <v>197</v>
      </c>
      <c r="E100" s="231" t="s">
        <v>2364</v>
      </c>
      <c r="F100" s="232" t="s">
        <v>2365</v>
      </c>
      <c r="G100" s="233" t="s">
        <v>193</v>
      </c>
      <c r="H100" s="234">
        <v>2</v>
      </c>
      <c r="I100" s="235"/>
      <c r="J100" s="236">
        <f>ROUND(I100*H100,2)</f>
        <v>0</v>
      </c>
      <c r="K100" s="232" t="s">
        <v>19</v>
      </c>
      <c r="L100" s="237"/>
      <c r="M100" s="238" t="s">
        <v>19</v>
      </c>
      <c r="N100" s="239" t="s">
        <v>43</v>
      </c>
      <c r="O100" s="81"/>
      <c r="P100" s="226">
        <f>O100*H100</f>
        <v>0</v>
      </c>
      <c r="Q100" s="226">
        <v>0</v>
      </c>
      <c r="R100" s="226">
        <f>Q100*H100</f>
        <v>0</v>
      </c>
      <c r="S100" s="226">
        <v>0</v>
      </c>
      <c r="T100" s="227">
        <f>S100*H100</f>
        <v>0</v>
      </c>
      <c r="U100" s="35"/>
      <c r="V100" s="35"/>
      <c r="W100" s="35"/>
      <c r="X100" s="35"/>
      <c r="Y100" s="35"/>
      <c r="Z100" s="35"/>
      <c r="AA100" s="35"/>
      <c r="AB100" s="35"/>
      <c r="AC100" s="35"/>
      <c r="AD100" s="35"/>
      <c r="AE100" s="35"/>
      <c r="AR100" s="228" t="s">
        <v>81</v>
      </c>
      <c r="AT100" s="228" t="s">
        <v>197</v>
      </c>
      <c r="AU100" s="228" t="s">
        <v>72</v>
      </c>
      <c r="AY100" s="14" t="s">
        <v>162</v>
      </c>
      <c r="BE100" s="229">
        <f>IF(N100="základní",J100,0)</f>
        <v>0</v>
      </c>
      <c r="BF100" s="229">
        <f>IF(N100="snížená",J100,0)</f>
        <v>0</v>
      </c>
      <c r="BG100" s="229">
        <f>IF(N100="zákl. přenesená",J100,0)</f>
        <v>0</v>
      </c>
      <c r="BH100" s="229">
        <f>IF(N100="sníž. přenesená",J100,0)</f>
        <v>0</v>
      </c>
      <c r="BI100" s="229">
        <f>IF(N100="nulová",J100,0)</f>
        <v>0</v>
      </c>
      <c r="BJ100" s="14" t="s">
        <v>79</v>
      </c>
      <c r="BK100" s="229">
        <f>ROUND(I100*H100,2)</f>
        <v>0</v>
      </c>
      <c r="BL100" s="14" t="s">
        <v>79</v>
      </c>
      <c r="BM100" s="228" t="s">
        <v>2366</v>
      </c>
    </row>
    <row r="101" s="2" customFormat="1" ht="16.5" customHeight="1">
      <c r="A101" s="35"/>
      <c r="B101" s="36"/>
      <c r="C101" s="230" t="s">
        <v>186</v>
      </c>
      <c r="D101" s="230" t="s">
        <v>197</v>
      </c>
      <c r="E101" s="231" t="s">
        <v>2367</v>
      </c>
      <c r="F101" s="232" t="s">
        <v>2368</v>
      </c>
      <c r="G101" s="233" t="s">
        <v>193</v>
      </c>
      <c r="H101" s="234">
        <v>5</v>
      </c>
      <c r="I101" s="235"/>
      <c r="J101" s="236">
        <f>ROUND(I101*H101,2)</f>
        <v>0</v>
      </c>
      <c r="K101" s="232" t="s">
        <v>19</v>
      </c>
      <c r="L101" s="237"/>
      <c r="M101" s="238" t="s">
        <v>19</v>
      </c>
      <c r="N101" s="239" t="s">
        <v>43</v>
      </c>
      <c r="O101" s="81"/>
      <c r="P101" s="226">
        <f>O101*H101</f>
        <v>0</v>
      </c>
      <c r="Q101" s="226">
        <v>0</v>
      </c>
      <c r="R101" s="226">
        <f>Q101*H101</f>
        <v>0</v>
      </c>
      <c r="S101" s="226">
        <v>0</v>
      </c>
      <c r="T101" s="227">
        <f>S101*H101</f>
        <v>0</v>
      </c>
      <c r="U101" s="35"/>
      <c r="V101" s="35"/>
      <c r="W101" s="35"/>
      <c r="X101" s="35"/>
      <c r="Y101" s="35"/>
      <c r="Z101" s="35"/>
      <c r="AA101" s="35"/>
      <c r="AB101" s="35"/>
      <c r="AC101" s="35"/>
      <c r="AD101" s="35"/>
      <c r="AE101" s="35"/>
      <c r="AR101" s="228" t="s">
        <v>81</v>
      </c>
      <c r="AT101" s="228" t="s">
        <v>197</v>
      </c>
      <c r="AU101" s="228" t="s">
        <v>72</v>
      </c>
      <c r="AY101" s="14" t="s">
        <v>162</v>
      </c>
      <c r="BE101" s="229">
        <f>IF(N101="základní",J101,0)</f>
        <v>0</v>
      </c>
      <c r="BF101" s="229">
        <f>IF(N101="snížená",J101,0)</f>
        <v>0</v>
      </c>
      <c r="BG101" s="229">
        <f>IF(N101="zákl. přenesená",J101,0)</f>
        <v>0</v>
      </c>
      <c r="BH101" s="229">
        <f>IF(N101="sníž. přenesená",J101,0)</f>
        <v>0</v>
      </c>
      <c r="BI101" s="229">
        <f>IF(N101="nulová",J101,0)</f>
        <v>0</v>
      </c>
      <c r="BJ101" s="14" t="s">
        <v>79</v>
      </c>
      <c r="BK101" s="229">
        <f>ROUND(I101*H101,2)</f>
        <v>0</v>
      </c>
      <c r="BL101" s="14" t="s">
        <v>79</v>
      </c>
      <c r="BM101" s="228" t="s">
        <v>2369</v>
      </c>
    </row>
    <row r="102" s="2" customFormat="1" ht="16.5" customHeight="1">
      <c r="A102" s="35"/>
      <c r="B102" s="36"/>
      <c r="C102" s="230" t="s">
        <v>404</v>
      </c>
      <c r="D102" s="230" t="s">
        <v>197</v>
      </c>
      <c r="E102" s="231" t="s">
        <v>2370</v>
      </c>
      <c r="F102" s="232" t="s">
        <v>2371</v>
      </c>
      <c r="G102" s="233" t="s">
        <v>193</v>
      </c>
      <c r="H102" s="234">
        <v>10</v>
      </c>
      <c r="I102" s="235"/>
      <c r="J102" s="236">
        <f>ROUND(I102*H102,2)</f>
        <v>0</v>
      </c>
      <c r="K102" s="232" t="s">
        <v>19</v>
      </c>
      <c r="L102" s="237"/>
      <c r="M102" s="238" t="s">
        <v>19</v>
      </c>
      <c r="N102" s="239" t="s">
        <v>43</v>
      </c>
      <c r="O102" s="81"/>
      <c r="P102" s="226">
        <f>O102*H102</f>
        <v>0</v>
      </c>
      <c r="Q102" s="226">
        <v>0</v>
      </c>
      <c r="R102" s="226">
        <f>Q102*H102</f>
        <v>0</v>
      </c>
      <c r="S102" s="226">
        <v>0</v>
      </c>
      <c r="T102" s="227">
        <f>S102*H102</f>
        <v>0</v>
      </c>
      <c r="U102" s="35"/>
      <c r="V102" s="35"/>
      <c r="W102" s="35"/>
      <c r="X102" s="35"/>
      <c r="Y102" s="35"/>
      <c r="Z102" s="35"/>
      <c r="AA102" s="35"/>
      <c r="AB102" s="35"/>
      <c r="AC102" s="35"/>
      <c r="AD102" s="35"/>
      <c r="AE102" s="35"/>
      <c r="AR102" s="228" t="s">
        <v>81</v>
      </c>
      <c r="AT102" s="228" t="s">
        <v>197</v>
      </c>
      <c r="AU102" s="228" t="s">
        <v>72</v>
      </c>
      <c r="AY102" s="14" t="s">
        <v>162</v>
      </c>
      <c r="BE102" s="229">
        <f>IF(N102="základní",J102,0)</f>
        <v>0</v>
      </c>
      <c r="BF102" s="229">
        <f>IF(N102="snížená",J102,0)</f>
        <v>0</v>
      </c>
      <c r="BG102" s="229">
        <f>IF(N102="zákl. přenesená",J102,0)</f>
        <v>0</v>
      </c>
      <c r="BH102" s="229">
        <f>IF(N102="sníž. přenesená",J102,0)</f>
        <v>0</v>
      </c>
      <c r="BI102" s="229">
        <f>IF(N102="nulová",J102,0)</f>
        <v>0</v>
      </c>
      <c r="BJ102" s="14" t="s">
        <v>79</v>
      </c>
      <c r="BK102" s="229">
        <f>ROUND(I102*H102,2)</f>
        <v>0</v>
      </c>
      <c r="BL102" s="14" t="s">
        <v>79</v>
      </c>
      <c r="BM102" s="228" t="s">
        <v>2372</v>
      </c>
    </row>
    <row r="103" s="2" customFormat="1" ht="16.5" customHeight="1">
      <c r="A103" s="35"/>
      <c r="B103" s="36"/>
      <c r="C103" s="230" t="s">
        <v>408</v>
      </c>
      <c r="D103" s="230" t="s">
        <v>197</v>
      </c>
      <c r="E103" s="231" t="s">
        <v>2373</v>
      </c>
      <c r="F103" s="232" t="s">
        <v>2374</v>
      </c>
      <c r="G103" s="233" t="s">
        <v>193</v>
      </c>
      <c r="H103" s="234">
        <v>10</v>
      </c>
      <c r="I103" s="235"/>
      <c r="J103" s="236">
        <f>ROUND(I103*H103,2)</f>
        <v>0</v>
      </c>
      <c r="K103" s="232" t="s">
        <v>19</v>
      </c>
      <c r="L103" s="237"/>
      <c r="M103" s="238" t="s">
        <v>19</v>
      </c>
      <c r="N103" s="239" t="s">
        <v>43</v>
      </c>
      <c r="O103" s="81"/>
      <c r="P103" s="226">
        <f>O103*H103</f>
        <v>0</v>
      </c>
      <c r="Q103" s="226">
        <v>0</v>
      </c>
      <c r="R103" s="226">
        <f>Q103*H103</f>
        <v>0</v>
      </c>
      <c r="S103" s="226">
        <v>0</v>
      </c>
      <c r="T103" s="227">
        <f>S103*H103</f>
        <v>0</v>
      </c>
      <c r="U103" s="35"/>
      <c r="V103" s="35"/>
      <c r="W103" s="35"/>
      <c r="X103" s="35"/>
      <c r="Y103" s="35"/>
      <c r="Z103" s="35"/>
      <c r="AA103" s="35"/>
      <c r="AB103" s="35"/>
      <c r="AC103" s="35"/>
      <c r="AD103" s="35"/>
      <c r="AE103" s="35"/>
      <c r="AR103" s="228" t="s">
        <v>81</v>
      </c>
      <c r="AT103" s="228" t="s">
        <v>197</v>
      </c>
      <c r="AU103" s="228" t="s">
        <v>72</v>
      </c>
      <c r="AY103" s="14" t="s">
        <v>162</v>
      </c>
      <c r="BE103" s="229">
        <f>IF(N103="základní",J103,0)</f>
        <v>0</v>
      </c>
      <c r="BF103" s="229">
        <f>IF(N103="snížená",J103,0)</f>
        <v>0</v>
      </c>
      <c r="BG103" s="229">
        <f>IF(N103="zákl. přenesená",J103,0)</f>
        <v>0</v>
      </c>
      <c r="BH103" s="229">
        <f>IF(N103="sníž. přenesená",J103,0)</f>
        <v>0</v>
      </c>
      <c r="BI103" s="229">
        <f>IF(N103="nulová",J103,0)</f>
        <v>0</v>
      </c>
      <c r="BJ103" s="14" t="s">
        <v>79</v>
      </c>
      <c r="BK103" s="229">
        <f>ROUND(I103*H103,2)</f>
        <v>0</v>
      </c>
      <c r="BL103" s="14" t="s">
        <v>79</v>
      </c>
      <c r="BM103" s="228" t="s">
        <v>2375</v>
      </c>
    </row>
    <row r="104" s="2" customFormat="1" ht="16.5" customHeight="1">
      <c r="A104" s="35"/>
      <c r="B104" s="36"/>
      <c r="C104" s="230" t="s">
        <v>202</v>
      </c>
      <c r="D104" s="230" t="s">
        <v>197</v>
      </c>
      <c r="E104" s="231" t="s">
        <v>2376</v>
      </c>
      <c r="F104" s="232" t="s">
        <v>2377</v>
      </c>
      <c r="G104" s="233" t="s">
        <v>193</v>
      </c>
      <c r="H104" s="234">
        <v>4</v>
      </c>
      <c r="I104" s="235"/>
      <c r="J104" s="236">
        <f>ROUND(I104*H104,2)</f>
        <v>0</v>
      </c>
      <c r="K104" s="232" t="s">
        <v>19</v>
      </c>
      <c r="L104" s="237"/>
      <c r="M104" s="238" t="s">
        <v>19</v>
      </c>
      <c r="N104" s="239" t="s">
        <v>43</v>
      </c>
      <c r="O104" s="81"/>
      <c r="P104" s="226">
        <f>O104*H104</f>
        <v>0</v>
      </c>
      <c r="Q104" s="226">
        <v>0</v>
      </c>
      <c r="R104" s="226">
        <f>Q104*H104</f>
        <v>0</v>
      </c>
      <c r="S104" s="226">
        <v>0</v>
      </c>
      <c r="T104" s="227">
        <f>S104*H104</f>
        <v>0</v>
      </c>
      <c r="U104" s="35"/>
      <c r="V104" s="35"/>
      <c r="W104" s="35"/>
      <c r="X104" s="35"/>
      <c r="Y104" s="35"/>
      <c r="Z104" s="35"/>
      <c r="AA104" s="35"/>
      <c r="AB104" s="35"/>
      <c r="AC104" s="35"/>
      <c r="AD104" s="35"/>
      <c r="AE104" s="35"/>
      <c r="AR104" s="228" t="s">
        <v>81</v>
      </c>
      <c r="AT104" s="228" t="s">
        <v>197</v>
      </c>
      <c r="AU104" s="228" t="s">
        <v>72</v>
      </c>
      <c r="AY104" s="14" t="s">
        <v>162</v>
      </c>
      <c r="BE104" s="229">
        <f>IF(N104="základní",J104,0)</f>
        <v>0</v>
      </c>
      <c r="BF104" s="229">
        <f>IF(N104="snížená",J104,0)</f>
        <v>0</v>
      </c>
      <c r="BG104" s="229">
        <f>IF(N104="zákl. přenesená",J104,0)</f>
        <v>0</v>
      </c>
      <c r="BH104" s="229">
        <f>IF(N104="sníž. přenesená",J104,0)</f>
        <v>0</v>
      </c>
      <c r="BI104" s="229">
        <f>IF(N104="nulová",J104,0)</f>
        <v>0</v>
      </c>
      <c r="BJ104" s="14" t="s">
        <v>79</v>
      </c>
      <c r="BK104" s="229">
        <f>ROUND(I104*H104,2)</f>
        <v>0</v>
      </c>
      <c r="BL104" s="14" t="s">
        <v>79</v>
      </c>
      <c r="BM104" s="228" t="s">
        <v>2378</v>
      </c>
    </row>
    <row r="105" s="2" customFormat="1">
      <c r="A105" s="35"/>
      <c r="B105" s="36"/>
      <c r="C105" s="37"/>
      <c r="D105" s="253" t="s">
        <v>1501</v>
      </c>
      <c r="E105" s="37"/>
      <c r="F105" s="254" t="s">
        <v>2379</v>
      </c>
      <c r="G105" s="37"/>
      <c r="H105" s="37"/>
      <c r="I105" s="145"/>
      <c r="J105" s="37"/>
      <c r="K105" s="37"/>
      <c r="L105" s="41"/>
      <c r="M105" s="255"/>
      <c r="N105" s="256"/>
      <c r="O105" s="81"/>
      <c r="P105" s="81"/>
      <c r="Q105" s="81"/>
      <c r="R105" s="81"/>
      <c r="S105" s="81"/>
      <c r="T105" s="82"/>
      <c r="U105" s="35"/>
      <c r="V105" s="35"/>
      <c r="W105" s="35"/>
      <c r="X105" s="35"/>
      <c r="Y105" s="35"/>
      <c r="Z105" s="35"/>
      <c r="AA105" s="35"/>
      <c r="AB105" s="35"/>
      <c r="AC105" s="35"/>
      <c r="AD105" s="35"/>
      <c r="AE105" s="35"/>
      <c r="AT105" s="14" t="s">
        <v>1501</v>
      </c>
      <c r="AU105" s="14" t="s">
        <v>72</v>
      </c>
    </row>
    <row r="106" s="2" customFormat="1" ht="16.5" customHeight="1">
      <c r="A106" s="35"/>
      <c r="B106" s="36"/>
      <c r="C106" s="230" t="s">
        <v>210</v>
      </c>
      <c r="D106" s="230" t="s">
        <v>197</v>
      </c>
      <c r="E106" s="231" t="s">
        <v>2380</v>
      </c>
      <c r="F106" s="232" t="s">
        <v>2381</v>
      </c>
      <c r="G106" s="233" t="s">
        <v>193</v>
      </c>
      <c r="H106" s="234">
        <v>1</v>
      </c>
      <c r="I106" s="235"/>
      <c r="J106" s="236">
        <f>ROUND(I106*H106,2)</f>
        <v>0</v>
      </c>
      <c r="K106" s="232" t="s">
        <v>19</v>
      </c>
      <c r="L106" s="237"/>
      <c r="M106" s="238" t="s">
        <v>19</v>
      </c>
      <c r="N106" s="239" t="s">
        <v>43</v>
      </c>
      <c r="O106" s="81"/>
      <c r="P106" s="226">
        <f>O106*H106</f>
        <v>0</v>
      </c>
      <c r="Q106" s="226">
        <v>0</v>
      </c>
      <c r="R106" s="226">
        <f>Q106*H106</f>
        <v>0</v>
      </c>
      <c r="S106" s="226">
        <v>0</v>
      </c>
      <c r="T106" s="227">
        <f>S106*H106</f>
        <v>0</v>
      </c>
      <c r="U106" s="35"/>
      <c r="V106" s="35"/>
      <c r="W106" s="35"/>
      <c r="X106" s="35"/>
      <c r="Y106" s="35"/>
      <c r="Z106" s="35"/>
      <c r="AA106" s="35"/>
      <c r="AB106" s="35"/>
      <c r="AC106" s="35"/>
      <c r="AD106" s="35"/>
      <c r="AE106" s="35"/>
      <c r="AR106" s="228" t="s">
        <v>81</v>
      </c>
      <c r="AT106" s="228" t="s">
        <v>197</v>
      </c>
      <c r="AU106" s="228" t="s">
        <v>72</v>
      </c>
      <c r="AY106" s="14" t="s">
        <v>162</v>
      </c>
      <c r="BE106" s="229">
        <f>IF(N106="základní",J106,0)</f>
        <v>0</v>
      </c>
      <c r="BF106" s="229">
        <f>IF(N106="snížená",J106,0)</f>
        <v>0</v>
      </c>
      <c r="BG106" s="229">
        <f>IF(N106="zákl. přenesená",J106,0)</f>
        <v>0</v>
      </c>
      <c r="BH106" s="229">
        <f>IF(N106="sníž. přenesená",J106,0)</f>
        <v>0</v>
      </c>
      <c r="BI106" s="229">
        <f>IF(N106="nulová",J106,0)</f>
        <v>0</v>
      </c>
      <c r="BJ106" s="14" t="s">
        <v>79</v>
      </c>
      <c r="BK106" s="229">
        <f>ROUND(I106*H106,2)</f>
        <v>0</v>
      </c>
      <c r="BL106" s="14" t="s">
        <v>79</v>
      </c>
      <c r="BM106" s="228" t="s">
        <v>2382</v>
      </c>
    </row>
    <row r="107" s="2" customFormat="1">
      <c r="A107" s="35"/>
      <c r="B107" s="36"/>
      <c r="C107" s="37"/>
      <c r="D107" s="253" t="s">
        <v>1501</v>
      </c>
      <c r="E107" s="37"/>
      <c r="F107" s="254" t="s">
        <v>2379</v>
      </c>
      <c r="G107" s="37"/>
      <c r="H107" s="37"/>
      <c r="I107" s="145"/>
      <c r="J107" s="37"/>
      <c r="K107" s="37"/>
      <c r="L107" s="41"/>
      <c r="M107" s="255"/>
      <c r="N107" s="256"/>
      <c r="O107" s="81"/>
      <c r="P107" s="81"/>
      <c r="Q107" s="81"/>
      <c r="R107" s="81"/>
      <c r="S107" s="81"/>
      <c r="T107" s="82"/>
      <c r="U107" s="35"/>
      <c r="V107" s="35"/>
      <c r="W107" s="35"/>
      <c r="X107" s="35"/>
      <c r="Y107" s="35"/>
      <c r="Z107" s="35"/>
      <c r="AA107" s="35"/>
      <c r="AB107" s="35"/>
      <c r="AC107" s="35"/>
      <c r="AD107" s="35"/>
      <c r="AE107" s="35"/>
      <c r="AT107" s="14" t="s">
        <v>1501</v>
      </c>
      <c r="AU107" s="14" t="s">
        <v>72</v>
      </c>
    </row>
    <row r="108" s="2" customFormat="1" ht="16.5" customHeight="1">
      <c r="A108" s="35"/>
      <c r="B108" s="36"/>
      <c r="C108" s="230" t="s">
        <v>332</v>
      </c>
      <c r="D108" s="230" t="s">
        <v>197</v>
      </c>
      <c r="E108" s="231" t="s">
        <v>2383</v>
      </c>
      <c r="F108" s="232" t="s">
        <v>2384</v>
      </c>
      <c r="G108" s="233" t="s">
        <v>193</v>
      </c>
      <c r="H108" s="234">
        <v>2</v>
      </c>
      <c r="I108" s="235"/>
      <c r="J108" s="236">
        <f>ROUND(I108*H108,2)</f>
        <v>0</v>
      </c>
      <c r="K108" s="232" t="s">
        <v>19</v>
      </c>
      <c r="L108" s="237"/>
      <c r="M108" s="238" t="s">
        <v>19</v>
      </c>
      <c r="N108" s="239" t="s">
        <v>43</v>
      </c>
      <c r="O108" s="81"/>
      <c r="P108" s="226">
        <f>O108*H108</f>
        <v>0</v>
      </c>
      <c r="Q108" s="226">
        <v>0</v>
      </c>
      <c r="R108" s="226">
        <f>Q108*H108</f>
        <v>0</v>
      </c>
      <c r="S108" s="226">
        <v>0</v>
      </c>
      <c r="T108" s="227">
        <f>S108*H108</f>
        <v>0</v>
      </c>
      <c r="U108" s="35"/>
      <c r="V108" s="35"/>
      <c r="W108" s="35"/>
      <c r="X108" s="35"/>
      <c r="Y108" s="35"/>
      <c r="Z108" s="35"/>
      <c r="AA108" s="35"/>
      <c r="AB108" s="35"/>
      <c r="AC108" s="35"/>
      <c r="AD108" s="35"/>
      <c r="AE108" s="35"/>
      <c r="AR108" s="228" t="s">
        <v>81</v>
      </c>
      <c r="AT108" s="228" t="s">
        <v>197</v>
      </c>
      <c r="AU108" s="228" t="s">
        <v>72</v>
      </c>
      <c r="AY108" s="14" t="s">
        <v>162</v>
      </c>
      <c r="BE108" s="229">
        <f>IF(N108="základní",J108,0)</f>
        <v>0</v>
      </c>
      <c r="BF108" s="229">
        <f>IF(N108="snížená",J108,0)</f>
        <v>0</v>
      </c>
      <c r="BG108" s="229">
        <f>IF(N108="zákl. přenesená",J108,0)</f>
        <v>0</v>
      </c>
      <c r="BH108" s="229">
        <f>IF(N108="sníž. přenesená",J108,0)</f>
        <v>0</v>
      </c>
      <c r="BI108" s="229">
        <f>IF(N108="nulová",J108,0)</f>
        <v>0</v>
      </c>
      <c r="BJ108" s="14" t="s">
        <v>79</v>
      </c>
      <c r="BK108" s="229">
        <f>ROUND(I108*H108,2)</f>
        <v>0</v>
      </c>
      <c r="BL108" s="14" t="s">
        <v>79</v>
      </c>
      <c r="BM108" s="228" t="s">
        <v>2385</v>
      </c>
    </row>
    <row r="109" s="2" customFormat="1" ht="16.5" customHeight="1">
      <c r="A109" s="35"/>
      <c r="B109" s="36"/>
      <c r="C109" s="230" t="s">
        <v>336</v>
      </c>
      <c r="D109" s="230" t="s">
        <v>197</v>
      </c>
      <c r="E109" s="231" t="s">
        <v>2386</v>
      </c>
      <c r="F109" s="232" t="s">
        <v>2387</v>
      </c>
      <c r="G109" s="233" t="s">
        <v>193</v>
      </c>
      <c r="H109" s="234">
        <v>1</v>
      </c>
      <c r="I109" s="235"/>
      <c r="J109" s="236">
        <f>ROUND(I109*H109,2)</f>
        <v>0</v>
      </c>
      <c r="K109" s="232" t="s">
        <v>19</v>
      </c>
      <c r="L109" s="237"/>
      <c r="M109" s="238" t="s">
        <v>19</v>
      </c>
      <c r="N109" s="239" t="s">
        <v>43</v>
      </c>
      <c r="O109" s="81"/>
      <c r="P109" s="226">
        <f>O109*H109</f>
        <v>0</v>
      </c>
      <c r="Q109" s="226">
        <v>0</v>
      </c>
      <c r="R109" s="226">
        <f>Q109*H109</f>
        <v>0</v>
      </c>
      <c r="S109" s="226">
        <v>0</v>
      </c>
      <c r="T109" s="227">
        <f>S109*H109</f>
        <v>0</v>
      </c>
      <c r="U109" s="35"/>
      <c r="V109" s="35"/>
      <c r="W109" s="35"/>
      <c r="X109" s="35"/>
      <c r="Y109" s="35"/>
      <c r="Z109" s="35"/>
      <c r="AA109" s="35"/>
      <c r="AB109" s="35"/>
      <c r="AC109" s="35"/>
      <c r="AD109" s="35"/>
      <c r="AE109" s="35"/>
      <c r="AR109" s="228" t="s">
        <v>81</v>
      </c>
      <c r="AT109" s="228" t="s">
        <v>197</v>
      </c>
      <c r="AU109" s="228" t="s">
        <v>72</v>
      </c>
      <c r="AY109" s="14" t="s">
        <v>162</v>
      </c>
      <c r="BE109" s="229">
        <f>IF(N109="základní",J109,0)</f>
        <v>0</v>
      </c>
      <c r="BF109" s="229">
        <f>IF(N109="snížená",J109,0)</f>
        <v>0</v>
      </c>
      <c r="BG109" s="229">
        <f>IF(N109="zákl. přenesená",J109,0)</f>
        <v>0</v>
      </c>
      <c r="BH109" s="229">
        <f>IF(N109="sníž. přenesená",J109,0)</f>
        <v>0</v>
      </c>
      <c r="BI109" s="229">
        <f>IF(N109="nulová",J109,0)</f>
        <v>0</v>
      </c>
      <c r="BJ109" s="14" t="s">
        <v>79</v>
      </c>
      <c r="BK109" s="229">
        <f>ROUND(I109*H109,2)</f>
        <v>0</v>
      </c>
      <c r="BL109" s="14" t="s">
        <v>79</v>
      </c>
      <c r="BM109" s="228" t="s">
        <v>2388</v>
      </c>
    </row>
    <row r="110" s="2" customFormat="1" ht="16.5" customHeight="1">
      <c r="A110" s="35"/>
      <c r="B110" s="36"/>
      <c r="C110" s="230" t="s">
        <v>214</v>
      </c>
      <c r="D110" s="230" t="s">
        <v>197</v>
      </c>
      <c r="E110" s="231" t="s">
        <v>2389</v>
      </c>
      <c r="F110" s="232" t="s">
        <v>2390</v>
      </c>
      <c r="G110" s="233" t="s">
        <v>193</v>
      </c>
      <c r="H110" s="234">
        <v>1</v>
      </c>
      <c r="I110" s="235"/>
      <c r="J110" s="236">
        <f>ROUND(I110*H110,2)</f>
        <v>0</v>
      </c>
      <c r="K110" s="232" t="s">
        <v>19</v>
      </c>
      <c r="L110" s="237"/>
      <c r="M110" s="238" t="s">
        <v>19</v>
      </c>
      <c r="N110" s="239" t="s">
        <v>43</v>
      </c>
      <c r="O110" s="81"/>
      <c r="P110" s="226">
        <f>O110*H110</f>
        <v>0</v>
      </c>
      <c r="Q110" s="226">
        <v>0</v>
      </c>
      <c r="R110" s="226">
        <f>Q110*H110</f>
        <v>0</v>
      </c>
      <c r="S110" s="226">
        <v>0</v>
      </c>
      <c r="T110" s="227">
        <f>S110*H110</f>
        <v>0</v>
      </c>
      <c r="U110" s="35"/>
      <c r="V110" s="35"/>
      <c r="W110" s="35"/>
      <c r="X110" s="35"/>
      <c r="Y110" s="35"/>
      <c r="Z110" s="35"/>
      <c r="AA110" s="35"/>
      <c r="AB110" s="35"/>
      <c r="AC110" s="35"/>
      <c r="AD110" s="35"/>
      <c r="AE110" s="35"/>
      <c r="AR110" s="228" t="s">
        <v>81</v>
      </c>
      <c r="AT110" s="228" t="s">
        <v>197</v>
      </c>
      <c r="AU110" s="228" t="s">
        <v>72</v>
      </c>
      <c r="AY110" s="14" t="s">
        <v>162</v>
      </c>
      <c r="BE110" s="229">
        <f>IF(N110="základní",J110,0)</f>
        <v>0</v>
      </c>
      <c r="BF110" s="229">
        <f>IF(N110="snížená",J110,0)</f>
        <v>0</v>
      </c>
      <c r="BG110" s="229">
        <f>IF(N110="zákl. přenesená",J110,0)</f>
        <v>0</v>
      </c>
      <c r="BH110" s="229">
        <f>IF(N110="sníž. přenesená",J110,0)</f>
        <v>0</v>
      </c>
      <c r="BI110" s="229">
        <f>IF(N110="nulová",J110,0)</f>
        <v>0</v>
      </c>
      <c r="BJ110" s="14" t="s">
        <v>79</v>
      </c>
      <c r="BK110" s="229">
        <f>ROUND(I110*H110,2)</f>
        <v>0</v>
      </c>
      <c r="BL110" s="14" t="s">
        <v>79</v>
      </c>
      <c r="BM110" s="228" t="s">
        <v>2391</v>
      </c>
    </row>
    <row r="111" s="2" customFormat="1">
      <c r="A111" s="35"/>
      <c r="B111" s="36"/>
      <c r="C111" s="37"/>
      <c r="D111" s="253" t="s">
        <v>1501</v>
      </c>
      <c r="E111" s="37"/>
      <c r="F111" s="254" t="s">
        <v>2379</v>
      </c>
      <c r="G111" s="37"/>
      <c r="H111" s="37"/>
      <c r="I111" s="145"/>
      <c r="J111" s="37"/>
      <c r="K111" s="37"/>
      <c r="L111" s="41"/>
      <c r="M111" s="255"/>
      <c r="N111" s="256"/>
      <c r="O111" s="81"/>
      <c r="P111" s="81"/>
      <c r="Q111" s="81"/>
      <c r="R111" s="81"/>
      <c r="S111" s="81"/>
      <c r="T111" s="82"/>
      <c r="U111" s="35"/>
      <c r="V111" s="35"/>
      <c r="W111" s="35"/>
      <c r="X111" s="35"/>
      <c r="Y111" s="35"/>
      <c r="Z111" s="35"/>
      <c r="AA111" s="35"/>
      <c r="AB111" s="35"/>
      <c r="AC111" s="35"/>
      <c r="AD111" s="35"/>
      <c r="AE111" s="35"/>
      <c r="AT111" s="14" t="s">
        <v>1501</v>
      </c>
      <c r="AU111" s="14" t="s">
        <v>72</v>
      </c>
    </row>
    <row r="112" s="2" customFormat="1" ht="16.5" customHeight="1">
      <c r="A112" s="35"/>
      <c r="B112" s="36"/>
      <c r="C112" s="230" t="s">
        <v>328</v>
      </c>
      <c r="D112" s="230" t="s">
        <v>197</v>
      </c>
      <c r="E112" s="231" t="s">
        <v>2392</v>
      </c>
      <c r="F112" s="232" t="s">
        <v>2393</v>
      </c>
      <c r="G112" s="233" t="s">
        <v>193</v>
      </c>
      <c r="H112" s="234">
        <v>3</v>
      </c>
      <c r="I112" s="235"/>
      <c r="J112" s="236">
        <f>ROUND(I112*H112,2)</f>
        <v>0</v>
      </c>
      <c r="K112" s="232" t="s">
        <v>19</v>
      </c>
      <c r="L112" s="237"/>
      <c r="M112" s="238" t="s">
        <v>19</v>
      </c>
      <c r="N112" s="239" t="s">
        <v>43</v>
      </c>
      <c r="O112" s="81"/>
      <c r="P112" s="226">
        <f>O112*H112</f>
        <v>0</v>
      </c>
      <c r="Q112" s="226">
        <v>0</v>
      </c>
      <c r="R112" s="226">
        <f>Q112*H112</f>
        <v>0</v>
      </c>
      <c r="S112" s="226">
        <v>0</v>
      </c>
      <c r="T112" s="227">
        <f>S112*H112</f>
        <v>0</v>
      </c>
      <c r="U112" s="35"/>
      <c r="V112" s="35"/>
      <c r="W112" s="35"/>
      <c r="X112" s="35"/>
      <c r="Y112" s="35"/>
      <c r="Z112" s="35"/>
      <c r="AA112" s="35"/>
      <c r="AB112" s="35"/>
      <c r="AC112" s="35"/>
      <c r="AD112" s="35"/>
      <c r="AE112" s="35"/>
      <c r="AR112" s="228" t="s">
        <v>81</v>
      </c>
      <c r="AT112" s="228" t="s">
        <v>197</v>
      </c>
      <c r="AU112" s="228" t="s">
        <v>72</v>
      </c>
      <c r="AY112" s="14" t="s">
        <v>162</v>
      </c>
      <c r="BE112" s="229">
        <f>IF(N112="základní",J112,0)</f>
        <v>0</v>
      </c>
      <c r="BF112" s="229">
        <f>IF(N112="snížená",J112,0)</f>
        <v>0</v>
      </c>
      <c r="BG112" s="229">
        <f>IF(N112="zákl. přenesená",J112,0)</f>
        <v>0</v>
      </c>
      <c r="BH112" s="229">
        <f>IF(N112="sníž. přenesená",J112,0)</f>
        <v>0</v>
      </c>
      <c r="BI112" s="229">
        <f>IF(N112="nulová",J112,0)</f>
        <v>0</v>
      </c>
      <c r="BJ112" s="14" t="s">
        <v>79</v>
      </c>
      <c r="BK112" s="229">
        <f>ROUND(I112*H112,2)</f>
        <v>0</v>
      </c>
      <c r="BL112" s="14" t="s">
        <v>79</v>
      </c>
      <c r="BM112" s="228" t="s">
        <v>2394</v>
      </c>
    </row>
    <row r="113" s="2" customFormat="1" ht="16.5" customHeight="1">
      <c r="A113" s="35"/>
      <c r="B113" s="36"/>
      <c r="C113" s="230" t="s">
        <v>8</v>
      </c>
      <c r="D113" s="230" t="s">
        <v>197</v>
      </c>
      <c r="E113" s="231" t="s">
        <v>2395</v>
      </c>
      <c r="F113" s="232" t="s">
        <v>2396</v>
      </c>
      <c r="G113" s="233" t="s">
        <v>193</v>
      </c>
      <c r="H113" s="234">
        <v>5</v>
      </c>
      <c r="I113" s="235"/>
      <c r="J113" s="236">
        <f>ROUND(I113*H113,2)</f>
        <v>0</v>
      </c>
      <c r="K113" s="232" t="s">
        <v>19</v>
      </c>
      <c r="L113" s="237"/>
      <c r="M113" s="238" t="s">
        <v>19</v>
      </c>
      <c r="N113" s="239" t="s">
        <v>43</v>
      </c>
      <c r="O113" s="81"/>
      <c r="P113" s="226">
        <f>O113*H113</f>
        <v>0</v>
      </c>
      <c r="Q113" s="226">
        <v>0</v>
      </c>
      <c r="R113" s="226">
        <f>Q113*H113</f>
        <v>0</v>
      </c>
      <c r="S113" s="226">
        <v>0</v>
      </c>
      <c r="T113" s="227">
        <f>S113*H113</f>
        <v>0</v>
      </c>
      <c r="U113" s="35"/>
      <c r="V113" s="35"/>
      <c r="W113" s="35"/>
      <c r="X113" s="35"/>
      <c r="Y113" s="35"/>
      <c r="Z113" s="35"/>
      <c r="AA113" s="35"/>
      <c r="AB113" s="35"/>
      <c r="AC113" s="35"/>
      <c r="AD113" s="35"/>
      <c r="AE113" s="35"/>
      <c r="AR113" s="228" t="s">
        <v>81</v>
      </c>
      <c r="AT113" s="228" t="s">
        <v>197</v>
      </c>
      <c r="AU113" s="228" t="s">
        <v>72</v>
      </c>
      <c r="AY113" s="14" t="s">
        <v>162</v>
      </c>
      <c r="BE113" s="229">
        <f>IF(N113="základní",J113,0)</f>
        <v>0</v>
      </c>
      <c r="BF113" s="229">
        <f>IF(N113="snížená",J113,0)</f>
        <v>0</v>
      </c>
      <c r="BG113" s="229">
        <f>IF(N113="zákl. přenesená",J113,0)</f>
        <v>0</v>
      </c>
      <c r="BH113" s="229">
        <f>IF(N113="sníž. přenesená",J113,0)</f>
        <v>0</v>
      </c>
      <c r="BI113" s="229">
        <f>IF(N113="nulová",J113,0)</f>
        <v>0</v>
      </c>
      <c r="BJ113" s="14" t="s">
        <v>79</v>
      </c>
      <c r="BK113" s="229">
        <f>ROUND(I113*H113,2)</f>
        <v>0</v>
      </c>
      <c r="BL113" s="14" t="s">
        <v>79</v>
      </c>
      <c r="BM113" s="228" t="s">
        <v>2397</v>
      </c>
    </row>
    <row r="114" s="2" customFormat="1">
      <c r="A114" s="35"/>
      <c r="B114" s="36"/>
      <c r="C114" s="37"/>
      <c r="D114" s="253" t="s">
        <v>1501</v>
      </c>
      <c r="E114" s="37"/>
      <c r="F114" s="254" t="s">
        <v>2379</v>
      </c>
      <c r="G114" s="37"/>
      <c r="H114" s="37"/>
      <c r="I114" s="145"/>
      <c r="J114" s="37"/>
      <c r="K114" s="37"/>
      <c r="L114" s="41"/>
      <c r="M114" s="255"/>
      <c r="N114" s="256"/>
      <c r="O114" s="81"/>
      <c r="P114" s="81"/>
      <c r="Q114" s="81"/>
      <c r="R114" s="81"/>
      <c r="S114" s="81"/>
      <c r="T114" s="82"/>
      <c r="U114" s="35"/>
      <c r="V114" s="35"/>
      <c r="W114" s="35"/>
      <c r="X114" s="35"/>
      <c r="Y114" s="35"/>
      <c r="Z114" s="35"/>
      <c r="AA114" s="35"/>
      <c r="AB114" s="35"/>
      <c r="AC114" s="35"/>
      <c r="AD114" s="35"/>
      <c r="AE114" s="35"/>
      <c r="AT114" s="14" t="s">
        <v>1501</v>
      </c>
      <c r="AU114" s="14" t="s">
        <v>72</v>
      </c>
    </row>
    <row r="115" s="2" customFormat="1" ht="16.5" customHeight="1">
      <c r="A115" s="35"/>
      <c r="B115" s="36"/>
      <c r="C115" s="230" t="s">
        <v>324</v>
      </c>
      <c r="D115" s="230" t="s">
        <v>197</v>
      </c>
      <c r="E115" s="231" t="s">
        <v>2398</v>
      </c>
      <c r="F115" s="232" t="s">
        <v>2399</v>
      </c>
      <c r="G115" s="233" t="s">
        <v>193</v>
      </c>
      <c r="H115" s="234">
        <v>1</v>
      </c>
      <c r="I115" s="235"/>
      <c r="J115" s="236">
        <f>ROUND(I115*H115,2)</f>
        <v>0</v>
      </c>
      <c r="K115" s="232" t="s">
        <v>19</v>
      </c>
      <c r="L115" s="237"/>
      <c r="M115" s="238" t="s">
        <v>19</v>
      </c>
      <c r="N115" s="239" t="s">
        <v>43</v>
      </c>
      <c r="O115" s="81"/>
      <c r="P115" s="226">
        <f>O115*H115</f>
        <v>0</v>
      </c>
      <c r="Q115" s="226">
        <v>0</v>
      </c>
      <c r="R115" s="226">
        <f>Q115*H115</f>
        <v>0</v>
      </c>
      <c r="S115" s="226">
        <v>0</v>
      </c>
      <c r="T115" s="227">
        <f>S115*H115</f>
        <v>0</v>
      </c>
      <c r="U115" s="35"/>
      <c r="V115" s="35"/>
      <c r="W115" s="35"/>
      <c r="X115" s="35"/>
      <c r="Y115" s="35"/>
      <c r="Z115" s="35"/>
      <c r="AA115" s="35"/>
      <c r="AB115" s="35"/>
      <c r="AC115" s="35"/>
      <c r="AD115" s="35"/>
      <c r="AE115" s="35"/>
      <c r="AR115" s="228" t="s">
        <v>81</v>
      </c>
      <c r="AT115" s="228" t="s">
        <v>197</v>
      </c>
      <c r="AU115" s="228" t="s">
        <v>72</v>
      </c>
      <c r="AY115" s="14" t="s">
        <v>162</v>
      </c>
      <c r="BE115" s="229">
        <f>IF(N115="základní",J115,0)</f>
        <v>0</v>
      </c>
      <c r="BF115" s="229">
        <f>IF(N115="snížená",J115,0)</f>
        <v>0</v>
      </c>
      <c r="BG115" s="229">
        <f>IF(N115="zákl. přenesená",J115,0)</f>
        <v>0</v>
      </c>
      <c r="BH115" s="229">
        <f>IF(N115="sníž. přenesená",J115,0)</f>
        <v>0</v>
      </c>
      <c r="BI115" s="229">
        <f>IF(N115="nulová",J115,0)</f>
        <v>0</v>
      </c>
      <c r="BJ115" s="14" t="s">
        <v>79</v>
      </c>
      <c r="BK115" s="229">
        <f>ROUND(I115*H115,2)</f>
        <v>0</v>
      </c>
      <c r="BL115" s="14" t="s">
        <v>79</v>
      </c>
      <c r="BM115" s="228" t="s">
        <v>2400</v>
      </c>
    </row>
    <row r="116" s="2" customFormat="1" ht="16.5" customHeight="1">
      <c r="A116" s="35"/>
      <c r="B116" s="36"/>
      <c r="C116" s="230" t="s">
        <v>316</v>
      </c>
      <c r="D116" s="230" t="s">
        <v>197</v>
      </c>
      <c r="E116" s="231" t="s">
        <v>2401</v>
      </c>
      <c r="F116" s="232" t="s">
        <v>2402</v>
      </c>
      <c r="G116" s="233" t="s">
        <v>193</v>
      </c>
      <c r="H116" s="234">
        <v>61</v>
      </c>
      <c r="I116" s="235"/>
      <c r="J116" s="236">
        <f>ROUND(I116*H116,2)</f>
        <v>0</v>
      </c>
      <c r="K116" s="232" t="s">
        <v>19</v>
      </c>
      <c r="L116" s="237"/>
      <c r="M116" s="238" t="s">
        <v>19</v>
      </c>
      <c r="N116" s="239" t="s">
        <v>43</v>
      </c>
      <c r="O116" s="81"/>
      <c r="P116" s="226">
        <f>O116*H116</f>
        <v>0</v>
      </c>
      <c r="Q116" s="226">
        <v>0</v>
      </c>
      <c r="R116" s="226">
        <f>Q116*H116</f>
        <v>0</v>
      </c>
      <c r="S116" s="226">
        <v>0</v>
      </c>
      <c r="T116" s="227">
        <f>S116*H116</f>
        <v>0</v>
      </c>
      <c r="U116" s="35"/>
      <c r="V116" s="35"/>
      <c r="W116" s="35"/>
      <c r="X116" s="35"/>
      <c r="Y116" s="35"/>
      <c r="Z116" s="35"/>
      <c r="AA116" s="35"/>
      <c r="AB116" s="35"/>
      <c r="AC116" s="35"/>
      <c r="AD116" s="35"/>
      <c r="AE116" s="35"/>
      <c r="AR116" s="228" t="s">
        <v>81</v>
      </c>
      <c r="AT116" s="228" t="s">
        <v>197</v>
      </c>
      <c r="AU116" s="228" t="s">
        <v>72</v>
      </c>
      <c r="AY116" s="14" t="s">
        <v>162</v>
      </c>
      <c r="BE116" s="229">
        <f>IF(N116="základní",J116,0)</f>
        <v>0</v>
      </c>
      <c r="BF116" s="229">
        <f>IF(N116="snížená",J116,0)</f>
        <v>0</v>
      </c>
      <c r="BG116" s="229">
        <f>IF(N116="zákl. přenesená",J116,0)</f>
        <v>0</v>
      </c>
      <c r="BH116" s="229">
        <f>IF(N116="sníž. přenesená",J116,0)</f>
        <v>0</v>
      </c>
      <c r="BI116" s="229">
        <f>IF(N116="nulová",J116,0)</f>
        <v>0</v>
      </c>
      <c r="BJ116" s="14" t="s">
        <v>79</v>
      </c>
      <c r="BK116" s="229">
        <f>ROUND(I116*H116,2)</f>
        <v>0</v>
      </c>
      <c r="BL116" s="14" t="s">
        <v>79</v>
      </c>
      <c r="BM116" s="228" t="s">
        <v>2403</v>
      </c>
    </row>
    <row r="117" s="2" customFormat="1" ht="16.5" customHeight="1">
      <c r="A117" s="35"/>
      <c r="B117" s="36"/>
      <c r="C117" s="230" t="s">
        <v>235</v>
      </c>
      <c r="D117" s="230" t="s">
        <v>197</v>
      </c>
      <c r="E117" s="231" t="s">
        <v>2404</v>
      </c>
      <c r="F117" s="232" t="s">
        <v>2405</v>
      </c>
      <c r="G117" s="233" t="s">
        <v>193</v>
      </c>
      <c r="H117" s="234">
        <v>61</v>
      </c>
      <c r="I117" s="235"/>
      <c r="J117" s="236">
        <f>ROUND(I117*H117,2)</f>
        <v>0</v>
      </c>
      <c r="K117" s="232" t="s">
        <v>19</v>
      </c>
      <c r="L117" s="237"/>
      <c r="M117" s="238" t="s">
        <v>19</v>
      </c>
      <c r="N117" s="239" t="s">
        <v>43</v>
      </c>
      <c r="O117" s="81"/>
      <c r="P117" s="226">
        <f>O117*H117</f>
        <v>0</v>
      </c>
      <c r="Q117" s="226">
        <v>0</v>
      </c>
      <c r="R117" s="226">
        <f>Q117*H117</f>
        <v>0</v>
      </c>
      <c r="S117" s="226">
        <v>0</v>
      </c>
      <c r="T117" s="227">
        <f>S117*H117</f>
        <v>0</v>
      </c>
      <c r="U117" s="35"/>
      <c r="V117" s="35"/>
      <c r="W117" s="35"/>
      <c r="X117" s="35"/>
      <c r="Y117" s="35"/>
      <c r="Z117" s="35"/>
      <c r="AA117" s="35"/>
      <c r="AB117" s="35"/>
      <c r="AC117" s="35"/>
      <c r="AD117" s="35"/>
      <c r="AE117" s="35"/>
      <c r="AR117" s="228" t="s">
        <v>81</v>
      </c>
      <c r="AT117" s="228" t="s">
        <v>197</v>
      </c>
      <c r="AU117" s="228" t="s">
        <v>72</v>
      </c>
      <c r="AY117" s="14" t="s">
        <v>162</v>
      </c>
      <c r="BE117" s="229">
        <f>IF(N117="základní",J117,0)</f>
        <v>0</v>
      </c>
      <c r="BF117" s="229">
        <f>IF(N117="snížená",J117,0)</f>
        <v>0</v>
      </c>
      <c r="BG117" s="229">
        <f>IF(N117="zákl. přenesená",J117,0)</f>
        <v>0</v>
      </c>
      <c r="BH117" s="229">
        <f>IF(N117="sníž. přenesená",J117,0)</f>
        <v>0</v>
      </c>
      <c r="BI117" s="229">
        <f>IF(N117="nulová",J117,0)</f>
        <v>0</v>
      </c>
      <c r="BJ117" s="14" t="s">
        <v>79</v>
      </c>
      <c r="BK117" s="229">
        <f>ROUND(I117*H117,2)</f>
        <v>0</v>
      </c>
      <c r="BL117" s="14" t="s">
        <v>79</v>
      </c>
      <c r="BM117" s="228" t="s">
        <v>2406</v>
      </c>
    </row>
    <row r="118" s="2" customFormat="1" ht="16.5" customHeight="1">
      <c r="A118" s="35"/>
      <c r="B118" s="36"/>
      <c r="C118" s="230" t="s">
        <v>239</v>
      </c>
      <c r="D118" s="230" t="s">
        <v>197</v>
      </c>
      <c r="E118" s="231" t="s">
        <v>2407</v>
      </c>
      <c r="F118" s="232" t="s">
        <v>2408</v>
      </c>
      <c r="G118" s="233" t="s">
        <v>193</v>
      </c>
      <c r="H118" s="234">
        <v>10</v>
      </c>
      <c r="I118" s="235"/>
      <c r="J118" s="236">
        <f>ROUND(I118*H118,2)</f>
        <v>0</v>
      </c>
      <c r="K118" s="232" t="s">
        <v>19</v>
      </c>
      <c r="L118" s="237"/>
      <c r="M118" s="238" t="s">
        <v>19</v>
      </c>
      <c r="N118" s="239" t="s">
        <v>43</v>
      </c>
      <c r="O118" s="81"/>
      <c r="P118" s="226">
        <f>O118*H118</f>
        <v>0</v>
      </c>
      <c r="Q118" s="226">
        <v>0</v>
      </c>
      <c r="R118" s="226">
        <f>Q118*H118</f>
        <v>0</v>
      </c>
      <c r="S118" s="226">
        <v>0</v>
      </c>
      <c r="T118" s="227">
        <f>S118*H118</f>
        <v>0</v>
      </c>
      <c r="U118" s="35"/>
      <c r="V118" s="35"/>
      <c r="W118" s="35"/>
      <c r="X118" s="35"/>
      <c r="Y118" s="35"/>
      <c r="Z118" s="35"/>
      <c r="AA118" s="35"/>
      <c r="AB118" s="35"/>
      <c r="AC118" s="35"/>
      <c r="AD118" s="35"/>
      <c r="AE118" s="35"/>
      <c r="AR118" s="228" t="s">
        <v>190</v>
      </c>
      <c r="AT118" s="228" t="s">
        <v>197</v>
      </c>
      <c r="AU118" s="228" t="s">
        <v>72</v>
      </c>
      <c r="AY118" s="14" t="s">
        <v>162</v>
      </c>
      <c r="BE118" s="229">
        <f>IF(N118="základní",J118,0)</f>
        <v>0</v>
      </c>
      <c r="BF118" s="229">
        <f>IF(N118="snížená",J118,0)</f>
        <v>0</v>
      </c>
      <c r="BG118" s="229">
        <f>IF(N118="zákl. přenesená",J118,0)</f>
        <v>0</v>
      </c>
      <c r="BH118" s="229">
        <f>IF(N118="sníž. přenesená",J118,0)</f>
        <v>0</v>
      </c>
      <c r="BI118" s="229">
        <f>IF(N118="nulová",J118,0)</f>
        <v>0</v>
      </c>
      <c r="BJ118" s="14" t="s">
        <v>79</v>
      </c>
      <c r="BK118" s="229">
        <f>ROUND(I118*H118,2)</f>
        <v>0</v>
      </c>
      <c r="BL118" s="14" t="s">
        <v>93</v>
      </c>
      <c r="BM118" s="228" t="s">
        <v>2409</v>
      </c>
    </row>
    <row r="119" s="2" customFormat="1" ht="16.5" customHeight="1">
      <c r="A119" s="35"/>
      <c r="B119" s="36"/>
      <c r="C119" s="230" t="s">
        <v>243</v>
      </c>
      <c r="D119" s="230" t="s">
        <v>197</v>
      </c>
      <c r="E119" s="231" t="s">
        <v>2410</v>
      </c>
      <c r="F119" s="232" t="s">
        <v>2411</v>
      </c>
      <c r="G119" s="233" t="s">
        <v>193</v>
      </c>
      <c r="H119" s="234">
        <v>4</v>
      </c>
      <c r="I119" s="235"/>
      <c r="J119" s="236">
        <f>ROUND(I119*H119,2)</f>
        <v>0</v>
      </c>
      <c r="K119" s="232" t="s">
        <v>19</v>
      </c>
      <c r="L119" s="237"/>
      <c r="M119" s="238" t="s">
        <v>19</v>
      </c>
      <c r="N119" s="239" t="s">
        <v>43</v>
      </c>
      <c r="O119" s="81"/>
      <c r="P119" s="226">
        <f>O119*H119</f>
        <v>0</v>
      </c>
      <c r="Q119" s="226">
        <v>0</v>
      </c>
      <c r="R119" s="226">
        <f>Q119*H119</f>
        <v>0</v>
      </c>
      <c r="S119" s="226">
        <v>0</v>
      </c>
      <c r="T119" s="227">
        <f>S119*H119</f>
        <v>0</v>
      </c>
      <c r="U119" s="35"/>
      <c r="V119" s="35"/>
      <c r="W119" s="35"/>
      <c r="X119" s="35"/>
      <c r="Y119" s="35"/>
      <c r="Z119" s="35"/>
      <c r="AA119" s="35"/>
      <c r="AB119" s="35"/>
      <c r="AC119" s="35"/>
      <c r="AD119" s="35"/>
      <c r="AE119" s="35"/>
      <c r="AR119" s="228" t="s">
        <v>190</v>
      </c>
      <c r="AT119" s="228" t="s">
        <v>197</v>
      </c>
      <c r="AU119" s="228" t="s">
        <v>72</v>
      </c>
      <c r="AY119" s="14" t="s">
        <v>162</v>
      </c>
      <c r="BE119" s="229">
        <f>IF(N119="základní",J119,0)</f>
        <v>0</v>
      </c>
      <c r="BF119" s="229">
        <f>IF(N119="snížená",J119,0)</f>
        <v>0</v>
      </c>
      <c r="BG119" s="229">
        <f>IF(N119="zákl. přenesená",J119,0)</f>
        <v>0</v>
      </c>
      <c r="BH119" s="229">
        <f>IF(N119="sníž. přenesená",J119,0)</f>
        <v>0</v>
      </c>
      <c r="BI119" s="229">
        <f>IF(N119="nulová",J119,0)</f>
        <v>0</v>
      </c>
      <c r="BJ119" s="14" t="s">
        <v>79</v>
      </c>
      <c r="BK119" s="229">
        <f>ROUND(I119*H119,2)</f>
        <v>0</v>
      </c>
      <c r="BL119" s="14" t="s">
        <v>93</v>
      </c>
      <c r="BM119" s="228" t="s">
        <v>2412</v>
      </c>
    </row>
    <row r="120" s="2" customFormat="1" ht="16.5" customHeight="1">
      <c r="A120" s="35"/>
      <c r="B120" s="36"/>
      <c r="C120" s="230" t="s">
        <v>7</v>
      </c>
      <c r="D120" s="230" t="s">
        <v>197</v>
      </c>
      <c r="E120" s="231" t="s">
        <v>2413</v>
      </c>
      <c r="F120" s="232" t="s">
        <v>2414</v>
      </c>
      <c r="G120" s="233" t="s">
        <v>193</v>
      </c>
      <c r="H120" s="234">
        <v>10</v>
      </c>
      <c r="I120" s="235"/>
      <c r="J120" s="236">
        <f>ROUND(I120*H120,2)</f>
        <v>0</v>
      </c>
      <c r="K120" s="232" t="s">
        <v>19</v>
      </c>
      <c r="L120" s="237"/>
      <c r="M120" s="238" t="s">
        <v>19</v>
      </c>
      <c r="N120" s="239" t="s">
        <v>43</v>
      </c>
      <c r="O120" s="81"/>
      <c r="P120" s="226">
        <f>O120*H120</f>
        <v>0</v>
      </c>
      <c r="Q120" s="226">
        <v>0</v>
      </c>
      <c r="R120" s="226">
        <f>Q120*H120</f>
        <v>0</v>
      </c>
      <c r="S120" s="226">
        <v>0</v>
      </c>
      <c r="T120" s="227">
        <f>S120*H120</f>
        <v>0</v>
      </c>
      <c r="U120" s="35"/>
      <c r="V120" s="35"/>
      <c r="W120" s="35"/>
      <c r="X120" s="35"/>
      <c r="Y120" s="35"/>
      <c r="Z120" s="35"/>
      <c r="AA120" s="35"/>
      <c r="AB120" s="35"/>
      <c r="AC120" s="35"/>
      <c r="AD120" s="35"/>
      <c r="AE120" s="35"/>
      <c r="AR120" s="228" t="s">
        <v>190</v>
      </c>
      <c r="AT120" s="228" t="s">
        <v>197</v>
      </c>
      <c r="AU120" s="228" t="s">
        <v>72</v>
      </c>
      <c r="AY120" s="14" t="s">
        <v>162</v>
      </c>
      <c r="BE120" s="229">
        <f>IF(N120="základní",J120,0)</f>
        <v>0</v>
      </c>
      <c r="BF120" s="229">
        <f>IF(N120="snížená",J120,0)</f>
        <v>0</v>
      </c>
      <c r="BG120" s="229">
        <f>IF(N120="zákl. přenesená",J120,0)</f>
        <v>0</v>
      </c>
      <c r="BH120" s="229">
        <f>IF(N120="sníž. přenesená",J120,0)</f>
        <v>0</v>
      </c>
      <c r="BI120" s="229">
        <f>IF(N120="nulová",J120,0)</f>
        <v>0</v>
      </c>
      <c r="BJ120" s="14" t="s">
        <v>79</v>
      </c>
      <c r="BK120" s="229">
        <f>ROUND(I120*H120,2)</f>
        <v>0</v>
      </c>
      <c r="BL120" s="14" t="s">
        <v>93</v>
      </c>
      <c r="BM120" s="228" t="s">
        <v>2415</v>
      </c>
    </row>
    <row r="121" s="2" customFormat="1" ht="16.5" customHeight="1">
      <c r="A121" s="35"/>
      <c r="B121" s="36"/>
      <c r="C121" s="230" t="s">
        <v>412</v>
      </c>
      <c r="D121" s="230" t="s">
        <v>197</v>
      </c>
      <c r="E121" s="231" t="s">
        <v>2416</v>
      </c>
      <c r="F121" s="232" t="s">
        <v>2417</v>
      </c>
      <c r="G121" s="233" t="s">
        <v>166</v>
      </c>
      <c r="H121" s="234">
        <v>150</v>
      </c>
      <c r="I121" s="235"/>
      <c r="J121" s="236">
        <f>ROUND(I121*H121,2)</f>
        <v>0</v>
      </c>
      <c r="K121" s="232" t="s">
        <v>19</v>
      </c>
      <c r="L121" s="237"/>
      <c r="M121" s="238" t="s">
        <v>19</v>
      </c>
      <c r="N121" s="239" t="s">
        <v>43</v>
      </c>
      <c r="O121" s="81"/>
      <c r="P121" s="226">
        <f>O121*H121</f>
        <v>0</v>
      </c>
      <c r="Q121" s="226">
        <v>0</v>
      </c>
      <c r="R121" s="226">
        <f>Q121*H121</f>
        <v>0</v>
      </c>
      <c r="S121" s="226">
        <v>0</v>
      </c>
      <c r="T121" s="227">
        <f>S121*H121</f>
        <v>0</v>
      </c>
      <c r="U121" s="35"/>
      <c r="V121" s="35"/>
      <c r="W121" s="35"/>
      <c r="X121" s="35"/>
      <c r="Y121" s="35"/>
      <c r="Z121" s="35"/>
      <c r="AA121" s="35"/>
      <c r="AB121" s="35"/>
      <c r="AC121" s="35"/>
      <c r="AD121" s="35"/>
      <c r="AE121" s="35"/>
      <c r="AR121" s="228" t="s">
        <v>81</v>
      </c>
      <c r="AT121" s="228" t="s">
        <v>197</v>
      </c>
      <c r="AU121" s="228" t="s">
        <v>72</v>
      </c>
      <c r="AY121" s="14" t="s">
        <v>162</v>
      </c>
      <c r="BE121" s="229">
        <f>IF(N121="základní",J121,0)</f>
        <v>0</v>
      </c>
      <c r="BF121" s="229">
        <f>IF(N121="snížená",J121,0)</f>
        <v>0</v>
      </c>
      <c r="BG121" s="229">
        <f>IF(N121="zákl. přenesená",J121,0)</f>
        <v>0</v>
      </c>
      <c r="BH121" s="229">
        <f>IF(N121="sníž. přenesená",J121,0)</f>
        <v>0</v>
      </c>
      <c r="BI121" s="229">
        <f>IF(N121="nulová",J121,0)</f>
        <v>0</v>
      </c>
      <c r="BJ121" s="14" t="s">
        <v>79</v>
      </c>
      <c r="BK121" s="229">
        <f>ROUND(I121*H121,2)</f>
        <v>0</v>
      </c>
      <c r="BL121" s="14" t="s">
        <v>79</v>
      </c>
      <c r="BM121" s="228" t="s">
        <v>2418</v>
      </c>
    </row>
    <row r="122" s="2" customFormat="1" ht="16.5" customHeight="1">
      <c r="A122" s="35"/>
      <c r="B122" s="36"/>
      <c r="C122" s="230" t="s">
        <v>416</v>
      </c>
      <c r="D122" s="230" t="s">
        <v>197</v>
      </c>
      <c r="E122" s="231" t="s">
        <v>2419</v>
      </c>
      <c r="F122" s="232" t="s">
        <v>2420</v>
      </c>
      <c r="G122" s="233" t="s">
        <v>166</v>
      </c>
      <c r="H122" s="234">
        <v>50</v>
      </c>
      <c r="I122" s="235"/>
      <c r="J122" s="236">
        <f>ROUND(I122*H122,2)</f>
        <v>0</v>
      </c>
      <c r="K122" s="232" t="s">
        <v>19</v>
      </c>
      <c r="L122" s="237"/>
      <c r="M122" s="238" t="s">
        <v>19</v>
      </c>
      <c r="N122" s="239" t="s">
        <v>43</v>
      </c>
      <c r="O122" s="81"/>
      <c r="P122" s="226">
        <f>O122*H122</f>
        <v>0</v>
      </c>
      <c r="Q122" s="226">
        <v>0</v>
      </c>
      <c r="R122" s="226">
        <f>Q122*H122</f>
        <v>0</v>
      </c>
      <c r="S122" s="226">
        <v>0</v>
      </c>
      <c r="T122" s="227">
        <f>S122*H122</f>
        <v>0</v>
      </c>
      <c r="U122" s="35"/>
      <c r="V122" s="35"/>
      <c r="W122" s="35"/>
      <c r="X122" s="35"/>
      <c r="Y122" s="35"/>
      <c r="Z122" s="35"/>
      <c r="AA122" s="35"/>
      <c r="AB122" s="35"/>
      <c r="AC122" s="35"/>
      <c r="AD122" s="35"/>
      <c r="AE122" s="35"/>
      <c r="AR122" s="228" t="s">
        <v>81</v>
      </c>
      <c r="AT122" s="228" t="s">
        <v>197</v>
      </c>
      <c r="AU122" s="228" t="s">
        <v>72</v>
      </c>
      <c r="AY122" s="14" t="s">
        <v>162</v>
      </c>
      <c r="BE122" s="229">
        <f>IF(N122="základní",J122,0)</f>
        <v>0</v>
      </c>
      <c r="BF122" s="229">
        <f>IF(N122="snížená",J122,0)</f>
        <v>0</v>
      </c>
      <c r="BG122" s="229">
        <f>IF(N122="zákl. přenesená",J122,0)</f>
        <v>0</v>
      </c>
      <c r="BH122" s="229">
        <f>IF(N122="sníž. přenesená",J122,0)</f>
        <v>0</v>
      </c>
      <c r="BI122" s="229">
        <f>IF(N122="nulová",J122,0)</f>
        <v>0</v>
      </c>
      <c r="BJ122" s="14" t="s">
        <v>79</v>
      </c>
      <c r="BK122" s="229">
        <f>ROUND(I122*H122,2)</f>
        <v>0</v>
      </c>
      <c r="BL122" s="14" t="s">
        <v>79</v>
      </c>
      <c r="BM122" s="228" t="s">
        <v>2421</v>
      </c>
    </row>
    <row r="123" s="2" customFormat="1" ht="16.5" customHeight="1">
      <c r="A123" s="35"/>
      <c r="B123" s="36"/>
      <c r="C123" s="230" t="s">
        <v>218</v>
      </c>
      <c r="D123" s="230" t="s">
        <v>197</v>
      </c>
      <c r="E123" s="231" t="s">
        <v>2422</v>
      </c>
      <c r="F123" s="232" t="s">
        <v>2423</v>
      </c>
      <c r="G123" s="233" t="s">
        <v>166</v>
      </c>
      <c r="H123" s="234">
        <v>40</v>
      </c>
      <c r="I123" s="235"/>
      <c r="J123" s="236">
        <f>ROUND(I123*H123,2)</f>
        <v>0</v>
      </c>
      <c r="K123" s="232" t="s">
        <v>19</v>
      </c>
      <c r="L123" s="237"/>
      <c r="M123" s="238" t="s">
        <v>19</v>
      </c>
      <c r="N123" s="239" t="s">
        <v>43</v>
      </c>
      <c r="O123" s="81"/>
      <c r="P123" s="226">
        <f>O123*H123</f>
        <v>0</v>
      </c>
      <c r="Q123" s="226">
        <v>0</v>
      </c>
      <c r="R123" s="226">
        <f>Q123*H123</f>
        <v>0</v>
      </c>
      <c r="S123" s="226">
        <v>0</v>
      </c>
      <c r="T123" s="227">
        <f>S123*H123</f>
        <v>0</v>
      </c>
      <c r="U123" s="35"/>
      <c r="V123" s="35"/>
      <c r="W123" s="35"/>
      <c r="X123" s="35"/>
      <c r="Y123" s="35"/>
      <c r="Z123" s="35"/>
      <c r="AA123" s="35"/>
      <c r="AB123" s="35"/>
      <c r="AC123" s="35"/>
      <c r="AD123" s="35"/>
      <c r="AE123" s="35"/>
      <c r="AR123" s="228" t="s">
        <v>81</v>
      </c>
      <c r="AT123" s="228" t="s">
        <v>197</v>
      </c>
      <c r="AU123" s="228" t="s">
        <v>72</v>
      </c>
      <c r="AY123" s="14" t="s">
        <v>162</v>
      </c>
      <c r="BE123" s="229">
        <f>IF(N123="základní",J123,0)</f>
        <v>0</v>
      </c>
      <c r="BF123" s="229">
        <f>IF(N123="snížená",J123,0)</f>
        <v>0</v>
      </c>
      <c r="BG123" s="229">
        <f>IF(N123="zákl. přenesená",J123,0)</f>
        <v>0</v>
      </c>
      <c r="BH123" s="229">
        <f>IF(N123="sníž. přenesená",J123,0)</f>
        <v>0</v>
      </c>
      <c r="BI123" s="229">
        <f>IF(N123="nulová",J123,0)</f>
        <v>0</v>
      </c>
      <c r="BJ123" s="14" t="s">
        <v>79</v>
      </c>
      <c r="BK123" s="229">
        <f>ROUND(I123*H123,2)</f>
        <v>0</v>
      </c>
      <c r="BL123" s="14" t="s">
        <v>79</v>
      </c>
      <c r="BM123" s="228" t="s">
        <v>2424</v>
      </c>
    </row>
    <row r="124" s="2" customFormat="1" ht="16.5" customHeight="1">
      <c r="A124" s="35"/>
      <c r="B124" s="36"/>
      <c r="C124" s="230" t="s">
        <v>250</v>
      </c>
      <c r="D124" s="230" t="s">
        <v>197</v>
      </c>
      <c r="E124" s="231" t="s">
        <v>2425</v>
      </c>
      <c r="F124" s="232" t="s">
        <v>2426</v>
      </c>
      <c r="G124" s="233" t="s">
        <v>193</v>
      </c>
      <c r="H124" s="234">
        <v>10</v>
      </c>
      <c r="I124" s="235"/>
      <c r="J124" s="236">
        <f>ROUND(I124*H124,2)</f>
        <v>0</v>
      </c>
      <c r="K124" s="232" t="s">
        <v>19</v>
      </c>
      <c r="L124" s="237"/>
      <c r="M124" s="238" t="s">
        <v>19</v>
      </c>
      <c r="N124" s="239" t="s">
        <v>43</v>
      </c>
      <c r="O124" s="81"/>
      <c r="P124" s="226">
        <f>O124*H124</f>
        <v>0</v>
      </c>
      <c r="Q124" s="226">
        <v>0</v>
      </c>
      <c r="R124" s="226">
        <f>Q124*H124</f>
        <v>0</v>
      </c>
      <c r="S124" s="226">
        <v>0</v>
      </c>
      <c r="T124" s="227">
        <f>S124*H124</f>
        <v>0</v>
      </c>
      <c r="U124" s="35"/>
      <c r="V124" s="35"/>
      <c r="W124" s="35"/>
      <c r="X124" s="35"/>
      <c r="Y124" s="35"/>
      <c r="Z124" s="35"/>
      <c r="AA124" s="35"/>
      <c r="AB124" s="35"/>
      <c r="AC124" s="35"/>
      <c r="AD124" s="35"/>
      <c r="AE124" s="35"/>
      <c r="AR124" s="228" t="s">
        <v>217</v>
      </c>
      <c r="AT124" s="228" t="s">
        <v>197</v>
      </c>
      <c r="AU124" s="228" t="s">
        <v>72</v>
      </c>
      <c r="AY124" s="14" t="s">
        <v>162</v>
      </c>
      <c r="BE124" s="229">
        <f>IF(N124="základní",J124,0)</f>
        <v>0</v>
      </c>
      <c r="BF124" s="229">
        <f>IF(N124="snížená",J124,0)</f>
        <v>0</v>
      </c>
      <c r="BG124" s="229">
        <f>IF(N124="zákl. přenesená",J124,0)</f>
        <v>0</v>
      </c>
      <c r="BH124" s="229">
        <f>IF(N124="sníž. přenesená",J124,0)</f>
        <v>0</v>
      </c>
      <c r="BI124" s="229">
        <f>IF(N124="nulová",J124,0)</f>
        <v>0</v>
      </c>
      <c r="BJ124" s="14" t="s">
        <v>79</v>
      </c>
      <c r="BK124" s="229">
        <f>ROUND(I124*H124,2)</f>
        <v>0</v>
      </c>
      <c r="BL124" s="14" t="s">
        <v>218</v>
      </c>
      <c r="BM124" s="228" t="s">
        <v>2427</v>
      </c>
    </row>
    <row r="125" s="2" customFormat="1" ht="16.5" customHeight="1">
      <c r="A125" s="35"/>
      <c r="B125" s="36"/>
      <c r="C125" s="230" t="s">
        <v>254</v>
      </c>
      <c r="D125" s="230" t="s">
        <v>197</v>
      </c>
      <c r="E125" s="231" t="s">
        <v>2428</v>
      </c>
      <c r="F125" s="232" t="s">
        <v>2429</v>
      </c>
      <c r="G125" s="233" t="s">
        <v>193</v>
      </c>
      <c r="H125" s="234">
        <v>2</v>
      </c>
      <c r="I125" s="235"/>
      <c r="J125" s="236">
        <f>ROUND(I125*H125,2)</f>
        <v>0</v>
      </c>
      <c r="K125" s="232" t="s">
        <v>19</v>
      </c>
      <c r="L125" s="237"/>
      <c r="M125" s="238" t="s">
        <v>19</v>
      </c>
      <c r="N125" s="239" t="s">
        <v>43</v>
      </c>
      <c r="O125" s="81"/>
      <c r="P125" s="226">
        <f>O125*H125</f>
        <v>0</v>
      </c>
      <c r="Q125" s="226">
        <v>0</v>
      </c>
      <c r="R125" s="226">
        <f>Q125*H125</f>
        <v>0</v>
      </c>
      <c r="S125" s="226">
        <v>0</v>
      </c>
      <c r="T125" s="227">
        <f>S125*H125</f>
        <v>0</v>
      </c>
      <c r="U125" s="35"/>
      <c r="V125" s="35"/>
      <c r="W125" s="35"/>
      <c r="X125" s="35"/>
      <c r="Y125" s="35"/>
      <c r="Z125" s="35"/>
      <c r="AA125" s="35"/>
      <c r="AB125" s="35"/>
      <c r="AC125" s="35"/>
      <c r="AD125" s="35"/>
      <c r="AE125" s="35"/>
      <c r="AR125" s="228" t="s">
        <v>217</v>
      </c>
      <c r="AT125" s="228" t="s">
        <v>197</v>
      </c>
      <c r="AU125" s="228" t="s">
        <v>72</v>
      </c>
      <c r="AY125" s="14" t="s">
        <v>162</v>
      </c>
      <c r="BE125" s="229">
        <f>IF(N125="základní",J125,0)</f>
        <v>0</v>
      </c>
      <c r="BF125" s="229">
        <f>IF(N125="snížená",J125,0)</f>
        <v>0</v>
      </c>
      <c r="BG125" s="229">
        <f>IF(N125="zákl. přenesená",J125,0)</f>
        <v>0</v>
      </c>
      <c r="BH125" s="229">
        <f>IF(N125="sníž. přenesená",J125,0)</f>
        <v>0</v>
      </c>
      <c r="BI125" s="229">
        <f>IF(N125="nulová",J125,0)</f>
        <v>0</v>
      </c>
      <c r="BJ125" s="14" t="s">
        <v>79</v>
      </c>
      <c r="BK125" s="229">
        <f>ROUND(I125*H125,2)</f>
        <v>0</v>
      </c>
      <c r="BL125" s="14" t="s">
        <v>218</v>
      </c>
      <c r="BM125" s="228" t="s">
        <v>2430</v>
      </c>
    </row>
    <row r="126" s="2" customFormat="1" ht="16.5" customHeight="1">
      <c r="A126" s="35"/>
      <c r="B126" s="36"/>
      <c r="C126" s="230" t="s">
        <v>258</v>
      </c>
      <c r="D126" s="230" t="s">
        <v>197</v>
      </c>
      <c r="E126" s="231" t="s">
        <v>2431</v>
      </c>
      <c r="F126" s="232" t="s">
        <v>2432</v>
      </c>
      <c r="G126" s="233" t="s">
        <v>193</v>
      </c>
      <c r="H126" s="234">
        <v>4</v>
      </c>
      <c r="I126" s="235"/>
      <c r="J126" s="236">
        <f>ROUND(I126*H126,2)</f>
        <v>0</v>
      </c>
      <c r="K126" s="232" t="s">
        <v>19</v>
      </c>
      <c r="L126" s="237"/>
      <c r="M126" s="238" t="s">
        <v>19</v>
      </c>
      <c r="N126" s="239" t="s">
        <v>43</v>
      </c>
      <c r="O126" s="81"/>
      <c r="P126" s="226">
        <f>O126*H126</f>
        <v>0</v>
      </c>
      <c r="Q126" s="226">
        <v>0</v>
      </c>
      <c r="R126" s="226">
        <f>Q126*H126</f>
        <v>0</v>
      </c>
      <c r="S126" s="226">
        <v>0</v>
      </c>
      <c r="T126" s="227">
        <f>S126*H126</f>
        <v>0</v>
      </c>
      <c r="U126" s="35"/>
      <c r="V126" s="35"/>
      <c r="W126" s="35"/>
      <c r="X126" s="35"/>
      <c r="Y126" s="35"/>
      <c r="Z126" s="35"/>
      <c r="AA126" s="35"/>
      <c r="AB126" s="35"/>
      <c r="AC126" s="35"/>
      <c r="AD126" s="35"/>
      <c r="AE126" s="35"/>
      <c r="AR126" s="228" t="s">
        <v>217</v>
      </c>
      <c r="AT126" s="228" t="s">
        <v>197</v>
      </c>
      <c r="AU126" s="228" t="s">
        <v>72</v>
      </c>
      <c r="AY126" s="14" t="s">
        <v>162</v>
      </c>
      <c r="BE126" s="229">
        <f>IF(N126="základní",J126,0)</f>
        <v>0</v>
      </c>
      <c r="BF126" s="229">
        <f>IF(N126="snížená",J126,0)</f>
        <v>0</v>
      </c>
      <c r="BG126" s="229">
        <f>IF(N126="zákl. přenesená",J126,0)</f>
        <v>0</v>
      </c>
      <c r="BH126" s="229">
        <f>IF(N126="sníž. přenesená",J126,0)</f>
        <v>0</v>
      </c>
      <c r="BI126" s="229">
        <f>IF(N126="nulová",J126,0)</f>
        <v>0</v>
      </c>
      <c r="BJ126" s="14" t="s">
        <v>79</v>
      </c>
      <c r="BK126" s="229">
        <f>ROUND(I126*H126,2)</f>
        <v>0</v>
      </c>
      <c r="BL126" s="14" t="s">
        <v>218</v>
      </c>
      <c r="BM126" s="228" t="s">
        <v>2433</v>
      </c>
    </row>
    <row r="127" s="2" customFormat="1" ht="16.5" customHeight="1">
      <c r="A127" s="35"/>
      <c r="B127" s="36"/>
      <c r="C127" s="230" t="s">
        <v>262</v>
      </c>
      <c r="D127" s="230" t="s">
        <v>197</v>
      </c>
      <c r="E127" s="231" t="s">
        <v>2434</v>
      </c>
      <c r="F127" s="232" t="s">
        <v>2435</v>
      </c>
      <c r="G127" s="233" t="s">
        <v>193</v>
      </c>
      <c r="H127" s="234">
        <v>2</v>
      </c>
      <c r="I127" s="235"/>
      <c r="J127" s="236">
        <f>ROUND(I127*H127,2)</f>
        <v>0</v>
      </c>
      <c r="K127" s="232" t="s">
        <v>19</v>
      </c>
      <c r="L127" s="237"/>
      <c r="M127" s="238" t="s">
        <v>19</v>
      </c>
      <c r="N127" s="239" t="s">
        <v>43</v>
      </c>
      <c r="O127" s="81"/>
      <c r="P127" s="226">
        <f>O127*H127</f>
        <v>0</v>
      </c>
      <c r="Q127" s="226">
        <v>0</v>
      </c>
      <c r="R127" s="226">
        <f>Q127*H127</f>
        <v>0</v>
      </c>
      <c r="S127" s="226">
        <v>0</v>
      </c>
      <c r="T127" s="227">
        <f>S127*H127</f>
        <v>0</v>
      </c>
      <c r="U127" s="35"/>
      <c r="V127" s="35"/>
      <c r="W127" s="35"/>
      <c r="X127" s="35"/>
      <c r="Y127" s="35"/>
      <c r="Z127" s="35"/>
      <c r="AA127" s="35"/>
      <c r="AB127" s="35"/>
      <c r="AC127" s="35"/>
      <c r="AD127" s="35"/>
      <c r="AE127" s="35"/>
      <c r="AR127" s="228" t="s">
        <v>190</v>
      </c>
      <c r="AT127" s="228" t="s">
        <v>197</v>
      </c>
      <c r="AU127" s="228" t="s">
        <v>72</v>
      </c>
      <c r="AY127" s="14" t="s">
        <v>162</v>
      </c>
      <c r="BE127" s="229">
        <f>IF(N127="základní",J127,0)</f>
        <v>0</v>
      </c>
      <c r="BF127" s="229">
        <f>IF(N127="snížená",J127,0)</f>
        <v>0</v>
      </c>
      <c r="BG127" s="229">
        <f>IF(N127="zákl. přenesená",J127,0)</f>
        <v>0</v>
      </c>
      <c r="BH127" s="229">
        <f>IF(N127="sníž. přenesená",J127,0)</f>
        <v>0</v>
      </c>
      <c r="BI127" s="229">
        <f>IF(N127="nulová",J127,0)</f>
        <v>0</v>
      </c>
      <c r="BJ127" s="14" t="s">
        <v>79</v>
      </c>
      <c r="BK127" s="229">
        <f>ROUND(I127*H127,2)</f>
        <v>0</v>
      </c>
      <c r="BL127" s="14" t="s">
        <v>93</v>
      </c>
      <c r="BM127" s="228" t="s">
        <v>2436</v>
      </c>
    </row>
    <row r="128" s="2" customFormat="1" ht="16.5" customHeight="1">
      <c r="A128" s="35"/>
      <c r="B128" s="36"/>
      <c r="C128" s="230" t="s">
        <v>266</v>
      </c>
      <c r="D128" s="230" t="s">
        <v>197</v>
      </c>
      <c r="E128" s="231" t="s">
        <v>2437</v>
      </c>
      <c r="F128" s="232" t="s">
        <v>2438</v>
      </c>
      <c r="G128" s="233" t="s">
        <v>193</v>
      </c>
      <c r="H128" s="234">
        <v>2</v>
      </c>
      <c r="I128" s="235"/>
      <c r="J128" s="236">
        <f>ROUND(I128*H128,2)</f>
        <v>0</v>
      </c>
      <c r="K128" s="232" t="s">
        <v>19</v>
      </c>
      <c r="L128" s="237"/>
      <c r="M128" s="238" t="s">
        <v>19</v>
      </c>
      <c r="N128" s="239" t="s">
        <v>43</v>
      </c>
      <c r="O128" s="81"/>
      <c r="P128" s="226">
        <f>O128*H128</f>
        <v>0</v>
      </c>
      <c r="Q128" s="226">
        <v>0</v>
      </c>
      <c r="R128" s="226">
        <f>Q128*H128</f>
        <v>0</v>
      </c>
      <c r="S128" s="226">
        <v>0</v>
      </c>
      <c r="T128" s="227">
        <f>S128*H128</f>
        <v>0</v>
      </c>
      <c r="U128" s="35"/>
      <c r="V128" s="35"/>
      <c r="W128" s="35"/>
      <c r="X128" s="35"/>
      <c r="Y128" s="35"/>
      <c r="Z128" s="35"/>
      <c r="AA128" s="35"/>
      <c r="AB128" s="35"/>
      <c r="AC128" s="35"/>
      <c r="AD128" s="35"/>
      <c r="AE128" s="35"/>
      <c r="AR128" s="228" t="s">
        <v>190</v>
      </c>
      <c r="AT128" s="228" t="s">
        <v>197</v>
      </c>
      <c r="AU128" s="228" t="s">
        <v>72</v>
      </c>
      <c r="AY128" s="14" t="s">
        <v>162</v>
      </c>
      <c r="BE128" s="229">
        <f>IF(N128="základní",J128,0)</f>
        <v>0</v>
      </c>
      <c r="BF128" s="229">
        <f>IF(N128="snížená",J128,0)</f>
        <v>0</v>
      </c>
      <c r="BG128" s="229">
        <f>IF(N128="zákl. přenesená",J128,0)</f>
        <v>0</v>
      </c>
      <c r="BH128" s="229">
        <f>IF(N128="sníž. přenesená",J128,0)</f>
        <v>0</v>
      </c>
      <c r="BI128" s="229">
        <f>IF(N128="nulová",J128,0)</f>
        <v>0</v>
      </c>
      <c r="BJ128" s="14" t="s">
        <v>79</v>
      </c>
      <c r="BK128" s="229">
        <f>ROUND(I128*H128,2)</f>
        <v>0</v>
      </c>
      <c r="BL128" s="14" t="s">
        <v>93</v>
      </c>
      <c r="BM128" s="228" t="s">
        <v>2439</v>
      </c>
    </row>
    <row r="129" s="2" customFormat="1" ht="16.5" customHeight="1">
      <c r="A129" s="35"/>
      <c r="B129" s="36"/>
      <c r="C129" s="230" t="s">
        <v>270</v>
      </c>
      <c r="D129" s="230" t="s">
        <v>197</v>
      </c>
      <c r="E129" s="231" t="s">
        <v>2440</v>
      </c>
      <c r="F129" s="232" t="s">
        <v>2441</v>
      </c>
      <c r="G129" s="233" t="s">
        <v>193</v>
      </c>
      <c r="H129" s="234">
        <v>2</v>
      </c>
      <c r="I129" s="235"/>
      <c r="J129" s="236">
        <f>ROUND(I129*H129,2)</f>
        <v>0</v>
      </c>
      <c r="K129" s="232" t="s">
        <v>19</v>
      </c>
      <c r="L129" s="237"/>
      <c r="M129" s="238" t="s">
        <v>19</v>
      </c>
      <c r="N129" s="239" t="s">
        <v>43</v>
      </c>
      <c r="O129" s="81"/>
      <c r="P129" s="226">
        <f>O129*H129</f>
        <v>0</v>
      </c>
      <c r="Q129" s="226">
        <v>0</v>
      </c>
      <c r="R129" s="226">
        <f>Q129*H129</f>
        <v>0</v>
      </c>
      <c r="S129" s="226">
        <v>0</v>
      </c>
      <c r="T129" s="227">
        <f>S129*H129</f>
        <v>0</v>
      </c>
      <c r="U129" s="35"/>
      <c r="V129" s="35"/>
      <c r="W129" s="35"/>
      <c r="X129" s="35"/>
      <c r="Y129" s="35"/>
      <c r="Z129" s="35"/>
      <c r="AA129" s="35"/>
      <c r="AB129" s="35"/>
      <c r="AC129" s="35"/>
      <c r="AD129" s="35"/>
      <c r="AE129" s="35"/>
      <c r="AR129" s="228" t="s">
        <v>200</v>
      </c>
      <c r="AT129" s="228" t="s">
        <v>197</v>
      </c>
      <c r="AU129" s="228" t="s">
        <v>72</v>
      </c>
      <c r="AY129" s="14" t="s">
        <v>162</v>
      </c>
      <c r="BE129" s="229">
        <f>IF(N129="základní",J129,0)</f>
        <v>0</v>
      </c>
      <c r="BF129" s="229">
        <f>IF(N129="snížená",J129,0)</f>
        <v>0</v>
      </c>
      <c r="BG129" s="229">
        <f>IF(N129="zákl. přenesená",J129,0)</f>
        <v>0</v>
      </c>
      <c r="BH129" s="229">
        <f>IF(N129="sníž. přenesená",J129,0)</f>
        <v>0</v>
      </c>
      <c r="BI129" s="229">
        <f>IF(N129="nulová",J129,0)</f>
        <v>0</v>
      </c>
      <c r="BJ129" s="14" t="s">
        <v>79</v>
      </c>
      <c r="BK129" s="229">
        <f>ROUND(I129*H129,2)</f>
        <v>0</v>
      </c>
      <c r="BL129" s="14" t="s">
        <v>200</v>
      </c>
      <c r="BM129" s="228" t="s">
        <v>2442</v>
      </c>
    </row>
    <row r="130" s="2" customFormat="1" ht="16.5" customHeight="1">
      <c r="A130" s="35"/>
      <c r="B130" s="36"/>
      <c r="C130" s="230" t="s">
        <v>274</v>
      </c>
      <c r="D130" s="230" t="s">
        <v>197</v>
      </c>
      <c r="E130" s="231" t="s">
        <v>2443</v>
      </c>
      <c r="F130" s="232" t="s">
        <v>2444</v>
      </c>
      <c r="G130" s="233" t="s">
        <v>193</v>
      </c>
      <c r="H130" s="234">
        <v>2</v>
      </c>
      <c r="I130" s="235"/>
      <c r="J130" s="236">
        <f>ROUND(I130*H130,2)</f>
        <v>0</v>
      </c>
      <c r="K130" s="232" t="s">
        <v>19</v>
      </c>
      <c r="L130" s="237"/>
      <c r="M130" s="238" t="s">
        <v>19</v>
      </c>
      <c r="N130" s="239" t="s">
        <v>43</v>
      </c>
      <c r="O130" s="81"/>
      <c r="P130" s="226">
        <f>O130*H130</f>
        <v>0</v>
      </c>
      <c r="Q130" s="226">
        <v>0</v>
      </c>
      <c r="R130" s="226">
        <f>Q130*H130</f>
        <v>0</v>
      </c>
      <c r="S130" s="226">
        <v>0</v>
      </c>
      <c r="T130" s="227">
        <f>S130*H130</f>
        <v>0</v>
      </c>
      <c r="U130" s="35"/>
      <c r="V130" s="35"/>
      <c r="W130" s="35"/>
      <c r="X130" s="35"/>
      <c r="Y130" s="35"/>
      <c r="Z130" s="35"/>
      <c r="AA130" s="35"/>
      <c r="AB130" s="35"/>
      <c r="AC130" s="35"/>
      <c r="AD130" s="35"/>
      <c r="AE130" s="35"/>
      <c r="AR130" s="228" t="s">
        <v>190</v>
      </c>
      <c r="AT130" s="228" t="s">
        <v>197</v>
      </c>
      <c r="AU130" s="228" t="s">
        <v>72</v>
      </c>
      <c r="AY130" s="14" t="s">
        <v>162</v>
      </c>
      <c r="BE130" s="229">
        <f>IF(N130="základní",J130,0)</f>
        <v>0</v>
      </c>
      <c r="BF130" s="229">
        <f>IF(N130="snížená",J130,0)</f>
        <v>0</v>
      </c>
      <c r="BG130" s="229">
        <f>IF(N130="zákl. přenesená",J130,0)</f>
        <v>0</v>
      </c>
      <c r="BH130" s="229">
        <f>IF(N130="sníž. přenesená",J130,0)</f>
        <v>0</v>
      </c>
      <c r="BI130" s="229">
        <f>IF(N130="nulová",J130,0)</f>
        <v>0</v>
      </c>
      <c r="BJ130" s="14" t="s">
        <v>79</v>
      </c>
      <c r="BK130" s="229">
        <f>ROUND(I130*H130,2)</f>
        <v>0</v>
      </c>
      <c r="BL130" s="14" t="s">
        <v>93</v>
      </c>
      <c r="BM130" s="228" t="s">
        <v>2445</v>
      </c>
    </row>
    <row r="131" s="2" customFormat="1" ht="16.5" customHeight="1">
      <c r="A131" s="35"/>
      <c r="B131" s="36"/>
      <c r="C131" s="230" t="s">
        <v>282</v>
      </c>
      <c r="D131" s="230" t="s">
        <v>197</v>
      </c>
      <c r="E131" s="231" t="s">
        <v>2446</v>
      </c>
      <c r="F131" s="232" t="s">
        <v>2447</v>
      </c>
      <c r="G131" s="233" t="s">
        <v>193</v>
      </c>
      <c r="H131" s="234">
        <v>2</v>
      </c>
      <c r="I131" s="235"/>
      <c r="J131" s="236">
        <f>ROUND(I131*H131,2)</f>
        <v>0</v>
      </c>
      <c r="K131" s="232" t="s">
        <v>19</v>
      </c>
      <c r="L131" s="237"/>
      <c r="M131" s="238" t="s">
        <v>19</v>
      </c>
      <c r="N131" s="239" t="s">
        <v>43</v>
      </c>
      <c r="O131" s="81"/>
      <c r="P131" s="226">
        <f>O131*H131</f>
        <v>0</v>
      </c>
      <c r="Q131" s="226">
        <v>0</v>
      </c>
      <c r="R131" s="226">
        <f>Q131*H131</f>
        <v>0</v>
      </c>
      <c r="S131" s="226">
        <v>0</v>
      </c>
      <c r="T131" s="227">
        <f>S131*H131</f>
        <v>0</v>
      </c>
      <c r="U131" s="35"/>
      <c r="V131" s="35"/>
      <c r="W131" s="35"/>
      <c r="X131" s="35"/>
      <c r="Y131" s="35"/>
      <c r="Z131" s="35"/>
      <c r="AA131" s="35"/>
      <c r="AB131" s="35"/>
      <c r="AC131" s="35"/>
      <c r="AD131" s="35"/>
      <c r="AE131" s="35"/>
      <c r="AR131" s="228" t="s">
        <v>190</v>
      </c>
      <c r="AT131" s="228" t="s">
        <v>197</v>
      </c>
      <c r="AU131" s="228" t="s">
        <v>72</v>
      </c>
      <c r="AY131" s="14" t="s">
        <v>162</v>
      </c>
      <c r="BE131" s="229">
        <f>IF(N131="základní",J131,0)</f>
        <v>0</v>
      </c>
      <c r="BF131" s="229">
        <f>IF(N131="snížená",J131,0)</f>
        <v>0</v>
      </c>
      <c r="BG131" s="229">
        <f>IF(N131="zákl. přenesená",J131,0)</f>
        <v>0</v>
      </c>
      <c r="BH131" s="229">
        <f>IF(N131="sníž. přenesená",J131,0)</f>
        <v>0</v>
      </c>
      <c r="BI131" s="229">
        <f>IF(N131="nulová",J131,0)</f>
        <v>0</v>
      </c>
      <c r="BJ131" s="14" t="s">
        <v>79</v>
      </c>
      <c r="BK131" s="229">
        <f>ROUND(I131*H131,2)</f>
        <v>0</v>
      </c>
      <c r="BL131" s="14" t="s">
        <v>93</v>
      </c>
      <c r="BM131" s="228" t="s">
        <v>2448</v>
      </c>
    </row>
    <row r="132" s="2" customFormat="1" ht="16.5" customHeight="1">
      <c r="A132" s="35"/>
      <c r="B132" s="36"/>
      <c r="C132" s="230" t="s">
        <v>287</v>
      </c>
      <c r="D132" s="230" t="s">
        <v>197</v>
      </c>
      <c r="E132" s="231" t="s">
        <v>2449</v>
      </c>
      <c r="F132" s="232" t="s">
        <v>2450</v>
      </c>
      <c r="G132" s="233" t="s">
        <v>193</v>
      </c>
      <c r="H132" s="234">
        <v>2</v>
      </c>
      <c r="I132" s="235"/>
      <c r="J132" s="236">
        <f>ROUND(I132*H132,2)</f>
        <v>0</v>
      </c>
      <c r="K132" s="232" t="s">
        <v>19</v>
      </c>
      <c r="L132" s="237"/>
      <c r="M132" s="238" t="s">
        <v>19</v>
      </c>
      <c r="N132" s="239" t="s">
        <v>43</v>
      </c>
      <c r="O132" s="81"/>
      <c r="P132" s="226">
        <f>O132*H132</f>
        <v>0</v>
      </c>
      <c r="Q132" s="226">
        <v>0</v>
      </c>
      <c r="R132" s="226">
        <f>Q132*H132</f>
        <v>0</v>
      </c>
      <c r="S132" s="226">
        <v>0</v>
      </c>
      <c r="T132" s="227">
        <f>S132*H132</f>
        <v>0</v>
      </c>
      <c r="U132" s="35"/>
      <c r="V132" s="35"/>
      <c r="W132" s="35"/>
      <c r="X132" s="35"/>
      <c r="Y132" s="35"/>
      <c r="Z132" s="35"/>
      <c r="AA132" s="35"/>
      <c r="AB132" s="35"/>
      <c r="AC132" s="35"/>
      <c r="AD132" s="35"/>
      <c r="AE132" s="35"/>
      <c r="AR132" s="228" t="s">
        <v>190</v>
      </c>
      <c r="AT132" s="228" t="s">
        <v>197</v>
      </c>
      <c r="AU132" s="228" t="s">
        <v>72</v>
      </c>
      <c r="AY132" s="14" t="s">
        <v>162</v>
      </c>
      <c r="BE132" s="229">
        <f>IF(N132="základní",J132,0)</f>
        <v>0</v>
      </c>
      <c r="BF132" s="229">
        <f>IF(N132="snížená",J132,0)</f>
        <v>0</v>
      </c>
      <c r="BG132" s="229">
        <f>IF(N132="zákl. přenesená",J132,0)</f>
        <v>0</v>
      </c>
      <c r="BH132" s="229">
        <f>IF(N132="sníž. přenesená",J132,0)</f>
        <v>0</v>
      </c>
      <c r="BI132" s="229">
        <f>IF(N132="nulová",J132,0)</f>
        <v>0</v>
      </c>
      <c r="BJ132" s="14" t="s">
        <v>79</v>
      </c>
      <c r="BK132" s="229">
        <f>ROUND(I132*H132,2)</f>
        <v>0</v>
      </c>
      <c r="BL132" s="14" t="s">
        <v>93</v>
      </c>
      <c r="BM132" s="228" t="s">
        <v>2451</v>
      </c>
    </row>
    <row r="133" s="2" customFormat="1" ht="16.5" customHeight="1">
      <c r="A133" s="35"/>
      <c r="B133" s="36"/>
      <c r="C133" s="230" t="s">
        <v>291</v>
      </c>
      <c r="D133" s="230" t="s">
        <v>197</v>
      </c>
      <c r="E133" s="231" t="s">
        <v>2452</v>
      </c>
      <c r="F133" s="232" t="s">
        <v>2453</v>
      </c>
      <c r="G133" s="233" t="s">
        <v>193</v>
      </c>
      <c r="H133" s="234">
        <v>2</v>
      </c>
      <c r="I133" s="235"/>
      <c r="J133" s="236">
        <f>ROUND(I133*H133,2)</f>
        <v>0</v>
      </c>
      <c r="K133" s="232" t="s">
        <v>19</v>
      </c>
      <c r="L133" s="237"/>
      <c r="M133" s="238" t="s">
        <v>19</v>
      </c>
      <c r="N133" s="239" t="s">
        <v>43</v>
      </c>
      <c r="O133" s="81"/>
      <c r="P133" s="226">
        <f>O133*H133</f>
        <v>0</v>
      </c>
      <c r="Q133" s="226">
        <v>0</v>
      </c>
      <c r="R133" s="226">
        <f>Q133*H133</f>
        <v>0</v>
      </c>
      <c r="S133" s="226">
        <v>0</v>
      </c>
      <c r="T133" s="227">
        <f>S133*H133</f>
        <v>0</v>
      </c>
      <c r="U133" s="35"/>
      <c r="V133" s="35"/>
      <c r="W133" s="35"/>
      <c r="X133" s="35"/>
      <c r="Y133" s="35"/>
      <c r="Z133" s="35"/>
      <c r="AA133" s="35"/>
      <c r="AB133" s="35"/>
      <c r="AC133" s="35"/>
      <c r="AD133" s="35"/>
      <c r="AE133" s="35"/>
      <c r="AR133" s="228" t="s">
        <v>190</v>
      </c>
      <c r="AT133" s="228" t="s">
        <v>197</v>
      </c>
      <c r="AU133" s="228" t="s">
        <v>72</v>
      </c>
      <c r="AY133" s="14" t="s">
        <v>162</v>
      </c>
      <c r="BE133" s="229">
        <f>IF(N133="základní",J133,0)</f>
        <v>0</v>
      </c>
      <c r="BF133" s="229">
        <f>IF(N133="snížená",J133,0)</f>
        <v>0</v>
      </c>
      <c r="BG133" s="229">
        <f>IF(N133="zákl. přenesená",J133,0)</f>
        <v>0</v>
      </c>
      <c r="BH133" s="229">
        <f>IF(N133="sníž. přenesená",J133,0)</f>
        <v>0</v>
      </c>
      <c r="BI133" s="229">
        <f>IF(N133="nulová",J133,0)</f>
        <v>0</v>
      </c>
      <c r="BJ133" s="14" t="s">
        <v>79</v>
      </c>
      <c r="BK133" s="229">
        <f>ROUND(I133*H133,2)</f>
        <v>0</v>
      </c>
      <c r="BL133" s="14" t="s">
        <v>93</v>
      </c>
      <c r="BM133" s="228" t="s">
        <v>2454</v>
      </c>
    </row>
    <row r="134" s="2" customFormat="1" ht="16.5" customHeight="1">
      <c r="A134" s="35"/>
      <c r="B134" s="36"/>
      <c r="C134" s="230" t="s">
        <v>400</v>
      </c>
      <c r="D134" s="230" t="s">
        <v>197</v>
      </c>
      <c r="E134" s="231" t="s">
        <v>2455</v>
      </c>
      <c r="F134" s="232" t="s">
        <v>2456</v>
      </c>
      <c r="G134" s="233" t="s">
        <v>193</v>
      </c>
      <c r="H134" s="234">
        <v>5</v>
      </c>
      <c r="I134" s="235"/>
      <c r="J134" s="236">
        <f>ROUND(I134*H134,2)</f>
        <v>0</v>
      </c>
      <c r="K134" s="232" t="s">
        <v>19</v>
      </c>
      <c r="L134" s="237"/>
      <c r="M134" s="238" t="s">
        <v>19</v>
      </c>
      <c r="N134" s="239" t="s">
        <v>43</v>
      </c>
      <c r="O134" s="81"/>
      <c r="P134" s="226">
        <f>O134*H134</f>
        <v>0</v>
      </c>
      <c r="Q134" s="226">
        <v>0</v>
      </c>
      <c r="R134" s="226">
        <f>Q134*H134</f>
        <v>0</v>
      </c>
      <c r="S134" s="226">
        <v>0</v>
      </c>
      <c r="T134" s="227">
        <f>S134*H134</f>
        <v>0</v>
      </c>
      <c r="U134" s="35"/>
      <c r="V134" s="35"/>
      <c r="W134" s="35"/>
      <c r="X134" s="35"/>
      <c r="Y134" s="35"/>
      <c r="Z134" s="35"/>
      <c r="AA134" s="35"/>
      <c r="AB134" s="35"/>
      <c r="AC134" s="35"/>
      <c r="AD134" s="35"/>
      <c r="AE134" s="35"/>
      <c r="AR134" s="228" t="s">
        <v>81</v>
      </c>
      <c r="AT134" s="228" t="s">
        <v>197</v>
      </c>
      <c r="AU134" s="228" t="s">
        <v>72</v>
      </c>
      <c r="AY134" s="14" t="s">
        <v>162</v>
      </c>
      <c r="BE134" s="229">
        <f>IF(N134="základní",J134,0)</f>
        <v>0</v>
      </c>
      <c r="BF134" s="229">
        <f>IF(N134="snížená",J134,0)</f>
        <v>0</v>
      </c>
      <c r="BG134" s="229">
        <f>IF(N134="zákl. přenesená",J134,0)</f>
        <v>0</v>
      </c>
      <c r="BH134" s="229">
        <f>IF(N134="sníž. přenesená",J134,0)</f>
        <v>0</v>
      </c>
      <c r="BI134" s="229">
        <f>IF(N134="nulová",J134,0)</f>
        <v>0</v>
      </c>
      <c r="BJ134" s="14" t="s">
        <v>79</v>
      </c>
      <c r="BK134" s="229">
        <f>ROUND(I134*H134,2)</f>
        <v>0</v>
      </c>
      <c r="BL134" s="14" t="s">
        <v>79</v>
      </c>
      <c r="BM134" s="228" t="s">
        <v>2457</v>
      </c>
    </row>
    <row r="135" s="2" customFormat="1" ht="16.5" customHeight="1">
      <c r="A135" s="35"/>
      <c r="B135" s="36"/>
      <c r="C135" s="230" t="s">
        <v>300</v>
      </c>
      <c r="D135" s="230" t="s">
        <v>197</v>
      </c>
      <c r="E135" s="231" t="s">
        <v>2458</v>
      </c>
      <c r="F135" s="232" t="s">
        <v>2459</v>
      </c>
      <c r="G135" s="233" t="s">
        <v>193</v>
      </c>
      <c r="H135" s="234">
        <v>9</v>
      </c>
      <c r="I135" s="235"/>
      <c r="J135" s="236">
        <f>ROUND(I135*H135,2)</f>
        <v>0</v>
      </c>
      <c r="K135" s="232" t="s">
        <v>19</v>
      </c>
      <c r="L135" s="237"/>
      <c r="M135" s="238" t="s">
        <v>19</v>
      </c>
      <c r="N135" s="239" t="s">
        <v>43</v>
      </c>
      <c r="O135" s="81"/>
      <c r="P135" s="226">
        <f>O135*H135</f>
        <v>0</v>
      </c>
      <c r="Q135" s="226">
        <v>0</v>
      </c>
      <c r="R135" s="226">
        <f>Q135*H135</f>
        <v>0</v>
      </c>
      <c r="S135" s="226">
        <v>0</v>
      </c>
      <c r="T135" s="227">
        <f>S135*H135</f>
        <v>0</v>
      </c>
      <c r="U135" s="35"/>
      <c r="V135" s="35"/>
      <c r="W135" s="35"/>
      <c r="X135" s="35"/>
      <c r="Y135" s="35"/>
      <c r="Z135" s="35"/>
      <c r="AA135" s="35"/>
      <c r="AB135" s="35"/>
      <c r="AC135" s="35"/>
      <c r="AD135" s="35"/>
      <c r="AE135" s="35"/>
      <c r="AR135" s="228" t="s">
        <v>217</v>
      </c>
      <c r="AT135" s="228" t="s">
        <v>197</v>
      </c>
      <c r="AU135" s="228" t="s">
        <v>72</v>
      </c>
      <c r="AY135" s="14" t="s">
        <v>162</v>
      </c>
      <c r="BE135" s="229">
        <f>IF(N135="základní",J135,0)</f>
        <v>0</v>
      </c>
      <c r="BF135" s="229">
        <f>IF(N135="snížená",J135,0)</f>
        <v>0</v>
      </c>
      <c r="BG135" s="229">
        <f>IF(N135="zákl. přenesená",J135,0)</f>
        <v>0</v>
      </c>
      <c r="BH135" s="229">
        <f>IF(N135="sníž. přenesená",J135,0)</f>
        <v>0</v>
      </c>
      <c r="BI135" s="229">
        <f>IF(N135="nulová",J135,0)</f>
        <v>0</v>
      </c>
      <c r="BJ135" s="14" t="s">
        <v>79</v>
      </c>
      <c r="BK135" s="229">
        <f>ROUND(I135*H135,2)</f>
        <v>0</v>
      </c>
      <c r="BL135" s="14" t="s">
        <v>218</v>
      </c>
      <c r="BM135" s="228" t="s">
        <v>2460</v>
      </c>
    </row>
    <row r="136" s="2" customFormat="1" ht="16.5" customHeight="1">
      <c r="A136" s="35"/>
      <c r="B136" s="36"/>
      <c r="C136" s="230" t="s">
        <v>304</v>
      </c>
      <c r="D136" s="230" t="s">
        <v>197</v>
      </c>
      <c r="E136" s="231" t="s">
        <v>2461</v>
      </c>
      <c r="F136" s="232" t="s">
        <v>2462</v>
      </c>
      <c r="G136" s="233" t="s">
        <v>193</v>
      </c>
      <c r="H136" s="234">
        <v>4</v>
      </c>
      <c r="I136" s="235"/>
      <c r="J136" s="236">
        <f>ROUND(I136*H136,2)</f>
        <v>0</v>
      </c>
      <c r="K136" s="232" t="s">
        <v>19</v>
      </c>
      <c r="L136" s="237"/>
      <c r="M136" s="238" t="s">
        <v>19</v>
      </c>
      <c r="N136" s="239" t="s">
        <v>43</v>
      </c>
      <c r="O136" s="81"/>
      <c r="P136" s="226">
        <f>O136*H136</f>
        <v>0</v>
      </c>
      <c r="Q136" s="226">
        <v>0</v>
      </c>
      <c r="R136" s="226">
        <f>Q136*H136</f>
        <v>0</v>
      </c>
      <c r="S136" s="226">
        <v>0</v>
      </c>
      <c r="T136" s="227">
        <f>S136*H136</f>
        <v>0</v>
      </c>
      <c r="U136" s="35"/>
      <c r="V136" s="35"/>
      <c r="W136" s="35"/>
      <c r="X136" s="35"/>
      <c r="Y136" s="35"/>
      <c r="Z136" s="35"/>
      <c r="AA136" s="35"/>
      <c r="AB136" s="35"/>
      <c r="AC136" s="35"/>
      <c r="AD136" s="35"/>
      <c r="AE136" s="35"/>
      <c r="AR136" s="228" t="s">
        <v>217</v>
      </c>
      <c r="AT136" s="228" t="s">
        <v>197</v>
      </c>
      <c r="AU136" s="228" t="s">
        <v>72</v>
      </c>
      <c r="AY136" s="14" t="s">
        <v>162</v>
      </c>
      <c r="BE136" s="229">
        <f>IF(N136="základní",J136,0)</f>
        <v>0</v>
      </c>
      <c r="BF136" s="229">
        <f>IF(N136="snížená",J136,0)</f>
        <v>0</v>
      </c>
      <c r="BG136" s="229">
        <f>IF(N136="zákl. přenesená",J136,0)</f>
        <v>0</v>
      </c>
      <c r="BH136" s="229">
        <f>IF(N136="sníž. přenesená",J136,0)</f>
        <v>0</v>
      </c>
      <c r="BI136" s="229">
        <f>IF(N136="nulová",J136,0)</f>
        <v>0</v>
      </c>
      <c r="BJ136" s="14" t="s">
        <v>79</v>
      </c>
      <c r="BK136" s="229">
        <f>ROUND(I136*H136,2)</f>
        <v>0</v>
      </c>
      <c r="BL136" s="14" t="s">
        <v>218</v>
      </c>
      <c r="BM136" s="228" t="s">
        <v>2463</v>
      </c>
    </row>
    <row r="137" s="2" customFormat="1" ht="16.5" customHeight="1">
      <c r="A137" s="35"/>
      <c r="B137" s="36"/>
      <c r="C137" s="230" t="s">
        <v>320</v>
      </c>
      <c r="D137" s="230" t="s">
        <v>197</v>
      </c>
      <c r="E137" s="231" t="s">
        <v>2464</v>
      </c>
      <c r="F137" s="232" t="s">
        <v>2465</v>
      </c>
      <c r="G137" s="233" t="s">
        <v>193</v>
      </c>
      <c r="H137" s="234">
        <v>6</v>
      </c>
      <c r="I137" s="235"/>
      <c r="J137" s="236">
        <f>ROUND(I137*H137,2)</f>
        <v>0</v>
      </c>
      <c r="K137" s="232" t="s">
        <v>19</v>
      </c>
      <c r="L137" s="237"/>
      <c r="M137" s="238" t="s">
        <v>19</v>
      </c>
      <c r="N137" s="239" t="s">
        <v>43</v>
      </c>
      <c r="O137" s="81"/>
      <c r="P137" s="226">
        <f>O137*H137</f>
        <v>0</v>
      </c>
      <c r="Q137" s="226">
        <v>0</v>
      </c>
      <c r="R137" s="226">
        <f>Q137*H137</f>
        <v>0</v>
      </c>
      <c r="S137" s="226">
        <v>0</v>
      </c>
      <c r="T137" s="227">
        <f>S137*H137</f>
        <v>0</v>
      </c>
      <c r="U137" s="35"/>
      <c r="V137" s="35"/>
      <c r="W137" s="35"/>
      <c r="X137" s="35"/>
      <c r="Y137" s="35"/>
      <c r="Z137" s="35"/>
      <c r="AA137" s="35"/>
      <c r="AB137" s="35"/>
      <c r="AC137" s="35"/>
      <c r="AD137" s="35"/>
      <c r="AE137" s="35"/>
      <c r="AR137" s="228" t="s">
        <v>81</v>
      </c>
      <c r="AT137" s="228" t="s">
        <v>197</v>
      </c>
      <c r="AU137" s="228" t="s">
        <v>72</v>
      </c>
      <c r="AY137" s="14" t="s">
        <v>162</v>
      </c>
      <c r="BE137" s="229">
        <f>IF(N137="základní",J137,0)</f>
        <v>0</v>
      </c>
      <c r="BF137" s="229">
        <f>IF(N137="snížená",J137,0)</f>
        <v>0</v>
      </c>
      <c r="BG137" s="229">
        <f>IF(N137="zákl. přenesená",J137,0)</f>
        <v>0</v>
      </c>
      <c r="BH137" s="229">
        <f>IF(N137="sníž. přenesená",J137,0)</f>
        <v>0</v>
      </c>
      <c r="BI137" s="229">
        <f>IF(N137="nulová",J137,0)</f>
        <v>0</v>
      </c>
      <c r="BJ137" s="14" t="s">
        <v>79</v>
      </c>
      <c r="BK137" s="229">
        <f>ROUND(I137*H137,2)</f>
        <v>0</v>
      </c>
      <c r="BL137" s="14" t="s">
        <v>79</v>
      </c>
      <c r="BM137" s="228" t="s">
        <v>2466</v>
      </c>
    </row>
    <row r="138" s="2" customFormat="1" ht="16.5" customHeight="1">
      <c r="A138" s="35"/>
      <c r="B138" s="36"/>
      <c r="C138" s="230" t="s">
        <v>308</v>
      </c>
      <c r="D138" s="230" t="s">
        <v>197</v>
      </c>
      <c r="E138" s="231" t="s">
        <v>2467</v>
      </c>
      <c r="F138" s="232" t="s">
        <v>2468</v>
      </c>
      <c r="G138" s="233" t="s">
        <v>193</v>
      </c>
      <c r="H138" s="234">
        <v>24</v>
      </c>
      <c r="I138" s="235"/>
      <c r="J138" s="236">
        <f>ROUND(I138*H138,2)</f>
        <v>0</v>
      </c>
      <c r="K138" s="232" t="s">
        <v>19</v>
      </c>
      <c r="L138" s="237"/>
      <c r="M138" s="265" t="s">
        <v>19</v>
      </c>
      <c r="N138" s="266" t="s">
        <v>43</v>
      </c>
      <c r="O138" s="242"/>
      <c r="P138" s="243">
        <f>O138*H138</f>
        <v>0</v>
      </c>
      <c r="Q138" s="243">
        <v>0</v>
      </c>
      <c r="R138" s="243">
        <f>Q138*H138</f>
        <v>0</v>
      </c>
      <c r="S138" s="243">
        <v>0</v>
      </c>
      <c r="T138" s="244">
        <f>S138*H138</f>
        <v>0</v>
      </c>
      <c r="U138" s="35"/>
      <c r="V138" s="35"/>
      <c r="W138" s="35"/>
      <c r="X138" s="35"/>
      <c r="Y138" s="35"/>
      <c r="Z138" s="35"/>
      <c r="AA138" s="35"/>
      <c r="AB138" s="35"/>
      <c r="AC138" s="35"/>
      <c r="AD138" s="35"/>
      <c r="AE138" s="35"/>
      <c r="AR138" s="228" t="s">
        <v>217</v>
      </c>
      <c r="AT138" s="228" t="s">
        <v>197</v>
      </c>
      <c r="AU138" s="228" t="s">
        <v>72</v>
      </c>
      <c r="AY138" s="14" t="s">
        <v>162</v>
      </c>
      <c r="BE138" s="229">
        <f>IF(N138="základní",J138,0)</f>
        <v>0</v>
      </c>
      <c r="BF138" s="229">
        <f>IF(N138="snížená",J138,0)</f>
        <v>0</v>
      </c>
      <c r="BG138" s="229">
        <f>IF(N138="zákl. přenesená",J138,0)</f>
        <v>0</v>
      </c>
      <c r="BH138" s="229">
        <f>IF(N138="sníž. přenesená",J138,0)</f>
        <v>0</v>
      </c>
      <c r="BI138" s="229">
        <f>IF(N138="nulová",J138,0)</f>
        <v>0</v>
      </c>
      <c r="BJ138" s="14" t="s">
        <v>79</v>
      </c>
      <c r="BK138" s="229">
        <f>ROUND(I138*H138,2)</f>
        <v>0</v>
      </c>
      <c r="BL138" s="14" t="s">
        <v>218</v>
      </c>
      <c r="BM138" s="228" t="s">
        <v>2469</v>
      </c>
    </row>
    <row r="139" s="2" customFormat="1" ht="6.96" customHeight="1">
      <c r="A139" s="35"/>
      <c r="B139" s="56"/>
      <c r="C139" s="57"/>
      <c r="D139" s="57"/>
      <c r="E139" s="57"/>
      <c r="F139" s="57"/>
      <c r="G139" s="57"/>
      <c r="H139" s="57"/>
      <c r="I139" s="173"/>
      <c r="J139" s="57"/>
      <c r="K139" s="57"/>
      <c r="L139" s="41"/>
      <c r="M139" s="35"/>
      <c r="O139" s="35"/>
      <c r="P139" s="35"/>
      <c r="Q139" s="35"/>
      <c r="R139" s="35"/>
      <c r="S139" s="35"/>
      <c r="T139" s="35"/>
      <c r="U139" s="35"/>
      <c r="V139" s="35"/>
      <c r="W139" s="35"/>
      <c r="X139" s="35"/>
      <c r="Y139" s="35"/>
      <c r="Z139" s="35"/>
      <c r="AA139" s="35"/>
      <c r="AB139" s="35"/>
      <c r="AC139" s="35"/>
      <c r="AD139" s="35"/>
      <c r="AE139" s="35"/>
    </row>
  </sheetData>
  <sheetProtection sheet="1" autoFilter="0" formatColumns="0" formatRows="0" objects="1" scenarios="1" spinCount="100000" saltValue="UUHQJu6R9cWv0whEHMnPBf60GJhlIvx4KYkmXMPpK1szrf5KvX6bT1xfIIiCoOmQDEVBivC3vnxu0Pt9/+DyxQ==" hashValue="u/GukCmq/KqEyA7iokbF3tfpXoqe+k1LIrJ3LSqU7PuOvZXjrvJN+2gnlrIhEnOhVGrj1ruPnq+KPXsbh0zptg==" algorithmName="SHA-512" password="CC35"/>
  <autoFilter ref="C84:K138"/>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4" t="s">
        <v>132</v>
      </c>
    </row>
    <row r="3" s="1" customFormat="1" ht="6.96" customHeight="1">
      <c r="B3" s="137"/>
      <c r="C3" s="138"/>
      <c r="D3" s="138"/>
      <c r="E3" s="138"/>
      <c r="F3" s="138"/>
      <c r="G3" s="138"/>
      <c r="H3" s="138"/>
      <c r="I3" s="139"/>
      <c r="J3" s="138"/>
      <c r="K3" s="138"/>
      <c r="L3" s="17"/>
      <c r="AT3" s="14" t="s">
        <v>81</v>
      </c>
    </row>
    <row r="4" s="1" customFormat="1" ht="24.96" customHeight="1">
      <c r="B4" s="17"/>
      <c r="D4" s="140" t="s">
        <v>135</v>
      </c>
      <c r="I4" s="136"/>
      <c r="L4" s="17"/>
      <c r="M4" s="141" t="s">
        <v>10</v>
      </c>
      <c r="AT4" s="14" t="s">
        <v>4</v>
      </c>
    </row>
    <row r="5" s="1" customFormat="1" ht="6.96" customHeight="1">
      <c r="B5" s="17"/>
      <c r="I5" s="136"/>
      <c r="L5" s="17"/>
    </row>
    <row r="6" s="1" customFormat="1" ht="12" customHeight="1">
      <c r="B6" s="17"/>
      <c r="D6" s="142" t="s">
        <v>16</v>
      </c>
      <c r="I6" s="136"/>
      <c r="L6" s="17"/>
    </row>
    <row r="7" s="1" customFormat="1" ht="16.5" customHeight="1">
      <c r="B7" s="17"/>
      <c r="E7" s="143" t="str">
        <f>'Rekapitulace stavby'!K6</f>
        <v>Oprava SZZ v žst. Zvoleněves</v>
      </c>
      <c r="F7" s="142"/>
      <c r="G7" s="142"/>
      <c r="H7" s="142"/>
      <c r="I7" s="136"/>
      <c r="L7" s="17"/>
    </row>
    <row r="8" s="1" customFormat="1" ht="12" customHeight="1">
      <c r="B8" s="17"/>
      <c r="D8" s="142" t="s">
        <v>136</v>
      </c>
      <c r="I8" s="136"/>
      <c r="L8" s="17"/>
    </row>
    <row r="9" s="2" customFormat="1" ht="16.5" customHeight="1">
      <c r="A9" s="35"/>
      <c r="B9" s="41"/>
      <c r="C9" s="35"/>
      <c r="D9" s="35"/>
      <c r="E9" s="143" t="s">
        <v>2470</v>
      </c>
      <c r="F9" s="35"/>
      <c r="G9" s="35"/>
      <c r="H9" s="35"/>
      <c r="I9" s="145"/>
      <c r="J9" s="35"/>
      <c r="K9" s="35"/>
      <c r="L9" s="146"/>
      <c r="S9" s="35"/>
      <c r="T9" s="35"/>
      <c r="U9" s="35"/>
      <c r="V9" s="35"/>
      <c r="W9" s="35"/>
      <c r="X9" s="35"/>
      <c r="Y9" s="35"/>
      <c r="Z9" s="35"/>
      <c r="AA9" s="35"/>
      <c r="AB9" s="35"/>
      <c r="AC9" s="35"/>
      <c r="AD9" s="35"/>
      <c r="AE9" s="35"/>
    </row>
    <row r="10" s="2" customFormat="1" ht="12" customHeight="1">
      <c r="A10" s="35"/>
      <c r="B10" s="41"/>
      <c r="C10" s="35"/>
      <c r="D10" s="142" t="s">
        <v>138</v>
      </c>
      <c r="E10" s="35"/>
      <c r="F10" s="35"/>
      <c r="G10" s="35"/>
      <c r="H10" s="35"/>
      <c r="I10" s="145"/>
      <c r="J10" s="35"/>
      <c r="K10" s="35"/>
      <c r="L10" s="146"/>
      <c r="S10" s="35"/>
      <c r="T10" s="35"/>
      <c r="U10" s="35"/>
      <c r="V10" s="35"/>
      <c r="W10" s="35"/>
      <c r="X10" s="35"/>
      <c r="Y10" s="35"/>
      <c r="Z10" s="35"/>
      <c r="AA10" s="35"/>
      <c r="AB10" s="35"/>
      <c r="AC10" s="35"/>
      <c r="AD10" s="35"/>
      <c r="AE10" s="35"/>
    </row>
    <row r="11" s="2" customFormat="1" ht="16.5" customHeight="1">
      <c r="A11" s="35"/>
      <c r="B11" s="41"/>
      <c r="C11" s="35"/>
      <c r="D11" s="35"/>
      <c r="E11" s="147" t="s">
        <v>2471</v>
      </c>
      <c r="F11" s="35"/>
      <c r="G11" s="35"/>
      <c r="H11" s="35"/>
      <c r="I11" s="145"/>
      <c r="J11" s="35"/>
      <c r="K11" s="35"/>
      <c r="L11" s="146"/>
      <c r="S11" s="35"/>
      <c r="T11" s="35"/>
      <c r="U11" s="35"/>
      <c r="V11" s="35"/>
      <c r="W11" s="35"/>
      <c r="X11" s="35"/>
      <c r="Y11" s="35"/>
      <c r="Z11" s="35"/>
      <c r="AA11" s="35"/>
      <c r="AB11" s="35"/>
      <c r="AC11" s="35"/>
      <c r="AD11" s="35"/>
      <c r="AE11" s="35"/>
    </row>
    <row r="12" s="2" customFormat="1">
      <c r="A12" s="35"/>
      <c r="B12" s="41"/>
      <c r="C12" s="35"/>
      <c r="D12" s="35"/>
      <c r="E12" s="35"/>
      <c r="F12" s="35"/>
      <c r="G12" s="35"/>
      <c r="H12" s="35"/>
      <c r="I12" s="145"/>
      <c r="J12" s="35"/>
      <c r="K12" s="35"/>
      <c r="L12" s="146"/>
      <c r="S12" s="35"/>
      <c r="T12" s="35"/>
      <c r="U12" s="35"/>
      <c r="V12" s="35"/>
      <c r="W12" s="35"/>
      <c r="X12" s="35"/>
      <c r="Y12" s="35"/>
      <c r="Z12" s="35"/>
      <c r="AA12" s="35"/>
      <c r="AB12" s="35"/>
      <c r="AC12" s="35"/>
      <c r="AD12" s="35"/>
      <c r="AE12" s="35"/>
    </row>
    <row r="13" s="2" customFormat="1" ht="12" customHeight="1">
      <c r="A13" s="35"/>
      <c r="B13" s="41"/>
      <c r="C13" s="35"/>
      <c r="D13" s="142" t="s">
        <v>18</v>
      </c>
      <c r="E13" s="35"/>
      <c r="F13" s="130" t="s">
        <v>19</v>
      </c>
      <c r="G13" s="35"/>
      <c r="H13" s="35"/>
      <c r="I13" s="148" t="s">
        <v>20</v>
      </c>
      <c r="J13" s="130" t="s">
        <v>19</v>
      </c>
      <c r="K13" s="35"/>
      <c r="L13" s="146"/>
      <c r="S13" s="35"/>
      <c r="T13" s="35"/>
      <c r="U13" s="35"/>
      <c r="V13" s="35"/>
      <c r="W13" s="35"/>
      <c r="X13" s="35"/>
      <c r="Y13" s="35"/>
      <c r="Z13" s="35"/>
      <c r="AA13" s="35"/>
      <c r="AB13" s="35"/>
      <c r="AC13" s="35"/>
      <c r="AD13" s="35"/>
      <c r="AE13" s="35"/>
    </row>
    <row r="14" s="2" customFormat="1" ht="12" customHeight="1">
      <c r="A14" s="35"/>
      <c r="B14" s="41"/>
      <c r="C14" s="35"/>
      <c r="D14" s="142" t="s">
        <v>21</v>
      </c>
      <c r="E14" s="35"/>
      <c r="F14" s="130" t="s">
        <v>22</v>
      </c>
      <c r="G14" s="35"/>
      <c r="H14" s="35"/>
      <c r="I14" s="148" t="s">
        <v>23</v>
      </c>
      <c r="J14" s="149" t="str">
        <f>'Rekapitulace stavby'!AN8</f>
        <v>23. 3. 2020</v>
      </c>
      <c r="K14" s="35"/>
      <c r="L14" s="146"/>
      <c r="S14" s="35"/>
      <c r="T14" s="35"/>
      <c r="U14" s="35"/>
      <c r="V14" s="35"/>
      <c r="W14" s="35"/>
      <c r="X14" s="35"/>
      <c r="Y14" s="35"/>
      <c r="Z14" s="35"/>
      <c r="AA14" s="35"/>
      <c r="AB14" s="35"/>
      <c r="AC14" s="35"/>
      <c r="AD14" s="35"/>
      <c r="AE14" s="35"/>
    </row>
    <row r="15" s="2" customFormat="1" ht="10.8" customHeight="1">
      <c r="A15" s="35"/>
      <c r="B15" s="41"/>
      <c r="C15" s="35"/>
      <c r="D15" s="35"/>
      <c r="E15" s="35"/>
      <c r="F15" s="35"/>
      <c r="G15" s="35"/>
      <c r="H15" s="35"/>
      <c r="I15" s="145"/>
      <c r="J15" s="35"/>
      <c r="K15" s="35"/>
      <c r="L15" s="146"/>
      <c r="S15" s="35"/>
      <c r="T15" s="35"/>
      <c r="U15" s="35"/>
      <c r="V15" s="35"/>
      <c r="W15" s="35"/>
      <c r="X15" s="35"/>
      <c r="Y15" s="35"/>
      <c r="Z15" s="35"/>
      <c r="AA15" s="35"/>
      <c r="AB15" s="35"/>
      <c r="AC15" s="35"/>
      <c r="AD15" s="35"/>
      <c r="AE15" s="35"/>
    </row>
    <row r="16" s="2" customFormat="1" ht="12" customHeight="1">
      <c r="A16" s="35"/>
      <c r="B16" s="41"/>
      <c r="C16" s="35"/>
      <c r="D16" s="142" t="s">
        <v>25</v>
      </c>
      <c r="E16" s="35"/>
      <c r="F16" s="35"/>
      <c r="G16" s="35"/>
      <c r="H16" s="35"/>
      <c r="I16" s="148" t="s">
        <v>26</v>
      </c>
      <c r="J16" s="130" t="s">
        <v>19</v>
      </c>
      <c r="K16" s="35"/>
      <c r="L16" s="146"/>
      <c r="S16" s="35"/>
      <c r="T16" s="35"/>
      <c r="U16" s="35"/>
      <c r="V16" s="35"/>
      <c r="W16" s="35"/>
      <c r="X16" s="35"/>
      <c r="Y16" s="35"/>
      <c r="Z16" s="35"/>
      <c r="AA16" s="35"/>
      <c r="AB16" s="35"/>
      <c r="AC16" s="35"/>
      <c r="AD16" s="35"/>
      <c r="AE16" s="35"/>
    </row>
    <row r="17" s="2" customFormat="1" ht="18" customHeight="1">
      <c r="A17" s="35"/>
      <c r="B17" s="41"/>
      <c r="C17" s="35"/>
      <c r="D17" s="35"/>
      <c r="E17" s="130" t="s">
        <v>27</v>
      </c>
      <c r="F17" s="35"/>
      <c r="G17" s="35"/>
      <c r="H17" s="35"/>
      <c r="I17" s="148" t="s">
        <v>28</v>
      </c>
      <c r="J17" s="130" t="s">
        <v>19</v>
      </c>
      <c r="K17" s="35"/>
      <c r="L17" s="146"/>
      <c r="S17" s="35"/>
      <c r="T17" s="35"/>
      <c r="U17" s="35"/>
      <c r="V17" s="35"/>
      <c r="W17" s="35"/>
      <c r="X17" s="35"/>
      <c r="Y17" s="35"/>
      <c r="Z17" s="35"/>
      <c r="AA17" s="35"/>
      <c r="AB17" s="35"/>
      <c r="AC17" s="35"/>
      <c r="AD17" s="35"/>
      <c r="AE17" s="35"/>
    </row>
    <row r="18" s="2" customFormat="1" ht="6.96" customHeight="1">
      <c r="A18" s="35"/>
      <c r="B18" s="41"/>
      <c r="C18" s="35"/>
      <c r="D18" s="35"/>
      <c r="E18" s="35"/>
      <c r="F18" s="35"/>
      <c r="G18" s="35"/>
      <c r="H18" s="35"/>
      <c r="I18" s="145"/>
      <c r="J18" s="35"/>
      <c r="K18" s="35"/>
      <c r="L18" s="146"/>
      <c r="S18" s="35"/>
      <c r="T18" s="35"/>
      <c r="U18" s="35"/>
      <c r="V18" s="35"/>
      <c r="W18" s="35"/>
      <c r="X18" s="35"/>
      <c r="Y18" s="35"/>
      <c r="Z18" s="35"/>
      <c r="AA18" s="35"/>
      <c r="AB18" s="35"/>
      <c r="AC18" s="35"/>
      <c r="AD18" s="35"/>
      <c r="AE18" s="35"/>
    </row>
    <row r="19" s="2" customFormat="1" ht="12" customHeight="1">
      <c r="A19" s="35"/>
      <c r="B19" s="41"/>
      <c r="C19" s="35"/>
      <c r="D19" s="142" t="s">
        <v>29</v>
      </c>
      <c r="E19" s="35"/>
      <c r="F19" s="35"/>
      <c r="G19" s="35"/>
      <c r="H19" s="35"/>
      <c r="I19" s="148" t="s">
        <v>26</v>
      </c>
      <c r="J19" s="30" t="str">
        <f>'Rekapitulace stavby'!AN13</f>
        <v>Vyplň údaj</v>
      </c>
      <c r="K19" s="35"/>
      <c r="L19" s="146"/>
      <c r="S19" s="35"/>
      <c r="T19" s="35"/>
      <c r="U19" s="35"/>
      <c r="V19" s="35"/>
      <c r="W19" s="35"/>
      <c r="X19" s="35"/>
      <c r="Y19" s="35"/>
      <c r="Z19" s="35"/>
      <c r="AA19" s="35"/>
      <c r="AB19" s="35"/>
      <c r="AC19" s="35"/>
      <c r="AD19" s="35"/>
      <c r="AE19" s="35"/>
    </row>
    <row r="20" s="2" customFormat="1" ht="18" customHeight="1">
      <c r="A20" s="35"/>
      <c r="B20" s="41"/>
      <c r="C20" s="35"/>
      <c r="D20" s="35"/>
      <c r="E20" s="30" t="str">
        <f>'Rekapitulace stavby'!E14</f>
        <v>Vyplň údaj</v>
      </c>
      <c r="F20" s="130"/>
      <c r="G20" s="130"/>
      <c r="H20" s="130"/>
      <c r="I20" s="148" t="s">
        <v>28</v>
      </c>
      <c r="J20" s="30" t="str">
        <f>'Rekapitulace stavby'!AN14</f>
        <v>Vyplň údaj</v>
      </c>
      <c r="K20" s="35"/>
      <c r="L20" s="146"/>
      <c r="S20" s="35"/>
      <c r="T20" s="35"/>
      <c r="U20" s="35"/>
      <c r="V20" s="35"/>
      <c r="W20" s="35"/>
      <c r="X20" s="35"/>
      <c r="Y20" s="35"/>
      <c r="Z20" s="35"/>
      <c r="AA20" s="35"/>
      <c r="AB20" s="35"/>
      <c r="AC20" s="35"/>
      <c r="AD20" s="35"/>
      <c r="AE20" s="35"/>
    </row>
    <row r="21" s="2" customFormat="1" ht="6.96" customHeight="1">
      <c r="A21" s="35"/>
      <c r="B21" s="41"/>
      <c r="C21" s="35"/>
      <c r="D21" s="35"/>
      <c r="E21" s="35"/>
      <c r="F21" s="35"/>
      <c r="G21" s="35"/>
      <c r="H21" s="35"/>
      <c r="I21" s="145"/>
      <c r="J21" s="35"/>
      <c r="K21" s="35"/>
      <c r="L21" s="146"/>
      <c r="S21" s="35"/>
      <c r="T21" s="35"/>
      <c r="U21" s="35"/>
      <c r="V21" s="35"/>
      <c r="W21" s="35"/>
      <c r="X21" s="35"/>
      <c r="Y21" s="35"/>
      <c r="Z21" s="35"/>
      <c r="AA21" s="35"/>
      <c r="AB21" s="35"/>
      <c r="AC21" s="35"/>
      <c r="AD21" s="35"/>
      <c r="AE21" s="35"/>
    </row>
    <row r="22" s="2" customFormat="1" ht="12" customHeight="1">
      <c r="A22" s="35"/>
      <c r="B22" s="41"/>
      <c r="C22" s="35"/>
      <c r="D22" s="142" t="s">
        <v>31</v>
      </c>
      <c r="E22" s="35"/>
      <c r="F22" s="35"/>
      <c r="G22" s="35"/>
      <c r="H22" s="35"/>
      <c r="I22" s="148" t="s">
        <v>26</v>
      </c>
      <c r="J22" s="130" t="s">
        <v>19</v>
      </c>
      <c r="K22" s="35"/>
      <c r="L22" s="146"/>
      <c r="S22" s="35"/>
      <c r="T22" s="35"/>
      <c r="U22" s="35"/>
      <c r="V22" s="35"/>
      <c r="W22" s="35"/>
      <c r="X22" s="35"/>
      <c r="Y22" s="35"/>
      <c r="Z22" s="35"/>
      <c r="AA22" s="35"/>
      <c r="AB22" s="35"/>
      <c r="AC22" s="35"/>
      <c r="AD22" s="35"/>
      <c r="AE22" s="35"/>
    </row>
    <row r="23" s="2" customFormat="1" ht="18" customHeight="1">
      <c r="A23" s="35"/>
      <c r="B23" s="41"/>
      <c r="C23" s="35"/>
      <c r="D23" s="35"/>
      <c r="E23" s="130" t="s">
        <v>32</v>
      </c>
      <c r="F23" s="35"/>
      <c r="G23" s="35"/>
      <c r="H23" s="35"/>
      <c r="I23" s="148" t="s">
        <v>28</v>
      </c>
      <c r="J23" s="130" t="s">
        <v>19</v>
      </c>
      <c r="K23" s="35"/>
      <c r="L23" s="146"/>
      <c r="S23" s="35"/>
      <c r="T23" s="35"/>
      <c r="U23" s="35"/>
      <c r="V23" s="35"/>
      <c r="W23" s="35"/>
      <c r="X23" s="35"/>
      <c r="Y23" s="35"/>
      <c r="Z23" s="35"/>
      <c r="AA23" s="35"/>
      <c r="AB23" s="35"/>
      <c r="AC23" s="35"/>
      <c r="AD23" s="35"/>
      <c r="AE23" s="35"/>
    </row>
    <row r="24" s="2" customFormat="1" ht="6.96" customHeight="1">
      <c r="A24" s="35"/>
      <c r="B24" s="41"/>
      <c r="C24" s="35"/>
      <c r="D24" s="35"/>
      <c r="E24" s="35"/>
      <c r="F24" s="35"/>
      <c r="G24" s="35"/>
      <c r="H24" s="35"/>
      <c r="I24" s="145"/>
      <c r="J24" s="35"/>
      <c r="K24" s="35"/>
      <c r="L24" s="146"/>
      <c r="S24" s="35"/>
      <c r="T24" s="35"/>
      <c r="U24" s="35"/>
      <c r="V24" s="35"/>
      <c r="W24" s="35"/>
      <c r="X24" s="35"/>
      <c r="Y24" s="35"/>
      <c r="Z24" s="35"/>
      <c r="AA24" s="35"/>
      <c r="AB24" s="35"/>
      <c r="AC24" s="35"/>
      <c r="AD24" s="35"/>
      <c r="AE24" s="35"/>
    </row>
    <row r="25" s="2" customFormat="1" ht="12" customHeight="1">
      <c r="A25" s="35"/>
      <c r="B25" s="41"/>
      <c r="C25" s="35"/>
      <c r="D25" s="142" t="s">
        <v>34</v>
      </c>
      <c r="E25" s="35"/>
      <c r="F25" s="35"/>
      <c r="G25" s="35"/>
      <c r="H25" s="35"/>
      <c r="I25" s="148" t="s">
        <v>26</v>
      </c>
      <c r="J25" s="130" t="s">
        <v>19</v>
      </c>
      <c r="K25" s="35"/>
      <c r="L25" s="146"/>
      <c r="S25" s="35"/>
      <c r="T25" s="35"/>
      <c r="U25" s="35"/>
      <c r="V25" s="35"/>
      <c r="W25" s="35"/>
      <c r="X25" s="35"/>
      <c r="Y25" s="35"/>
      <c r="Z25" s="35"/>
      <c r="AA25" s="35"/>
      <c r="AB25" s="35"/>
      <c r="AC25" s="35"/>
      <c r="AD25" s="35"/>
      <c r="AE25" s="35"/>
    </row>
    <row r="26" s="2" customFormat="1" ht="18" customHeight="1">
      <c r="A26" s="35"/>
      <c r="B26" s="41"/>
      <c r="C26" s="35"/>
      <c r="D26" s="35"/>
      <c r="E26" s="130" t="s">
        <v>35</v>
      </c>
      <c r="F26" s="35"/>
      <c r="G26" s="35"/>
      <c r="H26" s="35"/>
      <c r="I26" s="148" t="s">
        <v>28</v>
      </c>
      <c r="J26" s="130" t="s">
        <v>19</v>
      </c>
      <c r="K26" s="35"/>
      <c r="L26" s="146"/>
      <c r="S26" s="35"/>
      <c r="T26" s="35"/>
      <c r="U26" s="35"/>
      <c r="V26" s="35"/>
      <c r="W26" s="35"/>
      <c r="X26" s="35"/>
      <c r="Y26" s="35"/>
      <c r="Z26" s="35"/>
      <c r="AA26" s="35"/>
      <c r="AB26" s="35"/>
      <c r="AC26" s="35"/>
      <c r="AD26" s="35"/>
      <c r="AE26" s="35"/>
    </row>
    <row r="27" s="2" customFormat="1" ht="6.96" customHeight="1">
      <c r="A27" s="35"/>
      <c r="B27" s="41"/>
      <c r="C27" s="35"/>
      <c r="D27" s="35"/>
      <c r="E27" s="35"/>
      <c r="F27" s="35"/>
      <c r="G27" s="35"/>
      <c r="H27" s="35"/>
      <c r="I27" s="145"/>
      <c r="J27" s="35"/>
      <c r="K27" s="35"/>
      <c r="L27" s="146"/>
      <c r="S27" s="35"/>
      <c r="T27" s="35"/>
      <c r="U27" s="35"/>
      <c r="V27" s="35"/>
      <c r="W27" s="35"/>
      <c r="X27" s="35"/>
      <c r="Y27" s="35"/>
      <c r="Z27" s="35"/>
      <c r="AA27" s="35"/>
      <c r="AB27" s="35"/>
      <c r="AC27" s="35"/>
      <c r="AD27" s="35"/>
      <c r="AE27" s="35"/>
    </row>
    <row r="28" s="2" customFormat="1" ht="12" customHeight="1">
      <c r="A28" s="35"/>
      <c r="B28" s="41"/>
      <c r="C28" s="35"/>
      <c r="D28" s="142" t="s">
        <v>36</v>
      </c>
      <c r="E28" s="35"/>
      <c r="F28" s="35"/>
      <c r="G28" s="35"/>
      <c r="H28" s="35"/>
      <c r="I28" s="145"/>
      <c r="J28" s="35"/>
      <c r="K28" s="35"/>
      <c r="L28" s="146"/>
      <c r="S28" s="35"/>
      <c r="T28" s="35"/>
      <c r="U28" s="35"/>
      <c r="V28" s="35"/>
      <c r="W28" s="35"/>
      <c r="X28" s="35"/>
      <c r="Y28" s="35"/>
      <c r="Z28" s="35"/>
      <c r="AA28" s="35"/>
      <c r="AB28" s="35"/>
      <c r="AC28" s="35"/>
      <c r="AD28" s="35"/>
      <c r="AE28" s="35"/>
    </row>
    <row r="29" s="8" customFormat="1" ht="16.5" customHeight="1">
      <c r="A29" s="150"/>
      <c r="B29" s="151"/>
      <c r="C29" s="150"/>
      <c r="D29" s="150"/>
      <c r="E29" s="152" t="s">
        <v>19</v>
      </c>
      <c r="F29" s="152"/>
      <c r="G29" s="152"/>
      <c r="H29" s="152"/>
      <c r="I29" s="153"/>
      <c r="J29" s="150"/>
      <c r="K29" s="150"/>
      <c r="L29" s="154"/>
      <c r="S29" s="150"/>
      <c r="T29" s="150"/>
      <c r="U29" s="150"/>
      <c r="V29" s="150"/>
      <c r="W29" s="150"/>
      <c r="X29" s="150"/>
      <c r="Y29" s="150"/>
      <c r="Z29" s="150"/>
      <c r="AA29" s="150"/>
      <c r="AB29" s="150"/>
      <c r="AC29" s="150"/>
      <c r="AD29" s="150"/>
      <c r="AE29" s="150"/>
    </row>
    <row r="30" s="2" customFormat="1" ht="6.96" customHeight="1">
      <c r="A30" s="35"/>
      <c r="B30" s="41"/>
      <c r="C30" s="35"/>
      <c r="D30" s="35"/>
      <c r="E30" s="35"/>
      <c r="F30" s="35"/>
      <c r="G30" s="35"/>
      <c r="H30" s="35"/>
      <c r="I30" s="145"/>
      <c r="J30" s="35"/>
      <c r="K30" s="35"/>
      <c r="L30" s="146"/>
      <c r="S30" s="35"/>
      <c r="T30" s="35"/>
      <c r="U30" s="35"/>
      <c r="V30" s="35"/>
      <c r="W30" s="35"/>
      <c r="X30" s="35"/>
      <c r="Y30" s="35"/>
      <c r="Z30" s="35"/>
      <c r="AA30" s="35"/>
      <c r="AB30" s="35"/>
      <c r="AC30" s="35"/>
      <c r="AD30" s="35"/>
      <c r="AE30" s="35"/>
    </row>
    <row r="31" s="2" customFormat="1" ht="6.96" customHeight="1">
      <c r="A31" s="35"/>
      <c r="B31" s="41"/>
      <c r="C31" s="35"/>
      <c r="D31" s="155"/>
      <c r="E31" s="155"/>
      <c r="F31" s="155"/>
      <c r="G31" s="155"/>
      <c r="H31" s="155"/>
      <c r="I31" s="156"/>
      <c r="J31" s="155"/>
      <c r="K31" s="155"/>
      <c r="L31" s="146"/>
      <c r="S31" s="35"/>
      <c r="T31" s="35"/>
      <c r="U31" s="35"/>
      <c r="V31" s="35"/>
      <c r="W31" s="35"/>
      <c r="X31" s="35"/>
      <c r="Y31" s="35"/>
      <c r="Z31" s="35"/>
      <c r="AA31" s="35"/>
      <c r="AB31" s="35"/>
      <c r="AC31" s="35"/>
      <c r="AD31" s="35"/>
      <c r="AE31" s="35"/>
    </row>
    <row r="32" s="2" customFormat="1" ht="25.44" customHeight="1">
      <c r="A32" s="35"/>
      <c r="B32" s="41"/>
      <c r="C32" s="35"/>
      <c r="D32" s="157" t="s">
        <v>38</v>
      </c>
      <c r="E32" s="35"/>
      <c r="F32" s="35"/>
      <c r="G32" s="35"/>
      <c r="H32" s="35"/>
      <c r="I32" s="145"/>
      <c r="J32" s="158">
        <f>ROUND(J86, 2)</f>
        <v>0</v>
      </c>
      <c r="K32" s="35"/>
      <c r="L32" s="146"/>
      <c r="S32" s="35"/>
      <c r="T32" s="35"/>
      <c r="U32" s="35"/>
      <c r="V32" s="35"/>
      <c r="W32" s="35"/>
      <c r="X32" s="35"/>
      <c r="Y32" s="35"/>
      <c r="Z32" s="35"/>
      <c r="AA32" s="35"/>
      <c r="AB32" s="35"/>
      <c r="AC32" s="35"/>
      <c r="AD32" s="35"/>
      <c r="AE32" s="35"/>
    </row>
    <row r="33" s="2" customFormat="1" ht="6.96" customHeight="1">
      <c r="A33" s="35"/>
      <c r="B33" s="41"/>
      <c r="C33" s="35"/>
      <c r="D33" s="155"/>
      <c r="E33" s="155"/>
      <c r="F33" s="155"/>
      <c r="G33" s="155"/>
      <c r="H33" s="155"/>
      <c r="I33" s="156"/>
      <c r="J33" s="155"/>
      <c r="K33" s="155"/>
      <c r="L33" s="146"/>
      <c r="S33" s="35"/>
      <c r="T33" s="35"/>
      <c r="U33" s="35"/>
      <c r="V33" s="35"/>
      <c r="W33" s="35"/>
      <c r="X33" s="35"/>
      <c r="Y33" s="35"/>
      <c r="Z33" s="35"/>
      <c r="AA33" s="35"/>
      <c r="AB33" s="35"/>
      <c r="AC33" s="35"/>
      <c r="AD33" s="35"/>
      <c r="AE33" s="35"/>
    </row>
    <row r="34" s="2" customFormat="1" ht="14.4" customHeight="1">
      <c r="A34" s="35"/>
      <c r="B34" s="41"/>
      <c r="C34" s="35"/>
      <c r="D34" s="35"/>
      <c r="E34" s="35"/>
      <c r="F34" s="159" t="s">
        <v>40</v>
      </c>
      <c r="G34" s="35"/>
      <c r="H34" s="35"/>
      <c r="I34" s="160" t="s">
        <v>39</v>
      </c>
      <c r="J34" s="159" t="s">
        <v>41</v>
      </c>
      <c r="K34" s="35"/>
      <c r="L34" s="146"/>
      <c r="S34" s="35"/>
      <c r="T34" s="35"/>
      <c r="U34" s="35"/>
      <c r="V34" s="35"/>
      <c r="W34" s="35"/>
      <c r="X34" s="35"/>
      <c r="Y34" s="35"/>
      <c r="Z34" s="35"/>
      <c r="AA34" s="35"/>
      <c r="AB34" s="35"/>
      <c r="AC34" s="35"/>
      <c r="AD34" s="35"/>
      <c r="AE34" s="35"/>
    </row>
    <row r="35" s="2" customFormat="1" ht="14.4" customHeight="1">
      <c r="A35" s="35"/>
      <c r="B35" s="41"/>
      <c r="C35" s="35"/>
      <c r="D35" s="144" t="s">
        <v>42</v>
      </c>
      <c r="E35" s="142" t="s">
        <v>43</v>
      </c>
      <c r="F35" s="161">
        <f>ROUND((SUM(BE86:BE117)),  2)</f>
        <v>0</v>
      </c>
      <c r="G35" s="35"/>
      <c r="H35" s="35"/>
      <c r="I35" s="162">
        <v>0.20999999999999999</v>
      </c>
      <c r="J35" s="161">
        <f>ROUND(((SUM(BE86:BE117))*I35),  2)</f>
        <v>0</v>
      </c>
      <c r="K35" s="35"/>
      <c r="L35" s="146"/>
      <c r="S35" s="35"/>
      <c r="T35" s="35"/>
      <c r="U35" s="35"/>
      <c r="V35" s="35"/>
      <c r="W35" s="35"/>
      <c r="X35" s="35"/>
      <c r="Y35" s="35"/>
      <c r="Z35" s="35"/>
      <c r="AA35" s="35"/>
      <c r="AB35" s="35"/>
      <c r="AC35" s="35"/>
      <c r="AD35" s="35"/>
      <c r="AE35" s="35"/>
    </row>
    <row r="36" s="2" customFormat="1" ht="14.4" customHeight="1">
      <c r="A36" s="35"/>
      <c r="B36" s="41"/>
      <c r="C36" s="35"/>
      <c r="D36" s="35"/>
      <c r="E36" s="142" t="s">
        <v>44</v>
      </c>
      <c r="F36" s="161">
        <f>ROUND((SUM(BF86:BF117)),  2)</f>
        <v>0</v>
      </c>
      <c r="G36" s="35"/>
      <c r="H36" s="35"/>
      <c r="I36" s="162">
        <v>0.14999999999999999</v>
      </c>
      <c r="J36" s="161">
        <f>ROUND(((SUM(BF86:BF117))*I36),  2)</f>
        <v>0</v>
      </c>
      <c r="K36" s="35"/>
      <c r="L36" s="146"/>
      <c r="S36" s="35"/>
      <c r="T36" s="35"/>
      <c r="U36" s="35"/>
      <c r="V36" s="35"/>
      <c r="W36" s="35"/>
      <c r="X36" s="35"/>
      <c r="Y36" s="35"/>
      <c r="Z36" s="35"/>
      <c r="AA36" s="35"/>
      <c r="AB36" s="35"/>
      <c r="AC36" s="35"/>
      <c r="AD36" s="35"/>
      <c r="AE36" s="35"/>
    </row>
    <row r="37" hidden="1" s="2" customFormat="1" ht="14.4" customHeight="1">
      <c r="A37" s="35"/>
      <c r="B37" s="41"/>
      <c r="C37" s="35"/>
      <c r="D37" s="35"/>
      <c r="E37" s="142" t="s">
        <v>45</v>
      </c>
      <c r="F37" s="161">
        <f>ROUND((SUM(BG86:BG117)),  2)</f>
        <v>0</v>
      </c>
      <c r="G37" s="35"/>
      <c r="H37" s="35"/>
      <c r="I37" s="162">
        <v>0.20999999999999999</v>
      </c>
      <c r="J37" s="161">
        <f>0</f>
        <v>0</v>
      </c>
      <c r="K37" s="35"/>
      <c r="L37" s="146"/>
      <c r="S37" s="35"/>
      <c r="T37" s="35"/>
      <c r="U37" s="35"/>
      <c r="V37" s="35"/>
      <c r="W37" s="35"/>
      <c r="X37" s="35"/>
      <c r="Y37" s="35"/>
      <c r="Z37" s="35"/>
      <c r="AA37" s="35"/>
      <c r="AB37" s="35"/>
      <c r="AC37" s="35"/>
      <c r="AD37" s="35"/>
      <c r="AE37" s="35"/>
    </row>
    <row r="38" hidden="1" s="2" customFormat="1" ht="14.4" customHeight="1">
      <c r="A38" s="35"/>
      <c r="B38" s="41"/>
      <c r="C38" s="35"/>
      <c r="D38" s="35"/>
      <c r="E38" s="142" t="s">
        <v>46</v>
      </c>
      <c r="F38" s="161">
        <f>ROUND((SUM(BH86:BH117)),  2)</f>
        <v>0</v>
      </c>
      <c r="G38" s="35"/>
      <c r="H38" s="35"/>
      <c r="I38" s="162">
        <v>0.14999999999999999</v>
      </c>
      <c r="J38" s="161">
        <f>0</f>
        <v>0</v>
      </c>
      <c r="K38" s="35"/>
      <c r="L38" s="146"/>
      <c r="S38" s="35"/>
      <c r="T38" s="35"/>
      <c r="U38" s="35"/>
      <c r="V38" s="35"/>
      <c r="W38" s="35"/>
      <c r="X38" s="35"/>
      <c r="Y38" s="35"/>
      <c r="Z38" s="35"/>
      <c r="AA38" s="35"/>
      <c r="AB38" s="35"/>
      <c r="AC38" s="35"/>
      <c r="AD38" s="35"/>
      <c r="AE38" s="35"/>
    </row>
    <row r="39" hidden="1" s="2" customFormat="1" ht="14.4" customHeight="1">
      <c r="A39" s="35"/>
      <c r="B39" s="41"/>
      <c r="C39" s="35"/>
      <c r="D39" s="35"/>
      <c r="E39" s="142" t="s">
        <v>47</v>
      </c>
      <c r="F39" s="161">
        <f>ROUND((SUM(BI86:BI117)),  2)</f>
        <v>0</v>
      </c>
      <c r="G39" s="35"/>
      <c r="H39" s="35"/>
      <c r="I39" s="162">
        <v>0</v>
      </c>
      <c r="J39" s="161">
        <f>0</f>
        <v>0</v>
      </c>
      <c r="K39" s="35"/>
      <c r="L39" s="146"/>
      <c r="S39" s="35"/>
      <c r="T39" s="35"/>
      <c r="U39" s="35"/>
      <c r="V39" s="35"/>
      <c r="W39" s="35"/>
      <c r="X39" s="35"/>
      <c r="Y39" s="35"/>
      <c r="Z39" s="35"/>
      <c r="AA39" s="35"/>
      <c r="AB39" s="35"/>
      <c r="AC39" s="35"/>
      <c r="AD39" s="35"/>
      <c r="AE39" s="35"/>
    </row>
    <row r="40" s="2" customFormat="1" ht="6.96" customHeight="1">
      <c r="A40" s="35"/>
      <c r="B40" s="41"/>
      <c r="C40" s="35"/>
      <c r="D40" s="35"/>
      <c r="E40" s="35"/>
      <c r="F40" s="35"/>
      <c r="G40" s="35"/>
      <c r="H40" s="35"/>
      <c r="I40" s="145"/>
      <c r="J40" s="35"/>
      <c r="K40" s="35"/>
      <c r="L40" s="146"/>
      <c r="S40" s="35"/>
      <c r="T40" s="35"/>
      <c r="U40" s="35"/>
      <c r="V40" s="35"/>
      <c r="W40" s="35"/>
      <c r="X40" s="35"/>
      <c r="Y40" s="35"/>
      <c r="Z40" s="35"/>
      <c r="AA40" s="35"/>
      <c r="AB40" s="35"/>
      <c r="AC40" s="35"/>
      <c r="AD40" s="35"/>
      <c r="AE40" s="35"/>
    </row>
    <row r="41" s="2" customFormat="1" ht="25.44" customHeight="1">
      <c r="A41" s="35"/>
      <c r="B41" s="41"/>
      <c r="C41" s="163"/>
      <c r="D41" s="164" t="s">
        <v>48</v>
      </c>
      <c r="E41" s="165"/>
      <c r="F41" s="165"/>
      <c r="G41" s="166" t="s">
        <v>49</v>
      </c>
      <c r="H41" s="167" t="s">
        <v>50</v>
      </c>
      <c r="I41" s="168"/>
      <c r="J41" s="169">
        <f>SUM(J32:J39)</f>
        <v>0</v>
      </c>
      <c r="K41" s="170"/>
      <c r="L41" s="146"/>
      <c r="S41" s="35"/>
      <c r="T41" s="35"/>
      <c r="U41" s="35"/>
      <c r="V41" s="35"/>
      <c r="W41" s="35"/>
      <c r="X41" s="35"/>
      <c r="Y41" s="35"/>
      <c r="Z41" s="35"/>
      <c r="AA41" s="35"/>
      <c r="AB41" s="35"/>
      <c r="AC41" s="35"/>
      <c r="AD41" s="35"/>
      <c r="AE41" s="35"/>
    </row>
    <row r="42" s="2" customFormat="1" ht="14.4" customHeight="1">
      <c r="A42" s="35"/>
      <c r="B42" s="171"/>
      <c r="C42" s="172"/>
      <c r="D42" s="172"/>
      <c r="E42" s="172"/>
      <c r="F42" s="172"/>
      <c r="G42" s="172"/>
      <c r="H42" s="172"/>
      <c r="I42" s="173"/>
      <c r="J42" s="172"/>
      <c r="K42" s="172"/>
      <c r="L42" s="146"/>
      <c r="S42" s="35"/>
      <c r="T42" s="35"/>
      <c r="U42" s="35"/>
      <c r="V42" s="35"/>
      <c r="W42" s="35"/>
      <c r="X42" s="35"/>
      <c r="Y42" s="35"/>
      <c r="Z42" s="35"/>
      <c r="AA42" s="35"/>
      <c r="AB42" s="35"/>
      <c r="AC42" s="35"/>
      <c r="AD42" s="35"/>
      <c r="AE42" s="35"/>
    </row>
    <row r="46" hidden="1" s="2" customFormat="1" ht="6.96" customHeight="1">
      <c r="A46" s="35"/>
      <c r="B46" s="174"/>
      <c r="C46" s="175"/>
      <c r="D46" s="175"/>
      <c r="E46" s="175"/>
      <c r="F46" s="175"/>
      <c r="G46" s="175"/>
      <c r="H46" s="175"/>
      <c r="I46" s="176"/>
      <c r="J46" s="175"/>
      <c r="K46" s="175"/>
      <c r="L46" s="146"/>
      <c r="S46" s="35"/>
      <c r="T46" s="35"/>
      <c r="U46" s="35"/>
      <c r="V46" s="35"/>
      <c r="W46" s="35"/>
      <c r="X46" s="35"/>
      <c r="Y46" s="35"/>
      <c r="Z46" s="35"/>
      <c r="AA46" s="35"/>
      <c r="AB46" s="35"/>
      <c r="AC46" s="35"/>
      <c r="AD46" s="35"/>
      <c r="AE46" s="35"/>
    </row>
    <row r="47" hidden="1" s="2" customFormat="1" ht="24.96" customHeight="1">
      <c r="A47" s="35"/>
      <c r="B47" s="36"/>
      <c r="C47" s="20" t="s">
        <v>142</v>
      </c>
      <c r="D47" s="37"/>
      <c r="E47" s="37"/>
      <c r="F47" s="37"/>
      <c r="G47" s="37"/>
      <c r="H47" s="37"/>
      <c r="I47" s="145"/>
      <c r="J47" s="37"/>
      <c r="K47" s="37"/>
      <c r="L47" s="146"/>
      <c r="S47" s="35"/>
      <c r="T47" s="35"/>
      <c r="U47" s="35"/>
      <c r="V47" s="35"/>
      <c r="W47" s="35"/>
      <c r="X47" s="35"/>
      <c r="Y47" s="35"/>
      <c r="Z47" s="35"/>
      <c r="AA47" s="35"/>
      <c r="AB47" s="35"/>
      <c r="AC47" s="35"/>
      <c r="AD47" s="35"/>
      <c r="AE47" s="35"/>
    </row>
    <row r="48" hidden="1" s="2" customFormat="1" ht="6.96" customHeight="1">
      <c r="A48" s="35"/>
      <c r="B48" s="36"/>
      <c r="C48" s="37"/>
      <c r="D48" s="37"/>
      <c r="E48" s="37"/>
      <c r="F48" s="37"/>
      <c r="G48" s="37"/>
      <c r="H48" s="37"/>
      <c r="I48" s="145"/>
      <c r="J48" s="37"/>
      <c r="K48" s="37"/>
      <c r="L48" s="146"/>
      <c r="S48" s="35"/>
      <c r="T48" s="35"/>
      <c r="U48" s="35"/>
      <c r="V48" s="35"/>
      <c r="W48" s="35"/>
      <c r="X48" s="35"/>
      <c r="Y48" s="35"/>
      <c r="Z48" s="35"/>
      <c r="AA48" s="35"/>
      <c r="AB48" s="35"/>
      <c r="AC48" s="35"/>
      <c r="AD48" s="35"/>
      <c r="AE48" s="35"/>
    </row>
    <row r="49" hidden="1" s="2" customFormat="1" ht="12" customHeight="1">
      <c r="A49" s="35"/>
      <c r="B49" s="36"/>
      <c r="C49" s="29" t="s">
        <v>16</v>
      </c>
      <c r="D49" s="37"/>
      <c r="E49" s="37"/>
      <c r="F49" s="37"/>
      <c r="G49" s="37"/>
      <c r="H49" s="37"/>
      <c r="I49" s="145"/>
      <c r="J49" s="37"/>
      <c r="K49" s="37"/>
      <c r="L49" s="146"/>
      <c r="S49" s="35"/>
      <c r="T49" s="35"/>
      <c r="U49" s="35"/>
      <c r="V49" s="35"/>
      <c r="W49" s="35"/>
      <c r="X49" s="35"/>
      <c r="Y49" s="35"/>
      <c r="Z49" s="35"/>
      <c r="AA49" s="35"/>
      <c r="AB49" s="35"/>
      <c r="AC49" s="35"/>
      <c r="AD49" s="35"/>
      <c r="AE49" s="35"/>
    </row>
    <row r="50" hidden="1" s="2" customFormat="1" ht="16.5" customHeight="1">
      <c r="A50" s="35"/>
      <c r="B50" s="36"/>
      <c r="C50" s="37"/>
      <c r="D50" s="37"/>
      <c r="E50" s="177" t="str">
        <f>E7</f>
        <v>Oprava SZZ v žst. Zvoleněves</v>
      </c>
      <c r="F50" s="29"/>
      <c r="G50" s="29"/>
      <c r="H50" s="29"/>
      <c r="I50" s="145"/>
      <c r="J50" s="37"/>
      <c r="K50" s="37"/>
      <c r="L50" s="146"/>
      <c r="S50" s="35"/>
      <c r="T50" s="35"/>
      <c r="U50" s="35"/>
      <c r="V50" s="35"/>
      <c r="W50" s="35"/>
      <c r="X50" s="35"/>
      <c r="Y50" s="35"/>
      <c r="Z50" s="35"/>
      <c r="AA50" s="35"/>
      <c r="AB50" s="35"/>
      <c r="AC50" s="35"/>
      <c r="AD50" s="35"/>
      <c r="AE50" s="35"/>
    </row>
    <row r="51" hidden="1" s="1" customFormat="1" ht="12" customHeight="1">
      <c r="B51" s="18"/>
      <c r="C51" s="29" t="s">
        <v>136</v>
      </c>
      <c r="D51" s="19"/>
      <c r="E51" s="19"/>
      <c r="F51" s="19"/>
      <c r="G51" s="19"/>
      <c r="H51" s="19"/>
      <c r="I51" s="136"/>
      <c r="J51" s="19"/>
      <c r="K51" s="19"/>
      <c r="L51" s="17"/>
    </row>
    <row r="52" hidden="1" s="2" customFormat="1" ht="16.5" customHeight="1">
      <c r="A52" s="35"/>
      <c r="B52" s="36"/>
      <c r="C52" s="37"/>
      <c r="D52" s="37"/>
      <c r="E52" s="177" t="s">
        <v>2470</v>
      </c>
      <c r="F52" s="37"/>
      <c r="G52" s="37"/>
      <c r="H52" s="37"/>
      <c r="I52" s="145"/>
      <c r="J52" s="37"/>
      <c r="K52" s="37"/>
      <c r="L52" s="146"/>
      <c r="S52" s="35"/>
      <c r="T52" s="35"/>
      <c r="U52" s="35"/>
      <c r="V52" s="35"/>
      <c r="W52" s="35"/>
      <c r="X52" s="35"/>
      <c r="Y52" s="35"/>
      <c r="Z52" s="35"/>
      <c r="AA52" s="35"/>
      <c r="AB52" s="35"/>
      <c r="AC52" s="35"/>
      <c r="AD52" s="35"/>
      <c r="AE52" s="35"/>
    </row>
    <row r="53" hidden="1" s="2" customFormat="1" ht="12" customHeight="1">
      <c r="A53" s="35"/>
      <c r="B53" s="36"/>
      <c r="C53" s="29" t="s">
        <v>138</v>
      </c>
      <c r="D53" s="37"/>
      <c r="E53" s="37"/>
      <c r="F53" s="37"/>
      <c r="G53" s="37"/>
      <c r="H53" s="37"/>
      <c r="I53" s="145"/>
      <c r="J53" s="37"/>
      <c r="K53" s="37"/>
      <c r="L53" s="146"/>
      <c r="S53" s="35"/>
      <c r="T53" s="35"/>
      <c r="U53" s="35"/>
      <c r="V53" s="35"/>
      <c r="W53" s="35"/>
      <c r="X53" s="35"/>
      <c r="Y53" s="35"/>
      <c r="Z53" s="35"/>
      <c r="AA53" s="35"/>
      <c r="AB53" s="35"/>
      <c r="AC53" s="35"/>
      <c r="AD53" s="35"/>
      <c r="AE53" s="35"/>
    </row>
    <row r="54" hidden="1" s="2" customFormat="1" ht="16.5" customHeight="1">
      <c r="A54" s="35"/>
      <c r="B54" s="36"/>
      <c r="C54" s="37"/>
      <c r="D54" s="37"/>
      <c r="E54" s="66" t="str">
        <f>E11</f>
        <v>01.1 - DOK v úseku Olovnice - Zvoleněves - Podlešín - technologická část</v>
      </c>
      <c r="F54" s="37"/>
      <c r="G54" s="37"/>
      <c r="H54" s="37"/>
      <c r="I54" s="145"/>
      <c r="J54" s="37"/>
      <c r="K54" s="37"/>
      <c r="L54" s="146"/>
      <c r="S54" s="35"/>
      <c r="T54" s="35"/>
      <c r="U54" s="35"/>
      <c r="V54" s="35"/>
      <c r="W54" s="35"/>
      <c r="X54" s="35"/>
      <c r="Y54" s="35"/>
      <c r="Z54" s="35"/>
      <c r="AA54" s="35"/>
      <c r="AB54" s="35"/>
      <c r="AC54" s="35"/>
      <c r="AD54" s="35"/>
      <c r="AE54" s="35"/>
    </row>
    <row r="55" hidden="1" s="2" customFormat="1" ht="6.96" customHeight="1">
      <c r="A55" s="35"/>
      <c r="B55" s="36"/>
      <c r="C55" s="37"/>
      <c r="D55" s="37"/>
      <c r="E55" s="37"/>
      <c r="F55" s="37"/>
      <c r="G55" s="37"/>
      <c r="H55" s="37"/>
      <c r="I55" s="145"/>
      <c r="J55" s="37"/>
      <c r="K55" s="37"/>
      <c r="L55" s="146"/>
      <c r="S55" s="35"/>
      <c r="T55" s="35"/>
      <c r="U55" s="35"/>
      <c r="V55" s="35"/>
      <c r="W55" s="35"/>
      <c r="X55" s="35"/>
      <c r="Y55" s="35"/>
      <c r="Z55" s="35"/>
      <c r="AA55" s="35"/>
      <c r="AB55" s="35"/>
      <c r="AC55" s="35"/>
      <c r="AD55" s="35"/>
      <c r="AE55" s="35"/>
    </row>
    <row r="56" hidden="1" s="2" customFormat="1" ht="12" customHeight="1">
      <c r="A56" s="35"/>
      <c r="B56" s="36"/>
      <c r="C56" s="29" t="s">
        <v>21</v>
      </c>
      <c r="D56" s="37"/>
      <c r="E56" s="37"/>
      <c r="F56" s="24" t="str">
        <f>F14</f>
        <v>žst. Zvoleněves</v>
      </c>
      <c r="G56" s="37"/>
      <c r="H56" s="37"/>
      <c r="I56" s="148" t="s">
        <v>23</v>
      </c>
      <c r="J56" s="69" t="str">
        <f>IF(J14="","",J14)</f>
        <v>23. 3. 2020</v>
      </c>
      <c r="K56" s="37"/>
      <c r="L56" s="146"/>
      <c r="S56" s="35"/>
      <c r="T56" s="35"/>
      <c r="U56" s="35"/>
      <c r="V56" s="35"/>
      <c r="W56" s="35"/>
      <c r="X56" s="35"/>
      <c r="Y56" s="35"/>
      <c r="Z56" s="35"/>
      <c r="AA56" s="35"/>
      <c r="AB56" s="35"/>
      <c r="AC56" s="35"/>
      <c r="AD56" s="35"/>
      <c r="AE56" s="35"/>
    </row>
    <row r="57" hidden="1" s="2" customFormat="1" ht="6.96" customHeight="1">
      <c r="A57" s="35"/>
      <c r="B57" s="36"/>
      <c r="C57" s="37"/>
      <c r="D57" s="37"/>
      <c r="E57" s="37"/>
      <c r="F57" s="37"/>
      <c r="G57" s="37"/>
      <c r="H57" s="37"/>
      <c r="I57" s="145"/>
      <c r="J57" s="37"/>
      <c r="K57" s="37"/>
      <c r="L57" s="146"/>
      <c r="S57" s="35"/>
      <c r="T57" s="35"/>
      <c r="U57" s="35"/>
      <c r="V57" s="35"/>
      <c r="W57" s="35"/>
      <c r="X57" s="35"/>
      <c r="Y57" s="35"/>
      <c r="Z57" s="35"/>
      <c r="AA57" s="35"/>
      <c r="AB57" s="35"/>
      <c r="AC57" s="35"/>
      <c r="AD57" s="35"/>
      <c r="AE57" s="35"/>
    </row>
    <row r="58" hidden="1" s="2" customFormat="1" ht="15.15" customHeight="1">
      <c r="A58" s="35"/>
      <c r="B58" s="36"/>
      <c r="C58" s="29" t="s">
        <v>25</v>
      </c>
      <c r="D58" s="37"/>
      <c r="E58" s="37"/>
      <c r="F58" s="24" t="str">
        <f>E17</f>
        <v>Jiří Kejkula</v>
      </c>
      <c r="G58" s="37"/>
      <c r="H58" s="37"/>
      <c r="I58" s="148" t="s">
        <v>31</v>
      </c>
      <c r="J58" s="33" t="str">
        <f>E23</f>
        <v xml:space="preserve"> </v>
      </c>
      <c r="K58" s="37"/>
      <c r="L58" s="146"/>
      <c r="S58" s="35"/>
      <c r="T58" s="35"/>
      <c r="U58" s="35"/>
      <c r="V58" s="35"/>
      <c r="W58" s="35"/>
      <c r="X58" s="35"/>
      <c r="Y58" s="35"/>
      <c r="Z58" s="35"/>
      <c r="AA58" s="35"/>
      <c r="AB58" s="35"/>
      <c r="AC58" s="35"/>
      <c r="AD58" s="35"/>
      <c r="AE58" s="35"/>
    </row>
    <row r="59" hidden="1" s="2" customFormat="1" ht="15.15" customHeight="1">
      <c r="A59" s="35"/>
      <c r="B59" s="36"/>
      <c r="C59" s="29" t="s">
        <v>29</v>
      </c>
      <c r="D59" s="37"/>
      <c r="E59" s="37"/>
      <c r="F59" s="24" t="str">
        <f>IF(E20="","",E20)</f>
        <v>Vyplň údaj</v>
      </c>
      <c r="G59" s="37"/>
      <c r="H59" s="37"/>
      <c r="I59" s="148" t="s">
        <v>34</v>
      </c>
      <c r="J59" s="33" t="str">
        <f>E26</f>
        <v>Milan Bělehrad</v>
      </c>
      <c r="K59" s="37"/>
      <c r="L59" s="146"/>
      <c r="S59" s="35"/>
      <c r="T59" s="35"/>
      <c r="U59" s="35"/>
      <c r="V59" s="35"/>
      <c r="W59" s="35"/>
      <c r="X59" s="35"/>
      <c r="Y59" s="35"/>
      <c r="Z59" s="35"/>
      <c r="AA59" s="35"/>
      <c r="AB59" s="35"/>
      <c r="AC59" s="35"/>
      <c r="AD59" s="35"/>
      <c r="AE59" s="35"/>
    </row>
    <row r="60" hidden="1" s="2" customFormat="1" ht="10.32" customHeight="1">
      <c r="A60" s="35"/>
      <c r="B60" s="36"/>
      <c r="C60" s="37"/>
      <c r="D60" s="37"/>
      <c r="E60" s="37"/>
      <c r="F60" s="37"/>
      <c r="G60" s="37"/>
      <c r="H60" s="37"/>
      <c r="I60" s="145"/>
      <c r="J60" s="37"/>
      <c r="K60" s="37"/>
      <c r="L60" s="146"/>
      <c r="S60" s="35"/>
      <c r="T60" s="35"/>
      <c r="U60" s="35"/>
      <c r="V60" s="35"/>
      <c r="W60" s="35"/>
      <c r="X60" s="35"/>
      <c r="Y60" s="35"/>
      <c r="Z60" s="35"/>
      <c r="AA60" s="35"/>
      <c r="AB60" s="35"/>
      <c r="AC60" s="35"/>
      <c r="AD60" s="35"/>
      <c r="AE60" s="35"/>
    </row>
    <row r="61" hidden="1" s="2" customFormat="1" ht="29.28" customHeight="1">
      <c r="A61" s="35"/>
      <c r="B61" s="36"/>
      <c r="C61" s="179" t="s">
        <v>143</v>
      </c>
      <c r="D61" s="180"/>
      <c r="E61" s="180"/>
      <c r="F61" s="180"/>
      <c r="G61" s="180"/>
      <c r="H61" s="180"/>
      <c r="I61" s="181"/>
      <c r="J61" s="182" t="s">
        <v>144</v>
      </c>
      <c r="K61" s="180"/>
      <c r="L61" s="146"/>
      <c r="S61" s="35"/>
      <c r="T61" s="35"/>
      <c r="U61" s="35"/>
      <c r="V61" s="35"/>
      <c r="W61" s="35"/>
      <c r="X61" s="35"/>
      <c r="Y61" s="35"/>
      <c r="Z61" s="35"/>
      <c r="AA61" s="35"/>
      <c r="AB61" s="35"/>
      <c r="AC61" s="35"/>
      <c r="AD61" s="35"/>
      <c r="AE61" s="35"/>
    </row>
    <row r="62" hidden="1" s="2" customFormat="1" ht="10.32" customHeight="1">
      <c r="A62" s="35"/>
      <c r="B62" s="36"/>
      <c r="C62" s="37"/>
      <c r="D62" s="37"/>
      <c r="E62" s="37"/>
      <c r="F62" s="37"/>
      <c r="G62" s="37"/>
      <c r="H62" s="37"/>
      <c r="I62" s="145"/>
      <c r="J62" s="37"/>
      <c r="K62" s="37"/>
      <c r="L62" s="146"/>
      <c r="S62" s="35"/>
      <c r="T62" s="35"/>
      <c r="U62" s="35"/>
      <c r="V62" s="35"/>
      <c r="W62" s="35"/>
      <c r="X62" s="35"/>
      <c r="Y62" s="35"/>
      <c r="Z62" s="35"/>
      <c r="AA62" s="35"/>
      <c r="AB62" s="35"/>
      <c r="AC62" s="35"/>
      <c r="AD62" s="35"/>
      <c r="AE62" s="35"/>
    </row>
    <row r="63" hidden="1" s="2" customFormat="1" ht="22.8" customHeight="1">
      <c r="A63" s="35"/>
      <c r="B63" s="36"/>
      <c r="C63" s="183" t="s">
        <v>70</v>
      </c>
      <c r="D63" s="37"/>
      <c r="E63" s="37"/>
      <c r="F63" s="37"/>
      <c r="G63" s="37"/>
      <c r="H63" s="37"/>
      <c r="I63" s="145"/>
      <c r="J63" s="99">
        <f>J86</f>
        <v>0</v>
      </c>
      <c r="K63" s="37"/>
      <c r="L63" s="146"/>
      <c r="S63" s="35"/>
      <c r="T63" s="35"/>
      <c r="U63" s="35"/>
      <c r="V63" s="35"/>
      <c r="W63" s="35"/>
      <c r="X63" s="35"/>
      <c r="Y63" s="35"/>
      <c r="Z63" s="35"/>
      <c r="AA63" s="35"/>
      <c r="AB63" s="35"/>
      <c r="AC63" s="35"/>
      <c r="AD63" s="35"/>
      <c r="AE63" s="35"/>
      <c r="AU63" s="14" t="s">
        <v>145</v>
      </c>
    </row>
    <row r="64" hidden="1" s="9" customFormat="1" ht="24.96" customHeight="1">
      <c r="A64" s="9"/>
      <c r="B64" s="184"/>
      <c r="C64" s="185"/>
      <c r="D64" s="186" t="s">
        <v>2472</v>
      </c>
      <c r="E64" s="187"/>
      <c r="F64" s="187"/>
      <c r="G64" s="187"/>
      <c r="H64" s="187"/>
      <c r="I64" s="188"/>
      <c r="J64" s="189">
        <f>J87</f>
        <v>0</v>
      </c>
      <c r="K64" s="185"/>
      <c r="L64" s="190"/>
      <c r="S64" s="9"/>
      <c r="T64" s="9"/>
      <c r="U64" s="9"/>
      <c r="V64" s="9"/>
      <c r="W64" s="9"/>
      <c r="X64" s="9"/>
      <c r="Y64" s="9"/>
      <c r="Z64" s="9"/>
      <c r="AA64" s="9"/>
      <c r="AB64" s="9"/>
      <c r="AC64" s="9"/>
      <c r="AD64" s="9"/>
      <c r="AE64" s="9"/>
    </row>
    <row r="65" hidden="1" s="2" customFormat="1" ht="21.84" customHeight="1">
      <c r="A65" s="35"/>
      <c r="B65" s="36"/>
      <c r="C65" s="37"/>
      <c r="D65" s="37"/>
      <c r="E65" s="37"/>
      <c r="F65" s="37"/>
      <c r="G65" s="37"/>
      <c r="H65" s="37"/>
      <c r="I65" s="145"/>
      <c r="J65" s="37"/>
      <c r="K65" s="37"/>
      <c r="L65" s="146"/>
      <c r="S65" s="35"/>
      <c r="T65" s="35"/>
      <c r="U65" s="35"/>
      <c r="V65" s="35"/>
      <c r="W65" s="35"/>
      <c r="X65" s="35"/>
      <c r="Y65" s="35"/>
      <c r="Z65" s="35"/>
      <c r="AA65" s="35"/>
      <c r="AB65" s="35"/>
      <c r="AC65" s="35"/>
      <c r="AD65" s="35"/>
      <c r="AE65" s="35"/>
    </row>
    <row r="66" hidden="1" s="2" customFormat="1" ht="6.96" customHeight="1">
      <c r="A66" s="35"/>
      <c r="B66" s="56"/>
      <c r="C66" s="57"/>
      <c r="D66" s="57"/>
      <c r="E66" s="57"/>
      <c r="F66" s="57"/>
      <c r="G66" s="57"/>
      <c r="H66" s="57"/>
      <c r="I66" s="173"/>
      <c r="J66" s="57"/>
      <c r="K66" s="57"/>
      <c r="L66" s="146"/>
      <c r="S66" s="35"/>
      <c r="T66" s="35"/>
      <c r="U66" s="35"/>
      <c r="V66" s="35"/>
      <c r="W66" s="35"/>
      <c r="X66" s="35"/>
      <c r="Y66" s="35"/>
      <c r="Z66" s="35"/>
      <c r="AA66" s="35"/>
      <c r="AB66" s="35"/>
      <c r="AC66" s="35"/>
      <c r="AD66" s="35"/>
      <c r="AE66" s="35"/>
    </row>
    <row r="67" hidden="1"/>
    <row r="68" hidden="1"/>
    <row r="69" hidden="1"/>
    <row r="70" s="2" customFormat="1" ht="6.96" customHeight="1">
      <c r="A70" s="35"/>
      <c r="B70" s="58"/>
      <c r="C70" s="59"/>
      <c r="D70" s="59"/>
      <c r="E70" s="59"/>
      <c r="F70" s="59"/>
      <c r="G70" s="59"/>
      <c r="H70" s="59"/>
      <c r="I70" s="176"/>
      <c r="J70" s="59"/>
      <c r="K70" s="59"/>
      <c r="L70" s="146"/>
      <c r="S70" s="35"/>
      <c r="T70" s="35"/>
      <c r="U70" s="35"/>
      <c r="V70" s="35"/>
      <c r="W70" s="35"/>
      <c r="X70" s="35"/>
      <c r="Y70" s="35"/>
      <c r="Z70" s="35"/>
      <c r="AA70" s="35"/>
      <c r="AB70" s="35"/>
      <c r="AC70" s="35"/>
      <c r="AD70" s="35"/>
      <c r="AE70" s="35"/>
    </row>
    <row r="71" s="2" customFormat="1" ht="24.96" customHeight="1">
      <c r="A71" s="35"/>
      <c r="B71" s="36"/>
      <c r="C71" s="20" t="s">
        <v>148</v>
      </c>
      <c r="D71" s="37"/>
      <c r="E71" s="37"/>
      <c r="F71" s="37"/>
      <c r="G71" s="37"/>
      <c r="H71" s="37"/>
      <c r="I71" s="145"/>
      <c r="J71" s="37"/>
      <c r="K71" s="37"/>
      <c r="L71" s="146"/>
      <c r="S71" s="35"/>
      <c r="T71" s="35"/>
      <c r="U71" s="35"/>
      <c r="V71" s="35"/>
      <c r="W71" s="35"/>
      <c r="X71" s="35"/>
      <c r="Y71" s="35"/>
      <c r="Z71" s="35"/>
      <c r="AA71" s="35"/>
      <c r="AB71" s="35"/>
      <c r="AC71" s="35"/>
      <c r="AD71" s="35"/>
      <c r="AE71" s="35"/>
    </row>
    <row r="72" s="2" customFormat="1" ht="6.96" customHeight="1">
      <c r="A72" s="35"/>
      <c r="B72" s="36"/>
      <c r="C72" s="37"/>
      <c r="D72" s="37"/>
      <c r="E72" s="37"/>
      <c r="F72" s="37"/>
      <c r="G72" s="37"/>
      <c r="H72" s="37"/>
      <c r="I72" s="145"/>
      <c r="J72" s="37"/>
      <c r="K72" s="37"/>
      <c r="L72" s="146"/>
      <c r="S72" s="35"/>
      <c r="T72" s="35"/>
      <c r="U72" s="35"/>
      <c r="V72" s="35"/>
      <c r="W72" s="35"/>
      <c r="X72" s="35"/>
      <c r="Y72" s="35"/>
      <c r="Z72" s="35"/>
      <c r="AA72" s="35"/>
      <c r="AB72" s="35"/>
      <c r="AC72" s="35"/>
      <c r="AD72" s="35"/>
      <c r="AE72" s="35"/>
    </row>
    <row r="73" s="2" customFormat="1" ht="12" customHeight="1">
      <c r="A73" s="35"/>
      <c r="B73" s="36"/>
      <c r="C73" s="29" t="s">
        <v>16</v>
      </c>
      <c r="D73" s="37"/>
      <c r="E73" s="37"/>
      <c r="F73" s="37"/>
      <c r="G73" s="37"/>
      <c r="H73" s="37"/>
      <c r="I73" s="145"/>
      <c r="J73" s="37"/>
      <c r="K73" s="37"/>
      <c r="L73" s="146"/>
      <c r="S73" s="35"/>
      <c r="T73" s="35"/>
      <c r="U73" s="35"/>
      <c r="V73" s="35"/>
      <c r="W73" s="35"/>
      <c r="X73" s="35"/>
      <c r="Y73" s="35"/>
      <c r="Z73" s="35"/>
      <c r="AA73" s="35"/>
      <c r="AB73" s="35"/>
      <c r="AC73" s="35"/>
      <c r="AD73" s="35"/>
      <c r="AE73" s="35"/>
    </row>
    <row r="74" s="2" customFormat="1" ht="16.5" customHeight="1">
      <c r="A74" s="35"/>
      <c r="B74" s="36"/>
      <c r="C74" s="37"/>
      <c r="D74" s="37"/>
      <c r="E74" s="177" t="str">
        <f>E7</f>
        <v>Oprava SZZ v žst. Zvoleněves</v>
      </c>
      <c r="F74" s="29"/>
      <c r="G74" s="29"/>
      <c r="H74" s="29"/>
      <c r="I74" s="145"/>
      <c r="J74" s="37"/>
      <c r="K74" s="37"/>
      <c r="L74" s="146"/>
      <c r="S74" s="35"/>
      <c r="T74" s="35"/>
      <c r="U74" s="35"/>
      <c r="V74" s="35"/>
      <c r="W74" s="35"/>
      <c r="X74" s="35"/>
      <c r="Y74" s="35"/>
      <c r="Z74" s="35"/>
      <c r="AA74" s="35"/>
      <c r="AB74" s="35"/>
      <c r="AC74" s="35"/>
      <c r="AD74" s="35"/>
      <c r="AE74" s="35"/>
    </row>
    <row r="75" s="1" customFormat="1" ht="12" customHeight="1">
      <c r="B75" s="18"/>
      <c r="C75" s="29" t="s">
        <v>136</v>
      </c>
      <c r="D75" s="19"/>
      <c r="E75" s="19"/>
      <c r="F75" s="19"/>
      <c r="G75" s="19"/>
      <c r="H75" s="19"/>
      <c r="I75" s="136"/>
      <c r="J75" s="19"/>
      <c r="K75" s="19"/>
      <c r="L75" s="17"/>
    </row>
    <row r="76" s="2" customFormat="1" ht="16.5" customHeight="1">
      <c r="A76" s="35"/>
      <c r="B76" s="36"/>
      <c r="C76" s="37"/>
      <c r="D76" s="37"/>
      <c r="E76" s="177" t="s">
        <v>2470</v>
      </c>
      <c r="F76" s="37"/>
      <c r="G76" s="37"/>
      <c r="H76" s="37"/>
      <c r="I76" s="145"/>
      <c r="J76" s="37"/>
      <c r="K76" s="37"/>
      <c r="L76" s="146"/>
      <c r="S76" s="35"/>
      <c r="T76" s="35"/>
      <c r="U76" s="35"/>
      <c r="V76" s="35"/>
      <c r="W76" s="35"/>
      <c r="X76" s="35"/>
      <c r="Y76" s="35"/>
      <c r="Z76" s="35"/>
      <c r="AA76" s="35"/>
      <c r="AB76" s="35"/>
      <c r="AC76" s="35"/>
      <c r="AD76" s="35"/>
      <c r="AE76" s="35"/>
    </row>
    <row r="77" s="2" customFormat="1" ht="12" customHeight="1">
      <c r="A77" s="35"/>
      <c r="B77" s="36"/>
      <c r="C77" s="29" t="s">
        <v>138</v>
      </c>
      <c r="D77" s="37"/>
      <c r="E77" s="37"/>
      <c r="F77" s="37"/>
      <c r="G77" s="37"/>
      <c r="H77" s="37"/>
      <c r="I77" s="145"/>
      <c r="J77" s="37"/>
      <c r="K77" s="37"/>
      <c r="L77" s="146"/>
      <c r="S77" s="35"/>
      <c r="T77" s="35"/>
      <c r="U77" s="35"/>
      <c r="V77" s="35"/>
      <c r="W77" s="35"/>
      <c r="X77" s="35"/>
      <c r="Y77" s="35"/>
      <c r="Z77" s="35"/>
      <c r="AA77" s="35"/>
      <c r="AB77" s="35"/>
      <c r="AC77" s="35"/>
      <c r="AD77" s="35"/>
      <c r="AE77" s="35"/>
    </row>
    <row r="78" s="2" customFormat="1" ht="16.5" customHeight="1">
      <c r="A78" s="35"/>
      <c r="B78" s="36"/>
      <c r="C78" s="37"/>
      <c r="D78" s="37"/>
      <c r="E78" s="66" t="str">
        <f>E11</f>
        <v>01.1 - DOK v úseku Olovnice - Zvoleněves - Podlešín - technologická část</v>
      </c>
      <c r="F78" s="37"/>
      <c r="G78" s="37"/>
      <c r="H78" s="37"/>
      <c r="I78" s="145"/>
      <c r="J78" s="37"/>
      <c r="K78" s="37"/>
      <c r="L78" s="146"/>
      <c r="S78" s="35"/>
      <c r="T78" s="35"/>
      <c r="U78" s="35"/>
      <c r="V78" s="35"/>
      <c r="W78" s="35"/>
      <c r="X78" s="35"/>
      <c r="Y78" s="35"/>
      <c r="Z78" s="35"/>
      <c r="AA78" s="35"/>
      <c r="AB78" s="35"/>
      <c r="AC78" s="35"/>
      <c r="AD78" s="35"/>
      <c r="AE78" s="35"/>
    </row>
    <row r="79" s="2" customFormat="1" ht="6.96" customHeight="1">
      <c r="A79" s="35"/>
      <c r="B79" s="36"/>
      <c r="C79" s="37"/>
      <c r="D79" s="37"/>
      <c r="E79" s="37"/>
      <c r="F79" s="37"/>
      <c r="G79" s="37"/>
      <c r="H79" s="37"/>
      <c r="I79" s="145"/>
      <c r="J79" s="37"/>
      <c r="K79" s="37"/>
      <c r="L79" s="146"/>
      <c r="S79" s="35"/>
      <c r="T79" s="35"/>
      <c r="U79" s="35"/>
      <c r="V79" s="35"/>
      <c r="W79" s="35"/>
      <c r="X79" s="35"/>
      <c r="Y79" s="35"/>
      <c r="Z79" s="35"/>
      <c r="AA79" s="35"/>
      <c r="AB79" s="35"/>
      <c r="AC79" s="35"/>
      <c r="AD79" s="35"/>
      <c r="AE79" s="35"/>
    </row>
    <row r="80" s="2" customFormat="1" ht="12" customHeight="1">
      <c r="A80" s="35"/>
      <c r="B80" s="36"/>
      <c r="C80" s="29" t="s">
        <v>21</v>
      </c>
      <c r="D80" s="37"/>
      <c r="E80" s="37"/>
      <c r="F80" s="24" t="str">
        <f>F14</f>
        <v>žst. Zvoleněves</v>
      </c>
      <c r="G80" s="37"/>
      <c r="H80" s="37"/>
      <c r="I80" s="148" t="s">
        <v>23</v>
      </c>
      <c r="J80" s="69" t="str">
        <f>IF(J14="","",J14)</f>
        <v>23. 3. 2020</v>
      </c>
      <c r="K80" s="37"/>
      <c r="L80" s="146"/>
      <c r="S80" s="35"/>
      <c r="T80" s="35"/>
      <c r="U80" s="35"/>
      <c r="V80" s="35"/>
      <c r="W80" s="35"/>
      <c r="X80" s="35"/>
      <c r="Y80" s="35"/>
      <c r="Z80" s="35"/>
      <c r="AA80" s="35"/>
      <c r="AB80" s="35"/>
      <c r="AC80" s="35"/>
      <c r="AD80" s="35"/>
      <c r="AE80" s="35"/>
    </row>
    <row r="81" s="2" customFormat="1" ht="6.96" customHeight="1">
      <c r="A81" s="35"/>
      <c r="B81" s="36"/>
      <c r="C81" s="37"/>
      <c r="D81" s="37"/>
      <c r="E81" s="37"/>
      <c r="F81" s="37"/>
      <c r="G81" s="37"/>
      <c r="H81" s="37"/>
      <c r="I81" s="145"/>
      <c r="J81" s="37"/>
      <c r="K81" s="37"/>
      <c r="L81" s="146"/>
      <c r="S81" s="35"/>
      <c r="T81" s="35"/>
      <c r="U81" s="35"/>
      <c r="V81" s="35"/>
      <c r="W81" s="35"/>
      <c r="X81" s="35"/>
      <c r="Y81" s="35"/>
      <c r="Z81" s="35"/>
      <c r="AA81" s="35"/>
      <c r="AB81" s="35"/>
      <c r="AC81" s="35"/>
      <c r="AD81" s="35"/>
      <c r="AE81" s="35"/>
    </row>
    <row r="82" s="2" customFormat="1" ht="15.15" customHeight="1">
      <c r="A82" s="35"/>
      <c r="B82" s="36"/>
      <c r="C82" s="29" t="s">
        <v>25</v>
      </c>
      <c r="D82" s="37"/>
      <c r="E82" s="37"/>
      <c r="F82" s="24" t="str">
        <f>E17</f>
        <v>Jiří Kejkula</v>
      </c>
      <c r="G82" s="37"/>
      <c r="H82" s="37"/>
      <c r="I82" s="148" t="s">
        <v>31</v>
      </c>
      <c r="J82" s="33" t="str">
        <f>E23</f>
        <v xml:space="preserve"> </v>
      </c>
      <c r="K82" s="37"/>
      <c r="L82" s="146"/>
      <c r="S82" s="35"/>
      <c r="T82" s="35"/>
      <c r="U82" s="35"/>
      <c r="V82" s="35"/>
      <c r="W82" s="35"/>
      <c r="X82" s="35"/>
      <c r="Y82" s="35"/>
      <c r="Z82" s="35"/>
      <c r="AA82" s="35"/>
      <c r="AB82" s="35"/>
      <c r="AC82" s="35"/>
      <c r="AD82" s="35"/>
      <c r="AE82" s="35"/>
    </row>
    <row r="83" s="2" customFormat="1" ht="15.15" customHeight="1">
      <c r="A83" s="35"/>
      <c r="B83" s="36"/>
      <c r="C83" s="29" t="s">
        <v>29</v>
      </c>
      <c r="D83" s="37"/>
      <c r="E83" s="37"/>
      <c r="F83" s="24" t="str">
        <f>IF(E20="","",E20)</f>
        <v>Vyplň údaj</v>
      </c>
      <c r="G83" s="37"/>
      <c r="H83" s="37"/>
      <c r="I83" s="148" t="s">
        <v>34</v>
      </c>
      <c r="J83" s="33" t="str">
        <f>E26</f>
        <v>Milan Bělehrad</v>
      </c>
      <c r="K83" s="37"/>
      <c r="L83" s="146"/>
      <c r="S83" s="35"/>
      <c r="T83" s="35"/>
      <c r="U83" s="35"/>
      <c r="V83" s="35"/>
      <c r="W83" s="35"/>
      <c r="X83" s="35"/>
      <c r="Y83" s="35"/>
      <c r="Z83" s="35"/>
      <c r="AA83" s="35"/>
      <c r="AB83" s="35"/>
      <c r="AC83" s="35"/>
      <c r="AD83" s="35"/>
      <c r="AE83" s="35"/>
    </row>
    <row r="84" s="2" customFormat="1" ht="10.32" customHeight="1">
      <c r="A84" s="35"/>
      <c r="B84" s="36"/>
      <c r="C84" s="37"/>
      <c r="D84" s="37"/>
      <c r="E84" s="37"/>
      <c r="F84" s="37"/>
      <c r="G84" s="37"/>
      <c r="H84" s="37"/>
      <c r="I84" s="145"/>
      <c r="J84" s="37"/>
      <c r="K84" s="37"/>
      <c r="L84" s="146"/>
      <c r="S84" s="35"/>
      <c r="T84" s="35"/>
      <c r="U84" s="35"/>
      <c r="V84" s="35"/>
      <c r="W84" s="35"/>
      <c r="X84" s="35"/>
      <c r="Y84" s="35"/>
      <c r="Z84" s="35"/>
      <c r="AA84" s="35"/>
      <c r="AB84" s="35"/>
      <c r="AC84" s="35"/>
      <c r="AD84" s="35"/>
      <c r="AE84" s="35"/>
    </row>
    <row r="85" s="10" customFormat="1" ht="29.28" customHeight="1">
      <c r="A85" s="191"/>
      <c r="B85" s="192"/>
      <c r="C85" s="193" t="s">
        <v>149</v>
      </c>
      <c r="D85" s="194" t="s">
        <v>57</v>
      </c>
      <c r="E85" s="194" t="s">
        <v>53</v>
      </c>
      <c r="F85" s="194" t="s">
        <v>54</v>
      </c>
      <c r="G85" s="194" t="s">
        <v>150</v>
      </c>
      <c r="H85" s="194" t="s">
        <v>151</v>
      </c>
      <c r="I85" s="195" t="s">
        <v>152</v>
      </c>
      <c r="J85" s="194" t="s">
        <v>144</v>
      </c>
      <c r="K85" s="196" t="s">
        <v>153</v>
      </c>
      <c r="L85" s="197"/>
      <c r="M85" s="89" t="s">
        <v>19</v>
      </c>
      <c r="N85" s="90" t="s">
        <v>42</v>
      </c>
      <c r="O85" s="90" t="s">
        <v>154</v>
      </c>
      <c r="P85" s="90" t="s">
        <v>155</v>
      </c>
      <c r="Q85" s="90" t="s">
        <v>156</v>
      </c>
      <c r="R85" s="90" t="s">
        <v>157</v>
      </c>
      <c r="S85" s="90" t="s">
        <v>158</v>
      </c>
      <c r="T85" s="91" t="s">
        <v>159</v>
      </c>
      <c r="U85" s="191"/>
      <c r="V85" s="191"/>
      <c r="W85" s="191"/>
      <c r="X85" s="191"/>
      <c r="Y85" s="191"/>
      <c r="Z85" s="191"/>
      <c r="AA85" s="191"/>
      <c r="AB85" s="191"/>
      <c r="AC85" s="191"/>
      <c r="AD85" s="191"/>
      <c r="AE85" s="191"/>
    </row>
    <row r="86" s="2" customFormat="1" ht="22.8" customHeight="1">
      <c r="A86" s="35"/>
      <c r="B86" s="36"/>
      <c r="C86" s="96" t="s">
        <v>160</v>
      </c>
      <c r="D86" s="37"/>
      <c r="E86" s="37"/>
      <c r="F86" s="37"/>
      <c r="G86" s="37"/>
      <c r="H86" s="37"/>
      <c r="I86" s="145"/>
      <c r="J86" s="198">
        <f>BK86</f>
        <v>0</v>
      </c>
      <c r="K86" s="37"/>
      <c r="L86" s="41"/>
      <c r="M86" s="92"/>
      <c r="N86" s="199"/>
      <c r="O86" s="93"/>
      <c r="P86" s="200">
        <f>P87</f>
        <v>0</v>
      </c>
      <c r="Q86" s="93"/>
      <c r="R86" s="200">
        <f>R87</f>
        <v>0</v>
      </c>
      <c r="S86" s="93"/>
      <c r="T86" s="201">
        <f>T87</f>
        <v>0</v>
      </c>
      <c r="U86" s="35"/>
      <c r="V86" s="35"/>
      <c r="W86" s="35"/>
      <c r="X86" s="35"/>
      <c r="Y86" s="35"/>
      <c r="Z86" s="35"/>
      <c r="AA86" s="35"/>
      <c r="AB86" s="35"/>
      <c r="AC86" s="35"/>
      <c r="AD86" s="35"/>
      <c r="AE86" s="35"/>
      <c r="AT86" s="14" t="s">
        <v>71</v>
      </c>
      <c r="AU86" s="14" t="s">
        <v>145</v>
      </c>
      <c r="BK86" s="202">
        <f>BK87</f>
        <v>0</v>
      </c>
    </row>
    <row r="87" s="11" customFormat="1" ht="25.92" customHeight="1">
      <c r="A87" s="11"/>
      <c r="B87" s="203"/>
      <c r="C87" s="204"/>
      <c r="D87" s="205" t="s">
        <v>71</v>
      </c>
      <c r="E87" s="206" t="s">
        <v>82</v>
      </c>
      <c r="F87" s="206" t="s">
        <v>2473</v>
      </c>
      <c r="G87" s="204"/>
      <c r="H87" s="204"/>
      <c r="I87" s="207"/>
      <c r="J87" s="208">
        <f>BK87</f>
        <v>0</v>
      </c>
      <c r="K87" s="204"/>
      <c r="L87" s="209"/>
      <c r="M87" s="210"/>
      <c r="N87" s="211"/>
      <c r="O87" s="211"/>
      <c r="P87" s="212">
        <f>SUM(P88:P117)</f>
        <v>0</v>
      </c>
      <c r="Q87" s="211"/>
      <c r="R87" s="212">
        <f>SUM(R88:R117)</f>
        <v>0</v>
      </c>
      <c r="S87" s="211"/>
      <c r="T87" s="213">
        <f>SUM(T88:T117)</f>
        <v>0</v>
      </c>
      <c r="U87" s="11"/>
      <c r="V87" s="11"/>
      <c r="W87" s="11"/>
      <c r="X87" s="11"/>
      <c r="Y87" s="11"/>
      <c r="Z87" s="11"/>
      <c r="AA87" s="11"/>
      <c r="AB87" s="11"/>
      <c r="AC87" s="11"/>
      <c r="AD87" s="11"/>
      <c r="AE87" s="11"/>
      <c r="AR87" s="214" t="s">
        <v>79</v>
      </c>
      <c r="AT87" s="215" t="s">
        <v>71</v>
      </c>
      <c r="AU87" s="215" t="s">
        <v>72</v>
      </c>
      <c r="AY87" s="214" t="s">
        <v>162</v>
      </c>
      <c r="BK87" s="216">
        <f>SUM(BK88:BK117)</f>
        <v>0</v>
      </c>
    </row>
    <row r="88" s="2" customFormat="1" ht="21.75" customHeight="1">
      <c r="A88" s="35"/>
      <c r="B88" s="36"/>
      <c r="C88" s="230" t="s">
        <v>79</v>
      </c>
      <c r="D88" s="230" t="s">
        <v>197</v>
      </c>
      <c r="E88" s="231" t="s">
        <v>2474</v>
      </c>
      <c r="F88" s="232" t="s">
        <v>2475</v>
      </c>
      <c r="G88" s="233" t="s">
        <v>166</v>
      </c>
      <c r="H88" s="234">
        <v>17200</v>
      </c>
      <c r="I88" s="235"/>
      <c r="J88" s="236">
        <f>ROUND(I88*H88,2)</f>
        <v>0</v>
      </c>
      <c r="K88" s="232" t="s">
        <v>167</v>
      </c>
      <c r="L88" s="237"/>
      <c r="M88" s="238" t="s">
        <v>19</v>
      </c>
      <c r="N88" s="239" t="s">
        <v>43</v>
      </c>
      <c r="O88" s="81"/>
      <c r="P88" s="226">
        <f>O88*H88</f>
        <v>0</v>
      </c>
      <c r="Q88" s="226">
        <v>0</v>
      </c>
      <c r="R88" s="226">
        <f>Q88*H88</f>
        <v>0</v>
      </c>
      <c r="S88" s="226">
        <v>0</v>
      </c>
      <c r="T88" s="227">
        <f>S88*H88</f>
        <v>0</v>
      </c>
      <c r="U88" s="35"/>
      <c r="V88" s="35"/>
      <c r="W88" s="35"/>
      <c r="X88" s="35"/>
      <c r="Y88" s="35"/>
      <c r="Z88" s="35"/>
      <c r="AA88" s="35"/>
      <c r="AB88" s="35"/>
      <c r="AC88" s="35"/>
      <c r="AD88" s="35"/>
      <c r="AE88" s="35"/>
      <c r="AR88" s="228" t="s">
        <v>190</v>
      </c>
      <c r="AT88" s="228" t="s">
        <v>197</v>
      </c>
      <c r="AU88" s="228" t="s">
        <v>79</v>
      </c>
      <c r="AY88" s="14" t="s">
        <v>162</v>
      </c>
      <c r="BE88" s="229">
        <f>IF(N88="základní",J88,0)</f>
        <v>0</v>
      </c>
      <c r="BF88" s="229">
        <f>IF(N88="snížená",J88,0)</f>
        <v>0</v>
      </c>
      <c r="BG88" s="229">
        <f>IF(N88="zákl. přenesená",J88,0)</f>
        <v>0</v>
      </c>
      <c r="BH88" s="229">
        <f>IF(N88="sníž. přenesená",J88,0)</f>
        <v>0</v>
      </c>
      <c r="BI88" s="229">
        <f>IF(N88="nulová",J88,0)</f>
        <v>0</v>
      </c>
      <c r="BJ88" s="14" t="s">
        <v>79</v>
      </c>
      <c r="BK88" s="229">
        <f>ROUND(I88*H88,2)</f>
        <v>0</v>
      </c>
      <c r="BL88" s="14" t="s">
        <v>93</v>
      </c>
      <c r="BM88" s="228" t="s">
        <v>2476</v>
      </c>
    </row>
    <row r="89" s="2" customFormat="1" ht="21.75" customHeight="1">
      <c r="A89" s="35"/>
      <c r="B89" s="36"/>
      <c r="C89" s="217" t="s">
        <v>81</v>
      </c>
      <c r="D89" s="217" t="s">
        <v>163</v>
      </c>
      <c r="E89" s="218" t="s">
        <v>2477</v>
      </c>
      <c r="F89" s="219" t="s">
        <v>2478</v>
      </c>
      <c r="G89" s="220" t="s">
        <v>166</v>
      </c>
      <c r="H89" s="221">
        <v>17200</v>
      </c>
      <c r="I89" s="222"/>
      <c r="J89" s="223">
        <f>ROUND(I89*H89,2)</f>
        <v>0</v>
      </c>
      <c r="K89" s="219" t="s">
        <v>167</v>
      </c>
      <c r="L89" s="41"/>
      <c r="M89" s="224" t="s">
        <v>19</v>
      </c>
      <c r="N89" s="225" t="s">
        <v>43</v>
      </c>
      <c r="O89" s="81"/>
      <c r="P89" s="226">
        <f>O89*H89</f>
        <v>0</v>
      </c>
      <c r="Q89" s="226">
        <v>0</v>
      </c>
      <c r="R89" s="226">
        <f>Q89*H89</f>
        <v>0</v>
      </c>
      <c r="S89" s="226">
        <v>0</v>
      </c>
      <c r="T89" s="227">
        <f>S89*H89</f>
        <v>0</v>
      </c>
      <c r="U89" s="35"/>
      <c r="V89" s="35"/>
      <c r="W89" s="35"/>
      <c r="X89" s="35"/>
      <c r="Y89" s="35"/>
      <c r="Z89" s="35"/>
      <c r="AA89" s="35"/>
      <c r="AB89" s="35"/>
      <c r="AC89" s="35"/>
      <c r="AD89" s="35"/>
      <c r="AE89" s="35"/>
      <c r="AR89" s="228" t="s">
        <v>93</v>
      </c>
      <c r="AT89" s="228" t="s">
        <v>163</v>
      </c>
      <c r="AU89" s="228" t="s">
        <v>79</v>
      </c>
      <c r="AY89" s="14" t="s">
        <v>162</v>
      </c>
      <c r="BE89" s="229">
        <f>IF(N89="základní",J89,0)</f>
        <v>0</v>
      </c>
      <c r="BF89" s="229">
        <f>IF(N89="snížená",J89,0)</f>
        <v>0</v>
      </c>
      <c r="BG89" s="229">
        <f>IF(N89="zákl. přenesená",J89,0)</f>
        <v>0</v>
      </c>
      <c r="BH89" s="229">
        <f>IF(N89="sníž. přenesená",J89,0)</f>
        <v>0</v>
      </c>
      <c r="BI89" s="229">
        <f>IF(N89="nulová",J89,0)</f>
        <v>0</v>
      </c>
      <c r="BJ89" s="14" t="s">
        <v>79</v>
      </c>
      <c r="BK89" s="229">
        <f>ROUND(I89*H89,2)</f>
        <v>0</v>
      </c>
      <c r="BL89" s="14" t="s">
        <v>93</v>
      </c>
      <c r="BM89" s="228" t="s">
        <v>2479</v>
      </c>
    </row>
    <row r="90" s="2" customFormat="1" ht="21.75" customHeight="1">
      <c r="A90" s="35"/>
      <c r="B90" s="36"/>
      <c r="C90" s="217" t="s">
        <v>88</v>
      </c>
      <c r="D90" s="217" t="s">
        <v>163</v>
      </c>
      <c r="E90" s="218" t="s">
        <v>2480</v>
      </c>
      <c r="F90" s="219" t="s">
        <v>2481</v>
      </c>
      <c r="G90" s="220" t="s">
        <v>677</v>
      </c>
      <c r="H90" s="221">
        <v>17.199999999999999</v>
      </c>
      <c r="I90" s="222"/>
      <c r="J90" s="223">
        <f>ROUND(I90*H90,2)</f>
        <v>0</v>
      </c>
      <c r="K90" s="219" t="s">
        <v>167</v>
      </c>
      <c r="L90" s="41"/>
      <c r="M90" s="224" t="s">
        <v>19</v>
      </c>
      <c r="N90" s="225" t="s">
        <v>43</v>
      </c>
      <c r="O90" s="81"/>
      <c r="P90" s="226">
        <f>O90*H90</f>
        <v>0</v>
      </c>
      <c r="Q90" s="226">
        <v>0</v>
      </c>
      <c r="R90" s="226">
        <f>Q90*H90</f>
        <v>0</v>
      </c>
      <c r="S90" s="226">
        <v>0</v>
      </c>
      <c r="T90" s="227">
        <f>S90*H90</f>
        <v>0</v>
      </c>
      <c r="U90" s="35"/>
      <c r="V90" s="35"/>
      <c r="W90" s="35"/>
      <c r="X90" s="35"/>
      <c r="Y90" s="35"/>
      <c r="Z90" s="35"/>
      <c r="AA90" s="35"/>
      <c r="AB90" s="35"/>
      <c r="AC90" s="35"/>
      <c r="AD90" s="35"/>
      <c r="AE90" s="35"/>
      <c r="AR90" s="228" t="s">
        <v>93</v>
      </c>
      <c r="AT90" s="228" t="s">
        <v>163</v>
      </c>
      <c r="AU90" s="228" t="s">
        <v>79</v>
      </c>
      <c r="AY90" s="14" t="s">
        <v>162</v>
      </c>
      <c r="BE90" s="229">
        <f>IF(N90="základní",J90,0)</f>
        <v>0</v>
      </c>
      <c r="BF90" s="229">
        <f>IF(N90="snížená",J90,0)</f>
        <v>0</v>
      </c>
      <c r="BG90" s="229">
        <f>IF(N90="zákl. přenesená",J90,0)</f>
        <v>0</v>
      </c>
      <c r="BH90" s="229">
        <f>IF(N90="sníž. přenesená",J90,0)</f>
        <v>0</v>
      </c>
      <c r="BI90" s="229">
        <f>IF(N90="nulová",J90,0)</f>
        <v>0</v>
      </c>
      <c r="BJ90" s="14" t="s">
        <v>79</v>
      </c>
      <c r="BK90" s="229">
        <f>ROUND(I90*H90,2)</f>
        <v>0</v>
      </c>
      <c r="BL90" s="14" t="s">
        <v>93</v>
      </c>
      <c r="BM90" s="228" t="s">
        <v>2482</v>
      </c>
    </row>
    <row r="91" s="2" customFormat="1" ht="21.75" customHeight="1">
      <c r="A91" s="35"/>
      <c r="B91" s="36"/>
      <c r="C91" s="217" t="s">
        <v>93</v>
      </c>
      <c r="D91" s="217" t="s">
        <v>163</v>
      </c>
      <c r="E91" s="218" t="s">
        <v>2483</v>
      </c>
      <c r="F91" s="219" t="s">
        <v>2484</v>
      </c>
      <c r="G91" s="220" t="s">
        <v>193</v>
      </c>
      <c r="H91" s="221">
        <v>8</v>
      </c>
      <c r="I91" s="222"/>
      <c r="J91" s="223">
        <f>ROUND(I91*H91,2)</f>
        <v>0</v>
      </c>
      <c r="K91" s="219" t="s">
        <v>167</v>
      </c>
      <c r="L91" s="41"/>
      <c r="M91" s="224" t="s">
        <v>19</v>
      </c>
      <c r="N91" s="225" t="s">
        <v>43</v>
      </c>
      <c r="O91" s="81"/>
      <c r="P91" s="226">
        <f>O91*H91</f>
        <v>0</v>
      </c>
      <c r="Q91" s="226">
        <v>0</v>
      </c>
      <c r="R91" s="226">
        <f>Q91*H91</f>
        <v>0</v>
      </c>
      <c r="S91" s="226">
        <v>0</v>
      </c>
      <c r="T91" s="227">
        <f>S91*H91</f>
        <v>0</v>
      </c>
      <c r="U91" s="35"/>
      <c r="V91" s="35"/>
      <c r="W91" s="35"/>
      <c r="X91" s="35"/>
      <c r="Y91" s="35"/>
      <c r="Z91" s="35"/>
      <c r="AA91" s="35"/>
      <c r="AB91" s="35"/>
      <c r="AC91" s="35"/>
      <c r="AD91" s="35"/>
      <c r="AE91" s="35"/>
      <c r="AR91" s="228" t="s">
        <v>93</v>
      </c>
      <c r="AT91" s="228" t="s">
        <v>163</v>
      </c>
      <c r="AU91" s="228" t="s">
        <v>79</v>
      </c>
      <c r="AY91" s="14" t="s">
        <v>162</v>
      </c>
      <c r="BE91" s="229">
        <f>IF(N91="základní",J91,0)</f>
        <v>0</v>
      </c>
      <c r="BF91" s="229">
        <f>IF(N91="snížená",J91,0)</f>
        <v>0</v>
      </c>
      <c r="BG91" s="229">
        <f>IF(N91="zákl. přenesená",J91,0)</f>
        <v>0</v>
      </c>
      <c r="BH91" s="229">
        <f>IF(N91="sníž. přenesená",J91,0)</f>
        <v>0</v>
      </c>
      <c r="BI91" s="229">
        <f>IF(N91="nulová",J91,0)</f>
        <v>0</v>
      </c>
      <c r="BJ91" s="14" t="s">
        <v>79</v>
      </c>
      <c r="BK91" s="229">
        <f>ROUND(I91*H91,2)</f>
        <v>0</v>
      </c>
      <c r="BL91" s="14" t="s">
        <v>93</v>
      </c>
      <c r="BM91" s="228" t="s">
        <v>2485</v>
      </c>
    </row>
    <row r="92" s="2" customFormat="1" ht="21.75" customHeight="1">
      <c r="A92" s="35"/>
      <c r="B92" s="36"/>
      <c r="C92" s="217" t="s">
        <v>178</v>
      </c>
      <c r="D92" s="217" t="s">
        <v>163</v>
      </c>
      <c r="E92" s="218" t="s">
        <v>2486</v>
      </c>
      <c r="F92" s="219" t="s">
        <v>2487</v>
      </c>
      <c r="G92" s="220" t="s">
        <v>193</v>
      </c>
      <c r="H92" s="221">
        <v>9</v>
      </c>
      <c r="I92" s="222"/>
      <c r="J92" s="223">
        <f>ROUND(I92*H92,2)</f>
        <v>0</v>
      </c>
      <c r="K92" s="219" t="s">
        <v>167</v>
      </c>
      <c r="L92" s="41"/>
      <c r="M92" s="224" t="s">
        <v>19</v>
      </c>
      <c r="N92" s="225" t="s">
        <v>43</v>
      </c>
      <c r="O92" s="81"/>
      <c r="P92" s="226">
        <f>O92*H92</f>
        <v>0</v>
      </c>
      <c r="Q92" s="226">
        <v>0</v>
      </c>
      <c r="R92" s="226">
        <f>Q92*H92</f>
        <v>0</v>
      </c>
      <c r="S92" s="226">
        <v>0</v>
      </c>
      <c r="T92" s="227">
        <f>S92*H92</f>
        <v>0</v>
      </c>
      <c r="U92" s="35"/>
      <c r="V92" s="35"/>
      <c r="W92" s="35"/>
      <c r="X92" s="35"/>
      <c r="Y92" s="35"/>
      <c r="Z92" s="35"/>
      <c r="AA92" s="35"/>
      <c r="AB92" s="35"/>
      <c r="AC92" s="35"/>
      <c r="AD92" s="35"/>
      <c r="AE92" s="35"/>
      <c r="AR92" s="228" t="s">
        <v>93</v>
      </c>
      <c r="AT92" s="228" t="s">
        <v>163</v>
      </c>
      <c r="AU92" s="228" t="s">
        <v>79</v>
      </c>
      <c r="AY92" s="14" t="s">
        <v>162</v>
      </c>
      <c r="BE92" s="229">
        <f>IF(N92="základní",J92,0)</f>
        <v>0</v>
      </c>
      <c r="BF92" s="229">
        <f>IF(N92="snížená",J92,0)</f>
        <v>0</v>
      </c>
      <c r="BG92" s="229">
        <f>IF(N92="zákl. přenesená",J92,0)</f>
        <v>0</v>
      </c>
      <c r="BH92" s="229">
        <f>IF(N92="sníž. přenesená",J92,0)</f>
        <v>0</v>
      </c>
      <c r="BI92" s="229">
        <f>IF(N92="nulová",J92,0)</f>
        <v>0</v>
      </c>
      <c r="BJ92" s="14" t="s">
        <v>79</v>
      </c>
      <c r="BK92" s="229">
        <f>ROUND(I92*H92,2)</f>
        <v>0</v>
      </c>
      <c r="BL92" s="14" t="s">
        <v>93</v>
      </c>
      <c r="BM92" s="228" t="s">
        <v>2488</v>
      </c>
    </row>
    <row r="93" s="2" customFormat="1" ht="21.75" customHeight="1">
      <c r="A93" s="35"/>
      <c r="B93" s="36"/>
      <c r="C93" s="230" t="s">
        <v>182</v>
      </c>
      <c r="D93" s="230" t="s">
        <v>197</v>
      </c>
      <c r="E93" s="231" t="s">
        <v>2489</v>
      </c>
      <c r="F93" s="232" t="s">
        <v>2490</v>
      </c>
      <c r="G93" s="233" t="s">
        <v>193</v>
      </c>
      <c r="H93" s="234">
        <v>9</v>
      </c>
      <c r="I93" s="235"/>
      <c r="J93" s="236">
        <f>ROUND(I93*H93,2)</f>
        <v>0</v>
      </c>
      <c r="K93" s="232" t="s">
        <v>167</v>
      </c>
      <c r="L93" s="237"/>
      <c r="M93" s="238" t="s">
        <v>19</v>
      </c>
      <c r="N93" s="239" t="s">
        <v>43</v>
      </c>
      <c r="O93" s="81"/>
      <c r="P93" s="226">
        <f>O93*H93</f>
        <v>0</v>
      </c>
      <c r="Q93" s="226">
        <v>0</v>
      </c>
      <c r="R93" s="226">
        <f>Q93*H93</f>
        <v>0</v>
      </c>
      <c r="S93" s="226">
        <v>0</v>
      </c>
      <c r="T93" s="227">
        <f>S93*H93</f>
        <v>0</v>
      </c>
      <c r="U93" s="35"/>
      <c r="V93" s="35"/>
      <c r="W93" s="35"/>
      <c r="X93" s="35"/>
      <c r="Y93" s="35"/>
      <c r="Z93" s="35"/>
      <c r="AA93" s="35"/>
      <c r="AB93" s="35"/>
      <c r="AC93" s="35"/>
      <c r="AD93" s="35"/>
      <c r="AE93" s="35"/>
      <c r="AR93" s="228" t="s">
        <v>200</v>
      </c>
      <c r="AT93" s="228" t="s">
        <v>197</v>
      </c>
      <c r="AU93" s="228" t="s">
        <v>79</v>
      </c>
      <c r="AY93" s="14" t="s">
        <v>162</v>
      </c>
      <c r="BE93" s="229">
        <f>IF(N93="základní",J93,0)</f>
        <v>0</v>
      </c>
      <c r="BF93" s="229">
        <f>IF(N93="snížená",J93,0)</f>
        <v>0</v>
      </c>
      <c r="BG93" s="229">
        <f>IF(N93="zákl. přenesená",J93,0)</f>
        <v>0</v>
      </c>
      <c r="BH93" s="229">
        <f>IF(N93="sníž. přenesená",J93,0)</f>
        <v>0</v>
      </c>
      <c r="BI93" s="229">
        <f>IF(N93="nulová",J93,0)</f>
        <v>0</v>
      </c>
      <c r="BJ93" s="14" t="s">
        <v>79</v>
      </c>
      <c r="BK93" s="229">
        <f>ROUND(I93*H93,2)</f>
        <v>0</v>
      </c>
      <c r="BL93" s="14" t="s">
        <v>200</v>
      </c>
      <c r="BM93" s="228" t="s">
        <v>2491</v>
      </c>
    </row>
    <row r="94" s="2" customFormat="1" ht="21.75" customHeight="1">
      <c r="A94" s="35"/>
      <c r="B94" s="36"/>
      <c r="C94" s="217" t="s">
        <v>186</v>
      </c>
      <c r="D94" s="217" t="s">
        <v>163</v>
      </c>
      <c r="E94" s="218" t="s">
        <v>2492</v>
      </c>
      <c r="F94" s="219" t="s">
        <v>2493</v>
      </c>
      <c r="G94" s="220" t="s">
        <v>193</v>
      </c>
      <c r="H94" s="221">
        <v>1</v>
      </c>
      <c r="I94" s="222"/>
      <c r="J94" s="223">
        <f>ROUND(I94*H94,2)</f>
        <v>0</v>
      </c>
      <c r="K94" s="219" t="s">
        <v>167</v>
      </c>
      <c r="L94" s="41"/>
      <c r="M94" s="224" t="s">
        <v>19</v>
      </c>
      <c r="N94" s="225" t="s">
        <v>43</v>
      </c>
      <c r="O94" s="81"/>
      <c r="P94" s="226">
        <f>O94*H94</f>
        <v>0</v>
      </c>
      <c r="Q94" s="226">
        <v>0</v>
      </c>
      <c r="R94" s="226">
        <f>Q94*H94</f>
        <v>0</v>
      </c>
      <c r="S94" s="226">
        <v>0</v>
      </c>
      <c r="T94" s="227">
        <f>S94*H94</f>
        <v>0</v>
      </c>
      <c r="U94" s="35"/>
      <c r="V94" s="35"/>
      <c r="W94" s="35"/>
      <c r="X94" s="35"/>
      <c r="Y94" s="35"/>
      <c r="Z94" s="35"/>
      <c r="AA94" s="35"/>
      <c r="AB94" s="35"/>
      <c r="AC94" s="35"/>
      <c r="AD94" s="35"/>
      <c r="AE94" s="35"/>
      <c r="AR94" s="228" t="s">
        <v>218</v>
      </c>
      <c r="AT94" s="228" t="s">
        <v>163</v>
      </c>
      <c r="AU94" s="228" t="s">
        <v>79</v>
      </c>
      <c r="AY94" s="14" t="s">
        <v>162</v>
      </c>
      <c r="BE94" s="229">
        <f>IF(N94="základní",J94,0)</f>
        <v>0</v>
      </c>
      <c r="BF94" s="229">
        <f>IF(N94="snížená",J94,0)</f>
        <v>0</v>
      </c>
      <c r="BG94" s="229">
        <f>IF(N94="zákl. přenesená",J94,0)</f>
        <v>0</v>
      </c>
      <c r="BH94" s="229">
        <f>IF(N94="sníž. přenesená",J94,0)</f>
        <v>0</v>
      </c>
      <c r="BI94" s="229">
        <f>IF(N94="nulová",J94,0)</f>
        <v>0</v>
      </c>
      <c r="BJ94" s="14" t="s">
        <v>79</v>
      </c>
      <c r="BK94" s="229">
        <f>ROUND(I94*H94,2)</f>
        <v>0</v>
      </c>
      <c r="BL94" s="14" t="s">
        <v>218</v>
      </c>
      <c r="BM94" s="228" t="s">
        <v>2494</v>
      </c>
    </row>
    <row r="95" s="2" customFormat="1" ht="21.75" customHeight="1">
      <c r="A95" s="35"/>
      <c r="B95" s="36"/>
      <c r="C95" s="230" t="s">
        <v>190</v>
      </c>
      <c r="D95" s="230" t="s">
        <v>197</v>
      </c>
      <c r="E95" s="231" t="s">
        <v>2495</v>
      </c>
      <c r="F95" s="232" t="s">
        <v>2496</v>
      </c>
      <c r="G95" s="233" t="s">
        <v>193</v>
      </c>
      <c r="H95" s="234">
        <v>15</v>
      </c>
      <c r="I95" s="235"/>
      <c r="J95" s="236">
        <f>ROUND(I95*H95,2)</f>
        <v>0</v>
      </c>
      <c r="K95" s="232" t="s">
        <v>167</v>
      </c>
      <c r="L95" s="237"/>
      <c r="M95" s="238" t="s">
        <v>19</v>
      </c>
      <c r="N95" s="239" t="s">
        <v>43</v>
      </c>
      <c r="O95" s="81"/>
      <c r="P95" s="226">
        <f>O95*H95</f>
        <v>0</v>
      </c>
      <c r="Q95" s="226">
        <v>0</v>
      </c>
      <c r="R95" s="226">
        <f>Q95*H95</f>
        <v>0</v>
      </c>
      <c r="S95" s="226">
        <v>0</v>
      </c>
      <c r="T95" s="227">
        <f>S95*H95</f>
        <v>0</v>
      </c>
      <c r="U95" s="35"/>
      <c r="V95" s="35"/>
      <c r="W95" s="35"/>
      <c r="X95" s="35"/>
      <c r="Y95" s="35"/>
      <c r="Z95" s="35"/>
      <c r="AA95" s="35"/>
      <c r="AB95" s="35"/>
      <c r="AC95" s="35"/>
      <c r="AD95" s="35"/>
      <c r="AE95" s="35"/>
      <c r="AR95" s="228" t="s">
        <v>217</v>
      </c>
      <c r="AT95" s="228" t="s">
        <v>197</v>
      </c>
      <c r="AU95" s="228" t="s">
        <v>79</v>
      </c>
      <c r="AY95" s="14" t="s">
        <v>162</v>
      </c>
      <c r="BE95" s="229">
        <f>IF(N95="základní",J95,0)</f>
        <v>0</v>
      </c>
      <c r="BF95" s="229">
        <f>IF(N95="snížená",J95,0)</f>
        <v>0</v>
      </c>
      <c r="BG95" s="229">
        <f>IF(N95="zákl. přenesená",J95,0)</f>
        <v>0</v>
      </c>
      <c r="BH95" s="229">
        <f>IF(N95="sníž. přenesená",J95,0)</f>
        <v>0</v>
      </c>
      <c r="BI95" s="229">
        <f>IF(N95="nulová",J95,0)</f>
        <v>0</v>
      </c>
      <c r="BJ95" s="14" t="s">
        <v>79</v>
      </c>
      <c r="BK95" s="229">
        <f>ROUND(I95*H95,2)</f>
        <v>0</v>
      </c>
      <c r="BL95" s="14" t="s">
        <v>218</v>
      </c>
      <c r="BM95" s="228" t="s">
        <v>2497</v>
      </c>
    </row>
    <row r="96" s="2" customFormat="1" ht="21.75" customHeight="1">
      <c r="A96" s="35"/>
      <c r="B96" s="36"/>
      <c r="C96" s="217" t="s">
        <v>196</v>
      </c>
      <c r="D96" s="217" t="s">
        <v>163</v>
      </c>
      <c r="E96" s="218" t="s">
        <v>449</v>
      </c>
      <c r="F96" s="219" t="s">
        <v>450</v>
      </c>
      <c r="G96" s="220" t="s">
        <v>193</v>
      </c>
      <c r="H96" s="221">
        <v>15</v>
      </c>
      <c r="I96" s="222"/>
      <c r="J96" s="223">
        <f>ROUND(I96*H96,2)</f>
        <v>0</v>
      </c>
      <c r="K96" s="219" t="s">
        <v>167</v>
      </c>
      <c r="L96" s="41"/>
      <c r="M96" s="224" t="s">
        <v>19</v>
      </c>
      <c r="N96" s="225" t="s">
        <v>43</v>
      </c>
      <c r="O96" s="81"/>
      <c r="P96" s="226">
        <f>O96*H96</f>
        <v>0</v>
      </c>
      <c r="Q96" s="226">
        <v>0</v>
      </c>
      <c r="R96" s="226">
        <f>Q96*H96</f>
        <v>0</v>
      </c>
      <c r="S96" s="226">
        <v>0</v>
      </c>
      <c r="T96" s="227">
        <f>S96*H96</f>
        <v>0</v>
      </c>
      <c r="U96" s="35"/>
      <c r="V96" s="35"/>
      <c r="W96" s="35"/>
      <c r="X96" s="35"/>
      <c r="Y96" s="35"/>
      <c r="Z96" s="35"/>
      <c r="AA96" s="35"/>
      <c r="AB96" s="35"/>
      <c r="AC96" s="35"/>
      <c r="AD96" s="35"/>
      <c r="AE96" s="35"/>
      <c r="AR96" s="228" t="s">
        <v>93</v>
      </c>
      <c r="AT96" s="228" t="s">
        <v>163</v>
      </c>
      <c r="AU96" s="228" t="s">
        <v>79</v>
      </c>
      <c r="AY96" s="14" t="s">
        <v>162</v>
      </c>
      <c r="BE96" s="229">
        <f>IF(N96="základní",J96,0)</f>
        <v>0</v>
      </c>
      <c r="BF96" s="229">
        <f>IF(N96="snížená",J96,0)</f>
        <v>0</v>
      </c>
      <c r="BG96" s="229">
        <f>IF(N96="zákl. přenesená",J96,0)</f>
        <v>0</v>
      </c>
      <c r="BH96" s="229">
        <f>IF(N96="sníž. přenesená",J96,0)</f>
        <v>0</v>
      </c>
      <c r="BI96" s="229">
        <f>IF(N96="nulová",J96,0)</f>
        <v>0</v>
      </c>
      <c r="BJ96" s="14" t="s">
        <v>79</v>
      </c>
      <c r="BK96" s="229">
        <f>ROUND(I96*H96,2)</f>
        <v>0</v>
      </c>
      <c r="BL96" s="14" t="s">
        <v>93</v>
      </c>
      <c r="BM96" s="228" t="s">
        <v>2498</v>
      </c>
    </row>
    <row r="97" s="2" customFormat="1" ht="21.75" customHeight="1">
      <c r="A97" s="35"/>
      <c r="B97" s="36"/>
      <c r="C97" s="230" t="s">
        <v>202</v>
      </c>
      <c r="D97" s="230" t="s">
        <v>197</v>
      </c>
      <c r="E97" s="231" t="s">
        <v>2499</v>
      </c>
      <c r="F97" s="232" t="s">
        <v>2500</v>
      </c>
      <c r="G97" s="233" t="s">
        <v>193</v>
      </c>
      <c r="H97" s="234">
        <v>5</v>
      </c>
      <c r="I97" s="235"/>
      <c r="J97" s="236">
        <f>ROUND(I97*H97,2)</f>
        <v>0</v>
      </c>
      <c r="K97" s="232" t="s">
        <v>167</v>
      </c>
      <c r="L97" s="237"/>
      <c r="M97" s="238" t="s">
        <v>19</v>
      </c>
      <c r="N97" s="239" t="s">
        <v>43</v>
      </c>
      <c r="O97" s="81"/>
      <c r="P97" s="226">
        <f>O97*H97</f>
        <v>0</v>
      </c>
      <c r="Q97" s="226">
        <v>0</v>
      </c>
      <c r="R97" s="226">
        <f>Q97*H97</f>
        <v>0</v>
      </c>
      <c r="S97" s="226">
        <v>0</v>
      </c>
      <c r="T97" s="227">
        <f>S97*H97</f>
        <v>0</v>
      </c>
      <c r="U97" s="35"/>
      <c r="V97" s="35"/>
      <c r="W97" s="35"/>
      <c r="X97" s="35"/>
      <c r="Y97" s="35"/>
      <c r="Z97" s="35"/>
      <c r="AA97" s="35"/>
      <c r="AB97" s="35"/>
      <c r="AC97" s="35"/>
      <c r="AD97" s="35"/>
      <c r="AE97" s="35"/>
      <c r="AR97" s="228" t="s">
        <v>200</v>
      </c>
      <c r="AT97" s="228" t="s">
        <v>197</v>
      </c>
      <c r="AU97" s="228" t="s">
        <v>79</v>
      </c>
      <c r="AY97" s="14" t="s">
        <v>162</v>
      </c>
      <c r="BE97" s="229">
        <f>IF(N97="základní",J97,0)</f>
        <v>0</v>
      </c>
      <c r="BF97" s="229">
        <f>IF(N97="snížená",J97,0)</f>
        <v>0</v>
      </c>
      <c r="BG97" s="229">
        <f>IF(N97="zákl. přenesená",J97,0)</f>
        <v>0</v>
      </c>
      <c r="BH97" s="229">
        <f>IF(N97="sníž. přenesená",J97,0)</f>
        <v>0</v>
      </c>
      <c r="BI97" s="229">
        <f>IF(N97="nulová",J97,0)</f>
        <v>0</v>
      </c>
      <c r="BJ97" s="14" t="s">
        <v>79</v>
      </c>
      <c r="BK97" s="229">
        <f>ROUND(I97*H97,2)</f>
        <v>0</v>
      </c>
      <c r="BL97" s="14" t="s">
        <v>200</v>
      </c>
      <c r="BM97" s="228" t="s">
        <v>2501</v>
      </c>
    </row>
    <row r="98" s="2" customFormat="1" ht="21.75" customHeight="1">
      <c r="A98" s="35"/>
      <c r="B98" s="36"/>
      <c r="C98" s="230" t="s">
        <v>206</v>
      </c>
      <c r="D98" s="230" t="s">
        <v>197</v>
      </c>
      <c r="E98" s="231" t="s">
        <v>2502</v>
      </c>
      <c r="F98" s="232" t="s">
        <v>2503</v>
      </c>
      <c r="G98" s="233" t="s">
        <v>166</v>
      </c>
      <c r="H98" s="234">
        <v>10100</v>
      </c>
      <c r="I98" s="235"/>
      <c r="J98" s="236">
        <f>ROUND(I98*H98,2)</f>
        <v>0</v>
      </c>
      <c r="K98" s="232" t="s">
        <v>167</v>
      </c>
      <c r="L98" s="237"/>
      <c r="M98" s="238" t="s">
        <v>19</v>
      </c>
      <c r="N98" s="239" t="s">
        <v>43</v>
      </c>
      <c r="O98" s="81"/>
      <c r="P98" s="226">
        <f>O98*H98</f>
        <v>0</v>
      </c>
      <c r="Q98" s="226">
        <v>0</v>
      </c>
      <c r="R98" s="226">
        <f>Q98*H98</f>
        <v>0</v>
      </c>
      <c r="S98" s="226">
        <v>0</v>
      </c>
      <c r="T98" s="227">
        <f>S98*H98</f>
        <v>0</v>
      </c>
      <c r="U98" s="35"/>
      <c r="V98" s="35"/>
      <c r="W98" s="35"/>
      <c r="X98" s="35"/>
      <c r="Y98" s="35"/>
      <c r="Z98" s="35"/>
      <c r="AA98" s="35"/>
      <c r="AB98" s="35"/>
      <c r="AC98" s="35"/>
      <c r="AD98" s="35"/>
      <c r="AE98" s="35"/>
      <c r="AR98" s="228" t="s">
        <v>217</v>
      </c>
      <c r="AT98" s="228" t="s">
        <v>197</v>
      </c>
      <c r="AU98" s="228" t="s">
        <v>79</v>
      </c>
      <c r="AY98" s="14" t="s">
        <v>162</v>
      </c>
      <c r="BE98" s="229">
        <f>IF(N98="základní",J98,0)</f>
        <v>0</v>
      </c>
      <c r="BF98" s="229">
        <f>IF(N98="snížená",J98,0)</f>
        <v>0</v>
      </c>
      <c r="BG98" s="229">
        <f>IF(N98="zákl. přenesená",J98,0)</f>
        <v>0</v>
      </c>
      <c r="BH98" s="229">
        <f>IF(N98="sníž. přenesená",J98,0)</f>
        <v>0</v>
      </c>
      <c r="BI98" s="229">
        <f>IF(N98="nulová",J98,0)</f>
        <v>0</v>
      </c>
      <c r="BJ98" s="14" t="s">
        <v>79</v>
      </c>
      <c r="BK98" s="229">
        <f>ROUND(I98*H98,2)</f>
        <v>0</v>
      </c>
      <c r="BL98" s="14" t="s">
        <v>218</v>
      </c>
      <c r="BM98" s="228" t="s">
        <v>2504</v>
      </c>
    </row>
    <row r="99" s="2" customFormat="1" ht="21.75" customHeight="1">
      <c r="A99" s="35"/>
      <c r="B99" s="36"/>
      <c r="C99" s="230" t="s">
        <v>210</v>
      </c>
      <c r="D99" s="230" t="s">
        <v>197</v>
      </c>
      <c r="E99" s="231" t="s">
        <v>2505</v>
      </c>
      <c r="F99" s="232" t="s">
        <v>2506</v>
      </c>
      <c r="G99" s="233" t="s">
        <v>193</v>
      </c>
      <c r="H99" s="234">
        <v>4</v>
      </c>
      <c r="I99" s="235"/>
      <c r="J99" s="236">
        <f>ROUND(I99*H99,2)</f>
        <v>0</v>
      </c>
      <c r="K99" s="232" t="s">
        <v>167</v>
      </c>
      <c r="L99" s="237"/>
      <c r="M99" s="238" t="s">
        <v>19</v>
      </c>
      <c r="N99" s="239" t="s">
        <v>43</v>
      </c>
      <c r="O99" s="81"/>
      <c r="P99" s="226">
        <f>O99*H99</f>
        <v>0</v>
      </c>
      <c r="Q99" s="226">
        <v>0</v>
      </c>
      <c r="R99" s="226">
        <f>Q99*H99</f>
        <v>0</v>
      </c>
      <c r="S99" s="226">
        <v>0</v>
      </c>
      <c r="T99" s="227">
        <f>S99*H99</f>
        <v>0</v>
      </c>
      <c r="U99" s="35"/>
      <c r="V99" s="35"/>
      <c r="W99" s="35"/>
      <c r="X99" s="35"/>
      <c r="Y99" s="35"/>
      <c r="Z99" s="35"/>
      <c r="AA99" s="35"/>
      <c r="AB99" s="35"/>
      <c r="AC99" s="35"/>
      <c r="AD99" s="35"/>
      <c r="AE99" s="35"/>
      <c r="AR99" s="228" t="s">
        <v>200</v>
      </c>
      <c r="AT99" s="228" t="s">
        <v>197</v>
      </c>
      <c r="AU99" s="228" t="s">
        <v>79</v>
      </c>
      <c r="AY99" s="14" t="s">
        <v>162</v>
      </c>
      <c r="BE99" s="229">
        <f>IF(N99="základní",J99,0)</f>
        <v>0</v>
      </c>
      <c r="BF99" s="229">
        <f>IF(N99="snížená",J99,0)</f>
        <v>0</v>
      </c>
      <c r="BG99" s="229">
        <f>IF(N99="zákl. přenesená",J99,0)</f>
        <v>0</v>
      </c>
      <c r="BH99" s="229">
        <f>IF(N99="sníž. přenesená",J99,0)</f>
        <v>0</v>
      </c>
      <c r="BI99" s="229">
        <f>IF(N99="nulová",J99,0)</f>
        <v>0</v>
      </c>
      <c r="BJ99" s="14" t="s">
        <v>79</v>
      </c>
      <c r="BK99" s="229">
        <f>ROUND(I99*H99,2)</f>
        <v>0</v>
      </c>
      <c r="BL99" s="14" t="s">
        <v>200</v>
      </c>
      <c r="BM99" s="228" t="s">
        <v>2507</v>
      </c>
    </row>
    <row r="100" s="2" customFormat="1" ht="21.75" customHeight="1">
      <c r="A100" s="35"/>
      <c r="B100" s="36"/>
      <c r="C100" s="217" t="s">
        <v>214</v>
      </c>
      <c r="D100" s="217" t="s">
        <v>163</v>
      </c>
      <c r="E100" s="218" t="s">
        <v>2508</v>
      </c>
      <c r="F100" s="219" t="s">
        <v>2509</v>
      </c>
      <c r="G100" s="220" t="s">
        <v>193</v>
      </c>
      <c r="H100" s="221">
        <v>2</v>
      </c>
      <c r="I100" s="222"/>
      <c r="J100" s="223">
        <f>ROUND(I100*H100,2)</f>
        <v>0</v>
      </c>
      <c r="K100" s="219" t="s">
        <v>167</v>
      </c>
      <c r="L100" s="41"/>
      <c r="M100" s="224" t="s">
        <v>19</v>
      </c>
      <c r="N100" s="225" t="s">
        <v>43</v>
      </c>
      <c r="O100" s="81"/>
      <c r="P100" s="226">
        <f>O100*H100</f>
        <v>0</v>
      </c>
      <c r="Q100" s="226">
        <v>0</v>
      </c>
      <c r="R100" s="226">
        <f>Q100*H100</f>
        <v>0</v>
      </c>
      <c r="S100" s="226">
        <v>0</v>
      </c>
      <c r="T100" s="227">
        <f>S100*H100</f>
        <v>0</v>
      </c>
      <c r="U100" s="35"/>
      <c r="V100" s="35"/>
      <c r="W100" s="35"/>
      <c r="X100" s="35"/>
      <c r="Y100" s="35"/>
      <c r="Z100" s="35"/>
      <c r="AA100" s="35"/>
      <c r="AB100" s="35"/>
      <c r="AC100" s="35"/>
      <c r="AD100" s="35"/>
      <c r="AE100" s="35"/>
      <c r="AR100" s="228" t="s">
        <v>218</v>
      </c>
      <c r="AT100" s="228" t="s">
        <v>163</v>
      </c>
      <c r="AU100" s="228" t="s">
        <v>79</v>
      </c>
      <c r="AY100" s="14" t="s">
        <v>162</v>
      </c>
      <c r="BE100" s="229">
        <f>IF(N100="základní",J100,0)</f>
        <v>0</v>
      </c>
      <c r="BF100" s="229">
        <f>IF(N100="snížená",J100,0)</f>
        <v>0</v>
      </c>
      <c r="BG100" s="229">
        <f>IF(N100="zákl. přenesená",J100,0)</f>
        <v>0</v>
      </c>
      <c r="BH100" s="229">
        <f>IF(N100="sníž. přenesená",J100,0)</f>
        <v>0</v>
      </c>
      <c r="BI100" s="229">
        <f>IF(N100="nulová",J100,0)</f>
        <v>0</v>
      </c>
      <c r="BJ100" s="14" t="s">
        <v>79</v>
      </c>
      <c r="BK100" s="229">
        <f>ROUND(I100*H100,2)</f>
        <v>0</v>
      </c>
      <c r="BL100" s="14" t="s">
        <v>218</v>
      </c>
      <c r="BM100" s="228" t="s">
        <v>2510</v>
      </c>
    </row>
    <row r="101" s="2" customFormat="1" ht="21.75" customHeight="1">
      <c r="A101" s="35"/>
      <c r="B101" s="36"/>
      <c r="C101" s="217" t="s">
        <v>220</v>
      </c>
      <c r="D101" s="217" t="s">
        <v>163</v>
      </c>
      <c r="E101" s="218" t="s">
        <v>2511</v>
      </c>
      <c r="F101" s="219" t="s">
        <v>2512</v>
      </c>
      <c r="G101" s="220" t="s">
        <v>193</v>
      </c>
      <c r="H101" s="221">
        <v>2</v>
      </c>
      <c r="I101" s="222"/>
      <c r="J101" s="223">
        <f>ROUND(I101*H101,2)</f>
        <v>0</v>
      </c>
      <c r="K101" s="219" t="s">
        <v>167</v>
      </c>
      <c r="L101" s="41"/>
      <c r="M101" s="224" t="s">
        <v>19</v>
      </c>
      <c r="N101" s="225" t="s">
        <v>43</v>
      </c>
      <c r="O101" s="81"/>
      <c r="P101" s="226">
        <f>O101*H101</f>
        <v>0</v>
      </c>
      <c r="Q101" s="226">
        <v>0</v>
      </c>
      <c r="R101" s="226">
        <f>Q101*H101</f>
        <v>0</v>
      </c>
      <c r="S101" s="226">
        <v>0</v>
      </c>
      <c r="T101" s="227">
        <f>S101*H101</f>
        <v>0</v>
      </c>
      <c r="U101" s="35"/>
      <c r="V101" s="35"/>
      <c r="W101" s="35"/>
      <c r="X101" s="35"/>
      <c r="Y101" s="35"/>
      <c r="Z101" s="35"/>
      <c r="AA101" s="35"/>
      <c r="AB101" s="35"/>
      <c r="AC101" s="35"/>
      <c r="AD101" s="35"/>
      <c r="AE101" s="35"/>
      <c r="AR101" s="228" t="s">
        <v>285</v>
      </c>
      <c r="AT101" s="228" t="s">
        <v>163</v>
      </c>
      <c r="AU101" s="228" t="s">
        <v>79</v>
      </c>
      <c r="AY101" s="14" t="s">
        <v>162</v>
      </c>
      <c r="BE101" s="229">
        <f>IF(N101="základní",J101,0)</f>
        <v>0</v>
      </c>
      <c r="BF101" s="229">
        <f>IF(N101="snížená",J101,0)</f>
        <v>0</v>
      </c>
      <c r="BG101" s="229">
        <f>IF(N101="zákl. přenesená",J101,0)</f>
        <v>0</v>
      </c>
      <c r="BH101" s="229">
        <f>IF(N101="sníž. přenesená",J101,0)</f>
        <v>0</v>
      </c>
      <c r="BI101" s="229">
        <f>IF(N101="nulová",J101,0)</f>
        <v>0</v>
      </c>
      <c r="BJ101" s="14" t="s">
        <v>79</v>
      </c>
      <c r="BK101" s="229">
        <f>ROUND(I101*H101,2)</f>
        <v>0</v>
      </c>
      <c r="BL101" s="14" t="s">
        <v>285</v>
      </c>
      <c r="BM101" s="228" t="s">
        <v>2513</v>
      </c>
    </row>
    <row r="102" s="2" customFormat="1" ht="21.75" customHeight="1">
      <c r="A102" s="35"/>
      <c r="B102" s="36"/>
      <c r="C102" s="217" t="s">
        <v>8</v>
      </c>
      <c r="D102" s="217" t="s">
        <v>163</v>
      </c>
      <c r="E102" s="218" t="s">
        <v>2514</v>
      </c>
      <c r="F102" s="219" t="s">
        <v>2515</v>
      </c>
      <c r="G102" s="220" t="s">
        <v>166</v>
      </c>
      <c r="H102" s="221">
        <v>10100</v>
      </c>
      <c r="I102" s="222"/>
      <c r="J102" s="223">
        <f>ROUND(I102*H102,2)</f>
        <v>0</v>
      </c>
      <c r="K102" s="219" t="s">
        <v>167</v>
      </c>
      <c r="L102" s="41"/>
      <c r="M102" s="224" t="s">
        <v>19</v>
      </c>
      <c r="N102" s="225" t="s">
        <v>43</v>
      </c>
      <c r="O102" s="81"/>
      <c r="P102" s="226">
        <f>O102*H102</f>
        <v>0</v>
      </c>
      <c r="Q102" s="226">
        <v>0</v>
      </c>
      <c r="R102" s="226">
        <f>Q102*H102</f>
        <v>0</v>
      </c>
      <c r="S102" s="226">
        <v>0</v>
      </c>
      <c r="T102" s="227">
        <f>S102*H102</f>
        <v>0</v>
      </c>
      <c r="U102" s="35"/>
      <c r="V102" s="35"/>
      <c r="W102" s="35"/>
      <c r="X102" s="35"/>
      <c r="Y102" s="35"/>
      <c r="Z102" s="35"/>
      <c r="AA102" s="35"/>
      <c r="AB102" s="35"/>
      <c r="AC102" s="35"/>
      <c r="AD102" s="35"/>
      <c r="AE102" s="35"/>
      <c r="AR102" s="228" t="s">
        <v>218</v>
      </c>
      <c r="AT102" s="228" t="s">
        <v>163</v>
      </c>
      <c r="AU102" s="228" t="s">
        <v>79</v>
      </c>
      <c r="AY102" s="14" t="s">
        <v>162</v>
      </c>
      <c r="BE102" s="229">
        <f>IF(N102="základní",J102,0)</f>
        <v>0</v>
      </c>
      <c r="BF102" s="229">
        <f>IF(N102="snížená",J102,0)</f>
        <v>0</v>
      </c>
      <c r="BG102" s="229">
        <f>IF(N102="zákl. přenesená",J102,0)</f>
        <v>0</v>
      </c>
      <c r="BH102" s="229">
        <f>IF(N102="sníž. přenesená",J102,0)</f>
        <v>0</v>
      </c>
      <c r="BI102" s="229">
        <f>IF(N102="nulová",J102,0)</f>
        <v>0</v>
      </c>
      <c r="BJ102" s="14" t="s">
        <v>79</v>
      </c>
      <c r="BK102" s="229">
        <f>ROUND(I102*H102,2)</f>
        <v>0</v>
      </c>
      <c r="BL102" s="14" t="s">
        <v>218</v>
      </c>
      <c r="BM102" s="228" t="s">
        <v>2516</v>
      </c>
    </row>
    <row r="103" s="2" customFormat="1" ht="21.75" customHeight="1">
      <c r="A103" s="35"/>
      <c r="B103" s="36"/>
      <c r="C103" s="217" t="s">
        <v>227</v>
      </c>
      <c r="D103" s="217" t="s">
        <v>163</v>
      </c>
      <c r="E103" s="218" t="s">
        <v>2517</v>
      </c>
      <c r="F103" s="219" t="s">
        <v>2518</v>
      </c>
      <c r="G103" s="220" t="s">
        <v>193</v>
      </c>
      <c r="H103" s="221">
        <v>5</v>
      </c>
      <c r="I103" s="222"/>
      <c r="J103" s="223">
        <f>ROUND(I103*H103,2)</f>
        <v>0</v>
      </c>
      <c r="K103" s="219" t="s">
        <v>167</v>
      </c>
      <c r="L103" s="41"/>
      <c r="M103" s="224" t="s">
        <v>19</v>
      </c>
      <c r="N103" s="225" t="s">
        <v>43</v>
      </c>
      <c r="O103" s="81"/>
      <c r="P103" s="226">
        <f>O103*H103</f>
        <v>0</v>
      </c>
      <c r="Q103" s="226">
        <v>0</v>
      </c>
      <c r="R103" s="226">
        <f>Q103*H103</f>
        <v>0</v>
      </c>
      <c r="S103" s="226">
        <v>0</v>
      </c>
      <c r="T103" s="227">
        <f>S103*H103</f>
        <v>0</v>
      </c>
      <c r="U103" s="35"/>
      <c r="V103" s="35"/>
      <c r="W103" s="35"/>
      <c r="X103" s="35"/>
      <c r="Y103" s="35"/>
      <c r="Z103" s="35"/>
      <c r="AA103" s="35"/>
      <c r="AB103" s="35"/>
      <c r="AC103" s="35"/>
      <c r="AD103" s="35"/>
      <c r="AE103" s="35"/>
      <c r="AR103" s="228" t="s">
        <v>285</v>
      </c>
      <c r="AT103" s="228" t="s">
        <v>163</v>
      </c>
      <c r="AU103" s="228" t="s">
        <v>79</v>
      </c>
      <c r="AY103" s="14" t="s">
        <v>162</v>
      </c>
      <c r="BE103" s="229">
        <f>IF(N103="základní",J103,0)</f>
        <v>0</v>
      </c>
      <c r="BF103" s="229">
        <f>IF(N103="snížená",J103,0)</f>
        <v>0</v>
      </c>
      <c r="BG103" s="229">
        <f>IF(N103="zákl. přenesená",J103,0)</f>
        <v>0</v>
      </c>
      <c r="BH103" s="229">
        <f>IF(N103="sníž. přenesená",J103,0)</f>
        <v>0</v>
      </c>
      <c r="BI103" s="229">
        <f>IF(N103="nulová",J103,0)</f>
        <v>0</v>
      </c>
      <c r="BJ103" s="14" t="s">
        <v>79</v>
      </c>
      <c r="BK103" s="229">
        <f>ROUND(I103*H103,2)</f>
        <v>0</v>
      </c>
      <c r="BL103" s="14" t="s">
        <v>285</v>
      </c>
      <c r="BM103" s="228" t="s">
        <v>2519</v>
      </c>
    </row>
    <row r="104" s="2" customFormat="1" ht="21.75" customHeight="1">
      <c r="A104" s="35"/>
      <c r="B104" s="36"/>
      <c r="C104" s="230" t="s">
        <v>231</v>
      </c>
      <c r="D104" s="230" t="s">
        <v>197</v>
      </c>
      <c r="E104" s="231" t="s">
        <v>2520</v>
      </c>
      <c r="F104" s="232" t="s">
        <v>2521</v>
      </c>
      <c r="G104" s="233" t="s">
        <v>193</v>
      </c>
      <c r="H104" s="234">
        <v>5</v>
      </c>
      <c r="I104" s="235"/>
      <c r="J104" s="236">
        <f>ROUND(I104*H104,2)</f>
        <v>0</v>
      </c>
      <c r="K104" s="232" t="s">
        <v>167</v>
      </c>
      <c r="L104" s="237"/>
      <c r="M104" s="238" t="s">
        <v>19</v>
      </c>
      <c r="N104" s="239" t="s">
        <v>43</v>
      </c>
      <c r="O104" s="81"/>
      <c r="P104" s="226">
        <f>O104*H104</f>
        <v>0</v>
      </c>
      <c r="Q104" s="226">
        <v>0</v>
      </c>
      <c r="R104" s="226">
        <f>Q104*H104</f>
        <v>0</v>
      </c>
      <c r="S104" s="226">
        <v>0</v>
      </c>
      <c r="T104" s="227">
        <f>S104*H104</f>
        <v>0</v>
      </c>
      <c r="U104" s="35"/>
      <c r="V104" s="35"/>
      <c r="W104" s="35"/>
      <c r="X104" s="35"/>
      <c r="Y104" s="35"/>
      <c r="Z104" s="35"/>
      <c r="AA104" s="35"/>
      <c r="AB104" s="35"/>
      <c r="AC104" s="35"/>
      <c r="AD104" s="35"/>
      <c r="AE104" s="35"/>
      <c r="AR104" s="228" t="s">
        <v>200</v>
      </c>
      <c r="AT104" s="228" t="s">
        <v>197</v>
      </c>
      <c r="AU104" s="228" t="s">
        <v>79</v>
      </c>
      <c r="AY104" s="14" t="s">
        <v>162</v>
      </c>
      <c r="BE104" s="229">
        <f>IF(N104="základní",J104,0)</f>
        <v>0</v>
      </c>
      <c r="BF104" s="229">
        <f>IF(N104="snížená",J104,0)</f>
        <v>0</v>
      </c>
      <c r="BG104" s="229">
        <f>IF(N104="zákl. přenesená",J104,0)</f>
        <v>0</v>
      </c>
      <c r="BH104" s="229">
        <f>IF(N104="sníž. přenesená",J104,0)</f>
        <v>0</v>
      </c>
      <c r="BI104" s="229">
        <f>IF(N104="nulová",J104,0)</f>
        <v>0</v>
      </c>
      <c r="BJ104" s="14" t="s">
        <v>79</v>
      </c>
      <c r="BK104" s="229">
        <f>ROUND(I104*H104,2)</f>
        <v>0</v>
      </c>
      <c r="BL104" s="14" t="s">
        <v>200</v>
      </c>
      <c r="BM104" s="228" t="s">
        <v>2522</v>
      </c>
    </row>
    <row r="105" s="2" customFormat="1" ht="21.75" customHeight="1">
      <c r="A105" s="35"/>
      <c r="B105" s="36"/>
      <c r="C105" s="217" t="s">
        <v>235</v>
      </c>
      <c r="D105" s="217" t="s">
        <v>163</v>
      </c>
      <c r="E105" s="218" t="s">
        <v>2523</v>
      </c>
      <c r="F105" s="219" t="s">
        <v>2524</v>
      </c>
      <c r="G105" s="220" t="s">
        <v>193</v>
      </c>
      <c r="H105" s="221">
        <v>5</v>
      </c>
      <c r="I105" s="222"/>
      <c r="J105" s="223">
        <f>ROUND(I105*H105,2)</f>
        <v>0</v>
      </c>
      <c r="K105" s="219" t="s">
        <v>167</v>
      </c>
      <c r="L105" s="41"/>
      <c r="M105" s="224" t="s">
        <v>19</v>
      </c>
      <c r="N105" s="225" t="s">
        <v>43</v>
      </c>
      <c r="O105" s="81"/>
      <c r="P105" s="226">
        <f>O105*H105</f>
        <v>0</v>
      </c>
      <c r="Q105" s="226">
        <v>0</v>
      </c>
      <c r="R105" s="226">
        <f>Q105*H105</f>
        <v>0</v>
      </c>
      <c r="S105" s="226">
        <v>0</v>
      </c>
      <c r="T105" s="227">
        <f>S105*H105</f>
        <v>0</v>
      </c>
      <c r="U105" s="35"/>
      <c r="V105" s="35"/>
      <c r="W105" s="35"/>
      <c r="X105" s="35"/>
      <c r="Y105" s="35"/>
      <c r="Z105" s="35"/>
      <c r="AA105" s="35"/>
      <c r="AB105" s="35"/>
      <c r="AC105" s="35"/>
      <c r="AD105" s="35"/>
      <c r="AE105" s="35"/>
      <c r="AR105" s="228" t="s">
        <v>218</v>
      </c>
      <c r="AT105" s="228" t="s">
        <v>163</v>
      </c>
      <c r="AU105" s="228" t="s">
        <v>79</v>
      </c>
      <c r="AY105" s="14" t="s">
        <v>162</v>
      </c>
      <c r="BE105" s="229">
        <f>IF(N105="základní",J105,0)</f>
        <v>0</v>
      </c>
      <c r="BF105" s="229">
        <f>IF(N105="snížená",J105,0)</f>
        <v>0</v>
      </c>
      <c r="BG105" s="229">
        <f>IF(N105="zákl. přenesená",J105,0)</f>
        <v>0</v>
      </c>
      <c r="BH105" s="229">
        <f>IF(N105="sníž. přenesená",J105,0)</f>
        <v>0</v>
      </c>
      <c r="BI105" s="229">
        <f>IF(N105="nulová",J105,0)</f>
        <v>0</v>
      </c>
      <c r="BJ105" s="14" t="s">
        <v>79</v>
      </c>
      <c r="BK105" s="229">
        <f>ROUND(I105*H105,2)</f>
        <v>0</v>
      </c>
      <c r="BL105" s="14" t="s">
        <v>218</v>
      </c>
      <c r="BM105" s="228" t="s">
        <v>2525</v>
      </c>
    </row>
    <row r="106" s="2" customFormat="1" ht="21.75" customHeight="1">
      <c r="A106" s="35"/>
      <c r="B106" s="36"/>
      <c r="C106" s="230" t="s">
        <v>239</v>
      </c>
      <c r="D106" s="230" t="s">
        <v>197</v>
      </c>
      <c r="E106" s="231" t="s">
        <v>2526</v>
      </c>
      <c r="F106" s="232" t="s">
        <v>2527</v>
      </c>
      <c r="G106" s="233" t="s">
        <v>193</v>
      </c>
      <c r="H106" s="234">
        <v>6</v>
      </c>
      <c r="I106" s="235"/>
      <c r="J106" s="236">
        <f>ROUND(I106*H106,2)</f>
        <v>0</v>
      </c>
      <c r="K106" s="232" t="s">
        <v>167</v>
      </c>
      <c r="L106" s="237"/>
      <c r="M106" s="238" t="s">
        <v>19</v>
      </c>
      <c r="N106" s="239" t="s">
        <v>43</v>
      </c>
      <c r="O106" s="81"/>
      <c r="P106" s="226">
        <f>O106*H106</f>
        <v>0</v>
      </c>
      <c r="Q106" s="226">
        <v>0</v>
      </c>
      <c r="R106" s="226">
        <f>Q106*H106</f>
        <v>0</v>
      </c>
      <c r="S106" s="226">
        <v>0</v>
      </c>
      <c r="T106" s="227">
        <f>S106*H106</f>
        <v>0</v>
      </c>
      <c r="U106" s="35"/>
      <c r="V106" s="35"/>
      <c r="W106" s="35"/>
      <c r="X106" s="35"/>
      <c r="Y106" s="35"/>
      <c r="Z106" s="35"/>
      <c r="AA106" s="35"/>
      <c r="AB106" s="35"/>
      <c r="AC106" s="35"/>
      <c r="AD106" s="35"/>
      <c r="AE106" s="35"/>
      <c r="AR106" s="228" t="s">
        <v>217</v>
      </c>
      <c r="AT106" s="228" t="s">
        <v>197</v>
      </c>
      <c r="AU106" s="228" t="s">
        <v>79</v>
      </c>
      <c r="AY106" s="14" t="s">
        <v>162</v>
      </c>
      <c r="BE106" s="229">
        <f>IF(N106="základní",J106,0)</f>
        <v>0</v>
      </c>
      <c r="BF106" s="229">
        <f>IF(N106="snížená",J106,0)</f>
        <v>0</v>
      </c>
      <c r="BG106" s="229">
        <f>IF(N106="zákl. přenesená",J106,0)</f>
        <v>0</v>
      </c>
      <c r="BH106" s="229">
        <f>IF(N106="sníž. přenesená",J106,0)</f>
        <v>0</v>
      </c>
      <c r="BI106" s="229">
        <f>IF(N106="nulová",J106,0)</f>
        <v>0</v>
      </c>
      <c r="BJ106" s="14" t="s">
        <v>79</v>
      </c>
      <c r="BK106" s="229">
        <f>ROUND(I106*H106,2)</f>
        <v>0</v>
      </c>
      <c r="BL106" s="14" t="s">
        <v>218</v>
      </c>
      <c r="BM106" s="228" t="s">
        <v>2528</v>
      </c>
    </row>
    <row r="107" s="2" customFormat="1" ht="21.75" customHeight="1">
      <c r="A107" s="35"/>
      <c r="B107" s="36"/>
      <c r="C107" s="217" t="s">
        <v>243</v>
      </c>
      <c r="D107" s="217" t="s">
        <v>163</v>
      </c>
      <c r="E107" s="218" t="s">
        <v>2529</v>
      </c>
      <c r="F107" s="219" t="s">
        <v>2530</v>
      </c>
      <c r="G107" s="220" t="s">
        <v>193</v>
      </c>
      <c r="H107" s="221">
        <v>6</v>
      </c>
      <c r="I107" s="222"/>
      <c r="J107" s="223">
        <f>ROUND(I107*H107,2)</f>
        <v>0</v>
      </c>
      <c r="K107" s="219" t="s">
        <v>167</v>
      </c>
      <c r="L107" s="41"/>
      <c r="M107" s="224" t="s">
        <v>19</v>
      </c>
      <c r="N107" s="225" t="s">
        <v>43</v>
      </c>
      <c r="O107" s="81"/>
      <c r="P107" s="226">
        <f>O107*H107</f>
        <v>0</v>
      </c>
      <c r="Q107" s="226">
        <v>0</v>
      </c>
      <c r="R107" s="226">
        <f>Q107*H107</f>
        <v>0</v>
      </c>
      <c r="S107" s="226">
        <v>0</v>
      </c>
      <c r="T107" s="227">
        <f>S107*H107</f>
        <v>0</v>
      </c>
      <c r="U107" s="35"/>
      <c r="V107" s="35"/>
      <c r="W107" s="35"/>
      <c r="X107" s="35"/>
      <c r="Y107" s="35"/>
      <c r="Z107" s="35"/>
      <c r="AA107" s="35"/>
      <c r="AB107" s="35"/>
      <c r="AC107" s="35"/>
      <c r="AD107" s="35"/>
      <c r="AE107" s="35"/>
      <c r="AR107" s="228" t="s">
        <v>218</v>
      </c>
      <c r="AT107" s="228" t="s">
        <v>163</v>
      </c>
      <c r="AU107" s="228" t="s">
        <v>79</v>
      </c>
      <c r="AY107" s="14" t="s">
        <v>162</v>
      </c>
      <c r="BE107" s="229">
        <f>IF(N107="základní",J107,0)</f>
        <v>0</v>
      </c>
      <c r="BF107" s="229">
        <f>IF(N107="snížená",J107,0)</f>
        <v>0</v>
      </c>
      <c r="BG107" s="229">
        <f>IF(N107="zákl. přenesená",J107,0)</f>
        <v>0</v>
      </c>
      <c r="BH107" s="229">
        <f>IF(N107="sníž. přenesená",J107,0)</f>
        <v>0</v>
      </c>
      <c r="BI107" s="229">
        <f>IF(N107="nulová",J107,0)</f>
        <v>0</v>
      </c>
      <c r="BJ107" s="14" t="s">
        <v>79</v>
      </c>
      <c r="BK107" s="229">
        <f>ROUND(I107*H107,2)</f>
        <v>0</v>
      </c>
      <c r="BL107" s="14" t="s">
        <v>218</v>
      </c>
      <c r="BM107" s="228" t="s">
        <v>2531</v>
      </c>
    </row>
    <row r="108" s="2" customFormat="1" ht="21.75" customHeight="1">
      <c r="A108" s="35"/>
      <c r="B108" s="36"/>
      <c r="C108" s="230" t="s">
        <v>7</v>
      </c>
      <c r="D108" s="230" t="s">
        <v>197</v>
      </c>
      <c r="E108" s="231" t="s">
        <v>2532</v>
      </c>
      <c r="F108" s="232" t="s">
        <v>2533</v>
      </c>
      <c r="G108" s="233" t="s">
        <v>193</v>
      </c>
      <c r="H108" s="234">
        <v>3</v>
      </c>
      <c r="I108" s="235"/>
      <c r="J108" s="236">
        <f>ROUND(I108*H108,2)</f>
        <v>0</v>
      </c>
      <c r="K108" s="232" t="s">
        <v>167</v>
      </c>
      <c r="L108" s="237"/>
      <c r="M108" s="238" t="s">
        <v>19</v>
      </c>
      <c r="N108" s="239" t="s">
        <v>43</v>
      </c>
      <c r="O108" s="81"/>
      <c r="P108" s="226">
        <f>O108*H108</f>
        <v>0</v>
      </c>
      <c r="Q108" s="226">
        <v>0</v>
      </c>
      <c r="R108" s="226">
        <f>Q108*H108</f>
        <v>0</v>
      </c>
      <c r="S108" s="226">
        <v>0</v>
      </c>
      <c r="T108" s="227">
        <f>S108*H108</f>
        <v>0</v>
      </c>
      <c r="U108" s="35"/>
      <c r="V108" s="35"/>
      <c r="W108" s="35"/>
      <c r="X108" s="35"/>
      <c r="Y108" s="35"/>
      <c r="Z108" s="35"/>
      <c r="AA108" s="35"/>
      <c r="AB108" s="35"/>
      <c r="AC108" s="35"/>
      <c r="AD108" s="35"/>
      <c r="AE108" s="35"/>
      <c r="AR108" s="228" t="s">
        <v>200</v>
      </c>
      <c r="AT108" s="228" t="s">
        <v>197</v>
      </c>
      <c r="AU108" s="228" t="s">
        <v>79</v>
      </c>
      <c r="AY108" s="14" t="s">
        <v>162</v>
      </c>
      <c r="BE108" s="229">
        <f>IF(N108="základní",J108,0)</f>
        <v>0</v>
      </c>
      <c r="BF108" s="229">
        <f>IF(N108="snížená",J108,0)</f>
        <v>0</v>
      </c>
      <c r="BG108" s="229">
        <f>IF(N108="zákl. přenesená",J108,0)</f>
        <v>0</v>
      </c>
      <c r="BH108" s="229">
        <f>IF(N108="sníž. přenesená",J108,0)</f>
        <v>0</v>
      </c>
      <c r="BI108" s="229">
        <f>IF(N108="nulová",J108,0)</f>
        <v>0</v>
      </c>
      <c r="BJ108" s="14" t="s">
        <v>79</v>
      </c>
      <c r="BK108" s="229">
        <f>ROUND(I108*H108,2)</f>
        <v>0</v>
      </c>
      <c r="BL108" s="14" t="s">
        <v>200</v>
      </c>
      <c r="BM108" s="228" t="s">
        <v>2534</v>
      </c>
    </row>
    <row r="109" s="2" customFormat="1" ht="21.75" customHeight="1">
      <c r="A109" s="35"/>
      <c r="B109" s="36"/>
      <c r="C109" s="217" t="s">
        <v>250</v>
      </c>
      <c r="D109" s="217" t="s">
        <v>163</v>
      </c>
      <c r="E109" s="218" t="s">
        <v>1775</v>
      </c>
      <c r="F109" s="219" t="s">
        <v>1776</v>
      </c>
      <c r="G109" s="220" t="s">
        <v>193</v>
      </c>
      <c r="H109" s="221">
        <v>3</v>
      </c>
      <c r="I109" s="222"/>
      <c r="J109" s="223">
        <f>ROUND(I109*H109,2)</f>
        <v>0</v>
      </c>
      <c r="K109" s="219" t="s">
        <v>167</v>
      </c>
      <c r="L109" s="41"/>
      <c r="M109" s="224" t="s">
        <v>19</v>
      </c>
      <c r="N109" s="225" t="s">
        <v>43</v>
      </c>
      <c r="O109" s="81"/>
      <c r="P109" s="226">
        <f>O109*H109</f>
        <v>0</v>
      </c>
      <c r="Q109" s="226">
        <v>0</v>
      </c>
      <c r="R109" s="226">
        <f>Q109*H109</f>
        <v>0</v>
      </c>
      <c r="S109" s="226">
        <v>0</v>
      </c>
      <c r="T109" s="227">
        <f>S109*H109</f>
        <v>0</v>
      </c>
      <c r="U109" s="35"/>
      <c r="V109" s="35"/>
      <c r="W109" s="35"/>
      <c r="X109" s="35"/>
      <c r="Y109" s="35"/>
      <c r="Z109" s="35"/>
      <c r="AA109" s="35"/>
      <c r="AB109" s="35"/>
      <c r="AC109" s="35"/>
      <c r="AD109" s="35"/>
      <c r="AE109" s="35"/>
      <c r="AR109" s="228" t="s">
        <v>218</v>
      </c>
      <c r="AT109" s="228" t="s">
        <v>163</v>
      </c>
      <c r="AU109" s="228" t="s">
        <v>79</v>
      </c>
      <c r="AY109" s="14" t="s">
        <v>162</v>
      </c>
      <c r="BE109" s="229">
        <f>IF(N109="základní",J109,0)</f>
        <v>0</v>
      </c>
      <c r="BF109" s="229">
        <f>IF(N109="snížená",J109,0)</f>
        <v>0</v>
      </c>
      <c r="BG109" s="229">
        <f>IF(N109="zákl. přenesená",J109,0)</f>
        <v>0</v>
      </c>
      <c r="BH109" s="229">
        <f>IF(N109="sníž. přenesená",J109,0)</f>
        <v>0</v>
      </c>
      <c r="BI109" s="229">
        <f>IF(N109="nulová",J109,0)</f>
        <v>0</v>
      </c>
      <c r="BJ109" s="14" t="s">
        <v>79</v>
      </c>
      <c r="BK109" s="229">
        <f>ROUND(I109*H109,2)</f>
        <v>0</v>
      </c>
      <c r="BL109" s="14" t="s">
        <v>218</v>
      </c>
      <c r="BM109" s="228" t="s">
        <v>2535</v>
      </c>
    </row>
    <row r="110" s="2" customFormat="1" ht="21.75" customHeight="1">
      <c r="A110" s="35"/>
      <c r="B110" s="36"/>
      <c r="C110" s="230" t="s">
        <v>254</v>
      </c>
      <c r="D110" s="230" t="s">
        <v>197</v>
      </c>
      <c r="E110" s="231" t="s">
        <v>232</v>
      </c>
      <c r="F110" s="232" t="s">
        <v>233</v>
      </c>
      <c r="G110" s="233" t="s">
        <v>166</v>
      </c>
      <c r="H110" s="234">
        <v>8700</v>
      </c>
      <c r="I110" s="235"/>
      <c r="J110" s="236">
        <f>ROUND(I110*H110,2)</f>
        <v>0</v>
      </c>
      <c r="K110" s="232" t="s">
        <v>167</v>
      </c>
      <c r="L110" s="237"/>
      <c r="M110" s="238" t="s">
        <v>19</v>
      </c>
      <c r="N110" s="239" t="s">
        <v>43</v>
      </c>
      <c r="O110" s="81"/>
      <c r="P110" s="226">
        <f>O110*H110</f>
        <v>0</v>
      </c>
      <c r="Q110" s="226">
        <v>0</v>
      </c>
      <c r="R110" s="226">
        <f>Q110*H110</f>
        <v>0</v>
      </c>
      <c r="S110" s="226">
        <v>0</v>
      </c>
      <c r="T110" s="227">
        <f>S110*H110</f>
        <v>0</v>
      </c>
      <c r="U110" s="35"/>
      <c r="V110" s="35"/>
      <c r="W110" s="35"/>
      <c r="X110" s="35"/>
      <c r="Y110" s="35"/>
      <c r="Z110" s="35"/>
      <c r="AA110" s="35"/>
      <c r="AB110" s="35"/>
      <c r="AC110" s="35"/>
      <c r="AD110" s="35"/>
      <c r="AE110" s="35"/>
      <c r="AR110" s="228" t="s">
        <v>217</v>
      </c>
      <c r="AT110" s="228" t="s">
        <v>197</v>
      </c>
      <c r="AU110" s="228" t="s">
        <v>79</v>
      </c>
      <c r="AY110" s="14" t="s">
        <v>162</v>
      </c>
      <c r="BE110" s="229">
        <f>IF(N110="základní",J110,0)</f>
        <v>0</v>
      </c>
      <c r="BF110" s="229">
        <f>IF(N110="snížená",J110,0)</f>
        <v>0</v>
      </c>
      <c r="BG110" s="229">
        <f>IF(N110="zákl. přenesená",J110,0)</f>
        <v>0</v>
      </c>
      <c r="BH110" s="229">
        <f>IF(N110="sníž. přenesená",J110,0)</f>
        <v>0</v>
      </c>
      <c r="BI110" s="229">
        <f>IF(N110="nulová",J110,0)</f>
        <v>0</v>
      </c>
      <c r="BJ110" s="14" t="s">
        <v>79</v>
      </c>
      <c r="BK110" s="229">
        <f>ROUND(I110*H110,2)</f>
        <v>0</v>
      </c>
      <c r="BL110" s="14" t="s">
        <v>218</v>
      </c>
      <c r="BM110" s="228" t="s">
        <v>2536</v>
      </c>
    </row>
    <row r="111" s="2" customFormat="1" ht="44.25" customHeight="1">
      <c r="A111" s="35"/>
      <c r="B111" s="36"/>
      <c r="C111" s="217" t="s">
        <v>258</v>
      </c>
      <c r="D111" s="217" t="s">
        <v>163</v>
      </c>
      <c r="E111" s="218" t="s">
        <v>2537</v>
      </c>
      <c r="F111" s="219" t="s">
        <v>2538</v>
      </c>
      <c r="G111" s="220" t="s">
        <v>166</v>
      </c>
      <c r="H111" s="221">
        <v>8700</v>
      </c>
      <c r="I111" s="222"/>
      <c r="J111" s="223">
        <f>ROUND(I111*H111,2)</f>
        <v>0</v>
      </c>
      <c r="K111" s="219" t="s">
        <v>167</v>
      </c>
      <c r="L111" s="41"/>
      <c r="M111" s="224" t="s">
        <v>19</v>
      </c>
      <c r="N111" s="225" t="s">
        <v>43</v>
      </c>
      <c r="O111" s="81"/>
      <c r="P111" s="226">
        <f>O111*H111</f>
        <v>0</v>
      </c>
      <c r="Q111" s="226">
        <v>0</v>
      </c>
      <c r="R111" s="226">
        <f>Q111*H111</f>
        <v>0</v>
      </c>
      <c r="S111" s="226">
        <v>0</v>
      </c>
      <c r="T111" s="227">
        <f>S111*H111</f>
        <v>0</v>
      </c>
      <c r="U111" s="35"/>
      <c r="V111" s="35"/>
      <c r="W111" s="35"/>
      <c r="X111" s="35"/>
      <c r="Y111" s="35"/>
      <c r="Z111" s="35"/>
      <c r="AA111" s="35"/>
      <c r="AB111" s="35"/>
      <c r="AC111" s="35"/>
      <c r="AD111" s="35"/>
      <c r="AE111" s="35"/>
      <c r="AR111" s="228" t="s">
        <v>218</v>
      </c>
      <c r="AT111" s="228" t="s">
        <v>163</v>
      </c>
      <c r="AU111" s="228" t="s">
        <v>79</v>
      </c>
      <c r="AY111" s="14" t="s">
        <v>162</v>
      </c>
      <c r="BE111" s="229">
        <f>IF(N111="základní",J111,0)</f>
        <v>0</v>
      </c>
      <c r="BF111" s="229">
        <f>IF(N111="snížená",J111,0)</f>
        <v>0</v>
      </c>
      <c r="BG111" s="229">
        <f>IF(N111="zákl. přenesená",J111,0)</f>
        <v>0</v>
      </c>
      <c r="BH111" s="229">
        <f>IF(N111="sníž. přenesená",J111,0)</f>
        <v>0</v>
      </c>
      <c r="BI111" s="229">
        <f>IF(N111="nulová",J111,0)</f>
        <v>0</v>
      </c>
      <c r="BJ111" s="14" t="s">
        <v>79</v>
      </c>
      <c r="BK111" s="229">
        <f>ROUND(I111*H111,2)</f>
        <v>0</v>
      </c>
      <c r="BL111" s="14" t="s">
        <v>218</v>
      </c>
      <c r="BM111" s="228" t="s">
        <v>2539</v>
      </c>
    </row>
    <row r="112" s="2" customFormat="1" ht="21.75" customHeight="1">
      <c r="A112" s="35"/>
      <c r="B112" s="36"/>
      <c r="C112" s="230" t="s">
        <v>262</v>
      </c>
      <c r="D112" s="230" t="s">
        <v>197</v>
      </c>
      <c r="E112" s="231" t="s">
        <v>2540</v>
      </c>
      <c r="F112" s="232" t="s">
        <v>2541</v>
      </c>
      <c r="G112" s="233" t="s">
        <v>193</v>
      </c>
      <c r="H112" s="234">
        <v>8</v>
      </c>
      <c r="I112" s="235"/>
      <c r="J112" s="236">
        <f>ROUND(I112*H112,2)</f>
        <v>0</v>
      </c>
      <c r="K112" s="232" t="s">
        <v>167</v>
      </c>
      <c r="L112" s="237"/>
      <c r="M112" s="238" t="s">
        <v>19</v>
      </c>
      <c r="N112" s="239" t="s">
        <v>43</v>
      </c>
      <c r="O112" s="81"/>
      <c r="P112" s="226">
        <f>O112*H112</f>
        <v>0</v>
      </c>
      <c r="Q112" s="226">
        <v>0</v>
      </c>
      <c r="R112" s="226">
        <f>Q112*H112</f>
        <v>0</v>
      </c>
      <c r="S112" s="226">
        <v>0</v>
      </c>
      <c r="T112" s="227">
        <f>S112*H112</f>
        <v>0</v>
      </c>
      <c r="U112" s="35"/>
      <c r="V112" s="35"/>
      <c r="W112" s="35"/>
      <c r="X112" s="35"/>
      <c r="Y112" s="35"/>
      <c r="Z112" s="35"/>
      <c r="AA112" s="35"/>
      <c r="AB112" s="35"/>
      <c r="AC112" s="35"/>
      <c r="AD112" s="35"/>
      <c r="AE112" s="35"/>
      <c r="AR112" s="228" t="s">
        <v>200</v>
      </c>
      <c r="AT112" s="228" t="s">
        <v>197</v>
      </c>
      <c r="AU112" s="228" t="s">
        <v>79</v>
      </c>
      <c r="AY112" s="14" t="s">
        <v>162</v>
      </c>
      <c r="BE112" s="229">
        <f>IF(N112="základní",J112,0)</f>
        <v>0</v>
      </c>
      <c r="BF112" s="229">
        <f>IF(N112="snížená",J112,0)</f>
        <v>0</v>
      </c>
      <c r="BG112" s="229">
        <f>IF(N112="zákl. přenesená",J112,0)</f>
        <v>0</v>
      </c>
      <c r="BH112" s="229">
        <f>IF(N112="sníž. přenesená",J112,0)</f>
        <v>0</v>
      </c>
      <c r="BI112" s="229">
        <f>IF(N112="nulová",J112,0)</f>
        <v>0</v>
      </c>
      <c r="BJ112" s="14" t="s">
        <v>79</v>
      </c>
      <c r="BK112" s="229">
        <f>ROUND(I112*H112,2)</f>
        <v>0</v>
      </c>
      <c r="BL112" s="14" t="s">
        <v>200</v>
      </c>
      <c r="BM112" s="228" t="s">
        <v>2542</v>
      </c>
    </row>
    <row r="113" s="2" customFormat="1" ht="33" customHeight="1">
      <c r="A113" s="35"/>
      <c r="B113" s="36"/>
      <c r="C113" s="217" t="s">
        <v>266</v>
      </c>
      <c r="D113" s="217" t="s">
        <v>163</v>
      </c>
      <c r="E113" s="218" t="s">
        <v>2543</v>
      </c>
      <c r="F113" s="219" t="s">
        <v>2544</v>
      </c>
      <c r="G113" s="220" t="s">
        <v>193</v>
      </c>
      <c r="H113" s="221">
        <v>8</v>
      </c>
      <c r="I113" s="222"/>
      <c r="J113" s="223">
        <f>ROUND(I113*H113,2)</f>
        <v>0</v>
      </c>
      <c r="K113" s="219" t="s">
        <v>167</v>
      </c>
      <c r="L113" s="41"/>
      <c r="M113" s="224" t="s">
        <v>19</v>
      </c>
      <c r="N113" s="225" t="s">
        <v>43</v>
      </c>
      <c r="O113" s="81"/>
      <c r="P113" s="226">
        <f>O113*H113</f>
        <v>0</v>
      </c>
      <c r="Q113" s="226">
        <v>0</v>
      </c>
      <c r="R113" s="226">
        <f>Q113*H113</f>
        <v>0</v>
      </c>
      <c r="S113" s="226">
        <v>0</v>
      </c>
      <c r="T113" s="227">
        <f>S113*H113</f>
        <v>0</v>
      </c>
      <c r="U113" s="35"/>
      <c r="V113" s="35"/>
      <c r="W113" s="35"/>
      <c r="X113" s="35"/>
      <c r="Y113" s="35"/>
      <c r="Z113" s="35"/>
      <c r="AA113" s="35"/>
      <c r="AB113" s="35"/>
      <c r="AC113" s="35"/>
      <c r="AD113" s="35"/>
      <c r="AE113" s="35"/>
      <c r="AR113" s="228" t="s">
        <v>218</v>
      </c>
      <c r="AT113" s="228" t="s">
        <v>163</v>
      </c>
      <c r="AU113" s="228" t="s">
        <v>79</v>
      </c>
      <c r="AY113" s="14" t="s">
        <v>162</v>
      </c>
      <c r="BE113" s="229">
        <f>IF(N113="základní",J113,0)</f>
        <v>0</v>
      </c>
      <c r="BF113" s="229">
        <f>IF(N113="snížená",J113,0)</f>
        <v>0</v>
      </c>
      <c r="BG113" s="229">
        <f>IF(N113="zákl. přenesená",J113,0)</f>
        <v>0</v>
      </c>
      <c r="BH113" s="229">
        <f>IF(N113="sníž. přenesená",J113,0)</f>
        <v>0</v>
      </c>
      <c r="BI113" s="229">
        <f>IF(N113="nulová",J113,0)</f>
        <v>0</v>
      </c>
      <c r="BJ113" s="14" t="s">
        <v>79</v>
      </c>
      <c r="BK113" s="229">
        <f>ROUND(I113*H113,2)</f>
        <v>0</v>
      </c>
      <c r="BL113" s="14" t="s">
        <v>218</v>
      </c>
      <c r="BM113" s="228" t="s">
        <v>2545</v>
      </c>
    </row>
    <row r="114" s="2" customFormat="1" ht="21.75" customHeight="1">
      <c r="A114" s="35"/>
      <c r="B114" s="36"/>
      <c r="C114" s="217" t="s">
        <v>270</v>
      </c>
      <c r="D114" s="217" t="s">
        <v>163</v>
      </c>
      <c r="E114" s="218" t="s">
        <v>2546</v>
      </c>
      <c r="F114" s="219" t="s">
        <v>2547</v>
      </c>
      <c r="G114" s="220" t="s">
        <v>193</v>
      </c>
      <c r="H114" s="221">
        <v>1</v>
      </c>
      <c r="I114" s="222"/>
      <c r="J114" s="223">
        <f>ROUND(I114*H114,2)</f>
        <v>0</v>
      </c>
      <c r="K114" s="219" t="s">
        <v>167</v>
      </c>
      <c r="L114" s="41"/>
      <c r="M114" s="224" t="s">
        <v>19</v>
      </c>
      <c r="N114" s="225" t="s">
        <v>43</v>
      </c>
      <c r="O114" s="81"/>
      <c r="P114" s="226">
        <f>O114*H114</f>
        <v>0</v>
      </c>
      <c r="Q114" s="226">
        <v>0</v>
      </c>
      <c r="R114" s="226">
        <f>Q114*H114</f>
        <v>0</v>
      </c>
      <c r="S114" s="226">
        <v>0</v>
      </c>
      <c r="T114" s="227">
        <f>S114*H114</f>
        <v>0</v>
      </c>
      <c r="U114" s="35"/>
      <c r="V114" s="35"/>
      <c r="W114" s="35"/>
      <c r="X114" s="35"/>
      <c r="Y114" s="35"/>
      <c r="Z114" s="35"/>
      <c r="AA114" s="35"/>
      <c r="AB114" s="35"/>
      <c r="AC114" s="35"/>
      <c r="AD114" s="35"/>
      <c r="AE114" s="35"/>
      <c r="AR114" s="228" t="s">
        <v>285</v>
      </c>
      <c r="AT114" s="228" t="s">
        <v>163</v>
      </c>
      <c r="AU114" s="228" t="s">
        <v>79</v>
      </c>
      <c r="AY114" s="14" t="s">
        <v>162</v>
      </c>
      <c r="BE114" s="229">
        <f>IF(N114="základní",J114,0)</f>
        <v>0</v>
      </c>
      <c r="BF114" s="229">
        <f>IF(N114="snížená",J114,0)</f>
        <v>0</v>
      </c>
      <c r="BG114" s="229">
        <f>IF(N114="zákl. přenesená",J114,0)</f>
        <v>0</v>
      </c>
      <c r="BH114" s="229">
        <f>IF(N114="sníž. přenesená",J114,0)</f>
        <v>0</v>
      </c>
      <c r="BI114" s="229">
        <f>IF(N114="nulová",J114,0)</f>
        <v>0</v>
      </c>
      <c r="BJ114" s="14" t="s">
        <v>79</v>
      </c>
      <c r="BK114" s="229">
        <f>ROUND(I114*H114,2)</f>
        <v>0</v>
      </c>
      <c r="BL114" s="14" t="s">
        <v>285</v>
      </c>
      <c r="BM114" s="228" t="s">
        <v>2548</v>
      </c>
    </row>
    <row r="115" s="2" customFormat="1" ht="21.75" customHeight="1">
      <c r="A115" s="35"/>
      <c r="B115" s="36"/>
      <c r="C115" s="217" t="s">
        <v>274</v>
      </c>
      <c r="D115" s="217" t="s">
        <v>163</v>
      </c>
      <c r="E115" s="218" t="s">
        <v>2549</v>
      </c>
      <c r="F115" s="219" t="s">
        <v>2550</v>
      </c>
      <c r="G115" s="220" t="s">
        <v>193</v>
      </c>
      <c r="H115" s="221">
        <v>1</v>
      </c>
      <c r="I115" s="222"/>
      <c r="J115" s="223">
        <f>ROUND(I115*H115,2)</f>
        <v>0</v>
      </c>
      <c r="K115" s="219" t="s">
        <v>167</v>
      </c>
      <c r="L115" s="41"/>
      <c r="M115" s="224" t="s">
        <v>19</v>
      </c>
      <c r="N115" s="225" t="s">
        <v>43</v>
      </c>
      <c r="O115" s="81"/>
      <c r="P115" s="226">
        <f>O115*H115</f>
        <v>0</v>
      </c>
      <c r="Q115" s="226">
        <v>0</v>
      </c>
      <c r="R115" s="226">
        <f>Q115*H115</f>
        <v>0</v>
      </c>
      <c r="S115" s="226">
        <v>0</v>
      </c>
      <c r="T115" s="227">
        <f>S115*H115</f>
        <v>0</v>
      </c>
      <c r="U115" s="35"/>
      <c r="V115" s="35"/>
      <c r="W115" s="35"/>
      <c r="X115" s="35"/>
      <c r="Y115" s="35"/>
      <c r="Z115" s="35"/>
      <c r="AA115" s="35"/>
      <c r="AB115" s="35"/>
      <c r="AC115" s="35"/>
      <c r="AD115" s="35"/>
      <c r="AE115" s="35"/>
      <c r="AR115" s="228" t="s">
        <v>285</v>
      </c>
      <c r="AT115" s="228" t="s">
        <v>163</v>
      </c>
      <c r="AU115" s="228" t="s">
        <v>79</v>
      </c>
      <c r="AY115" s="14" t="s">
        <v>162</v>
      </c>
      <c r="BE115" s="229">
        <f>IF(N115="základní",J115,0)</f>
        <v>0</v>
      </c>
      <c r="BF115" s="229">
        <f>IF(N115="snížená",J115,0)</f>
        <v>0</v>
      </c>
      <c r="BG115" s="229">
        <f>IF(N115="zákl. přenesená",J115,0)</f>
        <v>0</v>
      </c>
      <c r="BH115" s="229">
        <f>IF(N115="sníž. přenesená",J115,0)</f>
        <v>0</v>
      </c>
      <c r="BI115" s="229">
        <f>IF(N115="nulová",J115,0)</f>
        <v>0</v>
      </c>
      <c r="BJ115" s="14" t="s">
        <v>79</v>
      </c>
      <c r="BK115" s="229">
        <f>ROUND(I115*H115,2)</f>
        <v>0</v>
      </c>
      <c r="BL115" s="14" t="s">
        <v>285</v>
      </c>
      <c r="BM115" s="228" t="s">
        <v>2551</v>
      </c>
    </row>
    <row r="116" s="2" customFormat="1" ht="21.75" customHeight="1">
      <c r="A116" s="35"/>
      <c r="B116" s="36"/>
      <c r="C116" s="217" t="s">
        <v>278</v>
      </c>
      <c r="D116" s="217" t="s">
        <v>163</v>
      </c>
      <c r="E116" s="218" t="s">
        <v>2552</v>
      </c>
      <c r="F116" s="219" t="s">
        <v>2553</v>
      </c>
      <c r="G116" s="220" t="s">
        <v>2554</v>
      </c>
      <c r="H116" s="221">
        <v>24</v>
      </c>
      <c r="I116" s="222"/>
      <c r="J116" s="223">
        <f>ROUND(I116*H116,2)</f>
        <v>0</v>
      </c>
      <c r="K116" s="219" t="s">
        <v>167</v>
      </c>
      <c r="L116" s="41"/>
      <c r="M116" s="224" t="s">
        <v>19</v>
      </c>
      <c r="N116" s="225" t="s">
        <v>43</v>
      </c>
      <c r="O116" s="81"/>
      <c r="P116" s="226">
        <f>O116*H116</f>
        <v>0</v>
      </c>
      <c r="Q116" s="226">
        <v>0</v>
      </c>
      <c r="R116" s="226">
        <f>Q116*H116</f>
        <v>0</v>
      </c>
      <c r="S116" s="226">
        <v>0</v>
      </c>
      <c r="T116" s="227">
        <f>S116*H116</f>
        <v>0</v>
      </c>
      <c r="U116" s="35"/>
      <c r="V116" s="35"/>
      <c r="W116" s="35"/>
      <c r="X116" s="35"/>
      <c r="Y116" s="35"/>
      <c r="Z116" s="35"/>
      <c r="AA116" s="35"/>
      <c r="AB116" s="35"/>
      <c r="AC116" s="35"/>
      <c r="AD116" s="35"/>
      <c r="AE116" s="35"/>
      <c r="AR116" s="228" t="s">
        <v>218</v>
      </c>
      <c r="AT116" s="228" t="s">
        <v>163</v>
      </c>
      <c r="AU116" s="228" t="s">
        <v>79</v>
      </c>
      <c r="AY116" s="14" t="s">
        <v>162</v>
      </c>
      <c r="BE116" s="229">
        <f>IF(N116="základní",J116,0)</f>
        <v>0</v>
      </c>
      <c r="BF116" s="229">
        <f>IF(N116="snížená",J116,0)</f>
        <v>0</v>
      </c>
      <c r="BG116" s="229">
        <f>IF(N116="zákl. přenesená",J116,0)</f>
        <v>0</v>
      </c>
      <c r="BH116" s="229">
        <f>IF(N116="sníž. přenesená",J116,0)</f>
        <v>0</v>
      </c>
      <c r="BI116" s="229">
        <f>IF(N116="nulová",J116,0)</f>
        <v>0</v>
      </c>
      <c r="BJ116" s="14" t="s">
        <v>79</v>
      </c>
      <c r="BK116" s="229">
        <f>ROUND(I116*H116,2)</f>
        <v>0</v>
      </c>
      <c r="BL116" s="14" t="s">
        <v>218</v>
      </c>
      <c r="BM116" s="228" t="s">
        <v>2555</v>
      </c>
    </row>
    <row r="117" s="2" customFormat="1" ht="21.75" customHeight="1">
      <c r="A117" s="35"/>
      <c r="B117" s="36"/>
      <c r="C117" s="217" t="s">
        <v>282</v>
      </c>
      <c r="D117" s="217" t="s">
        <v>163</v>
      </c>
      <c r="E117" s="218" t="s">
        <v>2556</v>
      </c>
      <c r="F117" s="219" t="s">
        <v>2557</v>
      </c>
      <c r="G117" s="220" t="s">
        <v>193</v>
      </c>
      <c r="H117" s="221">
        <v>1</v>
      </c>
      <c r="I117" s="222"/>
      <c r="J117" s="223">
        <f>ROUND(I117*H117,2)</f>
        <v>0</v>
      </c>
      <c r="K117" s="219" t="s">
        <v>167</v>
      </c>
      <c r="L117" s="41"/>
      <c r="M117" s="240" t="s">
        <v>19</v>
      </c>
      <c r="N117" s="241" t="s">
        <v>43</v>
      </c>
      <c r="O117" s="242"/>
      <c r="P117" s="243">
        <f>O117*H117</f>
        <v>0</v>
      </c>
      <c r="Q117" s="243">
        <v>0</v>
      </c>
      <c r="R117" s="243">
        <f>Q117*H117</f>
        <v>0</v>
      </c>
      <c r="S117" s="243">
        <v>0</v>
      </c>
      <c r="T117" s="244">
        <f>S117*H117</f>
        <v>0</v>
      </c>
      <c r="U117" s="35"/>
      <c r="V117" s="35"/>
      <c r="W117" s="35"/>
      <c r="X117" s="35"/>
      <c r="Y117" s="35"/>
      <c r="Z117" s="35"/>
      <c r="AA117" s="35"/>
      <c r="AB117" s="35"/>
      <c r="AC117" s="35"/>
      <c r="AD117" s="35"/>
      <c r="AE117" s="35"/>
      <c r="AR117" s="228" t="s">
        <v>218</v>
      </c>
      <c r="AT117" s="228" t="s">
        <v>163</v>
      </c>
      <c r="AU117" s="228" t="s">
        <v>79</v>
      </c>
      <c r="AY117" s="14" t="s">
        <v>162</v>
      </c>
      <c r="BE117" s="229">
        <f>IF(N117="základní",J117,0)</f>
        <v>0</v>
      </c>
      <c r="BF117" s="229">
        <f>IF(N117="snížená",J117,0)</f>
        <v>0</v>
      </c>
      <c r="BG117" s="229">
        <f>IF(N117="zákl. přenesená",J117,0)</f>
        <v>0</v>
      </c>
      <c r="BH117" s="229">
        <f>IF(N117="sníž. přenesená",J117,0)</f>
        <v>0</v>
      </c>
      <c r="BI117" s="229">
        <f>IF(N117="nulová",J117,0)</f>
        <v>0</v>
      </c>
      <c r="BJ117" s="14" t="s">
        <v>79</v>
      </c>
      <c r="BK117" s="229">
        <f>ROUND(I117*H117,2)</f>
        <v>0</v>
      </c>
      <c r="BL117" s="14" t="s">
        <v>218</v>
      </c>
      <c r="BM117" s="228" t="s">
        <v>2558</v>
      </c>
    </row>
    <row r="118" s="2" customFormat="1" ht="6.96" customHeight="1">
      <c r="A118" s="35"/>
      <c r="B118" s="56"/>
      <c r="C118" s="57"/>
      <c r="D118" s="57"/>
      <c r="E118" s="57"/>
      <c r="F118" s="57"/>
      <c r="G118" s="57"/>
      <c r="H118" s="57"/>
      <c r="I118" s="173"/>
      <c r="J118" s="57"/>
      <c r="K118" s="57"/>
      <c r="L118" s="41"/>
      <c r="M118" s="35"/>
      <c r="O118" s="35"/>
      <c r="P118" s="35"/>
      <c r="Q118" s="35"/>
      <c r="R118" s="35"/>
      <c r="S118" s="35"/>
      <c r="T118" s="35"/>
      <c r="U118" s="35"/>
      <c r="V118" s="35"/>
      <c r="W118" s="35"/>
      <c r="X118" s="35"/>
      <c r="Y118" s="35"/>
      <c r="Z118" s="35"/>
      <c r="AA118" s="35"/>
      <c r="AB118" s="35"/>
      <c r="AC118" s="35"/>
      <c r="AD118" s="35"/>
      <c r="AE118" s="35"/>
    </row>
  </sheetData>
  <sheetProtection sheet="1" autoFilter="0" formatColumns="0" formatRows="0" objects="1" scenarios="1" spinCount="100000" saltValue="lqaVgGsI792VxhsDFFuBlBuexgqyR7V3CZjkq/FWqsWLhP4t2aENZ9AnD8WtSxfuCud6Ef7fREDvM47bl68+yg==" hashValue="VJK8kd1gW3uu7SE0Ojqj78YJxKPaNAmDxGp8vwcF2qdsMoBaFpYvgnD8h39ak9kot7mhFWjypwZc91dY1aPF0w==" algorithmName="SHA-512" password="CC35"/>
  <autoFilter ref="C85:K117"/>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4" t="s">
        <v>134</v>
      </c>
    </row>
    <row r="3" s="1" customFormat="1" ht="6.96" customHeight="1">
      <c r="B3" s="137"/>
      <c r="C3" s="138"/>
      <c r="D3" s="138"/>
      <c r="E3" s="138"/>
      <c r="F3" s="138"/>
      <c r="G3" s="138"/>
      <c r="H3" s="138"/>
      <c r="I3" s="139"/>
      <c r="J3" s="138"/>
      <c r="K3" s="138"/>
      <c r="L3" s="17"/>
      <c r="AT3" s="14" t="s">
        <v>81</v>
      </c>
    </row>
    <row r="4" s="1" customFormat="1" ht="24.96" customHeight="1">
      <c r="B4" s="17"/>
      <c r="D4" s="140" t="s">
        <v>135</v>
      </c>
      <c r="I4" s="136"/>
      <c r="L4" s="17"/>
      <c r="M4" s="141" t="s">
        <v>10</v>
      </c>
      <c r="AT4" s="14" t="s">
        <v>4</v>
      </c>
    </row>
    <row r="5" s="1" customFormat="1" ht="6.96" customHeight="1">
      <c r="B5" s="17"/>
      <c r="I5" s="136"/>
      <c r="L5" s="17"/>
    </row>
    <row r="6" s="1" customFormat="1" ht="12" customHeight="1">
      <c r="B6" s="17"/>
      <c r="D6" s="142" t="s">
        <v>16</v>
      </c>
      <c r="I6" s="136"/>
      <c r="L6" s="17"/>
    </row>
    <row r="7" s="1" customFormat="1" ht="16.5" customHeight="1">
      <c r="B7" s="17"/>
      <c r="E7" s="143" t="str">
        <f>'Rekapitulace stavby'!K6</f>
        <v>Oprava SZZ v žst. Zvoleněves</v>
      </c>
      <c r="F7" s="142"/>
      <c r="G7" s="142"/>
      <c r="H7" s="142"/>
      <c r="I7" s="136"/>
      <c r="L7" s="17"/>
    </row>
    <row r="8" s="1" customFormat="1" ht="12" customHeight="1">
      <c r="B8" s="17"/>
      <c r="D8" s="142" t="s">
        <v>136</v>
      </c>
      <c r="I8" s="136"/>
      <c r="L8" s="17"/>
    </row>
    <row r="9" s="2" customFormat="1" ht="16.5" customHeight="1">
      <c r="A9" s="35"/>
      <c r="B9" s="41"/>
      <c r="C9" s="35"/>
      <c r="D9" s="35"/>
      <c r="E9" s="143" t="s">
        <v>2470</v>
      </c>
      <c r="F9" s="35"/>
      <c r="G9" s="35"/>
      <c r="H9" s="35"/>
      <c r="I9" s="145"/>
      <c r="J9" s="35"/>
      <c r="K9" s="35"/>
      <c r="L9" s="146"/>
      <c r="S9" s="35"/>
      <c r="T9" s="35"/>
      <c r="U9" s="35"/>
      <c r="V9" s="35"/>
      <c r="W9" s="35"/>
      <c r="X9" s="35"/>
      <c r="Y9" s="35"/>
      <c r="Z9" s="35"/>
      <c r="AA9" s="35"/>
      <c r="AB9" s="35"/>
      <c r="AC9" s="35"/>
      <c r="AD9" s="35"/>
      <c r="AE9" s="35"/>
    </row>
    <row r="10" s="2" customFormat="1" ht="12" customHeight="1">
      <c r="A10" s="35"/>
      <c r="B10" s="41"/>
      <c r="C10" s="35"/>
      <c r="D10" s="142" t="s">
        <v>138</v>
      </c>
      <c r="E10" s="35"/>
      <c r="F10" s="35"/>
      <c r="G10" s="35"/>
      <c r="H10" s="35"/>
      <c r="I10" s="145"/>
      <c r="J10" s="35"/>
      <c r="K10" s="35"/>
      <c r="L10" s="146"/>
      <c r="S10" s="35"/>
      <c r="T10" s="35"/>
      <c r="U10" s="35"/>
      <c r="V10" s="35"/>
      <c r="W10" s="35"/>
      <c r="X10" s="35"/>
      <c r="Y10" s="35"/>
      <c r="Z10" s="35"/>
      <c r="AA10" s="35"/>
      <c r="AB10" s="35"/>
      <c r="AC10" s="35"/>
      <c r="AD10" s="35"/>
      <c r="AE10" s="35"/>
    </row>
    <row r="11" s="2" customFormat="1" ht="16.5" customHeight="1">
      <c r="A11" s="35"/>
      <c r="B11" s="41"/>
      <c r="C11" s="35"/>
      <c r="D11" s="35"/>
      <c r="E11" s="147" t="s">
        <v>2559</v>
      </c>
      <c r="F11" s="35"/>
      <c r="G11" s="35"/>
      <c r="H11" s="35"/>
      <c r="I11" s="145"/>
      <c r="J11" s="35"/>
      <c r="K11" s="35"/>
      <c r="L11" s="146"/>
      <c r="S11" s="35"/>
      <c r="T11" s="35"/>
      <c r="U11" s="35"/>
      <c r="V11" s="35"/>
      <c r="W11" s="35"/>
      <c r="X11" s="35"/>
      <c r="Y11" s="35"/>
      <c r="Z11" s="35"/>
      <c r="AA11" s="35"/>
      <c r="AB11" s="35"/>
      <c r="AC11" s="35"/>
      <c r="AD11" s="35"/>
      <c r="AE11" s="35"/>
    </row>
    <row r="12" s="2" customFormat="1">
      <c r="A12" s="35"/>
      <c r="B12" s="41"/>
      <c r="C12" s="35"/>
      <c r="D12" s="35"/>
      <c r="E12" s="35"/>
      <c r="F12" s="35"/>
      <c r="G12" s="35"/>
      <c r="H12" s="35"/>
      <c r="I12" s="145"/>
      <c r="J12" s="35"/>
      <c r="K12" s="35"/>
      <c r="L12" s="146"/>
      <c r="S12" s="35"/>
      <c r="T12" s="35"/>
      <c r="U12" s="35"/>
      <c r="V12" s="35"/>
      <c r="W12" s="35"/>
      <c r="X12" s="35"/>
      <c r="Y12" s="35"/>
      <c r="Z12" s="35"/>
      <c r="AA12" s="35"/>
      <c r="AB12" s="35"/>
      <c r="AC12" s="35"/>
      <c r="AD12" s="35"/>
      <c r="AE12" s="35"/>
    </row>
    <row r="13" s="2" customFormat="1" ht="12" customHeight="1">
      <c r="A13" s="35"/>
      <c r="B13" s="41"/>
      <c r="C13" s="35"/>
      <c r="D13" s="142" t="s">
        <v>18</v>
      </c>
      <c r="E13" s="35"/>
      <c r="F13" s="130" t="s">
        <v>19</v>
      </c>
      <c r="G13" s="35"/>
      <c r="H13" s="35"/>
      <c r="I13" s="148" t="s">
        <v>20</v>
      </c>
      <c r="J13" s="130" t="s">
        <v>19</v>
      </c>
      <c r="K13" s="35"/>
      <c r="L13" s="146"/>
      <c r="S13" s="35"/>
      <c r="T13" s="35"/>
      <c r="U13" s="35"/>
      <c r="V13" s="35"/>
      <c r="W13" s="35"/>
      <c r="X13" s="35"/>
      <c r="Y13" s="35"/>
      <c r="Z13" s="35"/>
      <c r="AA13" s="35"/>
      <c r="AB13" s="35"/>
      <c r="AC13" s="35"/>
      <c r="AD13" s="35"/>
      <c r="AE13" s="35"/>
    </row>
    <row r="14" s="2" customFormat="1" ht="12" customHeight="1">
      <c r="A14" s="35"/>
      <c r="B14" s="41"/>
      <c r="C14" s="35"/>
      <c r="D14" s="142" t="s">
        <v>21</v>
      </c>
      <c r="E14" s="35"/>
      <c r="F14" s="130" t="s">
        <v>22</v>
      </c>
      <c r="G14" s="35"/>
      <c r="H14" s="35"/>
      <c r="I14" s="148" t="s">
        <v>23</v>
      </c>
      <c r="J14" s="149" t="str">
        <f>'Rekapitulace stavby'!AN8</f>
        <v>23. 3. 2020</v>
      </c>
      <c r="K14" s="35"/>
      <c r="L14" s="146"/>
      <c r="S14" s="35"/>
      <c r="T14" s="35"/>
      <c r="U14" s="35"/>
      <c r="V14" s="35"/>
      <c r="W14" s="35"/>
      <c r="X14" s="35"/>
      <c r="Y14" s="35"/>
      <c r="Z14" s="35"/>
      <c r="AA14" s="35"/>
      <c r="AB14" s="35"/>
      <c r="AC14" s="35"/>
      <c r="AD14" s="35"/>
      <c r="AE14" s="35"/>
    </row>
    <row r="15" s="2" customFormat="1" ht="10.8" customHeight="1">
      <c r="A15" s="35"/>
      <c r="B15" s="41"/>
      <c r="C15" s="35"/>
      <c r="D15" s="35"/>
      <c r="E15" s="35"/>
      <c r="F15" s="35"/>
      <c r="G15" s="35"/>
      <c r="H15" s="35"/>
      <c r="I15" s="145"/>
      <c r="J15" s="35"/>
      <c r="K15" s="35"/>
      <c r="L15" s="146"/>
      <c r="S15" s="35"/>
      <c r="T15" s="35"/>
      <c r="U15" s="35"/>
      <c r="V15" s="35"/>
      <c r="W15" s="35"/>
      <c r="X15" s="35"/>
      <c r="Y15" s="35"/>
      <c r="Z15" s="35"/>
      <c r="AA15" s="35"/>
      <c r="AB15" s="35"/>
      <c r="AC15" s="35"/>
      <c r="AD15" s="35"/>
      <c r="AE15" s="35"/>
    </row>
    <row r="16" s="2" customFormat="1" ht="12" customHeight="1">
      <c r="A16" s="35"/>
      <c r="B16" s="41"/>
      <c r="C16" s="35"/>
      <c r="D16" s="142" t="s">
        <v>25</v>
      </c>
      <c r="E16" s="35"/>
      <c r="F16" s="35"/>
      <c r="G16" s="35"/>
      <c r="H16" s="35"/>
      <c r="I16" s="148" t="s">
        <v>26</v>
      </c>
      <c r="J16" s="130" t="s">
        <v>19</v>
      </c>
      <c r="K16" s="35"/>
      <c r="L16" s="146"/>
      <c r="S16" s="35"/>
      <c r="T16" s="35"/>
      <c r="U16" s="35"/>
      <c r="V16" s="35"/>
      <c r="W16" s="35"/>
      <c r="X16" s="35"/>
      <c r="Y16" s="35"/>
      <c r="Z16" s="35"/>
      <c r="AA16" s="35"/>
      <c r="AB16" s="35"/>
      <c r="AC16" s="35"/>
      <c r="AD16" s="35"/>
      <c r="AE16" s="35"/>
    </row>
    <row r="17" s="2" customFormat="1" ht="18" customHeight="1">
      <c r="A17" s="35"/>
      <c r="B17" s="41"/>
      <c r="C17" s="35"/>
      <c r="D17" s="35"/>
      <c r="E17" s="130" t="s">
        <v>27</v>
      </c>
      <c r="F17" s="35"/>
      <c r="G17" s="35"/>
      <c r="H17" s="35"/>
      <c r="I17" s="148" t="s">
        <v>28</v>
      </c>
      <c r="J17" s="130" t="s">
        <v>19</v>
      </c>
      <c r="K17" s="35"/>
      <c r="L17" s="146"/>
      <c r="S17" s="35"/>
      <c r="T17" s="35"/>
      <c r="U17" s="35"/>
      <c r="V17" s="35"/>
      <c r="W17" s="35"/>
      <c r="X17" s="35"/>
      <c r="Y17" s="35"/>
      <c r="Z17" s="35"/>
      <c r="AA17" s="35"/>
      <c r="AB17" s="35"/>
      <c r="AC17" s="35"/>
      <c r="AD17" s="35"/>
      <c r="AE17" s="35"/>
    </row>
    <row r="18" s="2" customFormat="1" ht="6.96" customHeight="1">
      <c r="A18" s="35"/>
      <c r="B18" s="41"/>
      <c r="C18" s="35"/>
      <c r="D18" s="35"/>
      <c r="E18" s="35"/>
      <c r="F18" s="35"/>
      <c r="G18" s="35"/>
      <c r="H18" s="35"/>
      <c r="I18" s="145"/>
      <c r="J18" s="35"/>
      <c r="K18" s="35"/>
      <c r="L18" s="146"/>
      <c r="S18" s="35"/>
      <c r="T18" s="35"/>
      <c r="U18" s="35"/>
      <c r="V18" s="35"/>
      <c r="W18" s="35"/>
      <c r="X18" s="35"/>
      <c r="Y18" s="35"/>
      <c r="Z18" s="35"/>
      <c r="AA18" s="35"/>
      <c r="AB18" s="35"/>
      <c r="AC18" s="35"/>
      <c r="AD18" s="35"/>
      <c r="AE18" s="35"/>
    </row>
    <row r="19" s="2" customFormat="1" ht="12" customHeight="1">
      <c r="A19" s="35"/>
      <c r="B19" s="41"/>
      <c r="C19" s="35"/>
      <c r="D19" s="142" t="s">
        <v>29</v>
      </c>
      <c r="E19" s="35"/>
      <c r="F19" s="35"/>
      <c r="G19" s="35"/>
      <c r="H19" s="35"/>
      <c r="I19" s="148" t="s">
        <v>26</v>
      </c>
      <c r="J19" s="30" t="str">
        <f>'Rekapitulace stavby'!AN13</f>
        <v>Vyplň údaj</v>
      </c>
      <c r="K19" s="35"/>
      <c r="L19" s="146"/>
      <c r="S19" s="35"/>
      <c r="T19" s="35"/>
      <c r="U19" s="35"/>
      <c r="V19" s="35"/>
      <c r="W19" s="35"/>
      <c r="X19" s="35"/>
      <c r="Y19" s="35"/>
      <c r="Z19" s="35"/>
      <c r="AA19" s="35"/>
      <c r="AB19" s="35"/>
      <c r="AC19" s="35"/>
      <c r="AD19" s="35"/>
      <c r="AE19" s="35"/>
    </row>
    <row r="20" s="2" customFormat="1" ht="18" customHeight="1">
      <c r="A20" s="35"/>
      <c r="B20" s="41"/>
      <c r="C20" s="35"/>
      <c r="D20" s="35"/>
      <c r="E20" s="30" t="str">
        <f>'Rekapitulace stavby'!E14</f>
        <v>Vyplň údaj</v>
      </c>
      <c r="F20" s="130"/>
      <c r="G20" s="130"/>
      <c r="H20" s="130"/>
      <c r="I20" s="148" t="s">
        <v>28</v>
      </c>
      <c r="J20" s="30" t="str">
        <f>'Rekapitulace stavby'!AN14</f>
        <v>Vyplň údaj</v>
      </c>
      <c r="K20" s="35"/>
      <c r="L20" s="146"/>
      <c r="S20" s="35"/>
      <c r="T20" s="35"/>
      <c r="U20" s="35"/>
      <c r="V20" s="35"/>
      <c r="W20" s="35"/>
      <c r="X20" s="35"/>
      <c r="Y20" s="35"/>
      <c r="Z20" s="35"/>
      <c r="AA20" s="35"/>
      <c r="AB20" s="35"/>
      <c r="AC20" s="35"/>
      <c r="AD20" s="35"/>
      <c r="AE20" s="35"/>
    </row>
    <row r="21" s="2" customFormat="1" ht="6.96" customHeight="1">
      <c r="A21" s="35"/>
      <c r="B21" s="41"/>
      <c r="C21" s="35"/>
      <c r="D21" s="35"/>
      <c r="E21" s="35"/>
      <c r="F21" s="35"/>
      <c r="G21" s="35"/>
      <c r="H21" s="35"/>
      <c r="I21" s="145"/>
      <c r="J21" s="35"/>
      <c r="K21" s="35"/>
      <c r="L21" s="146"/>
      <c r="S21" s="35"/>
      <c r="T21" s="35"/>
      <c r="U21" s="35"/>
      <c r="V21" s="35"/>
      <c r="W21" s="35"/>
      <c r="X21" s="35"/>
      <c r="Y21" s="35"/>
      <c r="Z21" s="35"/>
      <c r="AA21" s="35"/>
      <c r="AB21" s="35"/>
      <c r="AC21" s="35"/>
      <c r="AD21" s="35"/>
      <c r="AE21" s="35"/>
    </row>
    <row r="22" s="2" customFormat="1" ht="12" customHeight="1">
      <c r="A22" s="35"/>
      <c r="B22" s="41"/>
      <c r="C22" s="35"/>
      <c r="D22" s="142" t="s">
        <v>31</v>
      </c>
      <c r="E22" s="35"/>
      <c r="F22" s="35"/>
      <c r="G22" s="35"/>
      <c r="H22" s="35"/>
      <c r="I22" s="148" t="s">
        <v>26</v>
      </c>
      <c r="J22" s="130" t="s">
        <v>19</v>
      </c>
      <c r="K22" s="35"/>
      <c r="L22" s="146"/>
      <c r="S22" s="35"/>
      <c r="T22" s="35"/>
      <c r="U22" s="35"/>
      <c r="V22" s="35"/>
      <c r="W22" s="35"/>
      <c r="X22" s="35"/>
      <c r="Y22" s="35"/>
      <c r="Z22" s="35"/>
      <c r="AA22" s="35"/>
      <c r="AB22" s="35"/>
      <c r="AC22" s="35"/>
      <c r="AD22" s="35"/>
      <c r="AE22" s="35"/>
    </row>
    <row r="23" s="2" customFormat="1" ht="18" customHeight="1">
      <c r="A23" s="35"/>
      <c r="B23" s="41"/>
      <c r="C23" s="35"/>
      <c r="D23" s="35"/>
      <c r="E23" s="130" t="s">
        <v>32</v>
      </c>
      <c r="F23" s="35"/>
      <c r="G23" s="35"/>
      <c r="H23" s="35"/>
      <c r="I23" s="148" t="s">
        <v>28</v>
      </c>
      <c r="J23" s="130" t="s">
        <v>19</v>
      </c>
      <c r="K23" s="35"/>
      <c r="L23" s="146"/>
      <c r="S23" s="35"/>
      <c r="T23" s="35"/>
      <c r="U23" s="35"/>
      <c r="V23" s="35"/>
      <c r="W23" s="35"/>
      <c r="X23" s="35"/>
      <c r="Y23" s="35"/>
      <c r="Z23" s="35"/>
      <c r="AA23" s="35"/>
      <c r="AB23" s="35"/>
      <c r="AC23" s="35"/>
      <c r="AD23" s="35"/>
      <c r="AE23" s="35"/>
    </row>
    <row r="24" s="2" customFormat="1" ht="6.96" customHeight="1">
      <c r="A24" s="35"/>
      <c r="B24" s="41"/>
      <c r="C24" s="35"/>
      <c r="D24" s="35"/>
      <c r="E24" s="35"/>
      <c r="F24" s="35"/>
      <c r="G24" s="35"/>
      <c r="H24" s="35"/>
      <c r="I24" s="145"/>
      <c r="J24" s="35"/>
      <c r="K24" s="35"/>
      <c r="L24" s="146"/>
      <c r="S24" s="35"/>
      <c r="T24" s="35"/>
      <c r="U24" s="35"/>
      <c r="V24" s="35"/>
      <c r="W24" s="35"/>
      <c r="X24" s="35"/>
      <c r="Y24" s="35"/>
      <c r="Z24" s="35"/>
      <c r="AA24" s="35"/>
      <c r="AB24" s="35"/>
      <c r="AC24" s="35"/>
      <c r="AD24" s="35"/>
      <c r="AE24" s="35"/>
    </row>
    <row r="25" s="2" customFormat="1" ht="12" customHeight="1">
      <c r="A25" s="35"/>
      <c r="B25" s="41"/>
      <c r="C25" s="35"/>
      <c r="D25" s="142" t="s">
        <v>34</v>
      </c>
      <c r="E25" s="35"/>
      <c r="F25" s="35"/>
      <c r="G25" s="35"/>
      <c r="H25" s="35"/>
      <c r="I25" s="148" t="s">
        <v>26</v>
      </c>
      <c r="J25" s="130" t="s">
        <v>19</v>
      </c>
      <c r="K25" s="35"/>
      <c r="L25" s="146"/>
      <c r="S25" s="35"/>
      <c r="T25" s="35"/>
      <c r="U25" s="35"/>
      <c r="V25" s="35"/>
      <c r="W25" s="35"/>
      <c r="X25" s="35"/>
      <c r="Y25" s="35"/>
      <c r="Z25" s="35"/>
      <c r="AA25" s="35"/>
      <c r="AB25" s="35"/>
      <c r="AC25" s="35"/>
      <c r="AD25" s="35"/>
      <c r="AE25" s="35"/>
    </row>
    <row r="26" s="2" customFormat="1" ht="18" customHeight="1">
      <c r="A26" s="35"/>
      <c r="B26" s="41"/>
      <c r="C26" s="35"/>
      <c r="D26" s="35"/>
      <c r="E26" s="130" t="s">
        <v>35</v>
      </c>
      <c r="F26" s="35"/>
      <c r="G26" s="35"/>
      <c r="H26" s="35"/>
      <c r="I26" s="148" t="s">
        <v>28</v>
      </c>
      <c r="J26" s="130" t="s">
        <v>19</v>
      </c>
      <c r="K26" s="35"/>
      <c r="L26" s="146"/>
      <c r="S26" s="35"/>
      <c r="T26" s="35"/>
      <c r="U26" s="35"/>
      <c r="V26" s="35"/>
      <c r="W26" s="35"/>
      <c r="X26" s="35"/>
      <c r="Y26" s="35"/>
      <c r="Z26" s="35"/>
      <c r="AA26" s="35"/>
      <c r="AB26" s="35"/>
      <c r="AC26" s="35"/>
      <c r="AD26" s="35"/>
      <c r="AE26" s="35"/>
    </row>
    <row r="27" s="2" customFormat="1" ht="6.96" customHeight="1">
      <c r="A27" s="35"/>
      <c r="B27" s="41"/>
      <c r="C27" s="35"/>
      <c r="D27" s="35"/>
      <c r="E27" s="35"/>
      <c r="F27" s="35"/>
      <c r="G27" s="35"/>
      <c r="H27" s="35"/>
      <c r="I27" s="145"/>
      <c r="J27" s="35"/>
      <c r="K27" s="35"/>
      <c r="L27" s="146"/>
      <c r="S27" s="35"/>
      <c r="T27" s="35"/>
      <c r="U27" s="35"/>
      <c r="V27" s="35"/>
      <c r="W27" s="35"/>
      <c r="X27" s="35"/>
      <c r="Y27" s="35"/>
      <c r="Z27" s="35"/>
      <c r="AA27" s="35"/>
      <c r="AB27" s="35"/>
      <c r="AC27" s="35"/>
      <c r="AD27" s="35"/>
      <c r="AE27" s="35"/>
    </row>
    <row r="28" s="2" customFormat="1" ht="12" customHeight="1">
      <c r="A28" s="35"/>
      <c r="B28" s="41"/>
      <c r="C28" s="35"/>
      <c r="D28" s="142" t="s">
        <v>36</v>
      </c>
      <c r="E28" s="35"/>
      <c r="F28" s="35"/>
      <c r="G28" s="35"/>
      <c r="H28" s="35"/>
      <c r="I28" s="145"/>
      <c r="J28" s="35"/>
      <c r="K28" s="35"/>
      <c r="L28" s="146"/>
      <c r="S28" s="35"/>
      <c r="T28" s="35"/>
      <c r="U28" s="35"/>
      <c r="V28" s="35"/>
      <c r="W28" s="35"/>
      <c r="X28" s="35"/>
      <c r="Y28" s="35"/>
      <c r="Z28" s="35"/>
      <c r="AA28" s="35"/>
      <c r="AB28" s="35"/>
      <c r="AC28" s="35"/>
      <c r="AD28" s="35"/>
      <c r="AE28" s="35"/>
    </row>
    <row r="29" s="8" customFormat="1" ht="16.5" customHeight="1">
      <c r="A29" s="150"/>
      <c r="B29" s="151"/>
      <c r="C29" s="150"/>
      <c r="D29" s="150"/>
      <c r="E29" s="152" t="s">
        <v>19</v>
      </c>
      <c r="F29" s="152"/>
      <c r="G29" s="152"/>
      <c r="H29" s="152"/>
      <c r="I29" s="153"/>
      <c r="J29" s="150"/>
      <c r="K29" s="150"/>
      <c r="L29" s="154"/>
      <c r="S29" s="150"/>
      <c r="T29" s="150"/>
      <c r="U29" s="150"/>
      <c r="V29" s="150"/>
      <c r="W29" s="150"/>
      <c r="X29" s="150"/>
      <c r="Y29" s="150"/>
      <c r="Z29" s="150"/>
      <c r="AA29" s="150"/>
      <c r="AB29" s="150"/>
      <c r="AC29" s="150"/>
      <c r="AD29" s="150"/>
      <c r="AE29" s="150"/>
    </row>
    <row r="30" s="2" customFormat="1" ht="6.96" customHeight="1">
      <c r="A30" s="35"/>
      <c r="B30" s="41"/>
      <c r="C30" s="35"/>
      <c r="D30" s="35"/>
      <c r="E30" s="35"/>
      <c r="F30" s="35"/>
      <c r="G30" s="35"/>
      <c r="H30" s="35"/>
      <c r="I30" s="145"/>
      <c r="J30" s="35"/>
      <c r="K30" s="35"/>
      <c r="L30" s="146"/>
      <c r="S30" s="35"/>
      <c r="T30" s="35"/>
      <c r="U30" s="35"/>
      <c r="V30" s="35"/>
      <c r="W30" s="35"/>
      <c r="X30" s="35"/>
      <c r="Y30" s="35"/>
      <c r="Z30" s="35"/>
      <c r="AA30" s="35"/>
      <c r="AB30" s="35"/>
      <c r="AC30" s="35"/>
      <c r="AD30" s="35"/>
      <c r="AE30" s="35"/>
    </row>
    <row r="31" s="2" customFormat="1" ht="6.96" customHeight="1">
      <c r="A31" s="35"/>
      <c r="B31" s="41"/>
      <c r="C31" s="35"/>
      <c r="D31" s="155"/>
      <c r="E31" s="155"/>
      <c r="F31" s="155"/>
      <c r="G31" s="155"/>
      <c r="H31" s="155"/>
      <c r="I31" s="156"/>
      <c r="J31" s="155"/>
      <c r="K31" s="155"/>
      <c r="L31" s="146"/>
      <c r="S31" s="35"/>
      <c r="T31" s="35"/>
      <c r="U31" s="35"/>
      <c r="V31" s="35"/>
      <c r="W31" s="35"/>
      <c r="X31" s="35"/>
      <c r="Y31" s="35"/>
      <c r="Z31" s="35"/>
      <c r="AA31" s="35"/>
      <c r="AB31" s="35"/>
      <c r="AC31" s="35"/>
      <c r="AD31" s="35"/>
      <c r="AE31" s="35"/>
    </row>
    <row r="32" s="2" customFormat="1" ht="25.44" customHeight="1">
      <c r="A32" s="35"/>
      <c r="B32" s="41"/>
      <c r="C32" s="35"/>
      <c r="D32" s="157" t="s">
        <v>38</v>
      </c>
      <c r="E32" s="35"/>
      <c r="F32" s="35"/>
      <c r="G32" s="35"/>
      <c r="H32" s="35"/>
      <c r="I32" s="145"/>
      <c r="J32" s="158">
        <f>ROUND(J86, 2)</f>
        <v>0</v>
      </c>
      <c r="K32" s="35"/>
      <c r="L32" s="146"/>
      <c r="S32" s="35"/>
      <c r="T32" s="35"/>
      <c r="U32" s="35"/>
      <c r="V32" s="35"/>
      <c r="W32" s="35"/>
      <c r="X32" s="35"/>
      <c r="Y32" s="35"/>
      <c r="Z32" s="35"/>
      <c r="AA32" s="35"/>
      <c r="AB32" s="35"/>
      <c r="AC32" s="35"/>
      <c r="AD32" s="35"/>
      <c r="AE32" s="35"/>
    </row>
    <row r="33" s="2" customFormat="1" ht="6.96" customHeight="1">
      <c r="A33" s="35"/>
      <c r="B33" s="41"/>
      <c r="C33" s="35"/>
      <c r="D33" s="155"/>
      <c r="E33" s="155"/>
      <c r="F33" s="155"/>
      <c r="G33" s="155"/>
      <c r="H33" s="155"/>
      <c r="I33" s="156"/>
      <c r="J33" s="155"/>
      <c r="K33" s="155"/>
      <c r="L33" s="146"/>
      <c r="S33" s="35"/>
      <c r="T33" s="35"/>
      <c r="U33" s="35"/>
      <c r="V33" s="35"/>
      <c r="W33" s="35"/>
      <c r="X33" s="35"/>
      <c r="Y33" s="35"/>
      <c r="Z33" s="35"/>
      <c r="AA33" s="35"/>
      <c r="AB33" s="35"/>
      <c r="AC33" s="35"/>
      <c r="AD33" s="35"/>
      <c r="AE33" s="35"/>
    </row>
    <row r="34" s="2" customFormat="1" ht="14.4" customHeight="1">
      <c r="A34" s="35"/>
      <c r="B34" s="41"/>
      <c r="C34" s="35"/>
      <c r="D34" s="35"/>
      <c r="E34" s="35"/>
      <c r="F34" s="159" t="s">
        <v>40</v>
      </c>
      <c r="G34" s="35"/>
      <c r="H34" s="35"/>
      <c r="I34" s="160" t="s">
        <v>39</v>
      </c>
      <c r="J34" s="159" t="s">
        <v>41</v>
      </c>
      <c r="K34" s="35"/>
      <c r="L34" s="146"/>
      <c r="S34" s="35"/>
      <c r="T34" s="35"/>
      <c r="U34" s="35"/>
      <c r="V34" s="35"/>
      <c r="W34" s="35"/>
      <c r="X34" s="35"/>
      <c r="Y34" s="35"/>
      <c r="Z34" s="35"/>
      <c r="AA34" s="35"/>
      <c r="AB34" s="35"/>
      <c r="AC34" s="35"/>
      <c r="AD34" s="35"/>
      <c r="AE34" s="35"/>
    </row>
    <row r="35" s="2" customFormat="1" ht="14.4" customHeight="1">
      <c r="A35" s="35"/>
      <c r="B35" s="41"/>
      <c r="C35" s="35"/>
      <c r="D35" s="144" t="s">
        <v>42</v>
      </c>
      <c r="E35" s="142" t="s">
        <v>43</v>
      </c>
      <c r="F35" s="161">
        <f>ROUND((SUM(BE86:BE94)),  2)</f>
        <v>0</v>
      </c>
      <c r="G35" s="35"/>
      <c r="H35" s="35"/>
      <c r="I35" s="162">
        <v>0.20999999999999999</v>
      </c>
      <c r="J35" s="161">
        <f>ROUND(((SUM(BE86:BE94))*I35),  2)</f>
        <v>0</v>
      </c>
      <c r="K35" s="35"/>
      <c r="L35" s="146"/>
      <c r="S35" s="35"/>
      <c r="T35" s="35"/>
      <c r="U35" s="35"/>
      <c r="V35" s="35"/>
      <c r="W35" s="35"/>
      <c r="X35" s="35"/>
      <c r="Y35" s="35"/>
      <c r="Z35" s="35"/>
      <c r="AA35" s="35"/>
      <c r="AB35" s="35"/>
      <c r="AC35" s="35"/>
      <c r="AD35" s="35"/>
      <c r="AE35" s="35"/>
    </row>
    <row r="36" s="2" customFormat="1" ht="14.4" customHeight="1">
      <c r="A36" s="35"/>
      <c r="B36" s="41"/>
      <c r="C36" s="35"/>
      <c r="D36" s="35"/>
      <c r="E36" s="142" t="s">
        <v>44</v>
      </c>
      <c r="F36" s="161">
        <f>ROUND((SUM(BF86:BF94)),  2)</f>
        <v>0</v>
      </c>
      <c r="G36" s="35"/>
      <c r="H36" s="35"/>
      <c r="I36" s="162">
        <v>0.14999999999999999</v>
      </c>
      <c r="J36" s="161">
        <f>ROUND(((SUM(BF86:BF94))*I36),  2)</f>
        <v>0</v>
      </c>
      <c r="K36" s="35"/>
      <c r="L36" s="146"/>
      <c r="S36" s="35"/>
      <c r="T36" s="35"/>
      <c r="U36" s="35"/>
      <c r="V36" s="35"/>
      <c r="W36" s="35"/>
      <c r="X36" s="35"/>
      <c r="Y36" s="35"/>
      <c r="Z36" s="35"/>
      <c r="AA36" s="35"/>
      <c r="AB36" s="35"/>
      <c r="AC36" s="35"/>
      <c r="AD36" s="35"/>
      <c r="AE36" s="35"/>
    </row>
    <row r="37" hidden="1" s="2" customFormat="1" ht="14.4" customHeight="1">
      <c r="A37" s="35"/>
      <c r="B37" s="41"/>
      <c r="C37" s="35"/>
      <c r="D37" s="35"/>
      <c r="E37" s="142" t="s">
        <v>45</v>
      </c>
      <c r="F37" s="161">
        <f>ROUND((SUM(BG86:BG94)),  2)</f>
        <v>0</v>
      </c>
      <c r="G37" s="35"/>
      <c r="H37" s="35"/>
      <c r="I37" s="162">
        <v>0.20999999999999999</v>
      </c>
      <c r="J37" s="161">
        <f>0</f>
        <v>0</v>
      </c>
      <c r="K37" s="35"/>
      <c r="L37" s="146"/>
      <c r="S37" s="35"/>
      <c r="T37" s="35"/>
      <c r="U37" s="35"/>
      <c r="V37" s="35"/>
      <c r="W37" s="35"/>
      <c r="X37" s="35"/>
      <c r="Y37" s="35"/>
      <c r="Z37" s="35"/>
      <c r="AA37" s="35"/>
      <c r="AB37" s="35"/>
      <c r="AC37" s="35"/>
      <c r="AD37" s="35"/>
      <c r="AE37" s="35"/>
    </row>
    <row r="38" hidden="1" s="2" customFormat="1" ht="14.4" customHeight="1">
      <c r="A38" s="35"/>
      <c r="B38" s="41"/>
      <c r="C38" s="35"/>
      <c r="D38" s="35"/>
      <c r="E38" s="142" t="s">
        <v>46</v>
      </c>
      <c r="F38" s="161">
        <f>ROUND((SUM(BH86:BH94)),  2)</f>
        <v>0</v>
      </c>
      <c r="G38" s="35"/>
      <c r="H38" s="35"/>
      <c r="I38" s="162">
        <v>0.14999999999999999</v>
      </c>
      <c r="J38" s="161">
        <f>0</f>
        <v>0</v>
      </c>
      <c r="K38" s="35"/>
      <c r="L38" s="146"/>
      <c r="S38" s="35"/>
      <c r="T38" s="35"/>
      <c r="U38" s="35"/>
      <c r="V38" s="35"/>
      <c r="W38" s="35"/>
      <c r="X38" s="35"/>
      <c r="Y38" s="35"/>
      <c r="Z38" s="35"/>
      <c r="AA38" s="35"/>
      <c r="AB38" s="35"/>
      <c r="AC38" s="35"/>
      <c r="AD38" s="35"/>
      <c r="AE38" s="35"/>
    </row>
    <row r="39" hidden="1" s="2" customFormat="1" ht="14.4" customHeight="1">
      <c r="A39" s="35"/>
      <c r="B39" s="41"/>
      <c r="C39" s="35"/>
      <c r="D39" s="35"/>
      <c r="E39" s="142" t="s">
        <v>47</v>
      </c>
      <c r="F39" s="161">
        <f>ROUND((SUM(BI86:BI94)),  2)</f>
        <v>0</v>
      </c>
      <c r="G39" s="35"/>
      <c r="H39" s="35"/>
      <c r="I39" s="162">
        <v>0</v>
      </c>
      <c r="J39" s="161">
        <f>0</f>
        <v>0</v>
      </c>
      <c r="K39" s="35"/>
      <c r="L39" s="146"/>
      <c r="S39" s="35"/>
      <c r="T39" s="35"/>
      <c r="U39" s="35"/>
      <c r="V39" s="35"/>
      <c r="W39" s="35"/>
      <c r="X39" s="35"/>
      <c r="Y39" s="35"/>
      <c r="Z39" s="35"/>
      <c r="AA39" s="35"/>
      <c r="AB39" s="35"/>
      <c r="AC39" s="35"/>
      <c r="AD39" s="35"/>
      <c r="AE39" s="35"/>
    </row>
    <row r="40" s="2" customFormat="1" ht="6.96" customHeight="1">
      <c r="A40" s="35"/>
      <c r="B40" s="41"/>
      <c r="C40" s="35"/>
      <c r="D40" s="35"/>
      <c r="E40" s="35"/>
      <c r="F40" s="35"/>
      <c r="G40" s="35"/>
      <c r="H40" s="35"/>
      <c r="I40" s="145"/>
      <c r="J40" s="35"/>
      <c r="K40" s="35"/>
      <c r="L40" s="146"/>
      <c r="S40" s="35"/>
      <c r="T40" s="35"/>
      <c r="U40" s="35"/>
      <c r="V40" s="35"/>
      <c r="W40" s="35"/>
      <c r="X40" s="35"/>
      <c r="Y40" s="35"/>
      <c r="Z40" s="35"/>
      <c r="AA40" s="35"/>
      <c r="AB40" s="35"/>
      <c r="AC40" s="35"/>
      <c r="AD40" s="35"/>
      <c r="AE40" s="35"/>
    </row>
    <row r="41" s="2" customFormat="1" ht="25.44" customHeight="1">
      <c r="A41" s="35"/>
      <c r="B41" s="41"/>
      <c r="C41" s="163"/>
      <c r="D41" s="164" t="s">
        <v>48</v>
      </c>
      <c r="E41" s="165"/>
      <c r="F41" s="165"/>
      <c r="G41" s="166" t="s">
        <v>49</v>
      </c>
      <c r="H41" s="167" t="s">
        <v>50</v>
      </c>
      <c r="I41" s="168"/>
      <c r="J41" s="169">
        <f>SUM(J32:J39)</f>
        <v>0</v>
      </c>
      <c r="K41" s="170"/>
      <c r="L41" s="146"/>
      <c r="S41" s="35"/>
      <c r="T41" s="35"/>
      <c r="U41" s="35"/>
      <c r="V41" s="35"/>
      <c r="W41" s="35"/>
      <c r="X41" s="35"/>
      <c r="Y41" s="35"/>
      <c r="Z41" s="35"/>
      <c r="AA41" s="35"/>
      <c r="AB41" s="35"/>
      <c r="AC41" s="35"/>
      <c r="AD41" s="35"/>
      <c r="AE41" s="35"/>
    </row>
    <row r="42" s="2" customFormat="1" ht="14.4" customHeight="1">
      <c r="A42" s="35"/>
      <c r="B42" s="171"/>
      <c r="C42" s="172"/>
      <c r="D42" s="172"/>
      <c r="E42" s="172"/>
      <c r="F42" s="172"/>
      <c r="G42" s="172"/>
      <c r="H42" s="172"/>
      <c r="I42" s="173"/>
      <c r="J42" s="172"/>
      <c r="K42" s="172"/>
      <c r="L42" s="146"/>
      <c r="S42" s="35"/>
      <c r="T42" s="35"/>
      <c r="U42" s="35"/>
      <c r="V42" s="35"/>
      <c r="W42" s="35"/>
      <c r="X42" s="35"/>
      <c r="Y42" s="35"/>
      <c r="Z42" s="35"/>
      <c r="AA42" s="35"/>
      <c r="AB42" s="35"/>
      <c r="AC42" s="35"/>
      <c r="AD42" s="35"/>
      <c r="AE42" s="35"/>
    </row>
    <row r="46" hidden="1" s="2" customFormat="1" ht="6.96" customHeight="1">
      <c r="A46" s="35"/>
      <c r="B46" s="174"/>
      <c r="C46" s="175"/>
      <c r="D46" s="175"/>
      <c r="E46" s="175"/>
      <c r="F46" s="175"/>
      <c r="G46" s="175"/>
      <c r="H46" s="175"/>
      <c r="I46" s="176"/>
      <c r="J46" s="175"/>
      <c r="K46" s="175"/>
      <c r="L46" s="146"/>
      <c r="S46" s="35"/>
      <c r="T46" s="35"/>
      <c r="U46" s="35"/>
      <c r="V46" s="35"/>
      <c r="W46" s="35"/>
      <c r="X46" s="35"/>
      <c r="Y46" s="35"/>
      <c r="Z46" s="35"/>
      <c r="AA46" s="35"/>
      <c r="AB46" s="35"/>
      <c r="AC46" s="35"/>
      <c r="AD46" s="35"/>
      <c r="AE46" s="35"/>
    </row>
    <row r="47" hidden="1" s="2" customFormat="1" ht="24.96" customHeight="1">
      <c r="A47" s="35"/>
      <c r="B47" s="36"/>
      <c r="C47" s="20" t="s">
        <v>142</v>
      </c>
      <c r="D47" s="37"/>
      <c r="E47" s="37"/>
      <c r="F47" s="37"/>
      <c r="G47" s="37"/>
      <c r="H47" s="37"/>
      <c r="I47" s="145"/>
      <c r="J47" s="37"/>
      <c r="K47" s="37"/>
      <c r="L47" s="146"/>
      <c r="S47" s="35"/>
      <c r="T47" s="35"/>
      <c r="U47" s="35"/>
      <c r="V47" s="35"/>
      <c r="W47" s="35"/>
      <c r="X47" s="35"/>
      <c r="Y47" s="35"/>
      <c r="Z47" s="35"/>
      <c r="AA47" s="35"/>
      <c r="AB47" s="35"/>
      <c r="AC47" s="35"/>
      <c r="AD47" s="35"/>
      <c r="AE47" s="35"/>
    </row>
    <row r="48" hidden="1" s="2" customFormat="1" ht="6.96" customHeight="1">
      <c r="A48" s="35"/>
      <c r="B48" s="36"/>
      <c r="C48" s="37"/>
      <c r="D48" s="37"/>
      <c r="E48" s="37"/>
      <c r="F48" s="37"/>
      <c r="G48" s="37"/>
      <c r="H48" s="37"/>
      <c r="I48" s="145"/>
      <c r="J48" s="37"/>
      <c r="K48" s="37"/>
      <c r="L48" s="146"/>
      <c r="S48" s="35"/>
      <c r="T48" s="35"/>
      <c r="U48" s="35"/>
      <c r="V48" s="35"/>
      <c r="W48" s="35"/>
      <c r="X48" s="35"/>
      <c r="Y48" s="35"/>
      <c r="Z48" s="35"/>
      <c r="AA48" s="35"/>
      <c r="AB48" s="35"/>
      <c r="AC48" s="35"/>
      <c r="AD48" s="35"/>
      <c r="AE48" s="35"/>
    </row>
    <row r="49" hidden="1" s="2" customFormat="1" ht="12" customHeight="1">
      <c r="A49" s="35"/>
      <c r="B49" s="36"/>
      <c r="C49" s="29" t="s">
        <v>16</v>
      </c>
      <c r="D49" s="37"/>
      <c r="E49" s="37"/>
      <c r="F49" s="37"/>
      <c r="G49" s="37"/>
      <c r="H49" s="37"/>
      <c r="I49" s="145"/>
      <c r="J49" s="37"/>
      <c r="K49" s="37"/>
      <c r="L49" s="146"/>
      <c r="S49" s="35"/>
      <c r="T49" s="35"/>
      <c r="U49" s="35"/>
      <c r="V49" s="35"/>
      <c r="W49" s="35"/>
      <c r="X49" s="35"/>
      <c r="Y49" s="35"/>
      <c r="Z49" s="35"/>
      <c r="AA49" s="35"/>
      <c r="AB49" s="35"/>
      <c r="AC49" s="35"/>
      <c r="AD49" s="35"/>
      <c r="AE49" s="35"/>
    </row>
    <row r="50" hidden="1" s="2" customFormat="1" ht="16.5" customHeight="1">
      <c r="A50" s="35"/>
      <c r="B50" s="36"/>
      <c r="C50" s="37"/>
      <c r="D50" s="37"/>
      <c r="E50" s="177" t="str">
        <f>E7</f>
        <v>Oprava SZZ v žst. Zvoleněves</v>
      </c>
      <c r="F50" s="29"/>
      <c r="G50" s="29"/>
      <c r="H50" s="29"/>
      <c r="I50" s="145"/>
      <c r="J50" s="37"/>
      <c r="K50" s="37"/>
      <c r="L50" s="146"/>
      <c r="S50" s="35"/>
      <c r="T50" s="35"/>
      <c r="U50" s="35"/>
      <c r="V50" s="35"/>
      <c r="W50" s="35"/>
      <c r="X50" s="35"/>
      <c r="Y50" s="35"/>
      <c r="Z50" s="35"/>
      <c r="AA50" s="35"/>
      <c r="AB50" s="35"/>
      <c r="AC50" s="35"/>
      <c r="AD50" s="35"/>
      <c r="AE50" s="35"/>
    </row>
    <row r="51" hidden="1" s="1" customFormat="1" ht="12" customHeight="1">
      <c r="B51" s="18"/>
      <c r="C51" s="29" t="s">
        <v>136</v>
      </c>
      <c r="D51" s="19"/>
      <c r="E51" s="19"/>
      <c r="F51" s="19"/>
      <c r="G51" s="19"/>
      <c r="H51" s="19"/>
      <c r="I51" s="136"/>
      <c r="J51" s="19"/>
      <c r="K51" s="19"/>
      <c r="L51" s="17"/>
    </row>
    <row r="52" hidden="1" s="2" customFormat="1" ht="16.5" customHeight="1">
      <c r="A52" s="35"/>
      <c r="B52" s="36"/>
      <c r="C52" s="37"/>
      <c r="D52" s="37"/>
      <c r="E52" s="177" t="s">
        <v>2470</v>
      </c>
      <c r="F52" s="37"/>
      <c r="G52" s="37"/>
      <c r="H52" s="37"/>
      <c r="I52" s="145"/>
      <c r="J52" s="37"/>
      <c r="K52" s="37"/>
      <c r="L52" s="146"/>
      <c r="S52" s="35"/>
      <c r="T52" s="35"/>
      <c r="U52" s="35"/>
      <c r="V52" s="35"/>
      <c r="W52" s="35"/>
      <c r="X52" s="35"/>
      <c r="Y52" s="35"/>
      <c r="Z52" s="35"/>
      <c r="AA52" s="35"/>
      <c r="AB52" s="35"/>
      <c r="AC52" s="35"/>
      <c r="AD52" s="35"/>
      <c r="AE52" s="35"/>
    </row>
    <row r="53" hidden="1" s="2" customFormat="1" ht="12" customHeight="1">
      <c r="A53" s="35"/>
      <c r="B53" s="36"/>
      <c r="C53" s="29" t="s">
        <v>138</v>
      </c>
      <c r="D53" s="37"/>
      <c r="E53" s="37"/>
      <c r="F53" s="37"/>
      <c r="G53" s="37"/>
      <c r="H53" s="37"/>
      <c r="I53" s="145"/>
      <c r="J53" s="37"/>
      <c r="K53" s="37"/>
      <c r="L53" s="146"/>
      <c r="S53" s="35"/>
      <c r="T53" s="35"/>
      <c r="U53" s="35"/>
      <c r="V53" s="35"/>
      <c r="W53" s="35"/>
      <c r="X53" s="35"/>
      <c r="Y53" s="35"/>
      <c r="Z53" s="35"/>
      <c r="AA53" s="35"/>
      <c r="AB53" s="35"/>
      <c r="AC53" s="35"/>
      <c r="AD53" s="35"/>
      <c r="AE53" s="35"/>
    </row>
    <row r="54" hidden="1" s="2" customFormat="1" ht="16.5" customHeight="1">
      <c r="A54" s="35"/>
      <c r="B54" s="36"/>
      <c r="C54" s="37"/>
      <c r="D54" s="37"/>
      <c r="E54" s="66" t="str">
        <f>E11</f>
        <v>01.2 - DOK v úseku Olovnice - Zvoleněves - Podlešín - stavební část</v>
      </c>
      <c r="F54" s="37"/>
      <c r="G54" s="37"/>
      <c r="H54" s="37"/>
      <c r="I54" s="145"/>
      <c r="J54" s="37"/>
      <c r="K54" s="37"/>
      <c r="L54" s="146"/>
      <c r="S54" s="35"/>
      <c r="T54" s="35"/>
      <c r="U54" s="35"/>
      <c r="V54" s="35"/>
      <c r="W54" s="35"/>
      <c r="X54" s="35"/>
      <c r="Y54" s="35"/>
      <c r="Z54" s="35"/>
      <c r="AA54" s="35"/>
      <c r="AB54" s="35"/>
      <c r="AC54" s="35"/>
      <c r="AD54" s="35"/>
      <c r="AE54" s="35"/>
    </row>
    <row r="55" hidden="1" s="2" customFormat="1" ht="6.96" customHeight="1">
      <c r="A55" s="35"/>
      <c r="B55" s="36"/>
      <c r="C55" s="37"/>
      <c r="D55" s="37"/>
      <c r="E55" s="37"/>
      <c r="F55" s="37"/>
      <c r="G55" s="37"/>
      <c r="H55" s="37"/>
      <c r="I55" s="145"/>
      <c r="J55" s="37"/>
      <c r="K55" s="37"/>
      <c r="L55" s="146"/>
      <c r="S55" s="35"/>
      <c r="T55" s="35"/>
      <c r="U55" s="35"/>
      <c r="V55" s="35"/>
      <c r="W55" s="35"/>
      <c r="X55" s="35"/>
      <c r="Y55" s="35"/>
      <c r="Z55" s="35"/>
      <c r="AA55" s="35"/>
      <c r="AB55" s="35"/>
      <c r="AC55" s="35"/>
      <c r="AD55" s="35"/>
      <c r="AE55" s="35"/>
    </row>
    <row r="56" hidden="1" s="2" customFormat="1" ht="12" customHeight="1">
      <c r="A56" s="35"/>
      <c r="B56" s="36"/>
      <c r="C56" s="29" t="s">
        <v>21</v>
      </c>
      <c r="D56" s="37"/>
      <c r="E56" s="37"/>
      <c r="F56" s="24" t="str">
        <f>F14</f>
        <v>žst. Zvoleněves</v>
      </c>
      <c r="G56" s="37"/>
      <c r="H56" s="37"/>
      <c r="I56" s="148" t="s">
        <v>23</v>
      </c>
      <c r="J56" s="69" t="str">
        <f>IF(J14="","",J14)</f>
        <v>23. 3. 2020</v>
      </c>
      <c r="K56" s="37"/>
      <c r="L56" s="146"/>
      <c r="S56" s="35"/>
      <c r="T56" s="35"/>
      <c r="U56" s="35"/>
      <c r="V56" s="35"/>
      <c r="W56" s="35"/>
      <c r="X56" s="35"/>
      <c r="Y56" s="35"/>
      <c r="Z56" s="35"/>
      <c r="AA56" s="35"/>
      <c r="AB56" s="35"/>
      <c r="AC56" s="35"/>
      <c r="AD56" s="35"/>
      <c r="AE56" s="35"/>
    </row>
    <row r="57" hidden="1" s="2" customFormat="1" ht="6.96" customHeight="1">
      <c r="A57" s="35"/>
      <c r="B57" s="36"/>
      <c r="C57" s="37"/>
      <c r="D57" s="37"/>
      <c r="E57" s="37"/>
      <c r="F57" s="37"/>
      <c r="G57" s="37"/>
      <c r="H57" s="37"/>
      <c r="I57" s="145"/>
      <c r="J57" s="37"/>
      <c r="K57" s="37"/>
      <c r="L57" s="146"/>
      <c r="S57" s="35"/>
      <c r="T57" s="35"/>
      <c r="U57" s="35"/>
      <c r="V57" s="35"/>
      <c r="W57" s="35"/>
      <c r="X57" s="35"/>
      <c r="Y57" s="35"/>
      <c r="Z57" s="35"/>
      <c r="AA57" s="35"/>
      <c r="AB57" s="35"/>
      <c r="AC57" s="35"/>
      <c r="AD57" s="35"/>
      <c r="AE57" s="35"/>
    </row>
    <row r="58" hidden="1" s="2" customFormat="1" ht="15.15" customHeight="1">
      <c r="A58" s="35"/>
      <c r="B58" s="36"/>
      <c r="C58" s="29" t="s">
        <v>25</v>
      </c>
      <c r="D58" s="37"/>
      <c r="E58" s="37"/>
      <c r="F58" s="24" t="str">
        <f>E17</f>
        <v>Jiří Kejkula</v>
      </c>
      <c r="G58" s="37"/>
      <c r="H58" s="37"/>
      <c r="I58" s="148" t="s">
        <v>31</v>
      </c>
      <c r="J58" s="33" t="str">
        <f>E23</f>
        <v xml:space="preserve"> </v>
      </c>
      <c r="K58" s="37"/>
      <c r="L58" s="146"/>
      <c r="S58" s="35"/>
      <c r="T58" s="35"/>
      <c r="U58" s="35"/>
      <c r="V58" s="35"/>
      <c r="W58" s="35"/>
      <c r="X58" s="35"/>
      <c r="Y58" s="35"/>
      <c r="Z58" s="35"/>
      <c r="AA58" s="35"/>
      <c r="AB58" s="35"/>
      <c r="AC58" s="35"/>
      <c r="AD58" s="35"/>
      <c r="AE58" s="35"/>
    </row>
    <row r="59" hidden="1" s="2" customFormat="1" ht="15.15" customHeight="1">
      <c r="A59" s="35"/>
      <c r="B59" s="36"/>
      <c r="C59" s="29" t="s">
        <v>29</v>
      </c>
      <c r="D59" s="37"/>
      <c r="E59" s="37"/>
      <c r="F59" s="24" t="str">
        <f>IF(E20="","",E20)</f>
        <v>Vyplň údaj</v>
      </c>
      <c r="G59" s="37"/>
      <c r="H59" s="37"/>
      <c r="I59" s="148" t="s">
        <v>34</v>
      </c>
      <c r="J59" s="33" t="str">
        <f>E26</f>
        <v>Milan Bělehrad</v>
      </c>
      <c r="K59" s="37"/>
      <c r="L59" s="146"/>
      <c r="S59" s="35"/>
      <c r="T59" s="35"/>
      <c r="U59" s="35"/>
      <c r="V59" s="35"/>
      <c r="W59" s="35"/>
      <c r="X59" s="35"/>
      <c r="Y59" s="35"/>
      <c r="Z59" s="35"/>
      <c r="AA59" s="35"/>
      <c r="AB59" s="35"/>
      <c r="AC59" s="35"/>
      <c r="AD59" s="35"/>
      <c r="AE59" s="35"/>
    </row>
    <row r="60" hidden="1" s="2" customFormat="1" ht="10.32" customHeight="1">
      <c r="A60" s="35"/>
      <c r="B60" s="36"/>
      <c r="C60" s="37"/>
      <c r="D60" s="37"/>
      <c r="E60" s="37"/>
      <c r="F60" s="37"/>
      <c r="G60" s="37"/>
      <c r="H60" s="37"/>
      <c r="I60" s="145"/>
      <c r="J60" s="37"/>
      <c r="K60" s="37"/>
      <c r="L60" s="146"/>
      <c r="S60" s="35"/>
      <c r="T60" s="35"/>
      <c r="U60" s="35"/>
      <c r="V60" s="35"/>
      <c r="W60" s="35"/>
      <c r="X60" s="35"/>
      <c r="Y60" s="35"/>
      <c r="Z60" s="35"/>
      <c r="AA60" s="35"/>
      <c r="AB60" s="35"/>
      <c r="AC60" s="35"/>
      <c r="AD60" s="35"/>
      <c r="AE60" s="35"/>
    </row>
    <row r="61" hidden="1" s="2" customFormat="1" ht="29.28" customHeight="1">
      <c r="A61" s="35"/>
      <c r="B61" s="36"/>
      <c r="C61" s="179" t="s">
        <v>143</v>
      </c>
      <c r="D61" s="180"/>
      <c r="E61" s="180"/>
      <c r="F61" s="180"/>
      <c r="G61" s="180"/>
      <c r="H61" s="180"/>
      <c r="I61" s="181"/>
      <c r="J61" s="182" t="s">
        <v>144</v>
      </c>
      <c r="K61" s="180"/>
      <c r="L61" s="146"/>
      <c r="S61" s="35"/>
      <c r="T61" s="35"/>
      <c r="U61" s="35"/>
      <c r="V61" s="35"/>
      <c r="W61" s="35"/>
      <c r="X61" s="35"/>
      <c r="Y61" s="35"/>
      <c r="Z61" s="35"/>
      <c r="AA61" s="35"/>
      <c r="AB61" s="35"/>
      <c r="AC61" s="35"/>
      <c r="AD61" s="35"/>
      <c r="AE61" s="35"/>
    </row>
    <row r="62" hidden="1" s="2" customFormat="1" ht="10.32" customHeight="1">
      <c r="A62" s="35"/>
      <c r="B62" s="36"/>
      <c r="C62" s="37"/>
      <c r="D62" s="37"/>
      <c r="E62" s="37"/>
      <c r="F62" s="37"/>
      <c r="G62" s="37"/>
      <c r="H62" s="37"/>
      <c r="I62" s="145"/>
      <c r="J62" s="37"/>
      <c r="K62" s="37"/>
      <c r="L62" s="146"/>
      <c r="S62" s="35"/>
      <c r="T62" s="35"/>
      <c r="U62" s="35"/>
      <c r="V62" s="35"/>
      <c r="W62" s="35"/>
      <c r="X62" s="35"/>
      <c r="Y62" s="35"/>
      <c r="Z62" s="35"/>
      <c r="AA62" s="35"/>
      <c r="AB62" s="35"/>
      <c r="AC62" s="35"/>
      <c r="AD62" s="35"/>
      <c r="AE62" s="35"/>
    </row>
    <row r="63" hidden="1" s="2" customFormat="1" ht="22.8" customHeight="1">
      <c r="A63" s="35"/>
      <c r="B63" s="36"/>
      <c r="C63" s="183" t="s">
        <v>70</v>
      </c>
      <c r="D63" s="37"/>
      <c r="E63" s="37"/>
      <c r="F63" s="37"/>
      <c r="G63" s="37"/>
      <c r="H63" s="37"/>
      <c r="I63" s="145"/>
      <c r="J63" s="99">
        <f>J86</f>
        <v>0</v>
      </c>
      <c r="K63" s="37"/>
      <c r="L63" s="146"/>
      <c r="S63" s="35"/>
      <c r="T63" s="35"/>
      <c r="U63" s="35"/>
      <c r="V63" s="35"/>
      <c r="W63" s="35"/>
      <c r="X63" s="35"/>
      <c r="Y63" s="35"/>
      <c r="Z63" s="35"/>
      <c r="AA63" s="35"/>
      <c r="AB63" s="35"/>
      <c r="AC63" s="35"/>
      <c r="AD63" s="35"/>
      <c r="AE63" s="35"/>
      <c r="AU63" s="14" t="s">
        <v>145</v>
      </c>
    </row>
    <row r="64" hidden="1" s="9" customFormat="1" ht="24.96" customHeight="1">
      <c r="A64" s="9"/>
      <c r="B64" s="184"/>
      <c r="C64" s="185"/>
      <c r="D64" s="186" t="s">
        <v>465</v>
      </c>
      <c r="E64" s="187"/>
      <c r="F64" s="187"/>
      <c r="G64" s="187"/>
      <c r="H64" s="187"/>
      <c r="I64" s="188"/>
      <c r="J64" s="189">
        <f>J87</f>
        <v>0</v>
      </c>
      <c r="K64" s="185"/>
      <c r="L64" s="190"/>
      <c r="S64" s="9"/>
      <c r="T64" s="9"/>
      <c r="U64" s="9"/>
      <c r="V64" s="9"/>
      <c r="W64" s="9"/>
      <c r="X64" s="9"/>
      <c r="Y64" s="9"/>
      <c r="Z64" s="9"/>
      <c r="AA64" s="9"/>
      <c r="AB64" s="9"/>
      <c r="AC64" s="9"/>
      <c r="AD64" s="9"/>
      <c r="AE64" s="9"/>
    </row>
    <row r="65" hidden="1" s="2" customFormat="1" ht="21.84" customHeight="1">
      <c r="A65" s="35"/>
      <c r="B65" s="36"/>
      <c r="C65" s="37"/>
      <c r="D65" s="37"/>
      <c r="E65" s="37"/>
      <c r="F65" s="37"/>
      <c r="G65" s="37"/>
      <c r="H65" s="37"/>
      <c r="I65" s="145"/>
      <c r="J65" s="37"/>
      <c r="K65" s="37"/>
      <c r="L65" s="146"/>
      <c r="S65" s="35"/>
      <c r="T65" s="35"/>
      <c r="U65" s="35"/>
      <c r="V65" s="35"/>
      <c r="W65" s="35"/>
      <c r="X65" s="35"/>
      <c r="Y65" s="35"/>
      <c r="Z65" s="35"/>
      <c r="AA65" s="35"/>
      <c r="AB65" s="35"/>
      <c r="AC65" s="35"/>
      <c r="AD65" s="35"/>
      <c r="AE65" s="35"/>
    </row>
    <row r="66" hidden="1" s="2" customFormat="1" ht="6.96" customHeight="1">
      <c r="A66" s="35"/>
      <c r="B66" s="56"/>
      <c r="C66" s="57"/>
      <c r="D66" s="57"/>
      <c r="E66" s="57"/>
      <c r="F66" s="57"/>
      <c r="G66" s="57"/>
      <c r="H66" s="57"/>
      <c r="I66" s="173"/>
      <c r="J66" s="57"/>
      <c r="K66" s="57"/>
      <c r="L66" s="146"/>
      <c r="S66" s="35"/>
      <c r="T66" s="35"/>
      <c r="U66" s="35"/>
      <c r="V66" s="35"/>
      <c r="W66" s="35"/>
      <c r="X66" s="35"/>
      <c r="Y66" s="35"/>
      <c r="Z66" s="35"/>
      <c r="AA66" s="35"/>
      <c r="AB66" s="35"/>
      <c r="AC66" s="35"/>
      <c r="AD66" s="35"/>
      <c r="AE66" s="35"/>
    </row>
    <row r="67" hidden="1"/>
    <row r="68" hidden="1"/>
    <row r="69" hidden="1"/>
    <row r="70" s="2" customFormat="1" ht="6.96" customHeight="1">
      <c r="A70" s="35"/>
      <c r="B70" s="58"/>
      <c r="C70" s="59"/>
      <c r="D70" s="59"/>
      <c r="E70" s="59"/>
      <c r="F70" s="59"/>
      <c r="G70" s="59"/>
      <c r="H70" s="59"/>
      <c r="I70" s="176"/>
      <c r="J70" s="59"/>
      <c r="K70" s="59"/>
      <c r="L70" s="146"/>
      <c r="S70" s="35"/>
      <c r="T70" s="35"/>
      <c r="U70" s="35"/>
      <c r="V70" s="35"/>
      <c r="W70" s="35"/>
      <c r="X70" s="35"/>
      <c r="Y70" s="35"/>
      <c r="Z70" s="35"/>
      <c r="AA70" s="35"/>
      <c r="AB70" s="35"/>
      <c r="AC70" s="35"/>
      <c r="AD70" s="35"/>
      <c r="AE70" s="35"/>
    </row>
    <row r="71" s="2" customFormat="1" ht="24.96" customHeight="1">
      <c r="A71" s="35"/>
      <c r="B71" s="36"/>
      <c r="C71" s="20" t="s">
        <v>148</v>
      </c>
      <c r="D71" s="37"/>
      <c r="E71" s="37"/>
      <c r="F71" s="37"/>
      <c r="G71" s="37"/>
      <c r="H71" s="37"/>
      <c r="I71" s="145"/>
      <c r="J71" s="37"/>
      <c r="K71" s="37"/>
      <c r="L71" s="146"/>
      <c r="S71" s="35"/>
      <c r="T71" s="35"/>
      <c r="U71" s="35"/>
      <c r="V71" s="35"/>
      <c r="W71" s="35"/>
      <c r="X71" s="35"/>
      <c r="Y71" s="35"/>
      <c r="Z71" s="35"/>
      <c r="AA71" s="35"/>
      <c r="AB71" s="35"/>
      <c r="AC71" s="35"/>
      <c r="AD71" s="35"/>
      <c r="AE71" s="35"/>
    </row>
    <row r="72" s="2" customFormat="1" ht="6.96" customHeight="1">
      <c r="A72" s="35"/>
      <c r="B72" s="36"/>
      <c r="C72" s="37"/>
      <c r="D72" s="37"/>
      <c r="E72" s="37"/>
      <c r="F72" s="37"/>
      <c r="G72" s="37"/>
      <c r="H72" s="37"/>
      <c r="I72" s="145"/>
      <c r="J72" s="37"/>
      <c r="K72" s="37"/>
      <c r="L72" s="146"/>
      <c r="S72" s="35"/>
      <c r="T72" s="35"/>
      <c r="U72" s="35"/>
      <c r="V72" s="35"/>
      <c r="W72" s="35"/>
      <c r="X72" s="35"/>
      <c r="Y72" s="35"/>
      <c r="Z72" s="35"/>
      <c r="AA72" s="35"/>
      <c r="AB72" s="35"/>
      <c r="AC72" s="35"/>
      <c r="AD72" s="35"/>
      <c r="AE72" s="35"/>
    </row>
    <row r="73" s="2" customFormat="1" ht="12" customHeight="1">
      <c r="A73" s="35"/>
      <c r="B73" s="36"/>
      <c r="C73" s="29" t="s">
        <v>16</v>
      </c>
      <c r="D73" s="37"/>
      <c r="E73" s="37"/>
      <c r="F73" s="37"/>
      <c r="G73" s="37"/>
      <c r="H73" s="37"/>
      <c r="I73" s="145"/>
      <c r="J73" s="37"/>
      <c r="K73" s="37"/>
      <c r="L73" s="146"/>
      <c r="S73" s="35"/>
      <c r="T73" s="35"/>
      <c r="U73" s="35"/>
      <c r="V73" s="35"/>
      <c r="W73" s="35"/>
      <c r="X73" s="35"/>
      <c r="Y73" s="35"/>
      <c r="Z73" s="35"/>
      <c r="AA73" s="35"/>
      <c r="AB73" s="35"/>
      <c r="AC73" s="35"/>
      <c r="AD73" s="35"/>
      <c r="AE73" s="35"/>
    </row>
    <row r="74" s="2" customFormat="1" ht="16.5" customHeight="1">
      <c r="A74" s="35"/>
      <c r="B74" s="36"/>
      <c r="C74" s="37"/>
      <c r="D74" s="37"/>
      <c r="E74" s="177" t="str">
        <f>E7</f>
        <v>Oprava SZZ v žst. Zvoleněves</v>
      </c>
      <c r="F74" s="29"/>
      <c r="G74" s="29"/>
      <c r="H74" s="29"/>
      <c r="I74" s="145"/>
      <c r="J74" s="37"/>
      <c r="K74" s="37"/>
      <c r="L74" s="146"/>
      <c r="S74" s="35"/>
      <c r="T74" s="35"/>
      <c r="U74" s="35"/>
      <c r="V74" s="35"/>
      <c r="W74" s="35"/>
      <c r="X74" s="35"/>
      <c r="Y74" s="35"/>
      <c r="Z74" s="35"/>
      <c r="AA74" s="35"/>
      <c r="AB74" s="35"/>
      <c r="AC74" s="35"/>
      <c r="AD74" s="35"/>
      <c r="AE74" s="35"/>
    </row>
    <row r="75" s="1" customFormat="1" ht="12" customHeight="1">
      <c r="B75" s="18"/>
      <c r="C75" s="29" t="s">
        <v>136</v>
      </c>
      <c r="D75" s="19"/>
      <c r="E75" s="19"/>
      <c r="F75" s="19"/>
      <c r="G75" s="19"/>
      <c r="H75" s="19"/>
      <c r="I75" s="136"/>
      <c r="J75" s="19"/>
      <c r="K75" s="19"/>
      <c r="L75" s="17"/>
    </row>
    <row r="76" s="2" customFormat="1" ht="16.5" customHeight="1">
      <c r="A76" s="35"/>
      <c r="B76" s="36"/>
      <c r="C76" s="37"/>
      <c r="D76" s="37"/>
      <c r="E76" s="177" t="s">
        <v>2470</v>
      </c>
      <c r="F76" s="37"/>
      <c r="G76" s="37"/>
      <c r="H76" s="37"/>
      <c r="I76" s="145"/>
      <c r="J76" s="37"/>
      <c r="K76" s="37"/>
      <c r="L76" s="146"/>
      <c r="S76" s="35"/>
      <c r="T76" s="35"/>
      <c r="U76" s="35"/>
      <c r="V76" s="35"/>
      <c r="W76" s="35"/>
      <c r="X76" s="35"/>
      <c r="Y76" s="35"/>
      <c r="Z76" s="35"/>
      <c r="AA76" s="35"/>
      <c r="AB76" s="35"/>
      <c r="AC76" s="35"/>
      <c r="AD76" s="35"/>
      <c r="AE76" s="35"/>
    </row>
    <row r="77" s="2" customFormat="1" ht="12" customHeight="1">
      <c r="A77" s="35"/>
      <c r="B77" s="36"/>
      <c r="C77" s="29" t="s">
        <v>138</v>
      </c>
      <c r="D77" s="37"/>
      <c r="E77" s="37"/>
      <c r="F77" s="37"/>
      <c r="G77" s="37"/>
      <c r="H77" s="37"/>
      <c r="I77" s="145"/>
      <c r="J77" s="37"/>
      <c r="K77" s="37"/>
      <c r="L77" s="146"/>
      <c r="S77" s="35"/>
      <c r="T77" s="35"/>
      <c r="U77" s="35"/>
      <c r="V77" s="35"/>
      <c r="W77" s="35"/>
      <c r="X77" s="35"/>
      <c r="Y77" s="35"/>
      <c r="Z77" s="35"/>
      <c r="AA77" s="35"/>
      <c r="AB77" s="35"/>
      <c r="AC77" s="35"/>
      <c r="AD77" s="35"/>
      <c r="AE77" s="35"/>
    </row>
    <row r="78" s="2" customFormat="1" ht="16.5" customHeight="1">
      <c r="A78" s="35"/>
      <c r="B78" s="36"/>
      <c r="C78" s="37"/>
      <c r="D78" s="37"/>
      <c r="E78" s="66" t="str">
        <f>E11</f>
        <v>01.2 - DOK v úseku Olovnice - Zvoleněves - Podlešín - stavební část</v>
      </c>
      <c r="F78" s="37"/>
      <c r="G78" s="37"/>
      <c r="H78" s="37"/>
      <c r="I78" s="145"/>
      <c r="J78" s="37"/>
      <c r="K78" s="37"/>
      <c r="L78" s="146"/>
      <c r="S78" s="35"/>
      <c r="T78" s="35"/>
      <c r="U78" s="35"/>
      <c r="V78" s="35"/>
      <c r="W78" s="35"/>
      <c r="X78" s="35"/>
      <c r="Y78" s="35"/>
      <c r="Z78" s="35"/>
      <c r="AA78" s="35"/>
      <c r="AB78" s="35"/>
      <c r="AC78" s="35"/>
      <c r="AD78" s="35"/>
      <c r="AE78" s="35"/>
    </row>
    <row r="79" s="2" customFormat="1" ht="6.96" customHeight="1">
      <c r="A79" s="35"/>
      <c r="B79" s="36"/>
      <c r="C79" s="37"/>
      <c r="D79" s="37"/>
      <c r="E79" s="37"/>
      <c r="F79" s="37"/>
      <c r="G79" s="37"/>
      <c r="H79" s="37"/>
      <c r="I79" s="145"/>
      <c r="J79" s="37"/>
      <c r="K79" s="37"/>
      <c r="L79" s="146"/>
      <c r="S79" s="35"/>
      <c r="T79" s="35"/>
      <c r="U79" s="35"/>
      <c r="V79" s="35"/>
      <c r="W79" s="35"/>
      <c r="X79" s="35"/>
      <c r="Y79" s="35"/>
      <c r="Z79" s="35"/>
      <c r="AA79" s="35"/>
      <c r="AB79" s="35"/>
      <c r="AC79" s="35"/>
      <c r="AD79" s="35"/>
      <c r="AE79" s="35"/>
    </row>
    <row r="80" s="2" customFormat="1" ht="12" customHeight="1">
      <c r="A80" s="35"/>
      <c r="B80" s="36"/>
      <c r="C80" s="29" t="s">
        <v>21</v>
      </c>
      <c r="D80" s="37"/>
      <c r="E80" s="37"/>
      <c r="F80" s="24" t="str">
        <f>F14</f>
        <v>žst. Zvoleněves</v>
      </c>
      <c r="G80" s="37"/>
      <c r="H80" s="37"/>
      <c r="I80" s="148" t="s">
        <v>23</v>
      </c>
      <c r="J80" s="69" t="str">
        <f>IF(J14="","",J14)</f>
        <v>23. 3. 2020</v>
      </c>
      <c r="K80" s="37"/>
      <c r="L80" s="146"/>
      <c r="S80" s="35"/>
      <c r="T80" s="35"/>
      <c r="U80" s="35"/>
      <c r="V80" s="35"/>
      <c r="W80" s="35"/>
      <c r="X80" s="35"/>
      <c r="Y80" s="35"/>
      <c r="Z80" s="35"/>
      <c r="AA80" s="35"/>
      <c r="AB80" s="35"/>
      <c r="AC80" s="35"/>
      <c r="AD80" s="35"/>
      <c r="AE80" s="35"/>
    </row>
    <row r="81" s="2" customFormat="1" ht="6.96" customHeight="1">
      <c r="A81" s="35"/>
      <c r="B81" s="36"/>
      <c r="C81" s="37"/>
      <c r="D81" s="37"/>
      <c r="E81" s="37"/>
      <c r="F81" s="37"/>
      <c r="G81" s="37"/>
      <c r="H81" s="37"/>
      <c r="I81" s="145"/>
      <c r="J81" s="37"/>
      <c r="K81" s="37"/>
      <c r="L81" s="146"/>
      <c r="S81" s="35"/>
      <c r="T81" s="35"/>
      <c r="U81" s="35"/>
      <c r="V81" s="35"/>
      <c r="W81" s="35"/>
      <c r="X81" s="35"/>
      <c r="Y81" s="35"/>
      <c r="Z81" s="35"/>
      <c r="AA81" s="35"/>
      <c r="AB81" s="35"/>
      <c r="AC81" s="35"/>
      <c r="AD81" s="35"/>
      <c r="AE81" s="35"/>
    </row>
    <row r="82" s="2" customFormat="1" ht="15.15" customHeight="1">
      <c r="A82" s="35"/>
      <c r="B82" s="36"/>
      <c r="C82" s="29" t="s">
        <v>25</v>
      </c>
      <c r="D82" s="37"/>
      <c r="E82" s="37"/>
      <c r="F82" s="24" t="str">
        <f>E17</f>
        <v>Jiří Kejkula</v>
      </c>
      <c r="G82" s="37"/>
      <c r="H82" s="37"/>
      <c r="I82" s="148" t="s">
        <v>31</v>
      </c>
      <c r="J82" s="33" t="str">
        <f>E23</f>
        <v xml:space="preserve"> </v>
      </c>
      <c r="K82" s="37"/>
      <c r="L82" s="146"/>
      <c r="S82" s="35"/>
      <c r="T82" s="35"/>
      <c r="U82" s="35"/>
      <c r="V82" s="35"/>
      <c r="W82" s="35"/>
      <c r="X82" s="35"/>
      <c r="Y82" s="35"/>
      <c r="Z82" s="35"/>
      <c r="AA82" s="35"/>
      <c r="AB82" s="35"/>
      <c r="AC82" s="35"/>
      <c r="AD82" s="35"/>
      <c r="AE82" s="35"/>
    </row>
    <row r="83" s="2" customFormat="1" ht="15.15" customHeight="1">
      <c r="A83" s="35"/>
      <c r="B83" s="36"/>
      <c r="C83" s="29" t="s">
        <v>29</v>
      </c>
      <c r="D83" s="37"/>
      <c r="E83" s="37"/>
      <c r="F83" s="24" t="str">
        <f>IF(E20="","",E20)</f>
        <v>Vyplň údaj</v>
      </c>
      <c r="G83" s="37"/>
      <c r="H83" s="37"/>
      <c r="I83" s="148" t="s">
        <v>34</v>
      </c>
      <c r="J83" s="33" t="str">
        <f>E26</f>
        <v>Milan Bělehrad</v>
      </c>
      <c r="K83" s="37"/>
      <c r="L83" s="146"/>
      <c r="S83" s="35"/>
      <c r="T83" s="35"/>
      <c r="U83" s="35"/>
      <c r="V83" s="35"/>
      <c r="W83" s="35"/>
      <c r="X83" s="35"/>
      <c r="Y83" s="35"/>
      <c r="Z83" s="35"/>
      <c r="AA83" s="35"/>
      <c r="AB83" s="35"/>
      <c r="AC83" s="35"/>
      <c r="AD83" s="35"/>
      <c r="AE83" s="35"/>
    </row>
    <row r="84" s="2" customFormat="1" ht="10.32" customHeight="1">
      <c r="A84" s="35"/>
      <c r="B84" s="36"/>
      <c r="C84" s="37"/>
      <c r="D84" s="37"/>
      <c r="E84" s="37"/>
      <c r="F84" s="37"/>
      <c r="G84" s="37"/>
      <c r="H84" s="37"/>
      <c r="I84" s="145"/>
      <c r="J84" s="37"/>
      <c r="K84" s="37"/>
      <c r="L84" s="146"/>
      <c r="S84" s="35"/>
      <c r="T84" s="35"/>
      <c r="U84" s="35"/>
      <c r="V84" s="35"/>
      <c r="W84" s="35"/>
      <c r="X84" s="35"/>
      <c r="Y84" s="35"/>
      <c r="Z84" s="35"/>
      <c r="AA84" s="35"/>
      <c r="AB84" s="35"/>
      <c r="AC84" s="35"/>
      <c r="AD84" s="35"/>
      <c r="AE84" s="35"/>
    </row>
    <row r="85" s="10" customFormat="1" ht="29.28" customHeight="1">
      <c r="A85" s="191"/>
      <c r="B85" s="192"/>
      <c r="C85" s="193" t="s">
        <v>149</v>
      </c>
      <c r="D85" s="194" t="s">
        <v>57</v>
      </c>
      <c r="E85" s="194" t="s">
        <v>53</v>
      </c>
      <c r="F85" s="194" t="s">
        <v>54</v>
      </c>
      <c r="G85" s="194" t="s">
        <v>150</v>
      </c>
      <c r="H85" s="194" t="s">
        <v>151</v>
      </c>
      <c r="I85" s="195" t="s">
        <v>152</v>
      </c>
      <c r="J85" s="194" t="s">
        <v>144</v>
      </c>
      <c r="K85" s="196" t="s">
        <v>153</v>
      </c>
      <c r="L85" s="197"/>
      <c r="M85" s="89" t="s">
        <v>19</v>
      </c>
      <c r="N85" s="90" t="s">
        <v>42</v>
      </c>
      <c r="O85" s="90" t="s">
        <v>154</v>
      </c>
      <c r="P85" s="90" t="s">
        <v>155</v>
      </c>
      <c r="Q85" s="90" t="s">
        <v>156</v>
      </c>
      <c r="R85" s="90" t="s">
        <v>157</v>
      </c>
      <c r="S85" s="90" t="s">
        <v>158</v>
      </c>
      <c r="T85" s="91" t="s">
        <v>159</v>
      </c>
      <c r="U85" s="191"/>
      <c r="V85" s="191"/>
      <c r="W85" s="191"/>
      <c r="X85" s="191"/>
      <c r="Y85" s="191"/>
      <c r="Z85" s="191"/>
      <c r="AA85" s="191"/>
      <c r="AB85" s="191"/>
      <c r="AC85" s="191"/>
      <c r="AD85" s="191"/>
      <c r="AE85" s="191"/>
    </row>
    <row r="86" s="2" customFormat="1" ht="22.8" customHeight="1">
      <c r="A86" s="35"/>
      <c r="B86" s="36"/>
      <c r="C86" s="96" t="s">
        <v>160</v>
      </c>
      <c r="D86" s="37"/>
      <c r="E86" s="37"/>
      <c r="F86" s="37"/>
      <c r="G86" s="37"/>
      <c r="H86" s="37"/>
      <c r="I86" s="145"/>
      <c r="J86" s="198">
        <f>BK86</f>
        <v>0</v>
      </c>
      <c r="K86" s="37"/>
      <c r="L86" s="41"/>
      <c r="M86" s="92"/>
      <c r="N86" s="199"/>
      <c r="O86" s="93"/>
      <c r="P86" s="200">
        <f>P87</f>
        <v>0</v>
      </c>
      <c r="Q86" s="93"/>
      <c r="R86" s="200">
        <f>R87</f>
        <v>0</v>
      </c>
      <c r="S86" s="93"/>
      <c r="T86" s="201">
        <f>T87</f>
        <v>0</v>
      </c>
      <c r="U86" s="35"/>
      <c r="V86" s="35"/>
      <c r="W86" s="35"/>
      <c r="X86" s="35"/>
      <c r="Y86" s="35"/>
      <c r="Z86" s="35"/>
      <c r="AA86" s="35"/>
      <c r="AB86" s="35"/>
      <c r="AC86" s="35"/>
      <c r="AD86" s="35"/>
      <c r="AE86" s="35"/>
      <c r="AT86" s="14" t="s">
        <v>71</v>
      </c>
      <c r="AU86" s="14" t="s">
        <v>145</v>
      </c>
      <c r="BK86" s="202">
        <f>BK87</f>
        <v>0</v>
      </c>
    </row>
    <row r="87" s="11" customFormat="1" ht="25.92" customHeight="1">
      <c r="A87" s="11"/>
      <c r="B87" s="203"/>
      <c r="C87" s="204"/>
      <c r="D87" s="205" t="s">
        <v>71</v>
      </c>
      <c r="E87" s="206" t="s">
        <v>631</v>
      </c>
      <c r="F87" s="206" t="s">
        <v>632</v>
      </c>
      <c r="G87" s="204"/>
      <c r="H87" s="204"/>
      <c r="I87" s="207"/>
      <c r="J87" s="208">
        <f>BK87</f>
        <v>0</v>
      </c>
      <c r="K87" s="204"/>
      <c r="L87" s="209"/>
      <c r="M87" s="210"/>
      <c r="N87" s="211"/>
      <c r="O87" s="211"/>
      <c r="P87" s="212">
        <f>SUM(P88:P94)</f>
        <v>0</v>
      </c>
      <c r="Q87" s="211"/>
      <c r="R87" s="212">
        <f>SUM(R88:R94)</f>
        <v>0</v>
      </c>
      <c r="S87" s="211"/>
      <c r="T87" s="213">
        <f>SUM(T88:T94)</f>
        <v>0</v>
      </c>
      <c r="U87" s="11"/>
      <c r="V87" s="11"/>
      <c r="W87" s="11"/>
      <c r="X87" s="11"/>
      <c r="Y87" s="11"/>
      <c r="Z87" s="11"/>
      <c r="AA87" s="11"/>
      <c r="AB87" s="11"/>
      <c r="AC87" s="11"/>
      <c r="AD87" s="11"/>
      <c r="AE87" s="11"/>
      <c r="AR87" s="214" t="s">
        <v>93</v>
      </c>
      <c r="AT87" s="215" t="s">
        <v>71</v>
      </c>
      <c r="AU87" s="215" t="s">
        <v>72</v>
      </c>
      <c r="AY87" s="214" t="s">
        <v>162</v>
      </c>
      <c r="BK87" s="216">
        <f>SUM(BK88:BK94)</f>
        <v>0</v>
      </c>
    </row>
    <row r="88" s="2" customFormat="1" ht="16.5" customHeight="1">
      <c r="A88" s="35"/>
      <c r="B88" s="36"/>
      <c r="C88" s="217" t="s">
        <v>312</v>
      </c>
      <c r="D88" s="217" t="s">
        <v>163</v>
      </c>
      <c r="E88" s="218" t="s">
        <v>2560</v>
      </c>
      <c r="F88" s="219" t="s">
        <v>2561</v>
      </c>
      <c r="G88" s="220" t="s">
        <v>643</v>
      </c>
      <c r="H88" s="221">
        <v>36</v>
      </c>
      <c r="I88" s="222"/>
      <c r="J88" s="223">
        <f>ROUND(I88*H88,2)</f>
        <v>0</v>
      </c>
      <c r="K88" s="219" t="s">
        <v>644</v>
      </c>
      <c r="L88" s="41"/>
      <c r="M88" s="224" t="s">
        <v>19</v>
      </c>
      <c r="N88" s="225" t="s">
        <v>43</v>
      </c>
      <c r="O88" s="81"/>
      <c r="P88" s="226">
        <f>O88*H88</f>
        <v>0</v>
      </c>
      <c r="Q88" s="226">
        <v>0</v>
      </c>
      <c r="R88" s="226">
        <f>Q88*H88</f>
        <v>0</v>
      </c>
      <c r="S88" s="226">
        <v>0</v>
      </c>
      <c r="T88" s="227">
        <f>S88*H88</f>
        <v>0</v>
      </c>
      <c r="U88" s="35"/>
      <c r="V88" s="35"/>
      <c r="W88" s="35"/>
      <c r="X88" s="35"/>
      <c r="Y88" s="35"/>
      <c r="Z88" s="35"/>
      <c r="AA88" s="35"/>
      <c r="AB88" s="35"/>
      <c r="AC88" s="35"/>
      <c r="AD88" s="35"/>
      <c r="AE88" s="35"/>
      <c r="AR88" s="228" t="s">
        <v>93</v>
      </c>
      <c r="AT88" s="228" t="s">
        <v>163</v>
      </c>
      <c r="AU88" s="228" t="s">
        <v>79</v>
      </c>
      <c r="AY88" s="14" t="s">
        <v>162</v>
      </c>
      <c r="BE88" s="229">
        <f>IF(N88="základní",J88,0)</f>
        <v>0</v>
      </c>
      <c r="BF88" s="229">
        <f>IF(N88="snížená",J88,0)</f>
        <v>0</v>
      </c>
      <c r="BG88" s="229">
        <f>IF(N88="zákl. přenesená",J88,0)</f>
        <v>0</v>
      </c>
      <c r="BH88" s="229">
        <f>IF(N88="sníž. přenesená",J88,0)</f>
        <v>0</v>
      </c>
      <c r="BI88" s="229">
        <f>IF(N88="nulová",J88,0)</f>
        <v>0</v>
      </c>
      <c r="BJ88" s="14" t="s">
        <v>79</v>
      </c>
      <c r="BK88" s="229">
        <f>ROUND(I88*H88,2)</f>
        <v>0</v>
      </c>
      <c r="BL88" s="14" t="s">
        <v>93</v>
      </c>
      <c r="BM88" s="228" t="s">
        <v>2562</v>
      </c>
    </row>
    <row r="89" s="2" customFormat="1">
      <c r="A89" s="35"/>
      <c r="B89" s="36"/>
      <c r="C89" s="37"/>
      <c r="D89" s="253" t="s">
        <v>646</v>
      </c>
      <c r="E89" s="37"/>
      <c r="F89" s="254" t="s">
        <v>2563</v>
      </c>
      <c r="G89" s="37"/>
      <c r="H89" s="37"/>
      <c r="I89" s="145"/>
      <c r="J89" s="37"/>
      <c r="K89" s="37"/>
      <c r="L89" s="41"/>
      <c r="M89" s="255"/>
      <c r="N89" s="256"/>
      <c r="O89" s="81"/>
      <c r="P89" s="81"/>
      <c r="Q89" s="81"/>
      <c r="R89" s="81"/>
      <c r="S89" s="81"/>
      <c r="T89" s="82"/>
      <c r="U89" s="35"/>
      <c r="V89" s="35"/>
      <c r="W89" s="35"/>
      <c r="X89" s="35"/>
      <c r="Y89" s="35"/>
      <c r="Z89" s="35"/>
      <c r="AA89" s="35"/>
      <c r="AB89" s="35"/>
      <c r="AC89" s="35"/>
      <c r="AD89" s="35"/>
      <c r="AE89" s="35"/>
      <c r="AT89" s="14" t="s">
        <v>646</v>
      </c>
      <c r="AU89" s="14" t="s">
        <v>79</v>
      </c>
    </row>
    <row r="90" s="2" customFormat="1" ht="21.75" customHeight="1">
      <c r="A90" s="35"/>
      <c r="B90" s="36"/>
      <c r="C90" s="217" t="s">
        <v>291</v>
      </c>
      <c r="D90" s="217" t="s">
        <v>163</v>
      </c>
      <c r="E90" s="218" t="s">
        <v>2564</v>
      </c>
      <c r="F90" s="219" t="s">
        <v>2565</v>
      </c>
      <c r="G90" s="220" t="s">
        <v>643</v>
      </c>
      <c r="H90" s="221">
        <v>36</v>
      </c>
      <c r="I90" s="222"/>
      <c r="J90" s="223">
        <f>ROUND(I90*H90,2)</f>
        <v>0</v>
      </c>
      <c r="K90" s="219" t="s">
        <v>644</v>
      </c>
      <c r="L90" s="41"/>
      <c r="M90" s="224" t="s">
        <v>19</v>
      </c>
      <c r="N90" s="225" t="s">
        <v>43</v>
      </c>
      <c r="O90" s="81"/>
      <c r="P90" s="226">
        <f>O90*H90</f>
        <v>0</v>
      </c>
      <c r="Q90" s="226">
        <v>0</v>
      </c>
      <c r="R90" s="226">
        <f>Q90*H90</f>
        <v>0</v>
      </c>
      <c r="S90" s="226">
        <v>0</v>
      </c>
      <c r="T90" s="227">
        <f>S90*H90</f>
        <v>0</v>
      </c>
      <c r="U90" s="35"/>
      <c r="V90" s="35"/>
      <c r="W90" s="35"/>
      <c r="X90" s="35"/>
      <c r="Y90" s="35"/>
      <c r="Z90" s="35"/>
      <c r="AA90" s="35"/>
      <c r="AB90" s="35"/>
      <c r="AC90" s="35"/>
      <c r="AD90" s="35"/>
      <c r="AE90" s="35"/>
      <c r="AR90" s="228" t="s">
        <v>93</v>
      </c>
      <c r="AT90" s="228" t="s">
        <v>163</v>
      </c>
      <c r="AU90" s="228" t="s">
        <v>79</v>
      </c>
      <c r="AY90" s="14" t="s">
        <v>162</v>
      </c>
      <c r="BE90" s="229">
        <f>IF(N90="základní",J90,0)</f>
        <v>0</v>
      </c>
      <c r="BF90" s="229">
        <f>IF(N90="snížená",J90,0)</f>
        <v>0</v>
      </c>
      <c r="BG90" s="229">
        <f>IF(N90="zákl. přenesená",J90,0)</f>
        <v>0</v>
      </c>
      <c r="BH90" s="229">
        <f>IF(N90="sníž. přenesená",J90,0)</f>
        <v>0</v>
      </c>
      <c r="BI90" s="229">
        <f>IF(N90="nulová",J90,0)</f>
        <v>0</v>
      </c>
      <c r="BJ90" s="14" t="s">
        <v>79</v>
      </c>
      <c r="BK90" s="229">
        <f>ROUND(I90*H90,2)</f>
        <v>0</v>
      </c>
      <c r="BL90" s="14" t="s">
        <v>93</v>
      </c>
      <c r="BM90" s="228" t="s">
        <v>2566</v>
      </c>
    </row>
    <row r="91" s="2" customFormat="1">
      <c r="A91" s="35"/>
      <c r="B91" s="36"/>
      <c r="C91" s="37"/>
      <c r="D91" s="253" t="s">
        <v>646</v>
      </c>
      <c r="E91" s="37"/>
      <c r="F91" s="254" t="s">
        <v>2567</v>
      </c>
      <c r="G91" s="37"/>
      <c r="H91" s="37"/>
      <c r="I91" s="145"/>
      <c r="J91" s="37"/>
      <c r="K91" s="37"/>
      <c r="L91" s="41"/>
      <c r="M91" s="255"/>
      <c r="N91" s="256"/>
      <c r="O91" s="81"/>
      <c r="P91" s="81"/>
      <c r="Q91" s="81"/>
      <c r="R91" s="81"/>
      <c r="S91" s="81"/>
      <c r="T91" s="82"/>
      <c r="U91" s="35"/>
      <c r="V91" s="35"/>
      <c r="W91" s="35"/>
      <c r="X91" s="35"/>
      <c r="Y91" s="35"/>
      <c r="Z91" s="35"/>
      <c r="AA91" s="35"/>
      <c r="AB91" s="35"/>
      <c r="AC91" s="35"/>
      <c r="AD91" s="35"/>
      <c r="AE91" s="35"/>
      <c r="AT91" s="14" t="s">
        <v>646</v>
      </c>
      <c r="AU91" s="14" t="s">
        <v>79</v>
      </c>
    </row>
    <row r="92" s="2" customFormat="1" ht="21.75" customHeight="1">
      <c r="A92" s="35"/>
      <c r="B92" s="36"/>
      <c r="C92" s="217" t="s">
        <v>295</v>
      </c>
      <c r="D92" s="217" t="s">
        <v>163</v>
      </c>
      <c r="E92" s="218" t="s">
        <v>2568</v>
      </c>
      <c r="F92" s="219" t="s">
        <v>2569</v>
      </c>
      <c r="G92" s="220" t="s">
        <v>643</v>
      </c>
      <c r="H92" s="221">
        <v>36</v>
      </c>
      <c r="I92" s="222"/>
      <c r="J92" s="223">
        <f>ROUND(I92*H92,2)</f>
        <v>0</v>
      </c>
      <c r="K92" s="219" t="s">
        <v>644</v>
      </c>
      <c r="L92" s="41"/>
      <c r="M92" s="224" t="s">
        <v>19</v>
      </c>
      <c r="N92" s="225" t="s">
        <v>43</v>
      </c>
      <c r="O92" s="81"/>
      <c r="P92" s="226">
        <f>O92*H92</f>
        <v>0</v>
      </c>
      <c r="Q92" s="226">
        <v>0</v>
      </c>
      <c r="R92" s="226">
        <f>Q92*H92</f>
        <v>0</v>
      </c>
      <c r="S92" s="226">
        <v>0</v>
      </c>
      <c r="T92" s="227">
        <f>S92*H92</f>
        <v>0</v>
      </c>
      <c r="U92" s="35"/>
      <c r="V92" s="35"/>
      <c r="W92" s="35"/>
      <c r="X92" s="35"/>
      <c r="Y92" s="35"/>
      <c r="Z92" s="35"/>
      <c r="AA92" s="35"/>
      <c r="AB92" s="35"/>
      <c r="AC92" s="35"/>
      <c r="AD92" s="35"/>
      <c r="AE92" s="35"/>
      <c r="AR92" s="228" t="s">
        <v>93</v>
      </c>
      <c r="AT92" s="228" t="s">
        <v>163</v>
      </c>
      <c r="AU92" s="228" t="s">
        <v>79</v>
      </c>
      <c r="AY92" s="14" t="s">
        <v>162</v>
      </c>
      <c r="BE92" s="229">
        <f>IF(N92="základní",J92,0)</f>
        <v>0</v>
      </c>
      <c r="BF92" s="229">
        <f>IF(N92="snížená",J92,0)</f>
        <v>0</v>
      </c>
      <c r="BG92" s="229">
        <f>IF(N92="zákl. přenesená",J92,0)</f>
        <v>0</v>
      </c>
      <c r="BH92" s="229">
        <f>IF(N92="sníž. přenesená",J92,0)</f>
        <v>0</v>
      </c>
      <c r="BI92" s="229">
        <f>IF(N92="nulová",J92,0)</f>
        <v>0</v>
      </c>
      <c r="BJ92" s="14" t="s">
        <v>79</v>
      </c>
      <c r="BK92" s="229">
        <f>ROUND(I92*H92,2)</f>
        <v>0</v>
      </c>
      <c r="BL92" s="14" t="s">
        <v>93</v>
      </c>
      <c r="BM92" s="228" t="s">
        <v>2570</v>
      </c>
    </row>
    <row r="93" s="2" customFormat="1">
      <c r="A93" s="35"/>
      <c r="B93" s="36"/>
      <c r="C93" s="37"/>
      <c r="D93" s="253" t="s">
        <v>646</v>
      </c>
      <c r="E93" s="37"/>
      <c r="F93" s="254" t="s">
        <v>2571</v>
      </c>
      <c r="G93" s="37"/>
      <c r="H93" s="37"/>
      <c r="I93" s="145"/>
      <c r="J93" s="37"/>
      <c r="K93" s="37"/>
      <c r="L93" s="41"/>
      <c r="M93" s="255"/>
      <c r="N93" s="256"/>
      <c r="O93" s="81"/>
      <c r="P93" s="81"/>
      <c r="Q93" s="81"/>
      <c r="R93" s="81"/>
      <c r="S93" s="81"/>
      <c r="T93" s="82"/>
      <c r="U93" s="35"/>
      <c r="V93" s="35"/>
      <c r="W93" s="35"/>
      <c r="X93" s="35"/>
      <c r="Y93" s="35"/>
      <c r="Z93" s="35"/>
      <c r="AA93" s="35"/>
      <c r="AB93" s="35"/>
      <c r="AC93" s="35"/>
      <c r="AD93" s="35"/>
      <c r="AE93" s="35"/>
      <c r="AT93" s="14" t="s">
        <v>646</v>
      </c>
      <c r="AU93" s="14" t="s">
        <v>79</v>
      </c>
    </row>
    <row r="94" s="2" customFormat="1" ht="21.75" customHeight="1">
      <c r="A94" s="35"/>
      <c r="B94" s="36"/>
      <c r="C94" s="217" t="s">
        <v>300</v>
      </c>
      <c r="D94" s="217" t="s">
        <v>163</v>
      </c>
      <c r="E94" s="218" t="s">
        <v>665</v>
      </c>
      <c r="F94" s="219" t="s">
        <v>666</v>
      </c>
      <c r="G94" s="220" t="s">
        <v>650</v>
      </c>
      <c r="H94" s="221">
        <v>24</v>
      </c>
      <c r="I94" s="222"/>
      <c r="J94" s="223">
        <f>ROUND(I94*H94,2)</f>
        <v>0</v>
      </c>
      <c r="K94" s="219" t="s">
        <v>644</v>
      </c>
      <c r="L94" s="41"/>
      <c r="M94" s="240" t="s">
        <v>19</v>
      </c>
      <c r="N94" s="241" t="s">
        <v>43</v>
      </c>
      <c r="O94" s="242"/>
      <c r="P94" s="243">
        <f>O94*H94</f>
        <v>0</v>
      </c>
      <c r="Q94" s="243">
        <v>0</v>
      </c>
      <c r="R94" s="243">
        <f>Q94*H94</f>
        <v>0</v>
      </c>
      <c r="S94" s="243">
        <v>0</v>
      </c>
      <c r="T94" s="244">
        <f>S94*H94</f>
        <v>0</v>
      </c>
      <c r="U94" s="35"/>
      <c r="V94" s="35"/>
      <c r="W94" s="35"/>
      <c r="X94" s="35"/>
      <c r="Y94" s="35"/>
      <c r="Z94" s="35"/>
      <c r="AA94" s="35"/>
      <c r="AB94" s="35"/>
      <c r="AC94" s="35"/>
      <c r="AD94" s="35"/>
      <c r="AE94" s="35"/>
      <c r="AR94" s="228" t="s">
        <v>93</v>
      </c>
      <c r="AT94" s="228" t="s">
        <v>163</v>
      </c>
      <c r="AU94" s="228" t="s">
        <v>79</v>
      </c>
      <c r="AY94" s="14" t="s">
        <v>162</v>
      </c>
      <c r="BE94" s="229">
        <f>IF(N94="základní",J94,0)</f>
        <v>0</v>
      </c>
      <c r="BF94" s="229">
        <f>IF(N94="snížená",J94,0)</f>
        <v>0</v>
      </c>
      <c r="BG94" s="229">
        <f>IF(N94="zákl. přenesená",J94,0)</f>
        <v>0</v>
      </c>
      <c r="BH94" s="229">
        <f>IF(N94="sníž. přenesená",J94,0)</f>
        <v>0</v>
      </c>
      <c r="BI94" s="229">
        <f>IF(N94="nulová",J94,0)</f>
        <v>0</v>
      </c>
      <c r="BJ94" s="14" t="s">
        <v>79</v>
      </c>
      <c r="BK94" s="229">
        <f>ROUND(I94*H94,2)</f>
        <v>0</v>
      </c>
      <c r="BL94" s="14" t="s">
        <v>93</v>
      </c>
      <c r="BM94" s="228" t="s">
        <v>2572</v>
      </c>
    </row>
    <row r="95" s="2" customFormat="1" ht="6.96" customHeight="1">
      <c r="A95" s="35"/>
      <c r="B95" s="56"/>
      <c r="C95" s="57"/>
      <c r="D95" s="57"/>
      <c r="E95" s="57"/>
      <c r="F95" s="57"/>
      <c r="G95" s="57"/>
      <c r="H95" s="57"/>
      <c r="I95" s="173"/>
      <c r="J95" s="57"/>
      <c r="K95" s="57"/>
      <c r="L95" s="41"/>
      <c r="M95" s="35"/>
      <c r="O95" s="35"/>
      <c r="P95" s="35"/>
      <c r="Q95" s="35"/>
      <c r="R95" s="35"/>
      <c r="S95" s="35"/>
      <c r="T95" s="35"/>
      <c r="U95" s="35"/>
      <c r="V95" s="35"/>
      <c r="W95" s="35"/>
      <c r="X95" s="35"/>
      <c r="Y95" s="35"/>
      <c r="Z95" s="35"/>
      <c r="AA95" s="35"/>
      <c r="AB95" s="35"/>
      <c r="AC95" s="35"/>
      <c r="AD95" s="35"/>
      <c r="AE95" s="35"/>
    </row>
  </sheetData>
  <sheetProtection sheet="1" autoFilter="0" formatColumns="0" formatRows="0" objects="1" scenarios="1" spinCount="100000" saltValue="q8OA4frvLrZO9Cy/Oyx/wZD5VIpUaIBHg2dBHKypvi6jqM6lxbpmejL2/mSCcv0qNTkF8dOENB268BHV6puBrg==" hashValue="WIyHzs0WMZ3aNtYBT41X2Tb1O7tLpwRDHm4m4oZV9XLZhhywCuPPjpzBMaIVzzzLrn4hKe9XcrqYepCGhYiSlQ==" algorithmName="SHA-512" password="CC35"/>
  <autoFilter ref="C85:K94"/>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4" t="s">
        <v>94</v>
      </c>
    </row>
    <row r="3" s="1" customFormat="1" ht="6.96" customHeight="1">
      <c r="B3" s="137"/>
      <c r="C3" s="138"/>
      <c r="D3" s="138"/>
      <c r="E3" s="138"/>
      <c r="F3" s="138"/>
      <c r="G3" s="138"/>
      <c r="H3" s="138"/>
      <c r="I3" s="139"/>
      <c r="J3" s="138"/>
      <c r="K3" s="138"/>
      <c r="L3" s="17"/>
      <c r="AT3" s="14" t="s">
        <v>81</v>
      </c>
    </row>
    <row r="4" s="1" customFormat="1" ht="24.96" customHeight="1">
      <c r="B4" s="17"/>
      <c r="D4" s="140" t="s">
        <v>135</v>
      </c>
      <c r="I4" s="136"/>
      <c r="L4" s="17"/>
      <c r="M4" s="141" t="s">
        <v>10</v>
      </c>
      <c r="AT4" s="14" t="s">
        <v>4</v>
      </c>
    </row>
    <row r="5" s="1" customFormat="1" ht="6.96" customHeight="1">
      <c r="B5" s="17"/>
      <c r="I5" s="136"/>
      <c r="L5" s="17"/>
    </row>
    <row r="6" s="1" customFormat="1" ht="12" customHeight="1">
      <c r="B6" s="17"/>
      <c r="D6" s="142" t="s">
        <v>16</v>
      </c>
      <c r="I6" s="136"/>
      <c r="L6" s="17"/>
    </row>
    <row r="7" s="1" customFormat="1" ht="16.5" customHeight="1">
      <c r="B7" s="17"/>
      <c r="E7" s="143" t="str">
        <f>'Rekapitulace stavby'!K6</f>
        <v>Oprava SZZ v žst. Zvoleněves</v>
      </c>
      <c r="F7" s="142"/>
      <c r="G7" s="142"/>
      <c r="H7" s="142"/>
      <c r="I7" s="136"/>
      <c r="L7" s="17"/>
    </row>
    <row r="8">
      <c r="B8" s="17"/>
      <c r="D8" s="142" t="s">
        <v>136</v>
      </c>
      <c r="L8" s="17"/>
    </row>
    <row r="9" s="1" customFormat="1" ht="16.5" customHeight="1">
      <c r="B9" s="17"/>
      <c r="E9" s="143" t="s">
        <v>137</v>
      </c>
      <c r="F9" s="1"/>
      <c r="G9" s="1"/>
      <c r="H9" s="1"/>
      <c r="I9" s="136"/>
      <c r="L9" s="17"/>
    </row>
    <row r="10" s="1" customFormat="1" ht="12" customHeight="1">
      <c r="B10" s="17"/>
      <c r="D10" s="142" t="s">
        <v>138</v>
      </c>
      <c r="I10" s="136"/>
      <c r="L10" s="17"/>
    </row>
    <row r="11" s="2" customFormat="1" ht="16.5" customHeight="1">
      <c r="A11" s="35"/>
      <c r="B11" s="41"/>
      <c r="C11" s="35"/>
      <c r="D11" s="35"/>
      <c r="E11" s="144" t="s">
        <v>139</v>
      </c>
      <c r="F11" s="35"/>
      <c r="G11" s="35"/>
      <c r="H11" s="35"/>
      <c r="I11" s="145"/>
      <c r="J11" s="35"/>
      <c r="K11" s="35"/>
      <c r="L11" s="146"/>
      <c r="S11" s="35"/>
      <c r="T11" s="35"/>
      <c r="U11" s="35"/>
      <c r="V11" s="35"/>
      <c r="W11" s="35"/>
      <c r="X11" s="35"/>
      <c r="Y11" s="35"/>
      <c r="Z11" s="35"/>
      <c r="AA11" s="35"/>
      <c r="AB11" s="35"/>
      <c r="AC11" s="35"/>
      <c r="AD11" s="35"/>
      <c r="AE11" s="35"/>
    </row>
    <row r="12" s="2" customFormat="1" ht="12" customHeight="1">
      <c r="A12" s="35"/>
      <c r="B12" s="41"/>
      <c r="C12" s="35"/>
      <c r="D12" s="142" t="s">
        <v>140</v>
      </c>
      <c r="E12" s="35"/>
      <c r="F12" s="35"/>
      <c r="G12" s="35"/>
      <c r="H12" s="35"/>
      <c r="I12" s="145"/>
      <c r="J12" s="35"/>
      <c r="K12" s="35"/>
      <c r="L12" s="146"/>
      <c r="S12" s="35"/>
      <c r="T12" s="35"/>
      <c r="U12" s="35"/>
      <c r="V12" s="35"/>
      <c r="W12" s="35"/>
      <c r="X12" s="35"/>
      <c r="Y12" s="35"/>
      <c r="Z12" s="35"/>
      <c r="AA12" s="35"/>
      <c r="AB12" s="35"/>
      <c r="AC12" s="35"/>
      <c r="AD12" s="35"/>
      <c r="AE12" s="35"/>
    </row>
    <row r="13" s="2" customFormat="1" ht="16.5" customHeight="1">
      <c r="A13" s="35"/>
      <c r="B13" s="41"/>
      <c r="C13" s="35"/>
      <c r="D13" s="35"/>
      <c r="E13" s="147" t="s">
        <v>141</v>
      </c>
      <c r="F13" s="35"/>
      <c r="G13" s="35"/>
      <c r="H13" s="35"/>
      <c r="I13" s="145"/>
      <c r="J13" s="35"/>
      <c r="K13" s="35"/>
      <c r="L13" s="146"/>
      <c r="S13" s="35"/>
      <c r="T13" s="35"/>
      <c r="U13" s="35"/>
      <c r="V13" s="35"/>
      <c r="W13" s="35"/>
      <c r="X13" s="35"/>
      <c r="Y13" s="35"/>
      <c r="Z13" s="35"/>
      <c r="AA13" s="35"/>
      <c r="AB13" s="35"/>
      <c r="AC13" s="35"/>
      <c r="AD13" s="35"/>
      <c r="AE13" s="35"/>
    </row>
    <row r="14" s="2" customFormat="1">
      <c r="A14" s="35"/>
      <c r="B14" s="41"/>
      <c r="C14" s="35"/>
      <c r="D14" s="35"/>
      <c r="E14" s="35"/>
      <c r="F14" s="35"/>
      <c r="G14" s="35"/>
      <c r="H14" s="35"/>
      <c r="I14" s="145"/>
      <c r="J14" s="35"/>
      <c r="K14" s="35"/>
      <c r="L14" s="146"/>
      <c r="S14" s="35"/>
      <c r="T14" s="35"/>
      <c r="U14" s="35"/>
      <c r="V14" s="35"/>
      <c r="W14" s="35"/>
      <c r="X14" s="35"/>
      <c r="Y14" s="35"/>
      <c r="Z14" s="35"/>
      <c r="AA14" s="35"/>
      <c r="AB14" s="35"/>
      <c r="AC14" s="35"/>
      <c r="AD14" s="35"/>
      <c r="AE14" s="35"/>
    </row>
    <row r="15" s="2" customFormat="1" ht="12" customHeight="1">
      <c r="A15" s="35"/>
      <c r="B15" s="41"/>
      <c r="C15" s="35"/>
      <c r="D15" s="142" t="s">
        <v>18</v>
      </c>
      <c r="E15" s="35"/>
      <c r="F15" s="130" t="s">
        <v>19</v>
      </c>
      <c r="G15" s="35"/>
      <c r="H15" s="35"/>
      <c r="I15" s="148" t="s">
        <v>20</v>
      </c>
      <c r="J15" s="130" t="s">
        <v>19</v>
      </c>
      <c r="K15" s="35"/>
      <c r="L15" s="146"/>
      <c r="S15" s="35"/>
      <c r="T15" s="35"/>
      <c r="U15" s="35"/>
      <c r="V15" s="35"/>
      <c r="W15" s="35"/>
      <c r="X15" s="35"/>
      <c r="Y15" s="35"/>
      <c r="Z15" s="35"/>
      <c r="AA15" s="35"/>
      <c r="AB15" s="35"/>
      <c r="AC15" s="35"/>
      <c r="AD15" s="35"/>
      <c r="AE15" s="35"/>
    </row>
    <row r="16" s="2" customFormat="1" ht="12" customHeight="1">
      <c r="A16" s="35"/>
      <c r="B16" s="41"/>
      <c r="C16" s="35"/>
      <c r="D16" s="142" t="s">
        <v>21</v>
      </c>
      <c r="E16" s="35"/>
      <c r="F16" s="130" t="s">
        <v>22</v>
      </c>
      <c r="G16" s="35"/>
      <c r="H16" s="35"/>
      <c r="I16" s="148" t="s">
        <v>23</v>
      </c>
      <c r="J16" s="149" t="str">
        <f>'Rekapitulace stavby'!AN8</f>
        <v>23. 3. 2020</v>
      </c>
      <c r="K16" s="35"/>
      <c r="L16" s="146"/>
      <c r="S16" s="35"/>
      <c r="T16" s="35"/>
      <c r="U16" s="35"/>
      <c r="V16" s="35"/>
      <c r="W16" s="35"/>
      <c r="X16" s="35"/>
      <c r="Y16" s="35"/>
      <c r="Z16" s="35"/>
      <c r="AA16" s="35"/>
      <c r="AB16" s="35"/>
      <c r="AC16" s="35"/>
      <c r="AD16" s="35"/>
      <c r="AE16" s="35"/>
    </row>
    <row r="17" s="2" customFormat="1" ht="10.8" customHeight="1">
      <c r="A17" s="35"/>
      <c r="B17" s="41"/>
      <c r="C17" s="35"/>
      <c r="D17" s="35"/>
      <c r="E17" s="35"/>
      <c r="F17" s="35"/>
      <c r="G17" s="35"/>
      <c r="H17" s="35"/>
      <c r="I17" s="145"/>
      <c r="J17" s="35"/>
      <c r="K17" s="35"/>
      <c r="L17" s="146"/>
      <c r="S17" s="35"/>
      <c r="T17" s="35"/>
      <c r="U17" s="35"/>
      <c r="V17" s="35"/>
      <c r="W17" s="35"/>
      <c r="X17" s="35"/>
      <c r="Y17" s="35"/>
      <c r="Z17" s="35"/>
      <c r="AA17" s="35"/>
      <c r="AB17" s="35"/>
      <c r="AC17" s="35"/>
      <c r="AD17" s="35"/>
      <c r="AE17" s="35"/>
    </row>
    <row r="18" s="2" customFormat="1" ht="12" customHeight="1">
      <c r="A18" s="35"/>
      <c r="B18" s="41"/>
      <c r="C18" s="35"/>
      <c r="D18" s="142" t="s">
        <v>25</v>
      </c>
      <c r="E18" s="35"/>
      <c r="F18" s="35"/>
      <c r="G18" s="35"/>
      <c r="H18" s="35"/>
      <c r="I18" s="148" t="s">
        <v>26</v>
      </c>
      <c r="J18" s="130" t="s">
        <v>19</v>
      </c>
      <c r="K18" s="35"/>
      <c r="L18" s="146"/>
      <c r="S18" s="35"/>
      <c r="T18" s="35"/>
      <c r="U18" s="35"/>
      <c r="V18" s="35"/>
      <c r="W18" s="35"/>
      <c r="X18" s="35"/>
      <c r="Y18" s="35"/>
      <c r="Z18" s="35"/>
      <c r="AA18" s="35"/>
      <c r="AB18" s="35"/>
      <c r="AC18" s="35"/>
      <c r="AD18" s="35"/>
      <c r="AE18" s="35"/>
    </row>
    <row r="19" s="2" customFormat="1" ht="18" customHeight="1">
      <c r="A19" s="35"/>
      <c r="B19" s="41"/>
      <c r="C19" s="35"/>
      <c r="D19" s="35"/>
      <c r="E19" s="130" t="s">
        <v>27</v>
      </c>
      <c r="F19" s="35"/>
      <c r="G19" s="35"/>
      <c r="H19" s="35"/>
      <c r="I19" s="148" t="s">
        <v>28</v>
      </c>
      <c r="J19" s="130" t="s">
        <v>19</v>
      </c>
      <c r="K19" s="35"/>
      <c r="L19" s="146"/>
      <c r="S19" s="35"/>
      <c r="T19" s="35"/>
      <c r="U19" s="35"/>
      <c r="V19" s="35"/>
      <c r="W19" s="35"/>
      <c r="X19" s="35"/>
      <c r="Y19" s="35"/>
      <c r="Z19" s="35"/>
      <c r="AA19" s="35"/>
      <c r="AB19" s="35"/>
      <c r="AC19" s="35"/>
      <c r="AD19" s="35"/>
      <c r="AE19" s="35"/>
    </row>
    <row r="20" s="2" customFormat="1" ht="6.96" customHeight="1">
      <c r="A20" s="35"/>
      <c r="B20" s="41"/>
      <c r="C20" s="35"/>
      <c r="D20" s="35"/>
      <c r="E20" s="35"/>
      <c r="F20" s="35"/>
      <c r="G20" s="35"/>
      <c r="H20" s="35"/>
      <c r="I20" s="145"/>
      <c r="J20" s="35"/>
      <c r="K20" s="35"/>
      <c r="L20" s="146"/>
      <c r="S20" s="35"/>
      <c r="T20" s="35"/>
      <c r="U20" s="35"/>
      <c r="V20" s="35"/>
      <c r="W20" s="35"/>
      <c r="X20" s="35"/>
      <c r="Y20" s="35"/>
      <c r="Z20" s="35"/>
      <c r="AA20" s="35"/>
      <c r="AB20" s="35"/>
      <c r="AC20" s="35"/>
      <c r="AD20" s="35"/>
      <c r="AE20" s="35"/>
    </row>
    <row r="21" s="2" customFormat="1" ht="12" customHeight="1">
      <c r="A21" s="35"/>
      <c r="B21" s="41"/>
      <c r="C21" s="35"/>
      <c r="D21" s="142" t="s">
        <v>29</v>
      </c>
      <c r="E21" s="35"/>
      <c r="F21" s="35"/>
      <c r="G21" s="35"/>
      <c r="H21" s="35"/>
      <c r="I21" s="148" t="s">
        <v>26</v>
      </c>
      <c r="J21" s="30" t="str">
        <f>'Rekapitulace stavby'!AN13</f>
        <v>Vyplň údaj</v>
      </c>
      <c r="K21" s="35"/>
      <c r="L21" s="146"/>
      <c r="S21" s="35"/>
      <c r="T21" s="35"/>
      <c r="U21" s="35"/>
      <c r="V21" s="35"/>
      <c r="W21" s="35"/>
      <c r="X21" s="35"/>
      <c r="Y21" s="35"/>
      <c r="Z21" s="35"/>
      <c r="AA21" s="35"/>
      <c r="AB21" s="35"/>
      <c r="AC21" s="35"/>
      <c r="AD21" s="35"/>
      <c r="AE21" s="35"/>
    </row>
    <row r="22" s="2" customFormat="1" ht="18" customHeight="1">
      <c r="A22" s="35"/>
      <c r="B22" s="41"/>
      <c r="C22" s="35"/>
      <c r="D22" s="35"/>
      <c r="E22" s="30" t="str">
        <f>'Rekapitulace stavby'!E14</f>
        <v>Vyplň údaj</v>
      </c>
      <c r="F22" s="130"/>
      <c r="G22" s="130"/>
      <c r="H22" s="130"/>
      <c r="I22" s="148" t="s">
        <v>28</v>
      </c>
      <c r="J22" s="30" t="str">
        <f>'Rekapitulace stavby'!AN14</f>
        <v>Vyplň údaj</v>
      </c>
      <c r="K22" s="35"/>
      <c r="L22" s="146"/>
      <c r="S22" s="35"/>
      <c r="T22" s="35"/>
      <c r="U22" s="35"/>
      <c r="V22" s="35"/>
      <c r="W22" s="35"/>
      <c r="X22" s="35"/>
      <c r="Y22" s="35"/>
      <c r="Z22" s="35"/>
      <c r="AA22" s="35"/>
      <c r="AB22" s="35"/>
      <c r="AC22" s="35"/>
      <c r="AD22" s="35"/>
      <c r="AE22" s="35"/>
    </row>
    <row r="23" s="2" customFormat="1" ht="6.96" customHeight="1">
      <c r="A23" s="35"/>
      <c r="B23" s="41"/>
      <c r="C23" s="35"/>
      <c r="D23" s="35"/>
      <c r="E23" s="35"/>
      <c r="F23" s="35"/>
      <c r="G23" s="35"/>
      <c r="H23" s="35"/>
      <c r="I23" s="145"/>
      <c r="J23" s="35"/>
      <c r="K23" s="35"/>
      <c r="L23" s="146"/>
      <c r="S23" s="35"/>
      <c r="T23" s="35"/>
      <c r="U23" s="35"/>
      <c r="V23" s="35"/>
      <c r="W23" s="35"/>
      <c r="X23" s="35"/>
      <c r="Y23" s="35"/>
      <c r="Z23" s="35"/>
      <c r="AA23" s="35"/>
      <c r="AB23" s="35"/>
      <c r="AC23" s="35"/>
      <c r="AD23" s="35"/>
      <c r="AE23" s="35"/>
    </row>
    <row r="24" s="2" customFormat="1" ht="12" customHeight="1">
      <c r="A24" s="35"/>
      <c r="B24" s="41"/>
      <c r="C24" s="35"/>
      <c r="D24" s="142" t="s">
        <v>31</v>
      </c>
      <c r="E24" s="35"/>
      <c r="F24" s="35"/>
      <c r="G24" s="35"/>
      <c r="H24" s="35"/>
      <c r="I24" s="148" t="s">
        <v>26</v>
      </c>
      <c r="J24" s="130" t="s">
        <v>19</v>
      </c>
      <c r="K24" s="35"/>
      <c r="L24" s="146"/>
      <c r="S24" s="35"/>
      <c r="T24" s="35"/>
      <c r="U24" s="35"/>
      <c r="V24" s="35"/>
      <c r="W24" s="35"/>
      <c r="X24" s="35"/>
      <c r="Y24" s="35"/>
      <c r="Z24" s="35"/>
      <c r="AA24" s="35"/>
      <c r="AB24" s="35"/>
      <c r="AC24" s="35"/>
      <c r="AD24" s="35"/>
      <c r="AE24" s="35"/>
    </row>
    <row r="25" s="2" customFormat="1" ht="18" customHeight="1">
      <c r="A25" s="35"/>
      <c r="B25" s="41"/>
      <c r="C25" s="35"/>
      <c r="D25" s="35"/>
      <c r="E25" s="130" t="s">
        <v>32</v>
      </c>
      <c r="F25" s="35"/>
      <c r="G25" s="35"/>
      <c r="H25" s="35"/>
      <c r="I25" s="148" t="s">
        <v>28</v>
      </c>
      <c r="J25" s="130" t="s">
        <v>19</v>
      </c>
      <c r="K25" s="35"/>
      <c r="L25" s="146"/>
      <c r="S25" s="35"/>
      <c r="T25" s="35"/>
      <c r="U25" s="35"/>
      <c r="V25" s="35"/>
      <c r="W25" s="35"/>
      <c r="X25" s="35"/>
      <c r="Y25" s="35"/>
      <c r="Z25" s="35"/>
      <c r="AA25" s="35"/>
      <c r="AB25" s="35"/>
      <c r="AC25" s="35"/>
      <c r="AD25" s="35"/>
      <c r="AE25" s="35"/>
    </row>
    <row r="26" s="2" customFormat="1" ht="6.96" customHeight="1">
      <c r="A26" s="35"/>
      <c r="B26" s="41"/>
      <c r="C26" s="35"/>
      <c r="D26" s="35"/>
      <c r="E26" s="35"/>
      <c r="F26" s="35"/>
      <c r="G26" s="35"/>
      <c r="H26" s="35"/>
      <c r="I26" s="145"/>
      <c r="J26" s="35"/>
      <c r="K26" s="35"/>
      <c r="L26" s="146"/>
      <c r="S26" s="35"/>
      <c r="T26" s="35"/>
      <c r="U26" s="35"/>
      <c r="V26" s="35"/>
      <c r="W26" s="35"/>
      <c r="X26" s="35"/>
      <c r="Y26" s="35"/>
      <c r="Z26" s="35"/>
      <c r="AA26" s="35"/>
      <c r="AB26" s="35"/>
      <c r="AC26" s="35"/>
      <c r="AD26" s="35"/>
      <c r="AE26" s="35"/>
    </row>
    <row r="27" s="2" customFormat="1" ht="12" customHeight="1">
      <c r="A27" s="35"/>
      <c r="B27" s="41"/>
      <c r="C27" s="35"/>
      <c r="D27" s="142" t="s">
        <v>34</v>
      </c>
      <c r="E27" s="35"/>
      <c r="F27" s="35"/>
      <c r="G27" s="35"/>
      <c r="H27" s="35"/>
      <c r="I27" s="148" t="s">
        <v>26</v>
      </c>
      <c r="J27" s="130" t="s">
        <v>19</v>
      </c>
      <c r="K27" s="35"/>
      <c r="L27" s="146"/>
      <c r="S27" s="35"/>
      <c r="T27" s="35"/>
      <c r="U27" s="35"/>
      <c r="V27" s="35"/>
      <c r="W27" s="35"/>
      <c r="X27" s="35"/>
      <c r="Y27" s="35"/>
      <c r="Z27" s="35"/>
      <c r="AA27" s="35"/>
      <c r="AB27" s="35"/>
      <c r="AC27" s="35"/>
      <c r="AD27" s="35"/>
      <c r="AE27" s="35"/>
    </row>
    <row r="28" s="2" customFormat="1" ht="18" customHeight="1">
      <c r="A28" s="35"/>
      <c r="B28" s="41"/>
      <c r="C28" s="35"/>
      <c r="D28" s="35"/>
      <c r="E28" s="130" t="s">
        <v>35</v>
      </c>
      <c r="F28" s="35"/>
      <c r="G28" s="35"/>
      <c r="H28" s="35"/>
      <c r="I28" s="148" t="s">
        <v>28</v>
      </c>
      <c r="J28" s="130" t="s">
        <v>19</v>
      </c>
      <c r="K28" s="35"/>
      <c r="L28" s="146"/>
      <c r="S28" s="35"/>
      <c r="T28" s="35"/>
      <c r="U28" s="35"/>
      <c r="V28" s="35"/>
      <c r="W28" s="35"/>
      <c r="X28" s="35"/>
      <c r="Y28" s="35"/>
      <c r="Z28" s="35"/>
      <c r="AA28" s="35"/>
      <c r="AB28" s="35"/>
      <c r="AC28" s="35"/>
      <c r="AD28" s="35"/>
      <c r="AE28" s="35"/>
    </row>
    <row r="29" s="2" customFormat="1" ht="6.96" customHeight="1">
      <c r="A29" s="35"/>
      <c r="B29" s="41"/>
      <c r="C29" s="35"/>
      <c r="D29" s="35"/>
      <c r="E29" s="35"/>
      <c r="F29" s="35"/>
      <c r="G29" s="35"/>
      <c r="H29" s="35"/>
      <c r="I29" s="145"/>
      <c r="J29" s="35"/>
      <c r="K29" s="35"/>
      <c r="L29" s="146"/>
      <c r="S29" s="35"/>
      <c r="T29" s="35"/>
      <c r="U29" s="35"/>
      <c r="V29" s="35"/>
      <c r="W29" s="35"/>
      <c r="X29" s="35"/>
      <c r="Y29" s="35"/>
      <c r="Z29" s="35"/>
      <c r="AA29" s="35"/>
      <c r="AB29" s="35"/>
      <c r="AC29" s="35"/>
      <c r="AD29" s="35"/>
      <c r="AE29" s="35"/>
    </row>
    <row r="30" s="2" customFormat="1" ht="12" customHeight="1">
      <c r="A30" s="35"/>
      <c r="B30" s="41"/>
      <c r="C30" s="35"/>
      <c r="D30" s="142" t="s">
        <v>36</v>
      </c>
      <c r="E30" s="35"/>
      <c r="F30" s="35"/>
      <c r="G30" s="35"/>
      <c r="H30" s="35"/>
      <c r="I30" s="145"/>
      <c r="J30" s="35"/>
      <c r="K30" s="35"/>
      <c r="L30" s="146"/>
      <c r="S30" s="35"/>
      <c r="T30" s="35"/>
      <c r="U30" s="35"/>
      <c r="V30" s="35"/>
      <c r="W30" s="35"/>
      <c r="X30" s="35"/>
      <c r="Y30" s="35"/>
      <c r="Z30" s="35"/>
      <c r="AA30" s="35"/>
      <c r="AB30" s="35"/>
      <c r="AC30" s="35"/>
      <c r="AD30" s="35"/>
      <c r="AE30" s="35"/>
    </row>
    <row r="31" s="8" customFormat="1" ht="16.5" customHeight="1">
      <c r="A31" s="150"/>
      <c r="B31" s="151"/>
      <c r="C31" s="150"/>
      <c r="D31" s="150"/>
      <c r="E31" s="152" t="s">
        <v>19</v>
      </c>
      <c r="F31" s="152"/>
      <c r="G31" s="152"/>
      <c r="H31" s="152"/>
      <c r="I31" s="153"/>
      <c r="J31" s="150"/>
      <c r="K31" s="150"/>
      <c r="L31" s="154"/>
      <c r="S31" s="150"/>
      <c r="T31" s="150"/>
      <c r="U31" s="150"/>
      <c r="V31" s="150"/>
      <c r="W31" s="150"/>
      <c r="X31" s="150"/>
      <c r="Y31" s="150"/>
      <c r="Z31" s="150"/>
      <c r="AA31" s="150"/>
      <c r="AB31" s="150"/>
      <c r="AC31" s="150"/>
      <c r="AD31" s="150"/>
      <c r="AE31" s="150"/>
    </row>
    <row r="32" s="2" customFormat="1" ht="6.96" customHeight="1">
      <c r="A32" s="35"/>
      <c r="B32" s="41"/>
      <c r="C32" s="35"/>
      <c r="D32" s="35"/>
      <c r="E32" s="35"/>
      <c r="F32" s="35"/>
      <c r="G32" s="35"/>
      <c r="H32" s="35"/>
      <c r="I32" s="145"/>
      <c r="J32" s="35"/>
      <c r="K32" s="35"/>
      <c r="L32" s="146"/>
      <c r="S32" s="35"/>
      <c r="T32" s="35"/>
      <c r="U32" s="35"/>
      <c r="V32" s="35"/>
      <c r="W32" s="35"/>
      <c r="X32" s="35"/>
      <c r="Y32" s="35"/>
      <c r="Z32" s="35"/>
      <c r="AA32" s="35"/>
      <c r="AB32" s="35"/>
      <c r="AC32" s="35"/>
      <c r="AD32" s="35"/>
      <c r="AE32" s="35"/>
    </row>
    <row r="33" s="2" customFormat="1" ht="6.96" customHeight="1">
      <c r="A33" s="35"/>
      <c r="B33" s="41"/>
      <c r="C33" s="35"/>
      <c r="D33" s="155"/>
      <c r="E33" s="155"/>
      <c r="F33" s="155"/>
      <c r="G33" s="155"/>
      <c r="H33" s="155"/>
      <c r="I33" s="156"/>
      <c r="J33" s="155"/>
      <c r="K33" s="155"/>
      <c r="L33" s="146"/>
      <c r="S33" s="35"/>
      <c r="T33" s="35"/>
      <c r="U33" s="35"/>
      <c r="V33" s="35"/>
      <c r="W33" s="35"/>
      <c r="X33" s="35"/>
      <c r="Y33" s="35"/>
      <c r="Z33" s="35"/>
      <c r="AA33" s="35"/>
      <c r="AB33" s="35"/>
      <c r="AC33" s="35"/>
      <c r="AD33" s="35"/>
      <c r="AE33" s="35"/>
    </row>
    <row r="34" s="2" customFormat="1" ht="25.44" customHeight="1">
      <c r="A34" s="35"/>
      <c r="B34" s="41"/>
      <c r="C34" s="35"/>
      <c r="D34" s="157" t="s">
        <v>38</v>
      </c>
      <c r="E34" s="35"/>
      <c r="F34" s="35"/>
      <c r="G34" s="35"/>
      <c r="H34" s="35"/>
      <c r="I34" s="145"/>
      <c r="J34" s="158">
        <f>ROUND(J93, 2)</f>
        <v>0</v>
      </c>
      <c r="K34" s="35"/>
      <c r="L34" s="146"/>
      <c r="S34" s="35"/>
      <c r="T34" s="35"/>
      <c r="U34" s="35"/>
      <c r="V34" s="35"/>
      <c r="W34" s="35"/>
      <c r="X34" s="35"/>
      <c r="Y34" s="35"/>
      <c r="Z34" s="35"/>
      <c r="AA34" s="35"/>
      <c r="AB34" s="35"/>
      <c r="AC34" s="35"/>
      <c r="AD34" s="35"/>
      <c r="AE34" s="35"/>
    </row>
    <row r="35" s="2" customFormat="1" ht="6.96" customHeight="1">
      <c r="A35" s="35"/>
      <c r="B35" s="41"/>
      <c r="C35" s="35"/>
      <c r="D35" s="155"/>
      <c r="E35" s="155"/>
      <c r="F35" s="155"/>
      <c r="G35" s="155"/>
      <c r="H35" s="155"/>
      <c r="I35" s="156"/>
      <c r="J35" s="155"/>
      <c r="K35" s="155"/>
      <c r="L35" s="146"/>
      <c r="S35" s="35"/>
      <c r="T35" s="35"/>
      <c r="U35" s="35"/>
      <c r="V35" s="35"/>
      <c r="W35" s="35"/>
      <c r="X35" s="35"/>
      <c r="Y35" s="35"/>
      <c r="Z35" s="35"/>
      <c r="AA35" s="35"/>
      <c r="AB35" s="35"/>
      <c r="AC35" s="35"/>
      <c r="AD35" s="35"/>
      <c r="AE35" s="35"/>
    </row>
    <row r="36" s="2" customFormat="1" ht="14.4" customHeight="1">
      <c r="A36" s="35"/>
      <c r="B36" s="41"/>
      <c r="C36" s="35"/>
      <c r="D36" s="35"/>
      <c r="E36" s="35"/>
      <c r="F36" s="159" t="s">
        <v>40</v>
      </c>
      <c r="G36" s="35"/>
      <c r="H36" s="35"/>
      <c r="I36" s="160" t="s">
        <v>39</v>
      </c>
      <c r="J36" s="159" t="s">
        <v>41</v>
      </c>
      <c r="K36" s="35"/>
      <c r="L36" s="146"/>
      <c r="S36" s="35"/>
      <c r="T36" s="35"/>
      <c r="U36" s="35"/>
      <c r="V36" s="35"/>
      <c r="W36" s="35"/>
      <c r="X36" s="35"/>
      <c r="Y36" s="35"/>
      <c r="Z36" s="35"/>
      <c r="AA36" s="35"/>
      <c r="AB36" s="35"/>
      <c r="AC36" s="35"/>
      <c r="AD36" s="35"/>
      <c r="AE36" s="35"/>
    </row>
    <row r="37" s="2" customFormat="1" ht="14.4" customHeight="1">
      <c r="A37" s="35"/>
      <c r="B37" s="41"/>
      <c r="C37" s="35"/>
      <c r="D37" s="144" t="s">
        <v>42</v>
      </c>
      <c r="E37" s="142" t="s">
        <v>43</v>
      </c>
      <c r="F37" s="161">
        <f>ROUND((SUM(BE93:BE168)),  2)</f>
        <v>0</v>
      </c>
      <c r="G37" s="35"/>
      <c r="H37" s="35"/>
      <c r="I37" s="162">
        <v>0.20999999999999999</v>
      </c>
      <c r="J37" s="161">
        <f>ROUND(((SUM(BE93:BE168))*I37),  2)</f>
        <v>0</v>
      </c>
      <c r="K37" s="35"/>
      <c r="L37" s="146"/>
      <c r="S37" s="35"/>
      <c r="T37" s="35"/>
      <c r="U37" s="35"/>
      <c r="V37" s="35"/>
      <c r="W37" s="35"/>
      <c r="X37" s="35"/>
      <c r="Y37" s="35"/>
      <c r="Z37" s="35"/>
      <c r="AA37" s="35"/>
      <c r="AB37" s="35"/>
      <c r="AC37" s="35"/>
      <c r="AD37" s="35"/>
      <c r="AE37" s="35"/>
    </row>
    <row r="38" s="2" customFormat="1" ht="14.4" customHeight="1">
      <c r="A38" s="35"/>
      <c r="B38" s="41"/>
      <c r="C38" s="35"/>
      <c r="D38" s="35"/>
      <c r="E38" s="142" t="s">
        <v>44</v>
      </c>
      <c r="F38" s="161">
        <f>ROUND((SUM(BF93:BF168)),  2)</f>
        <v>0</v>
      </c>
      <c r="G38" s="35"/>
      <c r="H38" s="35"/>
      <c r="I38" s="162">
        <v>0.14999999999999999</v>
      </c>
      <c r="J38" s="161">
        <f>ROUND(((SUM(BF93:BF168))*I38),  2)</f>
        <v>0</v>
      </c>
      <c r="K38" s="35"/>
      <c r="L38" s="146"/>
      <c r="S38" s="35"/>
      <c r="T38" s="35"/>
      <c r="U38" s="35"/>
      <c r="V38" s="35"/>
      <c r="W38" s="35"/>
      <c r="X38" s="35"/>
      <c r="Y38" s="35"/>
      <c r="Z38" s="35"/>
      <c r="AA38" s="35"/>
      <c r="AB38" s="35"/>
      <c r="AC38" s="35"/>
      <c r="AD38" s="35"/>
      <c r="AE38" s="35"/>
    </row>
    <row r="39" hidden="1" s="2" customFormat="1" ht="14.4" customHeight="1">
      <c r="A39" s="35"/>
      <c r="B39" s="41"/>
      <c r="C39" s="35"/>
      <c r="D39" s="35"/>
      <c r="E39" s="142" t="s">
        <v>45</v>
      </c>
      <c r="F39" s="161">
        <f>ROUND((SUM(BG93:BG168)),  2)</f>
        <v>0</v>
      </c>
      <c r="G39" s="35"/>
      <c r="H39" s="35"/>
      <c r="I39" s="162">
        <v>0.20999999999999999</v>
      </c>
      <c r="J39" s="161">
        <f>0</f>
        <v>0</v>
      </c>
      <c r="K39" s="35"/>
      <c r="L39" s="146"/>
      <c r="S39" s="35"/>
      <c r="T39" s="35"/>
      <c r="U39" s="35"/>
      <c r="V39" s="35"/>
      <c r="W39" s="35"/>
      <c r="X39" s="35"/>
      <c r="Y39" s="35"/>
      <c r="Z39" s="35"/>
      <c r="AA39" s="35"/>
      <c r="AB39" s="35"/>
      <c r="AC39" s="35"/>
      <c r="AD39" s="35"/>
      <c r="AE39" s="35"/>
    </row>
    <row r="40" hidden="1" s="2" customFormat="1" ht="14.4" customHeight="1">
      <c r="A40" s="35"/>
      <c r="B40" s="41"/>
      <c r="C40" s="35"/>
      <c r="D40" s="35"/>
      <c r="E40" s="142" t="s">
        <v>46</v>
      </c>
      <c r="F40" s="161">
        <f>ROUND((SUM(BH93:BH168)),  2)</f>
        <v>0</v>
      </c>
      <c r="G40" s="35"/>
      <c r="H40" s="35"/>
      <c r="I40" s="162">
        <v>0.14999999999999999</v>
      </c>
      <c r="J40" s="161">
        <f>0</f>
        <v>0</v>
      </c>
      <c r="K40" s="35"/>
      <c r="L40" s="146"/>
      <c r="S40" s="35"/>
      <c r="T40" s="35"/>
      <c r="U40" s="35"/>
      <c r="V40" s="35"/>
      <c r="W40" s="35"/>
      <c r="X40" s="35"/>
      <c r="Y40" s="35"/>
      <c r="Z40" s="35"/>
      <c r="AA40" s="35"/>
      <c r="AB40" s="35"/>
      <c r="AC40" s="35"/>
      <c r="AD40" s="35"/>
      <c r="AE40" s="35"/>
    </row>
    <row r="41" hidden="1" s="2" customFormat="1" ht="14.4" customHeight="1">
      <c r="A41" s="35"/>
      <c r="B41" s="41"/>
      <c r="C41" s="35"/>
      <c r="D41" s="35"/>
      <c r="E41" s="142" t="s">
        <v>47</v>
      </c>
      <c r="F41" s="161">
        <f>ROUND((SUM(BI93:BI168)),  2)</f>
        <v>0</v>
      </c>
      <c r="G41" s="35"/>
      <c r="H41" s="35"/>
      <c r="I41" s="162">
        <v>0</v>
      </c>
      <c r="J41" s="161">
        <f>0</f>
        <v>0</v>
      </c>
      <c r="K41" s="35"/>
      <c r="L41" s="146"/>
      <c r="S41" s="35"/>
      <c r="T41" s="35"/>
      <c r="U41" s="35"/>
      <c r="V41" s="35"/>
      <c r="W41" s="35"/>
      <c r="X41" s="35"/>
      <c r="Y41" s="35"/>
      <c r="Z41" s="35"/>
      <c r="AA41" s="35"/>
      <c r="AB41" s="35"/>
      <c r="AC41" s="35"/>
      <c r="AD41" s="35"/>
      <c r="AE41" s="35"/>
    </row>
    <row r="42" s="2" customFormat="1" ht="6.96" customHeight="1">
      <c r="A42" s="35"/>
      <c r="B42" s="41"/>
      <c r="C42" s="35"/>
      <c r="D42" s="35"/>
      <c r="E42" s="35"/>
      <c r="F42" s="35"/>
      <c r="G42" s="35"/>
      <c r="H42" s="35"/>
      <c r="I42" s="145"/>
      <c r="J42" s="35"/>
      <c r="K42" s="35"/>
      <c r="L42" s="146"/>
      <c r="S42" s="35"/>
      <c r="T42" s="35"/>
      <c r="U42" s="35"/>
      <c r="V42" s="35"/>
      <c r="W42" s="35"/>
      <c r="X42" s="35"/>
      <c r="Y42" s="35"/>
      <c r="Z42" s="35"/>
      <c r="AA42" s="35"/>
      <c r="AB42" s="35"/>
      <c r="AC42" s="35"/>
      <c r="AD42" s="35"/>
      <c r="AE42" s="35"/>
    </row>
    <row r="43" s="2" customFormat="1" ht="25.44" customHeight="1">
      <c r="A43" s="35"/>
      <c r="B43" s="41"/>
      <c r="C43" s="163"/>
      <c r="D43" s="164" t="s">
        <v>48</v>
      </c>
      <c r="E43" s="165"/>
      <c r="F43" s="165"/>
      <c r="G43" s="166" t="s">
        <v>49</v>
      </c>
      <c r="H43" s="167" t="s">
        <v>50</v>
      </c>
      <c r="I43" s="168"/>
      <c r="J43" s="169">
        <f>SUM(J34:J41)</f>
        <v>0</v>
      </c>
      <c r="K43" s="170"/>
      <c r="L43" s="146"/>
      <c r="S43" s="35"/>
      <c r="T43" s="35"/>
      <c r="U43" s="35"/>
      <c r="V43" s="35"/>
      <c r="W43" s="35"/>
      <c r="X43" s="35"/>
      <c r="Y43" s="35"/>
      <c r="Z43" s="35"/>
      <c r="AA43" s="35"/>
      <c r="AB43" s="35"/>
      <c r="AC43" s="35"/>
      <c r="AD43" s="35"/>
      <c r="AE43" s="35"/>
    </row>
    <row r="44" s="2" customFormat="1" ht="14.4" customHeight="1">
      <c r="A44" s="35"/>
      <c r="B44" s="171"/>
      <c r="C44" s="172"/>
      <c r="D44" s="172"/>
      <c r="E44" s="172"/>
      <c r="F44" s="172"/>
      <c r="G44" s="172"/>
      <c r="H44" s="172"/>
      <c r="I44" s="173"/>
      <c r="J44" s="172"/>
      <c r="K44" s="172"/>
      <c r="L44" s="146"/>
      <c r="S44" s="35"/>
      <c r="T44" s="35"/>
      <c r="U44" s="35"/>
      <c r="V44" s="35"/>
      <c r="W44" s="35"/>
      <c r="X44" s="35"/>
      <c r="Y44" s="35"/>
      <c r="Z44" s="35"/>
      <c r="AA44" s="35"/>
      <c r="AB44" s="35"/>
      <c r="AC44" s="35"/>
      <c r="AD44" s="35"/>
      <c r="AE44" s="35"/>
    </row>
    <row r="48" hidden="1" s="2" customFormat="1" ht="6.96" customHeight="1">
      <c r="A48" s="35"/>
      <c r="B48" s="174"/>
      <c r="C48" s="175"/>
      <c r="D48" s="175"/>
      <c r="E48" s="175"/>
      <c r="F48" s="175"/>
      <c r="G48" s="175"/>
      <c r="H48" s="175"/>
      <c r="I48" s="176"/>
      <c r="J48" s="175"/>
      <c r="K48" s="175"/>
      <c r="L48" s="146"/>
      <c r="S48" s="35"/>
      <c r="T48" s="35"/>
      <c r="U48" s="35"/>
      <c r="V48" s="35"/>
      <c r="W48" s="35"/>
      <c r="X48" s="35"/>
      <c r="Y48" s="35"/>
      <c r="Z48" s="35"/>
      <c r="AA48" s="35"/>
      <c r="AB48" s="35"/>
      <c r="AC48" s="35"/>
      <c r="AD48" s="35"/>
      <c r="AE48" s="35"/>
    </row>
    <row r="49" hidden="1" s="2" customFormat="1" ht="24.96" customHeight="1">
      <c r="A49" s="35"/>
      <c r="B49" s="36"/>
      <c r="C49" s="20" t="s">
        <v>142</v>
      </c>
      <c r="D49" s="37"/>
      <c r="E49" s="37"/>
      <c r="F49" s="37"/>
      <c r="G49" s="37"/>
      <c r="H49" s="37"/>
      <c r="I49" s="145"/>
      <c r="J49" s="37"/>
      <c r="K49" s="37"/>
      <c r="L49" s="146"/>
      <c r="S49" s="35"/>
      <c r="T49" s="35"/>
      <c r="U49" s="35"/>
      <c r="V49" s="35"/>
      <c r="W49" s="35"/>
      <c r="X49" s="35"/>
      <c r="Y49" s="35"/>
      <c r="Z49" s="35"/>
      <c r="AA49" s="35"/>
      <c r="AB49" s="35"/>
      <c r="AC49" s="35"/>
      <c r="AD49" s="35"/>
      <c r="AE49" s="35"/>
    </row>
    <row r="50" hidden="1" s="2" customFormat="1" ht="6.96" customHeight="1">
      <c r="A50" s="35"/>
      <c r="B50" s="36"/>
      <c r="C50" s="37"/>
      <c r="D50" s="37"/>
      <c r="E50" s="37"/>
      <c r="F50" s="37"/>
      <c r="G50" s="37"/>
      <c r="H50" s="37"/>
      <c r="I50" s="145"/>
      <c r="J50" s="37"/>
      <c r="K50" s="37"/>
      <c r="L50" s="146"/>
      <c r="S50" s="35"/>
      <c r="T50" s="35"/>
      <c r="U50" s="35"/>
      <c r="V50" s="35"/>
      <c r="W50" s="35"/>
      <c r="X50" s="35"/>
      <c r="Y50" s="35"/>
      <c r="Z50" s="35"/>
      <c r="AA50" s="35"/>
      <c r="AB50" s="35"/>
      <c r="AC50" s="35"/>
      <c r="AD50" s="35"/>
      <c r="AE50" s="35"/>
    </row>
    <row r="51" hidden="1" s="2" customFormat="1" ht="12" customHeight="1">
      <c r="A51" s="35"/>
      <c r="B51" s="36"/>
      <c r="C51" s="29" t="s">
        <v>16</v>
      </c>
      <c r="D51" s="37"/>
      <c r="E51" s="37"/>
      <c r="F51" s="37"/>
      <c r="G51" s="37"/>
      <c r="H51" s="37"/>
      <c r="I51" s="145"/>
      <c r="J51" s="37"/>
      <c r="K51" s="37"/>
      <c r="L51" s="146"/>
      <c r="S51" s="35"/>
      <c r="T51" s="35"/>
      <c r="U51" s="35"/>
      <c r="V51" s="35"/>
      <c r="W51" s="35"/>
      <c r="X51" s="35"/>
      <c r="Y51" s="35"/>
      <c r="Z51" s="35"/>
      <c r="AA51" s="35"/>
      <c r="AB51" s="35"/>
      <c r="AC51" s="35"/>
      <c r="AD51" s="35"/>
      <c r="AE51" s="35"/>
    </row>
    <row r="52" hidden="1" s="2" customFormat="1" ht="16.5" customHeight="1">
      <c r="A52" s="35"/>
      <c r="B52" s="36"/>
      <c r="C52" s="37"/>
      <c r="D52" s="37"/>
      <c r="E52" s="177" t="str">
        <f>E7</f>
        <v>Oprava SZZ v žst. Zvoleněves</v>
      </c>
      <c r="F52" s="29"/>
      <c r="G52" s="29"/>
      <c r="H52" s="29"/>
      <c r="I52" s="145"/>
      <c r="J52" s="37"/>
      <c r="K52" s="37"/>
      <c r="L52" s="146"/>
      <c r="S52" s="35"/>
      <c r="T52" s="35"/>
      <c r="U52" s="35"/>
      <c r="V52" s="35"/>
      <c r="W52" s="35"/>
      <c r="X52" s="35"/>
      <c r="Y52" s="35"/>
      <c r="Z52" s="35"/>
      <c r="AA52" s="35"/>
      <c r="AB52" s="35"/>
      <c r="AC52" s="35"/>
      <c r="AD52" s="35"/>
      <c r="AE52" s="35"/>
    </row>
    <row r="53" hidden="1" s="1" customFormat="1" ht="12" customHeight="1">
      <c r="B53" s="18"/>
      <c r="C53" s="29" t="s">
        <v>136</v>
      </c>
      <c r="D53" s="19"/>
      <c r="E53" s="19"/>
      <c r="F53" s="19"/>
      <c r="G53" s="19"/>
      <c r="H53" s="19"/>
      <c r="I53" s="136"/>
      <c r="J53" s="19"/>
      <c r="K53" s="19"/>
      <c r="L53" s="17"/>
    </row>
    <row r="54" hidden="1" s="1" customFormat="1" ht="16.5" customHeight="1">
      <c r="B54" s="18"/>
      <c r="C54" s="19"/>
      <c r="D54" s="19"/>
      <c r="E54" s="177" t="s">
        <v>137</v>
      </c>
      <c r="F54" s="19"/>
      <c r="G54" s="19"/>
      <c r="H54" s="19"/>
      <c r="I54" s="136"/>
      <c r="J54" s="19"/>
      <c r="K54" s="19"/>
      <c r="L54" s="17"/>
    </row>
    <row r="55" hidden="1" s="1" customFormat="1" ht="12" customHeight="1">
      <c r="B55" s="18"/>
      <c r="C55" s="29" t="s">
        <v>138</v>
      </c>
      <c r="D55" s="19"/>
      <c r="E55" s="19"/>
      <c r="F55" s="19"/>
      <c r="G55" s="19"/>
      <c r="H55" s="19"/>
      <c r="I55" s="136"/>
      <c r="J55" s="19"/>
      <c r="K55" s="19"/>
      <c r="L55" s="17"/>
    </row>
    <row r="56" hidden="1" s="2" customFormat="1" ht="16.5" customHeight="1">
      <c r="A56" s="35"/>
      <c r="B56" s="36"/>
      <c r="C56" s="37"/>
      <c r="D56" s="37"/>
      <c r="E56" s="178" t="s">
        <v>139</v>
      </c>
      <c r="F56" s="37"/>
      <c r="G56" s="37"/>
      <c r="H56" s="37"/>
      <c r="I56" s="145"/>
      <c r="J56" s="37"/>
      <c r="K56" s="37"/>
      <c r="L56" s="146"/>
      <c r="S56" s="35"/>
      <c r="T56" s="35"/>
      <c r="U56" s="35"/>
      <c r="V56" s="35"/>
      <c r="W56" s="35"/>
      <c r="X56" s="35"/>
      <c r="Y56" s="35"/>
      <c r="Z56" s="35"/>
      <c r="AA56" s="35"/>
      <c r="AB56" s="35"/>
      <c r="AC56" s="35"/>
      <c r="AD56" s="35"/>
      <c r="AE56" s="35"/>
    </row>
    <row r="57" hidden="1" s="2" customFormat="1" ht="12" customHeight="1">
      <c r="A57" s="35"/>
      <c r="B57" s="36"/>
      <c r="C57" s="29" t="s">
        <v>140</v>
      </c>
      <c r="D57" s="37"/>
      <c r="E57" s="37"/>
      <c r="F57" s="37"/>
      <c r="G57" s="37"/>
      <c r="H57" s="37"/>
      <c r="I57" s="145"/>
      <c r="J57" s="37"/>
      <c r="K57" s="37"/>
      <c r="L57" s="146"/>
      <c r="S57" s="35"/>
      <c r="T57" s="35"/>
      <c r="U57" s="35"/>
      <c r="V57" s="35"/>
      <c r="W57" s="35"/>
      <c r="X57" s="35"/>
      <c r="Y57" s="35"/>
      <c r="Z57" s="35"/>
      <c r="AA57" s="35"/>
      <c r="AB57" s="35"/>
      <c r="AC57" s="35"/>
      <c r="AD57" s="35"/>
      <c r="AE57" s="35"/>
    </row>
    <row r="58" hidden="1" s="2" customFormat="1" ht="16.5" customHeight="1">
      <c r="A58" s="35"/>
      <c r="B58" s="36"/>
      <c r="C58" s="37"/>
      <c r="D58" s="37"/>
      <c r="E58" s="66" t="str">
        <f>E13</f>
        <v>01.1.1 - technologická část SZ</v>
      </c>
      <c r="F58" s="37"/>
      <c r="G58" s="37"/>
      <c r="H58" s="37"/>
      <c r="I58" s="145"/>
      <c r="J58" s="37"/>
      <c r="K58" s="37"/>
      <c r="L58" s="146"/>
      <c r="S58" s="35"/>
      <c r="T58" s="35"/>
      <c r="U58" s="35"/>
      <c r="V58" s="35"/>
      <c r="W58" s="35"/>
      <c r="X58" s="35"/>
      <c r="Y58" s="35"/>
      <c r="Z58" s="35"/>
      <c r="AA58" s="35"/>
      <c r="AB58" s="35"/>
      <c r="AC58" s="35"/>
      <c r="AD58" s="35"/>
      <c r="AE58" s="35"/>
    </row>
    <row r="59" hidden="1" s="2" customFormat="1" ht="6.96" customHeight="1">
      <c r="A59" s="35"/>
      <c r="B59" s="36"/>
      <c r="C59" s="37"/>
      <c r="D59" s="37"/>
      <c r="E59" s="37"/>
      <c r="F59" s="37"/>
      <c r="G59" s="37"/>
      <c r="H59" s="37"/>
      <c r="I59" s="145"/>
      <c r="J59" s="37"/>
      <c r="K59" s="37"/>
      <c r="L59" s="146"/>
      <c r="S59" s="35"/>
      <c r="T59" s="35"/>
      <c r="U59" s="35"/>
      <c r="V59" s="35"/>
      <c r="W59" s="35"/>
      <c r="X59" s="35"/>
      <c r="Y59" s="35"/>
      <c r="Z59" s="35"/>
      <c r="AA59" s="35"/>
      <c r="AB59" s="35"/>
      <c r="AC59" s="35"/>
      <c r="AD59" s="35"/>
      <c r="AE59" s="35"/>
    </row>
    <row r="60" hidden="1" s="2" customFormat="1" ht="12" customHeight="1">
      <c r="A60" s="35"/>
      <c r="B60" s="36"/>
      <c r="C60" s="29" t="s">
        <v>21</v>
      </c>
      <c r="D60" s="37"/>
      <c r="E60" s="37"/>
      <c r="F60" s="24" t="str">
        <f>F16</f>
        <v>žst. Zvoleněves</v>
      </c>
      <c r="G60" s="37"/>
      <c r="H60" s="37"/>
      <c r="I60" s="148" t="s">
        <v>23</v>
      </c>
      <c r="J60" s="69" t="str">
        <f>IF(J16="","",J16)</f>
        <v>23. 3. 2020</v>
      </c>
      <c r="K60" s="37"/>
      <c r="L60" s="146"/>
      <c r="S60" s="35"/>
      <c r="T60" s="35"/>
      <c r="U60" s="35"/>
      <c r="V60" s="35"/>
      <c r="W60" s="35"/>
      <c r="X60" s="35"/>
      <c r="Y60" s="35"/>
      <c r="Z60" s="35"/>
      <c r="AA60" s="35"/>
      <c r="AB60" s="35"/>
      <c r="AC60" s="35"/>
      <c r="AD60" s="35"/>
      <c r="AE60" s="35"/>
    </row>
    <row r="61" hidden="1" s="2" customFormat="1" ht="6.96" customHeight="1">
      <c r="A61" s="35"/>
      <c r="B61" s="36"/>
      <c r="C61" s="37"/>
      <c r="D61" s="37"/>
      <c r="E61" s="37"/>
      <c r="F61" s="37"/>
      <c r="G61" s="37"/>
      <c r="H61" s="37"/>
      <c r="I61" s="145"/>
      <c r="J61" s="37"/>
      <c r="K61" s="37"/>
      <c r="L61" s="146"/>
      <c r="S61" s="35"/>
      <c r="T61" s="35"/>
      <c r="U61" s="35"/>
      <c r="V61" s="35"/>
      <c r="W61" s="35"/>
      <c r="X61" s="35"/>
      <c r="Y61" s="35"/>
      <c r="Z61" s="35"/>
      <c r="AA61" s="35"/>
      <c r="AB61" s="35"/>
      <c r="AC61" s="35"/>
      <c r="AD61" s="35"/>
      <c r="AE61" s="35"/>
    </row>
    <row r="62" hidden="1" s="2" customFormat="1" ht="15.15" customHeight="1">
      <c r="A62" s="35"/>
      <c r="B62" s="36"/>
      <c r="C62" s="29" t="s">
        <v>25</v>
      </c>
      <c r="D62" s="37"/>
      <c r="E62" s="37"/>
      <c r="F62" s="24" t="str">
        <f>E19</f>
        <v>Jiří Kejkula</v>
      </c>
      <c r="G62" s="37"/>
      <c r="H62" s="37"/>
      <c r="I62" s="148" t="s">
        <v>31</v>
      </c>
      <c r="J62" s="33" t="str">
        <f>E25</f>
        <v xml:space="preserve"> </v>
      </c>
      <c r="K62" s="37"/>
      <c r="L62" s="146"/>
      <c r="S62" s="35"/>
      <c r="T62" s="35"/>
      <c r="U62" s="35"/>
      <c r="V62" s="35"/>
      <c r="W62" s="35"/>
      <c r="X62" s="35"/>
      <c r="Y62" s="35"/>
      <c r="Z62" s="35"/>
      <c r="AA62" s="35"/>
      <c r="AB62" s="35"/>
      <c r="AC62" s="35"/>
      <c r="AD62" s="35"/>
      <c r="AE62" s="35"/>
    </row>
    <row r="63" hidden="1" s="2" customFormat="1" ht="15.15" customHeight="1">
      <c r="A63" s="35"/>
      <c r="B63" s="36"/>
      <c r="C63" s="29" t="s">
        <v>29</v>
      </c>
      <c r="D63" s="37"/>
      <c r="E63" s="37"/>
      <c r="F63" s="24" t="str">
        <f>IF(E22="","",E22)</f>
        <v>Vyplň údaj</v>
      </c>
      <c r="G63" s="37"/>
      <c r="H63" s="37"/>
      <c r="I63" s="148" t="s">
        <v>34</v>
      </c>
      <c r="J63" s="33" t="str">
        <f>E28</f>
        <v>Milan Bělehrad</v>
      </c>
      <c r="K63" s="37"/>
      <c r="L63" s="146"/>
      <c r="S63" s="35"/>
      <c r="T63" s="35"/>
      <c r="U63" s="35"/>
      <c r="V63" s="35"/>
      <c r="W63" s="35"/>
      <c r="X63" s="35"/>
      <c r="Y63" s="35"/>
      <c r="Z63" s="35"/>
      <c r="AA63" s="35"/>
      <c r="AB63" s="35"/>
      <c r="AC63" s="35"/>
      <c r="AD63" s="35"/>
      <c r="AE63" s="35"/>
    </row>
    <row r="64" hidden="1" s="2" customFormat="1" ht="10.32" customHeight="1">
      <c r="A64" s="35"/>
      <c r="B64" s="36"/>
      <c r="C64" s="37"/>
      <c r="D64" s="37"/>
      <c r="E64" s="37"/>
      <c r="F64" s="37"/>
      <c r="G64" s="37"/>
      <c r="H64" s="37"/>
      <c r="I64" s="145"/>
      <c r="J64" s="37"/>
      <c r="K64" s="37"/>
      <c r="L64" s="146"/>
      <c r="S64" s="35"/>
      <c r="T64" s="35"/>
      <c r="U64" s="35"/>
      <c r="V64" s="35"/>
      <c r="W64" s="35"/>
      <c r="X64" s="35"/>
      <c r="Y64" s="35"/>
      <c r="Z64" s="35"/>
      <c r="AA64" s="35"/>
      <c r="AB64" s="35"/>
      <c r="AC64" s="35"/>
      <c r="AD64" s="35"/>
      <c r="AE64" s="35"/>
    </row>
    <row r="65" hidden="1" s="2" customFormat="1" ht="29.28" customHeight="1">
      <c r="A65" s="35"/>
      <c r="B65" s="36"/>
      <c r="C65" s="179" t="s">
        <v>143</v>
      </c>
      <c r="D65" s="180"/>
      <c r="E65" s="180"/>
      <c r="F65" s="180"/>
      <c r="G65" s="180"/>
      <c r="H65" s="180"/>
      <c r="I65" s="181"/>
      <c r="J65" s="182" t="s">
        <v>144</v>
      </c>
      <c r="K65" s="180"/>
      <c r="L65" s="146"/>
      <c r="S65" s="35"/>
      <c r="T65" s="35"/>
      <c r="U65" s="35"/>
      <c r="V65" s="35"/>
      <c r="W65" s="35"/>
      <c r="X65" s="35"/>
      <c r="Y65" s="35"/>
      <c r="Z65" s="35"/>
      <c r="AA65" s="35"/>
      <c r="AB65" s="35"/>
      <c r="AC65" s="35"/>
      <c r="AD65" s="35"/>
      <c r="AE65" s="35"/>
    </row>
    <row r="66" hidden="1" s="2" customFormat="1" ht="10.32" customHeight="1">
      <c r="A66" s="35"/>
      <c r="B66" s="36"/>
      <c r="C66" s="37"/>
      <c r="D66" s="37"/>
      <c r="E66" s="37"/>
      <c r="F66" s="37"/>
      <c r="G66" s="37"/>
      <c r="H66" s="37"/>
      <c r="I66" s="145"/>
      <c r="J66" s="37"/>
      <c r="K66" s="37"/>
      <c r="L66" s="146"/>
      <c r="S66" s="35"/>
      <c r="T66" s="35"/>
      <c r="U66" s="35"/>
      <c r="V66" s="35"/>
      <c r="W66" s="35"/>
      <c r="X66" s="35"/>
      <c r="Y66" s="35"/>
      <c r="Z66" s="35"/>
      <c r="AA66" s="35"/>
      <c r="AB66" s="35"/>
      <c r="AC66" s="35"/>
      <c r="AD66" s="35"/>
      <c r="AE66" s="35"/>
    </row>
    <row r="67" hidden="1" s="2" customFormat="1" ht="22.8" customHeight="1">
      <c r="A67" s="35"/>
      <c r="B67" s="36"/>
      <c r="C67" s="183" t="s">
        <v>70</v>
      </c>
      <c r="D67" s="37"/>
      <c r="E67" s="37"/>
      <c r="F67" s="37"/>
      <c r="G67" s="37"/>
      <c r="H67" s="37"/>
      <c r="I67" s="145"/>
      <c r="J67" s="99">
        <f>J93</f>
        <v>0</v>
      </c>
      <c r="K67" s="37"/>
      <c r="L67" s="146"/>
      <c r="S67" s="35"/>
      <c r="T67" s="35"/>
      <c r="U67" s="35"/>
      <c r="V67" s="35"/>
      <c r="W67" s="35"/>
      <c r="X67" s="35"/>
      <c r="Y67" s="35"/>
      <c r="Z67" s="35"/>
      <c r="AA67" s="35"/>
      <c r="AB67" s="35"/>
      <c r="AC67" s="35"/>
      <c r="AD67" s="35"/>
      <c r="AE67" s="35"/>
      <c r="AU67" s="14" t="s">
        <v>145</v>
      </c>
    </row>
    <row r="68" hidden="1" s="9" customFormat="1" ht="24.96" customHeight="1">
      <c r="A68" s="9"/>
      <c r="B68" s="184"/>
      <c r="C68" s="185"/>
      <c r="D68" s="186" t="s">
        <v>146</v>
      </c>
      <c r="E68" s="187"/>
      <c r="F68" s="187"/>
      <c r="G68" s="187"/>
      <c r="H68" s="187"/>
      <c r="I68" s="188"/>
      <c r="J68" s="189">
        <f>J94</f>
        <v>0</v>
      </c>
      <c r="K68" s="185"/>
      <c r="L68" s="190"/>
      <c r="S68" s="9"/>
      <c r="T68" s="9"/>
      <c r="U68" s="9"/>
      <c r="V68" s="9"/>
      <c r="W68" s="9"/>
      <c r="X68" s="9"/>
      <c r="Y68" s="9"/>
      <c r="Z68" s="9"/>
      <c r="AA68" s="9"/>
      <c r="AB68" s="9"/>
      <c r="AC68" s="9"/>
      <c r="AD68" s="9"/>
      <c r="AE68" s="9"/>
    </row>
    <row r="69" hidden="1" s="9" customFormat="1" ht="24.96" customHeight="1">
      <c r="A69" s="9"/>
      <c r="B69" s="184"/>
      <c r="C69" s="185"/>
      <c r="D69" s="186" t="s">
        <v>147</v>
      </c>
      <c r="E69" s="187"/>
      <c r="F69" s="187"/>
      <c r="G69" s="187"/>
      <c r="H69" s="187"/>
      <c r="I69" s="188"/>
      <c r="J69" s="189">
        <f>J103</f>
        <v>0</v>
      </c>
      <c r="K69" s="185"/>
      <c r="L69" s="190"/>
      <c r="S69" s="9"/>
      <c r="T69" s="9"/>
      <c r="U69" s="9"/>
      <c r="V69" s="9"/>
      <c r="W69" s="9"/>
      <c r="X69" s="9"/>
      <c r="Y69" s="9"/>
      <c r="Z69" s="9"/>
      <c r="AA69" s="9"/>
      <c r="AB69" s="9"/>
      <c r="AC69" s="9"/>
      <c r="AD69" s="9"/>
      <c r="AE69" s="9"/>
    </row>
    <row r="70" hidden="1" s="2" customFormat="1" ht="21.84" customHeight="1">
      <c r="A70" s="35"/>
      <c r="B70" s="36"/>
      <c r="C70" s="37"/>
      <c r="D70" s="37"/>
      <c r="E70" s="37"/>
      <c r="F70" s="37"/>
      <c r="G70" s="37"/>
      <c r="H70" s="37"/>
      <c r="I70" s="145"/>
      <c r="J70" s="37"/>
      <c r="K70" s="37"/>
      <c r="L70" s="146"/>
      <c r="S70" s="35"/>
      <c r="T70" s="35"/>
      <c r="U70" s="35"/>
      <c r="V70" s="35"/>
      <c r="W70" s="35"/>
      <c r="X70" s="35"/>
      <c r="Y70" s="35"/>
      <c r="Z70" s="35"/>
      <c r="AA70" s="35"/>
      <c r="AB70" s="35"/>
      <c r="AC70" s="35"/>
      <c r="AD70" s="35"/>
      <c r="AE70" s="35"/>
    </row>
    <row r="71" hidden="1" s="2" customFormat="1" ht="6.96" customHeight="1">
      <c r="A71" s="35"/>
      <c r="B71" s="56"/>
      <c r="C71" s="57"/>
      <c r="D71" s="57"/>
      <c r="E71" s="57"/>
      <c r="F71" s="57"/>
      <c r="G71" s="57"/>
      <c r="H71" s="57"/>
      <c r="I71" s="173"/>
      <c r="J71" s="57"/>
      <c r="K71" s="57"/>
      <c r="L71" s="146"/>
      <c r="S71" s="35"/>
      <c r="T71" s="35"/>
      <c r="U71" s="35"/>
      <c r="V71" s="35"/>
      <c r="W71" s="35"/>
      <c r="X71" s="35"/>
      <c r="Y71" s="35"/>
      <c r="Z71" s="35"/>
      <c r="AA71" s="35"/>
      <c r="AB71" s="35"/>
      <c r="AC71" s="35"/>
      <c r="AD71" s="35"/>
      <c r="AE71" s="35"/>
    </row>
    <row r="72" hidden="1"/>
    <row r="73" hidden="1"/>
    <row r="74" hidden="1"/>
    <row r="75" s="2" customFormat="1" ht="6.96" customHeight="1">
      <c r="A75" s="35"/>
      <c r="B75" s="58"/>
      <c r="C75" s="59"/>
      <c r="D75" s="59"/>
      <c r="E75" s="59"/>
      <c r="F75" s="59"/>
      <c r="G75" s="59"/>
      <c r="H75" s="59"/>
      <c r="I75" s="176"/>
      <c r="J75" s="59"/>
      <c r="K75" s="59"/>
      <c r="L75" s="146"/>
      <c r="S75" s="35"/>
      <c r="T75" s="35"/>
      <c r="U75" s="35"/>
      <c r="V75" s="35"/>
      <c r="W75" s="35"/>
      <c r="X75" s="35"/>
      <c r="Y75" s="35"/>
      <c r="Z75" s="35"/>
      <c r="AA75" s="35"/>
      <c r="AB75" s="35"/>
      <c r="AC75" s="35"/>
      <c r="AD75" s="35"/>
      <c r="AE75" s="35"/>
    </row>
    <row r="76" s="2" customFormat="1" ht="24.96" customHeight="1">
      <c r="A76" s="35"/>
      <c r="B76" s="36"/>
      <c r="C76" s="20" t="s">
        <v>148</v>
      </c>
      <c r="D76" s="37"/>
      <c r="E76" s="37"/>
      <c r="F76" s="37"/>
      <c r="G76" s="37"/>
      <c r="H76" s="37"/>
      <c r="I76" s="145"/>
      <c r="J76" s="37"/>
      <c r="K76" s="37"/>
      <c r="L76" s="146"/>
      <c r="S76" s="35"/>
      <c r="T76" s="35"/>
      <c r="U76" s="35"/>
      <c r="V76" s="35"/>
      <c r="W76" s="35"/>
      <c r="X76" s="35"/>
      <c r="Y76" s="35"/>
      <c r="Z76" s="35"/>
      <c r="AA76" s="35"/>
      <c r="AB76" s="35"/>
      <c r="AC76" s="35"/>
      <c r="AD76" s="35"/>
      <c r="AE76" s="35"/>
    </row>
    <row r="77" s="2" customFormat="1" ht="6.96" customHeight="1">
      <c r="A77" s="35"/>
      <c r="B77" s="36"/>
      <c r="C77" s="37"/>
      <c r="D77" s="37"/>
      <c r="E77" s="37"/>
      <c r="F77" s="37"/>
      <c r="G77" s="37"/>
      <c r="H77" s="37"/>
      <c r="I77" s="145"/>
      <c r="J77" s="37"/>
      <c r="K77" s="37"/>
      <c r="L77" s="146"/>
      <c r="S77" s="35"/>
      <c r="T77" s="35"/>
      <c r="U77" s="35"/>
      <c r="V77" s="35"/>
      <c r="W77" s="35"/>
      <c r="X77" s="35"/>
      <c r="Y77" s="35"/>
      <c r="Z77" s="35"/>
      <c r="AA77" s="35"/>
      <c r="AB77" s="35"/>
      <c r="AC77" s="35"/>
      <c r="AD77" s="35"/>
      <c r="AE77" s="35"/>
    </row>
    <row r="78" s="2" customFormat="1" ht="12" customHeight="1">
      <c r="A78" s="35"/>
      <c r="B78" s="36"/>
      <c r="C78" s="29" t="s">
        <v>16</v>
      </c>
      <c r="D78" s="37"/>
      <c r="E78" s="37"/>
      <c r="F78" s="37"/>
      <c r="G78" s="37"/>
      <c r="H78" s="37"/>
      <c r="I78" s="145"/>
      <c r="J78" s="37"/>
      <c r="K78" s="37"/>
      <c r="L78" s="146"/>
      <c r="S78" s="35"/>
      <c r="T78" s="35"/>
      <c r="U78" s="35"/>
      <c r="V78" s="35"/>
      <c r="W78" s="35"/>
      <c r="X78" s="35"/>
      <c r="Y78" s="35"/>
      <c r="Z78" s="35"/>
      <c r="AA78" s="35"/>
      <c r="AB78" s="35"/>
      <c r="AC78" s="35"/>
      <c r="AD78" s="35"/>
      <c r="AE78" s="35"/>
    </row>
    <row r="79" s="2" customFormat="1" ht="16.5" customHeight="1">
      <c r="A79" s="35"/>
      <c r="B79" s="36"/>
      <c r="C79" s="37"/>
      <c r="D79" s="37"/>
      <c r="E79" s="177" t="str">
        <f>E7</f>
        <v>Oprava SZZ v žst. Zvoleněves</v>
      </c>
      <c r="F79" s="29"/>
      <c r="G79" s="29"/>
      <c r="H79" s="29"/>
      <c r="I79" s="145"/>
      <c r="J79" s="37"/>
      <c r="K79" s="37"/>
      <c r="L79" s="146"/>
      <c r="S79" s="35"/>
      <c r="T79" s="35"/>
      <c r="U79" s="35"/>
      <c r="V79" s="35"/>
      <c r="W79" s="35"/>
      <c r="X79" s="35"/>
      <c r="Y79" s="35"/>
      <c r="Z79" s="35"/>
      <c r="AA79" s="35"/>
      <c r="AB79" s="35"/>
      <c r="AC79" s="35"/>
      <c r="AD79" s="35"/>
      <c r="AE79" s="35"/>
    </row>
    <row r="80" s="1" customFormat="1" ht="12" customHeight="1">
      <c r="B80" s="18"/>
      <c r="C80" s="29" t="s">
        <v>136</v>
      </c>
      <c r="D80" s="19"/>
      <c r="E80" s="19"/>
      <c r="F80" s="19"/>
      <c r="G80" s="19"/>
      <c r="H80" s="19"/>
      <c r="I80" s="136"/>
      <c r="J80" s="19"/>
      <c r="K80" s="19"/>
      <c r="L80" s="17"/>
    </row>
    <row r="81" s="1" customFormat="1" ht="16.5" customHeight="1">
      <c r="B81" s="18"/>
      <c r="C81" s="19"/>
      <c r="D81" s="19"/>
      <c r="E81" s="177" t="s">
        <v>137</v>
      </c>
      <c r="F81" s="19"/>
      <c r="G81" s="19"/>
      <c r="H81" s="19"/>
      <c r="I81" s="136"/>
      <c r="J81" s="19"/>
      <c r="K81" s="19"/>
      <c r="L81" s="17"/>
    </row>
    <row r="82" s="1" customFormat="1" ht="12" customHeight="1">
      <c r="B82" s="18"/>
      <c r="C82" s="29" t="s">
        <v>138</v>
      </c>
      <c r="D82" s="19"/>
      <c r="E82" s="19"/>
      <c r="F82" s="19"/>
      <c r="G82" s="19"/>
      <c r="H82" s="19"/>
      <c r="I82" s="136"/>
      <c r="J82" s="19"/>
      <c r="K82" s="19"/>
      <c r="L82" s="17"/>
    </row>
    <row r="83" s="2" customFormat="1" ht="16.5" customHeight="1">
      <c r="A83" s="35"/>
      <c r="B83" s="36"/>
      <c r="C83" s="37"/>
      <c r="D83" s="37"/>
      <c r="E83" s="178" t="s">
        <v>139</v>
      </c>
      <c r="F83" s="37"/>
      <c r="G83" s="37"/>
      <c r="H83" s="37"/>
      <c r="I83" s="145"/>
      <c r="J83" s="37"/>
      <c r="K83" s="37"/>
      <c r="L83" s="146"/>
      <c r="S83" s="35"/>
      <c r="T83" s="35"/>
      <c r="U83" s="35"/>
      <c r="V83" s="35"/>
      <c r="W83" s="35"/>
      <c r="X83" s="35"/>
      <c r="Y83" s="35"/>
      <c r="Z83" s="35"/>
      <c r="AA83" s="35"/>
      <c r="AB83" s="35"/>
      <c r="AC83" s="35"/>
      <c r="AD83" s="35"/>
      <c r="AE83" s="35"/>
    </row>
    <row r="84" s="2" customFormat="1" ht="12" customHeight="1">
      <c r="A84" s="35"/>
      <c r="B84" s="36"/>
      <c r="C84" s="29" t="s">
        <v>140</v>
      </c>
      <c r="D84" s="37"/>
      <c r="E84" s="37"/>
      <c r="F84" s="37"/>
      <c r="G84" s="37"/>
      <c r="H84" s="37"/>
      <c r="I84" s="145"/>
      <c r="J84" s="37"/>
      <c r="K84" s="37"/>
      <c r="L84" s="146"/>
      <c r="S84" s="35"/>
      <c r="T84" s="35"/>
      <c r="U84" s="35"/>
      <c r="V84" s="35"/>
      <c r="W84" s="35"/>
      <c r="X84" s="35"/>
      <c r="Y84" s="35"/>
      <c r="Z84" s="35"/>
      <c r="AA84" s="35"/>
      <c r="AB84" s="35"/>
      <c r="AC84" s="35"/>
      <c r="AD84" s="35"/>
      <c r="AE84" s="35"/>
    </row>
    <row r="85" s="2" customFormat="1" ht="16.5" customHeight="1">
      <c r="A85" s="35"/>
      <c r="B85" s="36"/>
      <c r="C85" s="37"/>
      <c r="D85" s="37"/>
      <c r="E85" s="66" t="str">
        <f>E13</f>
        <v>01.1.1 - technologická část SZ</v>
      </c>
      <c r="F85" s="37"/>
      <c r="G85" s="37"/>
      <c r="H85" s="37"/>
      <c r="I85" s="145"/>
      <c r="J85" s="37"/>
      <c r="K85" s="37"/>
      <c r="L85" s="146"/>
      <c r="S85" s="35"/>
      <c r="T85" s="35"/>
      <c r="U85" s="35"/>
      <c r="V85" s="35"/>
      <c r="W85" s="35"/>
      <c r="X85" s="35"/>
      <c r="Y85" s="35"/>
      <c r="Z85" s="35"/>
      <c r="AA85" s="35"/>
      <c r="AB85" s="35"/>
      <c r="AC85" s="35"/>
      <c r="AD85" s="35"/>
      <c r="AE85" s="35"/>
    </row>
    <row r="86" s="2" customFormat="1" ht="6.96" customHeight="1">
      <c r="A86" s="35"/>
      <c r="B86" s="36"/>
      <c r="C86" s="37"/>
      <c r="D86" s="37"/>
      <c r="E86" s="37"/>
      <c r="F86" s="37"/>
      <c r="G86" s="37"/>
      <c r="H86" s="37"/>
      <c r="I86" s="145"/>
      <c r="J86" s="37"/>
      <c r="K86" s="37"/>
      <c r="L86" s="146"/>
      <c r="S86" s="35"/>
      <c r="T86" s="35"/>
      <c r="U86" s="35"/>
      <c r="V86" s="35"/>
      <c r="W86" s="35"/>
      <c r="X86" s="35"/>
      <c r="Y86" s="35"/>
      <c r="Z86" s="35"/>
      <c r="AA86" s="35"/>
      <c r="AB86" s="35"/>
      <c r="AC86" s="35"/>
      <c r="AD86" s="35"/>
      <c r="AE86" s="35"/>
    </row>
    <row r="87" s="2" customFormat="1" ht="12" customHeight="1">
      <c r="A87" s="35"/>
      <c r="B87" s="36"/>
      <c r="C87" s="29" t="s">
        <v>21</v>
      </c>
      <c r="D87" s="37"/>
      <c r="E87" s="37"/>
      <c r="F87" s="24" t="str">
        <f>F16</f>
        <v>žst. Zvoleněves</v>
      </c>
      <c r="G87" s="37"/>
      <c r="H87" s="37"/>
      <c r="I87" s="148" t="s">
        <v>23</v>
      </c>
      <c r="J87" s="69" t="str">
        <f>IF(J16="","",J16)</f>
        <v>23. 3. 2020</v>
      </c>
      <c r="K87" s="37"/>
      <c r="L87" s="146"/>
      <c r="S87" s="35"/>
      <c r="T87" s="35"/>
      <c r="U87" s="35"/>
      <c r="V87" s="35"/>
      <c r="W87" s="35"/>
      <c r="X87" s="35"/>
      <c r="Y87" s="35"/>
      <c r="Z87" s="35"/>
      <c r="AA87" s="35"/>
      <c r="AB87" s="35"/>
      <c r="AC87" s="35"/>
      <c r="AD87" s="35"/>
      <c r="AE87" s="35"/>
    </row>
    <row r="88" s="2" customFormat="1" ht="6.96" customHeight="1">
      <c r="A88" s="35"/>
      <c r="B88" s="36"/>
      <c r="C88" s="37"/>
      <c r="D88" s="37"/>
      <c r="E88" s="37"/>
      <c r="F88" s="37"/>
      <c r="G88" s="37"/>
      <c r="H88" s="37"/>
      <c r="I88" s="145"/>
      <c r="J88" s="37"/>
      <c r="K88" s="37"/>
      <c r="L88" s="146"/>
      <c r="S88" s="35"/>
      <c r="T88" s="35"/>
      <c r="U88" s="35"/>
      <c r="V88" s="35"/>
      <c r="W88" s="35"/>
      <c r="X88" s="35"/>
      <c r="Y88" s="35"/>
      <c r="Z88" s="35"/>
      <c r="AA88" s="35"/>
      <c r="AB88" s="35"/>
      <c r="AC88" s="35"/>
      <c r="AD88" s="35"/>
      <c r="AE88" s="35"/>
    </row>
    <row r="89" s="2" customFormat="1" ht="15.15" customHeight="1">
      <c r="A89" s="35"/>
      <c r="B89" s="36"/>
      <c r="C89" s="29" t="s">
        <v>25</v>
      </c>
      <c r="D89" s="37"/>
      <c r="E89" s="37"/>
      <c r="F89" s="24" t="str">
        <f>E19</f>
        <v>Jiří Kejkula</v>
      </c>
      <c r="G89" s="37"/>
      <c r="H89" s="37"/>
      <c r="I89" s="148" t="s">
        <v>31</v>
      </c>
      <c r="J89" s="33" t="str">
        <f>E25</f>
        <v xml:space="preserve"> </v>
      </c>
      <c r="K89" s="37"/>
      <c r="L89" s="146"/>
      <c r="S89" s="35"/>
      <c r="T89" s="35"/>
      <c r="U89" s="35"/>
      <c r="V89" s="35"/>
      <c r="W89" s="35"/>
      <c r="X89" s="35"/>
      <c r="Y89" s="35"/>
      <c r="Z89" s="35"/>
      <c r="AA89" s="35"/>
      <c r="AB89" s="35"/>
      <c r="AC89" s="35"/>
      <c r="AD89" s="35"/>
      <c r="AE89" s="35"/>
    </row>
    <row r="90" s="2" customFormat="1" ht="15.15" customHeight="1">
      <c r="A90" s="35"/>
      <c r="B90" s="36"/>
      <c r="C90" s="29" t="s">
        <v>29</v>
      </c>
      <c r="D90" s="37"/>
      <c r="E90" s="37"/>
      <c r="F90" s="24" t="str">
        <f>IF(E22="","",E22)</f>
        <v>Vyplň údaj</v>
      </c>
      <c r="G90" s="37"/>
      <c r="H90" s="37"/>
      <c r="I90" s="148" t="s">
        <v>34</v>
      </c>
      <c r="J90" s="33" t="str">
        <f>E28</f>
        <v>Milan Bělehrad</v>
      </c>
      <c r="K90" s="37"/>
      <c r="L90" s="146"/>
      <c r="S90" s="35"/>
      <c r="T90" s="35"/>
      <c r="U90" s="35"/>
      <c r="V90" s="35"/>
      <c r="W90" s="35"/>
      <c r="X90" s="35"/>
      <c r="Y90" s="35"/>
      <c r="Z90" s="35"/>
      <c r="AA90" s="35"/>
      <c r="AB90" s="35"/>
      <c r="AC90" s="35"/>
      <c r="AD90" s="35"/>
      <c r="AE90" s="35"/>
    </row>
    <row r="91" s="2" customFormat="1" ht="10.32" customHeight="1">
      <c r="A91" s="35"/>
      <c r="B91" s="36"/>
      <c r="C91" s="37"/>
      <c r="D91" s="37"/>
      <c r="E91" s="37"/>
      <c r="F91" s="37"/>
      <c r="G91" s="37"/>
      <c r="H91" s="37"/>
      <c r="I91" s="145"/>
      <c r="J91" s="37"/>
      <c r="K91" s="37"/>
      <c r="L91" s="146"/>
      <c r="S91" s="35"/>
      <c r="T91" s="35"/>
      <c r="U91" s="35"/>
      <c r="V91" s="35"/>
      <c r="W91" s="35"/>
      <c r="X91" s="35"/>
      <c r="Y91" s="35"/>
      <c r="Z91" s="35"/>
      <c r="AA91" s="35"/>
      <c r="AB91" s="35"/>
      <c r="AC91" s="35"/>
      <c r="AD91" s="35"/>
      <c r="AE91" s="35"/>
    </row>
    <row r="92" s="10" customFormat="1" ht="29.28" customHeight="1">
      <c r="A92" s="191"/>
      <c r="B92" s="192"/>
      <c r="C92" s="193" t="s">
        <v>149</v>
      </c>
      <c r="D92" s="194" t="s">
        <v>57</v>
      </c>
      <c r="E92" s="194" t="s">
        <v>53</v>
      </c>
      <c r="F92" s="194" t="s">
        <v>54</v>
      </c>
      <c r="G92" s="194" t="s">
        <v>150</v>
      </c>
      <c r="H92" s="194" t="s">
        <v>151</v>
      </c>
      <c r="I92" s="195" t="s">
        <v>152</v>
      </c>
      <c r="J92" s="194" t="s">
        <v>144</v>
      </c>
      <c r="K92" s="196" t="s">
        <v>153</v>
      </c>
      <c r="L92" s="197"/>
      <c r="M92" s="89" t="s">
        <v>19</v>
      </c>
      <c r="N92" s="90" t="s">
        <v>42</v>
      </c>
      <c r="O92" s="90" t="s">
        <v>154</v>
      </c>
      <c r="P92" s="90" t="s">
        <v>155</v>
      </c>
      <c r="Q92" s="90" t="s">
        <v>156</v>
      </c>
      <c r="R92" s="90" t="s">
        <v>157</v>
      </c>
      <c r="S92" s="90" t="s">
        <v>158</v>
      </c>
      <c r="T92" s="91" t="s">
        <v>159</v>
      </c>
      <c r="U92" s="191"/>
      <c r="V92" s="191"/>
      <c r="W92" s="191"/>
      <c r="X92" s="191"/>
      <c r="Y92" s="191"/>
      <c r="Z92" s="191"/>
      <c r="AA92" s="191"/>
      <c r="AB92" s="191"/>
      <c r="AC92" s="191"/>
      <c r="AD92" s="191"/>
      <c r="AE92" s="191"/>
    </row>
    <row r="93" s="2" customFormat="1" ht="22.8" customHeight="1">
      <c r="A93" s="35"/>
      <c r="B93" s="36"/>
      <c r="C93" s="96" t="s">
        <v>160</v>
      </c>
      <c r="D93" s="37"/>
      <c r="E93" s="37"/>
      <c r="F93" s="37"/>
      <c r="G93" s="37"/>
      <c r="H93" s="37"/>
      <c r="I93" s="145"/>
      <c r="J93" s="198">
        <f>BK93</f>
        <v>0</v>
      </c>
      <c r="K93" s="37"/>
      <c r="L93" s="41"/>
      <c r="M93" s="92"/>
      <c r="N93" s="199"/>
      <c r="O93" s="93"/>
      <c r="P93" s="200">
        <f>P94+P103</f>
        <v>0</v>
      </c>
      <c r="Q93" s="93"/>
      <c r="R93" s="200">
        <f>R94+R103</f>
        <v>0</v>
      </c>
      <c r="S93" s="93"/>
      <c r="T93" s="201">
        <f>T94+T103</f>
        <v>0</v>
      </c>
      <c r="U93" s="35"/>
      <c r="V93" s="35"/>
      <c r="W93" s="35"/>
      <c r="X93" s="35"/>
      <c r="Y93" s="35"/>
      <c r="Z93" s="35"/>
      <c r="AA93" s="35"/>
      <c r="AB93" s="35"/>
      <c r="AC93" s="35"/>
      <c r="AD93" s="35"/>
      <c r="AE93" s="35"/>
      <c r="AT93" s="14" t="s">
        <v>71</v>
      </c>
      <c r="AU93" s="14" t="s">
        <v>145</v>
      </c>
      <c r="BK93" s="202">
        <f>BK94+BK103</f>
        <v>0</v>
      </c>
    </row>
    <row r="94" s="11" customFormat="1" ht="25.92" customHeight="1">
      <c r="A94" s="11"/>
      <c r="B94" s="203"/>
      <c r="C94" s="204"/>
      <c r="D94" s="205" t="s">
        <v>71</v>
      </c>
      <c r="E94" s="206" t="s">
        <v>82</v>
      </c>
      <c r="F94" s="206" t="s">
        <v>161</v>
      </c>
      <c r="G94" s="204"/>
      <c r="H94" s="204"/>
      <c r="I94" s="207"/>
      <c r="J94" s="208">
        <f>BK94</f>
        <v>0</v>
      </c>
      <c r="K94" s="204"/>
      <c r="L94" s="209"/>
      <c r="M94" s="210"/>
      <c r="N94" s="211"/>
      <c r="O94" s="211"/>
      <c r="P94" s="212">
        <f>SUM(P95:P102)</f>
        <v>0</v>
      </c>
      <c r="Q94" s="211"/>
      <c r="R94" s="212">
        <f>SUM(R95:R102)</f>
        <v>0</v>
      </c>
      <c r="S94" s="211"/>
      <c r="T94" s="213">
        <f>SUM(T95:T102)</f>
        <v>0</v>
      </c>
      <c r="U94" s="11"/>
      <c r="V94" s="11"/>
      <c r="W94" s="11"/>
      <c r="X94" s="11"/>
      <c r="Y94" s="11"/>
      <c r="Z94" s="11"/>
      <c r="AA94" s="11"/>
      <c r="AB94" s="11"/>
      <c r="AC94" s="11"/>
      <c r="AD94" s="11"/>
      <c r="AE94" s="11"/>
      <c r="AR94" s="214" t="s">
        <v>79</v>
      </c>
      <c r="AT94" s="215" t="s">
        <v>71</v>
      </c>
      <c r="AU94" s="215" t="s">
        <v>72</v>
      </c>
      <c r="AY94" s="214" t="s">
        <v>162</v>
      </c>
      <c r="BK94" s="216">
        <f>SUM(BK95:BK102)</f>
        <v>0</v>
      </c>
    </row>
    <row r="95" s="2" customFormat="1" ht="21.75" customHeight="1">
      <c r="A95" s="35"/>
      <c r="B95" s="36"/>
      <c r="C95" s="217" t="s">
        <v>79</v>
      </c>
      <c r="D95" s="217" t="s">
        <v>163</v>
      </c>
      <c r="E95" s="218" t="s">
        <v>164</v>
      </c>
      <c r="F95" s="219" t="s">
        <v>165</v>
      </c>
      <c r="G95" s="220" t="s">
        <v>166</v>
      </c>
      <c r="H95" s="221">
        <v>8250</v>
      </c>
      <c r="I95" s="222"/>
      <c r="J95" s="223">
        <f>ROUND(I95*H95,2)</f>
        <v>0</v>
      </c>
      <c r="K95" s="219" t="s">
        <v>167</v>
      </c>
      <c r="L95" s="41"/>
      <c r="M95" s="224" t="s">
        <v>19</v>
      </c>
      <c r="N95" s="225" t="s">
        <v>43</v>
      </c>
      <c r="O95" s="81"/>
      <c r="P95" s="226">
        <f>O95*H95</f>
        <v>0</v>
      </c>
      <c r="Q95" s="226">
        <v>0</v>
      </c>
      <c r="R95" s="226">
        <f>Q95*H95</f>
        <v>0</v>
      </c>
      <c r="S95" s="226">
        <v>0</v>
      </c>
      <c r="T95" s="227">
        <f>S95*H95</f>
        <v>0</v>
      </c>
      <c r="U95" s="35"/>
      <c r="V95" s="35"/>
      <c r="W95" s="35"/>
      <c r="X95" s="35"/>
      <c r="Y95" s="35"/>
      <c r="Z95" s="35"/>
      <c r="AA95" s="35"/>
      <c r="AB95" s="35"/>
      <c r="AC95" s="35"/>
      <c r="AD95" s="35"/>
      <c r="AE95" s="35"/>
      <c r="AR95" s="228" t="s">
        <v>93</v>
      </c>
      <c r="AT95" s="228" t="s">
        <v>163</v>
      </c>
      <c r="AU95" s="228" t="s">
        <v>79</v>
      </c>
      <c r="AY95" s="14" t="s">
        <v>162</v>
      </c>
      <c r="BE95" s="229">
        <f>IF(N95="základní",J95,0)</f>
        <v>0</v>
      </c>
      <c r="BF95" s="229">
        <f>IF(N95="snížená",J95,0)</f>
        <v>0</v>
      </c>
      <c r="BG95" s="229">
        <f>IF(N95="zákl. přenesená",J95,0)</f>
        <v>0</v>
      </c>
      <c r="BH95" s="229">
        <f>IF(N95="sníž. přenesená",J95,0)</f>
        <v>0</v>
      </c>
      <c r="BI95" s="229">
        <f>IF(N95="nulová",J95,0)</f>
        <v>0</v>
      </c>
      <c r="BJ95" s="14" t="s">
        <v>79</v>
      </c>
      <c r="BK95" s="229">
        <f>ROUND(I95*H95,2)</f>
        <v>0</v>
      </c>
      <c r="BL95" s="14" t="s">
        <v>93</v>
      </c>
      <c r="BM95" s="228" t="s">
        <v>168</v>
      </c>
    </row>
    <row r="96" s="2" customFormat="1" ht="21.75" customHeight="1">
      <c r="A96" s="35"/>
      <c r="B96" s="36"/>
      <c r="C96" s="217" t="s">
        <v>81</v>
      </c>
      <c r="D96" s="217" t="s">
        <v>163</v>
      </c>
      <c r="E96" s="218" t="s">
        <v>169</v>
      </c>
      <c r="F96" s="219" t="s">
        <v>170</v>
      </c>
      <c r="G96" s="220" t="s">
        <v>166</v>
      </c>
      <c r="H96" s="221">
        <v>8250</v>
      </c>
      <c r="I96" s="222"/>
      <c r="J96" s="223">
        <f>ROUND(I96*H96,2)</f>
        <v>0</v>
      </c>
      <c r="K96" s="219" t="s">
        <v>167</v>
      </c>
      <c r="L96" s="41"/>
      <c r="M96" s="224" t="s">
        <v>19</v>
      </c>
      <c r="N96" s="225" t="s">
        <v>43</v>
      </c>
      <c r="O96" s="81"/>
      <c r="P96" s="226">
        <f>O96*H96</f>
        <v>0</v>
      </c>
      <c r="Q96" s="226">
        <v>0</v>
      </c>
      <c r="R96" s="226">
        <f>Q96*H96</f>
        <v>0</v>
      </c>
      <c r="S96" s="226">
        <v>0</v>
      </c>
      <c r="T96" s="227">
        <f>S96*H96</f>
        <v>0</v>
      </c>
      <c r="U96" s="35"/>
      <c r="V96" s="35"/>
      <c r="W96" s="35"/>
      <c r="X96" s="35"/>
      <c r="Y96" s="35"/>
      <c r="Z96" s="35"/>
      <c r="AA96" s="35"/>
      <c r="AB96" s="35"/>
      <c r="AC96" s="35"/>
      <c r="AD96" s="35"/>
      <c r="AE96" s="35"/>
      <c r="AR96" s="228" t="s">
        <v>79</v>
      </c>
      <c r="AT96" s="228" t="s">
        <v>163</v>
      </c>
      <c r="AU96" s="228" t="s">
        <v>79</v>
      </c>
      <c r="AY96" s="14" t="s">
        <v>162</v>
      </c>
      <c r="BE96" s="229">
        <f>IF(N96="základní",J96,0)</f>
        <v>0</v>
      </c>
      <c r="BF96" s="229">
        <f>IF(N96="snížená",J96,0)</f>
        <v>0</v>
      </c>
      <c r="BG96" s="229">
        <f>IF(N96="zákl. přenesená",J96,0)</f>
        <v>0</v>
      </c>
      <c r="BH96" s="229">
        <f>IF(N96="sníž. přenesená",J96,0)</f>
        <v>0</v>
      </c>
      <c r="BI96" s="229">
        <f>IF(N96="nulová",J96,0)</f>
        <v>0</v>
      </c>
      <c r="BJ96" s="14" t="s">
        <v>79</v>
      </c>
      <c r="BK96" s="229">
        <f>ROUND(I96*H96,2)</f>
        <v>0</v>
      </c>
      <c r="BL96" s="14" t="s">
        <v>79</v>
      </c>
      <c r="BM96" s="228" t="s">
        <v>171</v>
      </c>
    </row>
    <row r="97" s="2" customFormat="1" ht="21.75" customHeight="1">
      <c r="A97" s="35"/>
      <c r="B97" s="36"/>
      <c r="C97" s="217" t="s">
        <v>88</v>
      </c>
      <c r="D97" s="217" t="s">
        <v>163</v>
      </c>
      <c r="E97" s="218" t="s">
        <v>172</v>
      </c>
      <c r="F97" s="219" t="s">
        <v>173</v>
      </c>
      <c r="G97" s="220" t="s">
        <v>166</v>
      </c>
      <c r="H97" s="221">
        <v>8250</v>
      </c>
      <c r="I97" s="222"/>
      <c r="J97" s="223">
        <f>ROUND(I97*H97,2)</f>
        <v>0</v>
      </c>
      <c r="K97" s="219" t="s">
        <v>167</v>
      </c>
      <c r="L97" s="41"/>
      <c r="M97" s="224" t="s">
        <v>19</v>
      </c>
      <c r="N97" s="225" t="s">
        <v>43</v>
      </c>
      <c r="O97" s="81"/>
      <c r="P97" s="226">
        <f>O97*H97</f>
        <v>0</v>
      </c>
      <c r="Q97" s="226">
        <v>0</v>
      </c>
      <c r="R97" s="226">
        <f>Q97*H97</f>
        <v>0</v>
      </c>
      <c r="S97" s="226">
        <v>0</v>
      </c>
      <c r="T97" s="227">
        <f>S97*H97</f>
        <v>0</v>
      </c>
      <c r="U97" s="35"/>
      <c r="V97" s="35"/>
      <c r="W97" s="35"/>
      <c r="X97" s="35"/>
      <c r="Y97" s="35"/>
      <c r="Z97" s="35"/>
      <c r="AA97" s="35"/>
      <c r="AB97" s="35"/>
      <c r="AC97" s="35"/>
      <c r="AD97" s="35"/>
      <c r="AE97" s="35"/>
      <c r="AR97" s="228" t="s">
        <v>93</v>
      </c>
      <c r="AT97" s="228" t="s">
        <v>163</v>
      </c>
      <c r="AU97" s="228" t="s">
        <v>79</v>
      </c>
      <c r="AY97" s="14" t="s">
        <v>162</v>
      </c>
      <c r="BE97" s="229">
        <f>IF(N97="základní",J97,0)</f>
        <v>0</v>
      </c>
      <c r="BF97" s="229">
        <f>IF(N97="snížená",J97,0)</f>
        <v>0</v>
      </c>
      <c r="BG97" s="229">
        <f>IF(N97="zákl. přenesená",J97,0)</f>
        <v>0</v>
      </c>
      <c r="BH97" s="229">
        <f>IF(N97="sníž. přenesená",J97,0)</f>
        <v>0</v>
      </c>
      <c r="BI97" s="229">
        <f>IF(N97="nulová",J97,0)</f>
        <v>0</v>
      </c>
      <c r="BJ97" s="14" t="s">
        <v>79</v>
      </c>
      <c r="BK97" s="229">
        <f>ROUND(I97*H97,2)</f>
        <v>0</v>
      </c>
      <c r="BL97" s="14" t="s">
        <v>93</v>
      </c>
      <c r="BM97" s="228" t="s">
        <v>174</v>
      </c>
    </row>
    <row r="98" s="2" customFormat="1" ht="21.75" customHeight="1">
      <c r="A98" s="35"/>
      <c r="B98" s="36"/>
      <c r="C98" s="217" t="s">
        <v>93</v>
      </c>
      <c r="D98" s="217" t="s">
        <v>163</v>
      </c>
      <c r="E98" s="218" t="s">
        <v>175</v>
      </c>
      <c r="F98" s="219" t="s">
        <v>176</v>
      </c>
      <c r="G98" s="220" t="s">
        <v>166</v>
      </c>
      <c r="H98" s="221">
        <v>8250</v>
      </c>
      <c r="I98" s="222"/>
      <c r="J98" s="223">
        <f>ROUND(I98*H98,2)</f>
        <v>0</v>
      </c>
      <c r="K98" s="219" t="s">
        <v>167</v>
      </c>
      <c r="L98" s="41"/>
      <c r="M98" s="224" t="s">
        <v>19</v>
      </c>
      <c r="N98" s="225" t="s">
        <v>43</v>
      </c>
      <c r="O98" s="81"/>
      <c r="P98" s="226">
        <f>O98*H98</f>
        <v>0</v>
      </c>
      <c r="Q98" s="226">
        <v>0</v>
      </c>
      <c r="R98" s="226">
        <f>Q98*H98</f>
        <v>0</v>
      </c>
      <c r="S98" s="226">
        <v>0</v>
      </c>
      <c r="T98" s="227">
        <f>S98*H98</f>
        <v>0</v>
      </c>
      <c r="U98" s="35"/>
      <c r="V98" s="35"/>
      <c r="W98" s="35"/>
      <c r="X98" s="35"/>
      <c r="Y98" s="35"/>
      <c r="Z98" s="35"/>
      <c r="AA98" s="35"/>
      <c r="AB98" s="35"/>
      <c r="AC98" s="35"/>
      <c r="AD98" s="35"/>
      <c r="AE98" s="35"/>
      <c r="AR98" s="228" t="s">
        <v>93</v>
      </c>
      <c r="AT98" s="228" t="s">
        <v>163</v>
      </c>
      <c r="AU98" s="228" t="s">
        <v>79</v>
      </c>
      <c r="AY98" s="14" t="s">
        <v>162</v>
      </c>
      <c r="BE98" s="229">
        <f>IF(N98="základní",J98,0)</f>
        <v>0</v>
      </c>
      <c r="BF98" s="229">
        <f>IF(N98="snížená",J98,0)</f>
        <v>0</v>
      </c>
      <c r="BG98" s="229">
        <f>IF(N98="zákl. přenesená",J98,0)</f>
        <v>0</v>
      </c>
      <c r="BH98" s="229">
        <f>IF(N98="sníž. přenesená",J98,0)</f>
        <v>0</v>
      </c>
      <c r="BI98" s="229">
        <f>IF(N98="nulová",J98,0)</f>
        <v>0</v>
      </c>
      <c r="BJ98" s="14" t="s">
        <v>79</v>
      </c>
      <c r="BK98" s="229">
        <f>ROUND(I98*H98,2)</f>
        <v>0</v>
      </c>
      <c r="BL98" s="14" t="s">
        <v>93</v>
      </c>
      <c r="BM98" s="228" t="s">
        <v>177</v>
      </c>
    </row>
    <row r="99" s="2" customFormat="1" ht="21.75" customHeight="1">
      <c r="A99" s="35"/>
      <c r="B99" s="36"/>
      <c r="C99" s="217" t="s">
        <v>178</v>
      </c>
      <c r="D99" s="217" t="s">
        <v>163</v>
      </c>
      <c r="E99" s="218" t="s">
        <v>179</v>
      </c>
      <c r="F99" s="219" t="s">
        <v>180</v>
      </c>
      <c r="G99" s="220" t="s">
        <v>166</v>
      </c>
      <c r="H99" s="221">
        <v>8250</v>
      </c>
      <c r="I99" s="222"/>
      <c r="J99" s="223">
        <f>ROUND(I99*H99,2)</f>
        <v>0</v>
      </c>
      <c r="K99" s="219" t="s">
        <v>167</v>
      </c>
      <c r="L99" s="41"/>
      <c r="M99" s="224" t="s">
        <v>19</v>
      </c>
      <c r="N99" s="225" t="s">
        <v>43</v>
      </c>
      <c r="O99" s="81"/>
      <c r="P99" s="226">
        <f>O99*H99</f>
        <v>0</v>
      </c>
      <c r="Q99" s="226">
        <v>0</v>
      </c>
      <c r="R99" s="226">
        <f>Q99*H99</f>
        <v>0</v>
      </c>
      <c r="S99" s="226">
        <v>0</v>
      </c>
      <c r="T99" s="227">
        <f>S99*H99</f>
        <v>0</v>
      </c>
      <c r="U99" s="35"/>
      <c r="V99" s="35"/>
      <c r="W99" s="35"/>
      <c r="X99" s="35"/>
      <c r="Y99" s="35"/>
      <c r="Z99" s="35"/>
      <c r="AA99" s="35"/>
      <c r="AB99" s="35"/>
      <c r="AC99" s="35"/>
      <c r="AD99" s="35"/>
      <c r="AE99" s="35"/>
      <c r="AR99" s="228" t="s">
        <v>93</v>
      </c>
      <c r="AT99" s="228" t="s">
        <v>163</v>
      </c>
      <c r="AU99" s="228" t="s">
        <v>79</v>
      </c>
      <c r="AY99" s="14" t="s">
        <v>162</v>
      </c>
      <c r="BE99" s="229">
        <f>IF(N99="základní",J99,0)</f>
        <v>0</v>
      </c>
      <c r="BF99" s="229">
        <f>IF(N99="snížená",J99,0)</f>
        <v>0</v>
      </c>
      <c r="BG99" s="229">
        <f>IF(N99="zákl. přenesená",J99,0)</f>
        <v>0</v>
      </c>
      <c r="BH99" s="229">
        <f>IF(N99="sníž. přenesená",J99,0)</f>
        <v>0</v>
      </c>
      <c r="BI99" s="229">
        <f>IF(N99="nulová",J99,0)</f>
        <v>0</v>
      </c>
      <c r="BJ99" s="14" t="s">
        <v>79</v>
      </c>
      <c r="BK99" s="229">
        <f>ROUND(I99*H99,2)</f>
        <v>0</v>
      </c>
      <c r="BL99" s="14" t="s">
        <v>93</v>
      </c>
      <c r="BM99" s="228" t="s">
        <v>181</v>
      </c>
    </row>
    <row r="100" s="2" customFormat="1" ht="21.75" customHeight="1">
      <c r="A100" s="35"/>
      <c r="B100" s="36"/>
      <c r="C100" s="217" t="s">
        <v>182</v>
      </c>
      <c r="D100" s="217" t="s">
        <v>163</v>
      </c>
      <c r="E100" s="218" t="s">
        <v>183</v>
      </c>
      <c r="F100" s="219" t="s">
        <v>184</v>
      </c>
      <c r="G100" s="220" t="s">
        <v>166</v>
      </c>
      <c r="H100" s="221">
        <v>8250</v>
      </c>
      <c r="I100" s="222"/>
      <c r="J100" s="223">
        <f>ROUND(I100*H100,2)</f>
        <v>0</v>
      </c>
      <c r="K100" s="219" t="s">
        <v>167</v>
      </c>
      <c r="L100" s="41"/>
      <c r="M100" s="224" t="s">
        <v>19</v>
      </c>
      <c r="N100" s="225" t="s">
        <v>43</v>
      </c>
      <c r="O100" s="81"/>
      <c r="P100" s="226">
        <f>O100*H100</f>
        <v>0</v>
      </c>
      <c r="Q100" s="226">
        <v>0</v>
      </c>
      <c r="R100" s="226">
        <f>Q100*H100</f>
        <v>0</v>
      </c>
      <c r="S100" s="226">
        <v>0</v>
      </c>
      <c r="T100" s="227">
        <f>S100*H100</f>
        <v>0</v>
      </c>
      <c r="U100" s="35"/>
      <c r="V100" s="35"/>
      <c r="W100" s="35"/>
      <c r="X100" s="35"/>
      <c r="Y100" s="35"/>
      <c r="Z100" s="35"/>
      <c r="AA100" s="35"/>
      <c r="AB100" s="35"/>
      <c r="AC100" s="35"/>
      <c r="AD100" s="35"/>
      <c r="AE100" s="35"/>
      <c r="AR100" s="228" t="s">
        <v>93</v>
      </c>
      <c r="AT100" s="228" t="s">
        <v>163</v>
      </c>
      <c r="AU100" s="228" t="s">
        <v>79</v>
      </c>
      <c r="AY100" s="14" t="s">
        <v>162</v>
      </c>
      <c r="BE100" s="229">
        <f>IF(N100="základní",J100,0)</f>
        <v>0</v>
      </c>
      <c r="BF100" s="229">
        <f>IF(N100="snížená",J100,0)</f>
        <v>0</v>
      </c>
      <c r="BG100" s="229">
        <f>IF(N100="zákl. přenesená",J100,0)</f>
        <v>0</v>
      </c>
      <c r="BH100" s="229">
        <f>IF(N100="sníž. přenesená",J100,0)</f>
        <v>0</v>
      </c>
      <c r="BI100" s="229">
        <f>IF(N100="nulová",J100,0)</f>
        <v>0</v>
      </c>
      <c r="BJ100" s="14" t="s">
        <v>79</v>
      </c>
      <c r="BK100" s="229">
        <f>ROUND(I100*H100,2)</f>
        <v>0</v>
      </c>
      <c r="BL100" s="14" t="s">
        <v>93</v>
      </c>
      <c r="BM100" s="228" t="s">
        <v>185</v>
      </c>
    </row>
    <row r="101" s="2" customFormat="1" ht="21.75" customHeight="1">
      <c r="A101" s="35"/>
      <c r="B101" s="36"/>
      <c r="C101" s="217" t="s">
        <v>186</v>
      </c>
      <c r="D101" s="217" t="s">
        <v>163</v>
      </c>
      <c r="E101" s="218" t="s">
        <v>187</v>
      </c>
      <c r="F101" s="219" t="s">
        <v>188</v>
      </c>
      <c r="G101" s="220" t="s">
        <v>166</v>
      </c>
      <c r="H101" s="221">
        <v>8250</v>
      </c>
      <c r="I101" s="222"/>
      <c r="J101" s="223">
        <f>ROUND(I101*H101,2)</f>
        <v>0</v>
      </c>
      <c r="K101" s="219" t="s">
        <v>167</v>
      </c>
      <c r="L101" s="41"/>
      <c r="M101" s="224" t="s">
        <v>19</v>
      </c>
      <c r="N101" s="225" t="s">
        <v>43</v>
      </c>
      <c r="O101" s="81"/>
      <c r="P101" s="226">
        <f>O101*H101</f>
        <v>0</v>
      </c>
      <c r="Q101" s="226">
        <v>0</v>
      </c>
      <c r="R101" s="226">
        <f>Q101*H101</f>
        <v>0</v>
      </c>
      <c r="S101" s="226">
        <v>0</v>
      </c>
      <c r="T101" s="227">
        <f>S101*H101</f>
        <v>0</v>
      </c>
      <c r="U101" s="35"/>
      <c r="V101" s="35"/>
      <c r="W101" s="35"/>
      <c r="X101" s="35"/>
      <c r="Y101" s="35"/>
      <c r="Z101" s="35"/>
      <c r="AA101" s="35"/>
      <c r="AB101" s="35"/>
      <c r="AC101" s="35"/>
      <c r="AD101" s="35"/>
      <c r="AE101" s="35"/>
      <c r="AR101" s="228" t="s">
        <v>93</v>
      </c>
      <c r="AT101" s="228" t="s">
        <v>163</v>
      </c>
      <c r="AU101" s="228" t="s">
        <v>79</v>
      </c>
      <c r="AY101" s="14" t="s">
        <v>162</v>
      </c>
      <c r="BE101" s="229">
        <f>IF(N101="základní",J101,0)</f>
        <v>0</v>
      </c>
      <c r="BF101" s="229">
        <f>IF(N101="snížená",J101,0)</f>
        <v>0</v>
      </c>
      <c r="BG101" s="229">
        <f>IF(N101="zákl. přenesená",J101,0)</f>
        <v>0</v>
      </c>
      <c r="BH101" s="229">
        <f>IF(N101="sníž. přenesená",J101,0)</f>
        <v>0</v>
      </c>
      <c r="BI101" s="229">
        <f>IF(N101="nulová",J101,0)</f>
        <v>0</v>
      </c>
      <c r="BJ101" s="14" t="s">
        <v>79</v>
      </c>
      <c r="BK101" s="229">
        <f>ROUND(I101*H101,2)</f>
        <v>0</v>
      </c>
      <c r="BL101" s="14" t="s">
        <v>93</v>
      </c>
      <c r="BM101" s="228" t="s">
        <v>189</v>
      </c>
    </row>
    <row r="102" s="2" customFormat="1" ht="21.75" customHeight="1">
      <c r="A102" s="35"/>
      <c r="B102" s="36"/>
      <c r="C102" s="217" t="s">
        <v>190</v>
      </c>
      <c r="D102" s="217" t="s">
        <v>163</v>
      </c>
      <c r="E102" s="218" t="s">
        <v>191</v>
      </c>
      <c r="F102" s="219" t="s">
        <v>192</v>
      </c>
      <c r="G102" s="220" t="s">
        <v>193</v>
      </c>
      <c r="H102" s="221">
        <v>1800</v>
      </c>
      <c r="I102" s="222"/>
      <c r="J102" s="223">
        <f>ROUND(I102*H102,2)</f>
        <v>0</v>
      </c>
      <c r="K102" s="219" t="s">
        <v>167</v>
      </c>
      <c r="L102" s="41"/>
      <c r="M102" s="224" t="s">
        <v>19</v>
      </c>
      <c r="N102" s="225" t="s">
        <v>43</v>
      </c>
      <c r="O102" s="81"/>
      <c r="P102" s="226">
        <f>O102*H102</f>
        <v>0</v>
      </c>
      <c r="Q102" s="226">
        <v>0</v>
      </c>
      <c r="R102" s="226">
        <f>Q102*H102</f>
        <v>0</v>
      </c>
      <c r="S102" s="226">
        <v>0</v>
      </c>
      <c r="T102" s="227">
        <f>S102*H102</f>
        <v>0</v>
      </c>
      <c r="U102" s="35"/>
      <c r="V102" s="35"/>
      <c r="W102" s="35"/>
      <c r="X102" s="35"/>
      <c r="Y102" s="35"/>
      <c r="Z102" s="35"/>
      <c r="AA102" s="35"/>
      <c r="AB102" s="35"/>
      <c r="AC102" s="35"/>
      <c r="AD102" s="35"/>
      <c r="AE102" s="35"/>
      <c r="AR102" s="228" t="s">
        <v>93</v>
      </c>
      <c r="AT102" s="228" t="s">
        <v>163</v>
      </c>
      <c r="AU102" s="228" t="s">
        <v>79</v>
      </c>
      <c r="AY102" s="14" t="s">
        <v>162</v>
      </c>
      <c r="BE102" s="229">
        <f>IF(N102="základní",J102,0)</f>
        <v>0</v>
      </c>
      <c r="BF102" s="229">
        <f>IF(N102="snížená",J102,0)</f>
        <v>0</v>
      </c>
      <c r="BG102" s="229">
        <f>IF(N102="zákl. přenesená",J102,0)</f>
        <v>0</v>
      </c>
      <c r="BH102" s="229">
        <f>IF(N102="sníž. přenesená",J102,0)</f>
        <v>0</v>
      </c>
      <c r="BI102" s="229">
        <f>IF(N102="nulová",J102,0)</f>
        <v>0</v>
      </c>
      <c r="BJ102" s="14" t="s">
        <v>79</v>
      </c>
      <c r="BK102" s="229">
        <f>ROUND(I102*H102,2)</f>
        <v>0</v>
      </c>
      <c r="BL102" s="14" t="s">
        <v>93</v>
      </c>
      <c r="BM102" s="228" t="s">
        <v>194</v>
      </c>
    </row>
    <row r="103" s="11" customFormat="1" ht="25.92" customHeight="1">
      <c r="A103" s="11"/>
      <c r="B103" s="203"/>
      <c r="C103" s="204"/>
      <c r="D103" s="205" t="s">
        <v>71</v>
      </c>
      <c r="E103" s="206" t="s">
        <v>110</v>
      </c>
      <c r="F103" s="206" t="s">
        <v>195</v>
      </c>
      <c r="G103" s="204"/>
      <c r="H103" s="204"/>
      <c r="I103" s="207"/>
      <c r="J103" s="208">
        <f>BK103</f>
        <v>0</v>
      </c>
      <c r="K103" s="204"/>
      <c r="L103" s="209"/>
      <c r="M103" s="210"/>
      <c r="N103" s="211"/>
      <c r="O103" s="211"/>
      <c r="P103" s="212">
        <f>SUM(P104:P168)</f>
        <v>0</v>
      </c>
      <c r="Q103" s="211"/>
      <c r="R103" s="212">
        <f>SUM(R104:R168)</f>
        <v>0</v>
      </c>
      <c r="S103" s="211"/>
      <c r="T103" s="213">
        <f>SUM(T104:T168)</f>
        <v>0</v>
      </c>
      <c r="U103" s="11"/>
      <c r="V103" s="11"/>
      <c r="W103" s="11"/>
      <c r="X103" s="11"/>
      <c r="Y103" s="11"/>
      <c r="Z103" s="11"/>
      <c r="AA103" s="11"/>
      <c r="AB103" s="11"/>
      <c r="AC103" s="11"/>
      <c r="AD103" s="11"/>
      <c r="AE103" s="11"/>
      <c r="AR103" s="214" t="s">
        <v>79</v>
      </c>
      <c r="AT103" s="215" t="s">
        <v>71</v>
      </c>
      <c r="AU103" s="215" t="s">
        <v>72</v>
      </c>
      <c r="AY103" s="214" t="s">
        <v>162</v>
      </c>
      <c r="BK103" s="216">
        <f>SUM(BK104:BK168)</f>
        <v>0</v>
      </c>
    </row>
    <row r="104" s="2" customFormat="1" ht="21.75" customHeight="1">
      <c r="A104" s="35"/>
      <c r="B104" s="36"/>
      <c r="C104" s="230" t="s">
        <v>196</v>
      </c>
      <c r="D104" s="230" t="s">
        <v>197</v>
      </c>
      <c r="E104" s="231" t="s">
        <v>198</v>
      </c>
      <c r="F104" s="232" t="s">
        <v>199</v>
      </c>
      <c r="G104" s="233" t="s">
        <v>166</v>
      </c>
      <c r="H104" s="234">
        <v>6550</v>
      </c>
      <c r="I104" s="235"/>
      <c r="J104" s="236">
        <f>ROUND(I104*H104,2)</f>
        <v>0</v>
      </c>
      <c r="K104" s="232" t="s">
        <v>167</v>
      </c>
      <c r="L104" s="237"/>
      <c r="M104" s="238" t="s">
        <v>19</v>
      </c>
      <c r="N104" s="239" t="s">
        <v>43</v>
      </c>
      <c r="O104" s="81"/>
      <c r="P104" s="226">
        <f>O104*H104</f>
        <v>0</v>
      </c>
      <c r="Q104" s="226">
        <v>0</v>
      </c>
      <c r="R104" s="226">
        <f>Q104*H104</f>
        <v>0</v>
      </c>
      <c r="S104" s="226">
        <v>0</v>
      </c>
      <c r="T104" s="227">
        <f>S104*H104</f>
        <v>0</v>
      </c>
      <c r="U104" s="35"/>
      <c r="V104" s="35"/>
      <c r="W104" s="35"/>
      <c r="X104" s="35"/>
      <c r="Y104" s="35"/>
      <c r="Z104" s="35"/>
      <c r="AA104" s="35"/>
      <c r="AB104" s="35"/>
      <c r="AC104" s="35"/>
      <c r="AD104" s="35"/>
      <c r="AE104" s="35"/>
      <c r="AR104" s="228" t="s">
        <v>200</v>
      </c>
      <c r="AT104" s="228" t="s">
        <v>197</v>
      </c>
      <c r="AU104" s="228" t="s">
        <v>79</v>
      </c>
      <c r="AY104" s="14" t="s">
        <v>162</v>
      </c>
      <c r="BE104" s="229">
        <f>IF(N104="základní",J104,0)</f>
        <v>0</v>
      </c>
      <c r="BF104" s="229">
        <f>IF(N104="snížená",J104,0)</f>
        <v>0</v>
      </c>
      <c r="BG104" s="229">
        <f>IF(N104="zákl. přenesená",J104,0)</f>
        <v>0</v>
      </c>
      <c r="BH104" s="229">
        <f>IF(N104="sníž. přenesená",J104,0)</f>
        <v>0</v>
      </c>
      <c r="BI104" s="229">
        <f>IF(N104="nulová",J104,0)</f>
        <v>0</v>
      </c>
      <c r="BJ104" s="14" t="s">
        <v>79</v>
      </c>
      <c r="BK104" s="229">
        <f>ROUND(I104*H104,2)</f>
        <v>0</v>
      </c>
      <c r="BL104" s="14" t="s">
        <v>200</v>
      </c>
      <c r="BM104" s="228" t="s">
        <v>201</v>
      </c>
    </row>
    <row r="105" s="2" customFormat="1" ht="21.75" customHeight="1">
      <c r="A105" s="35"/>
      <c r="B105" s="36"/>
      <c r="C105" s="230" t="s">
        <v>202</v>
      </c>
      <c r="D105" s="230" t="s">
        <v>197</v>
      </c>
      <c r="E105" s="231" t="s">
        <v>203</v>
      </c>
      <c r="F105" s="232" t="s">
        <v>204</v>
      </c>
      <c r="G105" s="233" t="s">
        <v>166</v>
      </c>
      <c r="H105" s="234">
        <v>1810</v>
      </c>
      <c r="I105" s="235"/>
      <c r="J105" s="236">
        <f>ROUND(I105*H105,2)</f>
        <v>0</v>
      </c>
      <c r="K105" s="232" t="s">
        <v>167</v>
      </c>
      <c r="L105" s="237"/>
      <c r="M105" s="238" t="s">
        <v>19</v>
      </c>
      <c r="N105" s="239" t="s">
        <v>43</v>
      </c>
      <c r="O105" s="81"/>
      <c r="P105" s="226">
        <f>O105*H105</f>
        <v>0</v>
      </c>
      <c r="Q105" s="226">
        <v>0</v>
      </c>
      <c r="R105" s="226">
        <f>Q105*H105</f>
        <v>0</v>
      </c>
      <c r="S105" s="226">
        <v>0</v>
      </c>
      <c r="T105" s="227">
        <f>S105*H105</f>
        <v>0</v>
      </c>
      <c r="U105" s="35"/>
      <c r="V105" s="35"/>
      <c r="W105" s="35"/>
      <c r="X105" s="35"/>
      <c r="Y105" s="35"/>
      <c r="Z105" s="35"/>
      <c r="AA105" s="35"/>
      <c r="AB105" s="35"/>
      <c r="AC105" s="35"/>
      <c r="AD105" s="35"/>
      <c r="AE105" s="35"/>
      <c r="AR105" s="228" t="s">
        <v>200</v>
      </c>
      <c r="AT105" s="228" t="s">
        <v>197</v>
      </c>
      <c r="AU105" s="228" t="s">
        <v>79</v>
      </c>
      <c r="AY105" s="14" t="s">
        <v>162</v>
      </c>
      <c r="BE105" s="229">
        <f>IF(N105="základní",J105,0)</f>
        <v>0</v>
      </c>
      <c r="BF105" s="229">
        <f>IF(N105="snížená",J105,0)</f>
        <v>0</v>
      </c>
      <c r="BG105" s="229">
        <f>IF(N105="zákl. přenesená",J105,0)</f>
        <v>0</v>
      </c>
      <c r="BH105" s="229">
        <f>IF(N105="sníž. přenesená",J105,0)</f>
        <v>0</v>
      </c>
      <c r="BI105" s="229">
        <f>IF(N105="nulová",J105,0)</f>
        <v>0</v>
      </c>
      <c r="BJ105" s="14" t="s">
        <v>79</v>
      </c>
      <c r="BK105" s="229">
        <f>ROUND(I105*H105,2)</f>
        <v>0</v>
      </c>
      <c r="BL105" s="14" t="s">
        <v>200</v>
      </c>
      <c r="BM105" s="228" t="s">
        <v>205</v>
      </c>
    </row>
    <row r="106" s="2" customFormat="1" ht="21.75" customHeight="1">
      <c r="A106" s="35"/>
      <c r="B106" s="36"/>
      <c r="C106" s="230" t="s">
        <v>206</v>
      </c>
      <c r="D106" s="230" t="s">
        <v>197</v>
      </c>
      <c r="E106" s="231" t="s">
        <v>207</v>
      </c>
      <c r="F106" s="232" t="s">
        <v>208</v>
      </c>
      <c r="G106" s="233" t="s">
        <v>166</v>
      </c>
      <c r="H106" s="234">
        <v>4895</v>
      </c>
      <c r="I106" s="235"/>
      <c r="J106" s="236">
        <f>ROUND(I106*H106,2)</f>
        <v>0</v>
      </c>
      <c r="K106" s="232" t="s">
        <v>167</v>
      </c>
      <c r="L106" s="237"/>
      <c r="M106" s="238" t="s">
        <v>19</v>
      </c>
      <c r="N106" s="239" t="s">
        <v>43</v>
      </c>
      <c r="O106" s="81"/>
      <c r="P106" s="226">
        <f>O106*H106</f>
        <v>0</v>
      </c>
      <c r="Q106" s="226">
        <v>0</v>
      </c>
      <c r="R106" s="226">
        <f>Q106*H106</f>
        <v>0</v>
      </c>
      <c r="S106" s="226">
        <v>0</v>
      </c>
      <c r="T106" s="227">
        <f>S106*H106</f>
        <v>0</v>
      </c>
      <c r="U106" s="35"/>
      <c r="V106" s="35"/>
      <c r="W106" s="35"/>
      <c r="X106" s="35"/>
      <c r="Y106" s="35"/>
      <c r="Z106" s="35"/>
      <c r="AA106" s="35"/>
      <c r="AB106" s="35"/>
      <c r="AC106" s="35"/>
      <c r="AD106" s="35"/>
      <c r="AE106" s="35"/>
      <c r="AR106" s="228" t="s">
        <v>200</v>
      </c>
      <c r="AT106" s="228" t="s">
        <v>197</v>
      </c>
      <c r="AU106" s="228" t="s">
        <v>79</v>
      </c>
      <c r="AY106" s="14" t="s">
        <v>162</v>
      </c>
      <c r="BE106" s="229">
        <f>IF(N106="základní",J106,0)</f>
        <v>0</v>
      </c>
      <c r="BF106" s="229">
        <f>IF(N106="snížená",J106,0)</f>
        <v>0</v>
      </c>
      <c r="BG106" s="229">
        <f>IF(N106="zákl. přenesená",J106,0)</f>
        <v>0</v>
      </c>
      <c r="BH106" s="229">
        <f>IF(N106="sníž. přenesená",J106,0)</f>
        <v>0</v>
      </c>
      <c r="BI106" s="229">
        <f>IF(N106="nulová",J106,0)</f>
        <v>0</v>
      </c>
      <c r="BJ106" s="14" t="s">
        <v>79</v>
      </c>
      <c r="BK106" s="229">
        <f>ROUND(I106*H106,2)</f>
        <v>0</v>
      </c>
      <c r="BL106" s="14" t="s">
        <v>200</v>
      </c>
      <c r="BM106" s="228" t="s">
        <v>209</v>
      </c>
    </row>
    <row r="107" s="2" customFormat="1" ht="21.75" customHeight="1">
      <c r="A107" s="35"/>
      <c r="B107" s="36"/>
      <c r="C107" s="230" t="s">
        <v>210</v>
      </c>
      <c r="D107" s="230" t="s">
        <v>197</v>
      </c>
      <c r="E107" s="231" t="s">
        <v>211</v>
      </c>
      <c r="F107" s="232" t="s">
        <v>212</v>
      </c>
      <c r="G107" s="233" t="s">
        <v>166</v>
      </c>
      <c r="H107" s="234">
        <v>3140</v>
      </c>
      <c r="I107" s="235"/>
      <c r="J107" s="236">
        <f>ROUND(I107*H107,2)</f>
        <v>0</v>
      </c>
      <c r="K107" s="232" t="s">
        <v>167</v>
      </c>
      <c r="L107" s="237"/>
      <c r="M107" s="238" t="s">
        <v>19</v>
      </c>
      <c r="N107" s="239" t="s">
        <v>43</v>
      </c>
      <c r="O107" s="81"/>
      <c r="P107" s="226">
        <f>O107*H107</f>
        <v>0</v>
      </c>
      <c r="Q107" s="226">
        <v>0</v>
      </c>
      <c r="R107" s="226">
        <f>Q107*H107</f>
        <v>0</v>
      </c>
      <c r="S107" s="226">
        <v>0</v>
      </c>
      <c r="T107" s="227">
        <f>S107*H107</f>
        <v>0</v>
      </c>
      <c r="U107" s="35"/>
      <c r="V107" s="35"/>
      <c r="W107" s="35"/>
      <c r="X107" s="35"/>
      <c r="Y107" s="35"/>
      <c r="Z107" s="35"/>
      <c r="AA107" s="35"/>
      <c r="AB107" s="35"/>
      <c r="AC107" s="35"/>
      <c r="AD107" s="35"/>
      <c r="AE107" s="35"/>
      <c r="AR107" s="228" t="s">
        <v>200</v>
      </c>
      <c r="AT107" s="228" t="s">
        <v>197</v>
      </c>
      <c r="AU107" s="228" t="s">
        <v>79</v>
      </c>
      <c r="AY107" s="14" t="s">
        <v>162</v>
      </c>
      <c r="BE107" s="229">
        <f>IF(N107="základní",J107,0)</f>
        <v>0</v>
      </c>
      <c r="BF107" s="229">
        <f>IF(N107="snížená",J107,0)</f>
        <v>0</v>
      </c>
      <c r="BG107" s="229">
        <f>IF(N107="zákl. přenesená",J107,0)</f>
        <v>0</v>
      </c>
      <c r="BH107" s="229">
        <f>IF(N107="sníž. přenesená",J107,0)</f>
        <v>0</v>
      </c>
      <c r="BI107" s="229">
        <f>IF(N107="nulová",J107,0)</f>
        <v>0</v>
      </c>
      <c r="BJ107" s="14" t="s">
        <v>79</v>
      </c>
      <c r="BK107" s="229">
        <f>ROUND(I107*H107,2)</f>
        <v>0</v>
      </c>
      <c r="BL107" s="14" t="s">
        <v>200</v>
      </c>
      <c r="BM107" s="228" t="s">
        <v>213</v>
      </c>
    </row>
    <row r="108" s="2" customFormat="1" ht="21.75" customHeight="1">
      <c r="A108" s="35"/>
      <c r="B108" s="36"/>
      <c r="C108" s="230" t="s">
        <v>214</v>
      </c>
      <c r="D108" s="230" t="s">
        <v>197</v>
      </c>
      <c r="E108" s="231" t="s">
        <v>215</v>
      </c>
      <c r="F108" s="232" t="s">
        <v>216</v>
      </c>
      <c r="G108" s="233" t="s">
        <v>166</v>
      </c>
      <c r="H108" s="234">
        <v>1050</v>
      </c>
      <c r="I108" s="235"/>
      <c r="J108" s="236">
        <f>ROUND(I108*H108,2)</f>
        <v>0</v>
      </c>
      <c r="K108" s="232" t="s">
        <v>167</v>
      </c>
      <c r="L108" s="237"/>
      <c r="M108" s="238" t="s">
        <v>19</v>
      </c>
      <c r="N108" s="239" t="s">
        <v>43</v>
      </c>
      <c r="O108" s="81"/>
      <c r="P108" s="226">
        <f>O108*H108</f>
        <v>0</v>
      </c>
      <c r="Q108" s="226">
        <v>0</v>
      </c>
      <c r="R108" s="226">
        <f>Q108*H108</f>
        <v>0</v>
      </c>
      <c r="S108" s="226">
        <v>0</v>
      </c>
      <c r="T108" s="227">
        <f>S108*H108</f>
        <v>0</v>
      </c>
      <c r="U108" s="35"/>
      <c r="V108" s="35"/>
      <c r="W108" s="35"/>
      <c r="X108" s="35"/>
      <c r="Y108" s="35"/>
      <c r="Z108" s="35"/>
      <c r="AA108" s="35"/>
      <c r="AB108" s="35"/>
      <c r="AC108" s="35"/>
      <c r="AD108" s="35"/>
      <c r="AE108" s="35"/>
      <c r="AR108" s="228" t="s">
        <v>217</v>
      </c>
      <c r="AT108" s="228" t="s">
        <v>197</v>
      </c>
      <c r="AU108" s="228" t="s">
        <v>79</v>
      </c>
      <c r="AY108" s="14" t="s">
        <v>162</v>
      </c>
      <c r="BE108" s="229">
        <f>IF(N108="základní",J108,0)</f>
        <v>0</v>
      </c>
      <c r="BF108" s="229">
        <f>IF(N108="snížená",J108,0)</f>
        <v>0</v>
      </c>
      <c r="BG108" s="229">
        <f>IF(N108="zákl. přenesená",J108,0)</f>
        <v>0</v>
      </c>
      <c r="BH108" s="229">
        <f>IF(N108="sníž. přenesená",J108,0)</f>
        <v>0</v>
      </c>
      <c r="BI108" s="229">
        <f>IF(N108="nulová",J108,0)</f>
        <v>0</v>
      </c>
      <c r="BJ108" s="14" t="s">
        <v>79</v>
      </c>
      <c r="BK108" s="229">
        <f>ROUND(I108*H108,2)</f>
        <v>0</v>
      </c>
      <c r="BL108" s="14" t="s">
        <v>218</v>
      </c>
      <c r="BM108" s="228" t="s">
        <v>219</v>
      </c>
    </row>
    <row r="109" s="2" customFormat="1" ht="21.75" customHeight="1">
      <c r="A109" s="35"/>
      <c r="B109" s="36"/>
      <c r="C109" s="230" t="s">
        <v>220</v>
      </c>
      <c r="D109" s="230" t="s">
        <v>197</v>
      </c>
      <c r="E109" s="231" t="s">
        <v>221</v>
      </c>
      <c r="F109" s="232" t="s">
        <v>222</v>
      </c>
      <c r="G109" s="233" t="s">
        <v>166</v>
      </c>
      <c r="H109" s="234">
        <v>980</v>
      </c>
      <c r="I109" s="235"/>
      <c r="J109" s="236">
        <f>ROUND(I109*H109,2)</f>
        <v>0</v>
      </c>
      <c r="K109" s="232" t="s">
        <v>167</v>
      </c>
      <c r="L109" s="237"/>
      <c r="M109" s="238" t="s">
        <v>19</v>
      </c>
      <c r="N109" s="239" t="s">
        <v>43</v>
      </c>
      <c r="O109" s="81"/>
      <c r="P109" s="226">
        <f>O109*H109</f>
        <v>0</v>
      </c>
      <c r="Q109" s="226">
        <v>0</v>
      </c>
      <c r="R109" s="226">
        <f>Q109*H109</f>
        <v>0</v>
      </c>
      <c r="S109" s="226">
        <v>0</v>
      </c>
      <c r="T109" s="227">
        <f>S109*H109</f>
        <v>0</v>
      </c>
      <c r="U109" s="35"/>
      <c r="V109" s="35"/>
      <c r="W109" s="35"/>
      <c r="X109" s="35"/>
      <c r="Y109" s="35"/>
      <c r="Z109" s="35"/>
      <c r="AA109" s="35"/>
      <c r="AB109" s="35"/>
      <c r="AC109" s="35"/>
      <c r="AD109" s="35"/>
      <c r="AE109" s="35"/>
      <c r="AR109" s="228" t="s">
        <v>200</v>
      </c>
      <c r="AT109" s="228" t="s">
        <v>197</v>
      </c>
      <c r="AU109" s="228" t="s">
        <v>79</v>
      </c>
      <c r="AY109" s="14" t="s">
        <v>162</v>
      </c>
      <c r="BE109" s="229">
        <f>IF(N109="základní",J109,0)</f>
        <v>0</v>
      </c>
      <c r="BF109" s="229">
        <f>IF(N109="snížená",J109,0)</f>
        <v>0</v>
      </c>
      <c r="BG109" s="229">
        <f>IF(N109="zákl. přenesená",J109,0)</f>
        <v>0</v>
      </c>
      <c r="BH109" s="229">
        <f>IF(N109="sníž. přenesená",J109,0)</f>
        <v>0</v>
      </c>
      <c r="BI109" s="229">
        <f>IF(N109="nulová",J109,0)</f>
        <v>0</v>
      </c>
      <c r="BJ109" s="14" t="s">
        <v>79</v>
      </c>
      <c r="BK109" s="229">
        <f>ROUND(I109*H109,2)</f>
        <v>0</v>
      </c>
      <c r="BL109" s="14" t="s">
        <v>200</v>
      </c>
      <c r="BM109" s="228" t="s">
        <v>223</v>
      </c>
    </row>
    <row r="110" s="2" customFormat="1" ht="21.75" customHeight="1">
      <c r="A110" s="35"/>
      <c r="B110" s="36"/>
      <c r="C110" s="230" t="s">
        <v>8</v>
      </c>
      <c r="D110" s="230" t="s">
        <v>197</v>
      </c>
      <c r="E110" s="231" t="s">
        <v>224</v>
      </c>
      <c r="F110" s="232" t="s">
        <v>225</v>
      </c>
      <c r="G110" s="233" t="s">
        <v>166</v>
      </c>
      <c r="H110" s="234">
        <v>800</v>
      </c>
      <c r="I110" s="235"/>
      <c r="J110" s="236">
        <f>ROUND(I110*H110,2)</f>
        <v>0</v>
      </c>
      <c r="K110" s="232" t="s">
        <v>167</v>
      </c>
      <c r="L110" s="237"/>
      <c r="M110" s="238" t="s">
        <v>19</v>
      </c>
      <c r="N110" s="239" t="s">
        <v>43</v>
      </c>
      <c r="O110" s="81"/>
      <c r="P110" s="226">
        <f>O110*H110</f>
        <v>0</v>
      </c>
      <c r="Q110" s="226">
        <v>0</v>
      </c>
      <c r="R110" s="226">
        <f>Q110*H110</f>
        <v>0</v>
      </c>
      <c r="S110" s="226">
        <v>0</v>
      </c>
      <c r="T110" s="227">
        <f>S110*H110</f>
        <v>0</v>
      </c>
      <c r="U110" s="35"/>
      <c r="V110" s="35"/>
      <c r="W110" s="35"/>
      <c r="X110" s="35"/>
      <c r="Y110" s="35"/>
      <c r="Z110" s="35"/>
      <c r="AA110" s="35"/>
      <c r="AB110" s="35"/>
      <c r="AC110" s="35"/>
      <c r="AD110" s="35"/>
      <c r="AE110" s="35"/>
      <c r="AR110" s="228" t="s">
        <v>200</v>
      </c>
      <c r="AT110" s="228" t="s">
        <v>197</v>
      </c>
      <c r="AU110" s="228" t="s">
        <v>79</v>
      </c>
      <c r="AY110" s="14" t="s">
        <v>162</v>
      </c>
      <c r="BE110" s="229">
        <f>IF(N110="základní",J110,0)</f>
        <v>0</v>
      </c>
      <c r="BF110" s="229">
        <f>IF(N110="snížená",J110,0)</f>
        <v>0</v>
      </c>
      <c r="BG110" s="229">
        <f>IF(N110="zákl. přenesená",J110,0)</f>
        <v>0</v>
      </c>
      <c r="BH110" s="229">
        <f>IF(N110="sníž. přenesená",J110,0)</f>
        <v>0</v>
      </c>
      <c r="BI110" s="229">
        <f>IF(N110="nulová",J110,0)</f>
        <v>0</v>
      </c>
      <c r="BJ110" s="14" t="s">
        <v>79</v>
      </c>
      <c r="BK110" s="229">
        <f>ROUND(I110*H110,2)</f>
        <v>0</v>
      </c>
      <c r="BL110" s="14" t="s">
        <v>200</v>
      </c>
      <c r="BM110" s="228" t="s">
        <v>226</v>
      </c>
    </row>
    <row r="111" s="2" customFormat="1" ht="21.75" customHeight="1">
      <c r="A111" s="35"/>
      <c r="B111" s="36"/>
      <c r="C111" s="230" t="s">
        <v>227</v>
      </c>
      <c r="D111" s="230" t="s">
        <v>197</v>
      </c>
      <c r="E111" s="231" t="s">
        <v>228</v>
      </c>
      <c r="F111" s="232" t="s">
        <v>229</v>
      </c>
      <c r="G111" s="233" t="s">
        <v>166</v>
      </c>
      <c r="H111" s="234">
        <v>2300</v>
      </c>
      <c r="I111" s="235"/>
      <c r="J111" s="236">
        <f>ROUND(I111*H111,2)</f>
        <v>0</v>
      </c>
      <c r="K111" s="232" t="s">
        <v>167</v>
      </c>
      <c r="L111" s="237"/>
      <c r="M111" s="238" t="s">
        <v>19</v>
      </c>
      <c r="N111" s="239" t="s">
        <v>43</v>
      </c>
      <c r="O111" s="81"/>
      <c r="P111" s="226">
        <f>O111*H111</f>
        <v>0</v>
      </c>
      <c r="Q111" s="226">
        <v>0</v>
      </c>
      <c r="R111" s="226">
        <f>Q111*H111</f>
        <v>0</v>
      </c>
      <c r="S111" s="226">
        <v>0</v>
      </c>
      <c r="T111" s="227">
        <f>S111*H111</f>
        <v>0</v>
      </c>
      <c r="U111" s="35"/>
      <c r="V111" s="35"/>
      <c r="W111" s="35"/>
      <c r="X111" s="35"/>
      <c r="Y111" s="35"/>
      <c r="Z111" s="35"/>
      <c r="AA111" s="35"/>
      <c r="AB111" s="35"/>
      <c r="AC111" s="35"/>
      <c r="AD111" s="35"/>
      <c r="AE111" s="35"/>
      <c r="AR111" s="228" t="s">
        <v>217</v>
      </c>
      <c r="AT111" s="228" t="s">
        <v>197</v>
      </c>
      <c r="AU111" s="228" t="s">
        <v>79</v>
      </c>
      <c r="AY111" s="14" t="s">
        <v>162</v>
      </c>
      <c r="BE111" s="229">
        <f>IF(N111="základní",J111,0)</f>
        <v>0</v>
      </c>
      <c r="BF111" s="229">
        <f>IF(N111="snížená",J111,0)</f>
        <v>0</v>
      </c>
      <c r="BG111" s="229">
        <f>IF(N111="zákl. přenesená",J111,0)</f>
        <v>0</v>
      </c>
      <c r="BH111" s="229">
        <f>IF(N111="sníž. přenesená",J111,0)</f>
        <v>0</v>
      </c>
      <c r="BI111" s="229">
        <f>IF(N111="nulová",J111,0)</f>
        <v>0</v>
      </c>
      <c r="BJ111" s="14" t="s">
        <v>79</v>
      </c>
      <c r="BK111" s="229">
        <f>ROUND(I111*H111,2)</f>
        <v>0</v>
      </c>
      <c r="BL111" s="14" t="s">
        <v>218</v>
      </c>
      <c r="BM111" s="228" t="s">
        <v>230</v>
      </c>
    </row>
    <row r="112" s="2" customFormat="1" ht="21.75" customHeight="1">
      <c r="A112" s="35"/>
      <c r="B112" s="36"/>
      <c r="C112" s="230" t="s">
        <v>231</v>
      </c>
      <c r="D112" s="230" t="s">
        <v>197</v>
      </c>
      <c r="E112" s="231" t="s">
        <v>232</v>
      </c>
      <c r="F112" s="232" t="s">
        <v>233</v>
      </c>
      <c r="G112" s="233" t="s">
        <v>166</v>
      </c>
      <c r="H112" s="234">
        <v>100</v>
      </c>
      <c r="I112" s="235"/>
      <c r="J112" s="236">
        <f>ROUND(I112*H112,2)</f>
        <v>0</v>
      </c>
      <c r="K112" s="232" t="s">
        <v>167</v>
      </c>
      <c r="L112" s="237"/>
      <c r="M112" s="238" t="s">
        <v>19</v>
      </c>
      <c r="N112" s="239" t="s">
        <v>43</v>
      </c>
      <c r="O112" s="81"/>
      <c r="P112" s="226">
        <f>O112*H112</f>
        <v>0</v>
      </c>
      <c r="Q112" s="226">
        <v>0</v>
      </c>
      <c r="R112" s="226">
        <f>Q112*H112</f>
        <v>0</v>
      </c>
      <c r="S112" s="226">
        <v>0</v>
      </c>
      <c r="T112" s="227">
        <f>S112*H112</f>
        <v>0</v>
      </c>
      <c r="U112" s="35"/>
      <c r="V112" s="35"/>
      <c r="W112" s="35"/>
      <c r="X112" s="35"/>
      <c r="Y112" s="35"/>
      <c r="Z112" s="35"/>
      <c r="AA112" s="35"/>
      <c r="AB112" s="35"/>
      <c r="AC112" s="35"/>
      <c r="AD112" s="35"/>
      <c r="AE112" s="35"/>
      <c r="AR112" s="228" t="s">
        <v>200</v>
      </c>
      <c r="AT112" s="228" t="s">
        <v>197</v>
      </c>
      <c r="AU112" s="228" t="s">
        <v>79</v>
      </c>
      <c r="AY112" s="14" t="s">
        <v>162</v>
      </c>
      <c r="BE112" s="229">
        <f>IF(N112="základní",J112,0)</f>
        <v>0</v>
      </c>
      <c r="BF112" s="229">
        <f>IF(N112="snížená",J112,0)</f>
        <v>0</v>
      </c>
      <c r="BG112" s="229">
        <f>IF(N112="zákl. přenesená",J112,0)</f>
        <v>0</v>
      </c>
      <c r="BH112" s="229">
        <f>IF(N112="sníž. přenesená",J112,0)</f>
        <v>0</v>
      </c>
      <c r="BI112" s="229">
        <f>IF(N112="nulová",J112,0)</f>
        <v>0</v>
      </c>
      <c r="BJ112" s="14" t="s">
        <v>79</v>
      </c>
      <c r="BK112" s="229">
        <f>ROUND(I112*H112,2)</f>
        <v>0</v>
      </c>
      <c r="BL112" s="14" t="s">
        <v>200</v>
      </c>
      <c r="BM112" s="228" t="s">
        <v>234</v>
      </c>
    </row>
    <row r="113" s="2" customFormat="1" ht="21.75" customHeight="1">
      <c r="A113" s="35"/>
      <c r="B113" s="36"/>
      <c r="C113" s="230" t="s">
        <v>235</v>
      </c>
      <c r="D113" s="230" t="s">
        <v>197</v>
      </c>
      <c r="E113" s="231" t="s">
        <v>236</v>
      </c>
      <c r="F113" s="232" t="s">
        <v>237</v>
      </c>
      <c r="G113" s="233" t="s">
        <v>166</v>
      </c>
      <c r="H113" s="234">
        <v>850</v>
      </c>
      <c r="I113" s="235"/>
      <c r="J113" s="236">
        <f>ROUND(I113*H113,2)</f>
        <v>0</v>
      </c>
      <c r="K113" s="232" t="s">
        <v>167</v>
      </c>
      <c r="L113" s="237"/>
      <c r="M113" s="238" t="s">
        <v>19</v>
      </c>
      <c r="N113" s="239" t="s">
        <v>43</v>
      </c>
      <c r="O113" s="81"/>
      <c r="P113" s="226">
        <f>O113*H113</f>
        <v>0</v>
      </c>
      <c r="Q113" s="226">
        <v>0</v>
      </c>
      <c r="R113" s="226">
        <f>Q113*H113</f>
        <v>0</v>
      </c>
      <c r="S113" s="226">
        <v>0</v>
      </c>
      <c r="T113" s="227">
        <f>S113*H113</f>
        <v>0</v>
      </c>
      <c r="U113" s="35"/>
      <c r="V113" s="35"/>
      <c r="W113" s="35"/>
      <c r="X113" s="35"/>
      <c r="Y113" s="35"/>
      <c r="Z113" s="35"/>
      <c r="AA113" s="35"/>
      <c r="AB113" s="35"/>
      <c r="AC113" s="35"/>
      <c r="AD113" s="35"/>
      <c r="AE113" s="35"/>
      <c r="AR113" s="228" t="s">
        <v>200</v>
      </c>
      <c r="AT113" s="228" t="s">
        <v>197</v>
      </c>
      <c r="AU113" s="228" t="s">
        <v>79</v>
      </c>
      <c r="AY113" s="14" t="s">
        <v>162</v>
      </c>
      <c r="BE113" s="229">
        <f>IF(N113="základní",J113,0)</f>
        <v>0</v>
      </c>
      <c r="BF113" s="229">
        <f>IF(N113="snížená",J113,0)</f>
        <v>0</v>
      </c>
      <c r="BG113" s="229">
        <f>IF(N113="zákl. přenesená",J113,0)</f>
        <v>0</v>
      </c>
      <c r="BH113" s="229">
        <f>IF(N113="sníž. přenesená",J113,0)</f>
        <v>0</v>
      </c>
      <c r="BI113" s="229">
        <f>IF(N113="nulová",J113,0)</f>
        <v>0</v>
      </c>
      <c r="BJ113" s="14" t="s">
        <v>79</v>
      </c>
      <c r="BK113" s="229">
        <f>ROUND(I113*H113,2)</f>
        <v>0</v>
      </c>
      <c r="BL113" s="14" t="s">
        <v>200</v>
      </c>
      <c r="BM113" s="228" t="s">
        <v>238</v>
      </c>
    </row>
    <row r="114" s="2" customFormat="1" ht="21.75" customHeight="1">
      <c r="A114" s="35"/>
      <c r="B114" s="36"/>
      <c r="C114" s="230" t="s">
        <v>239</v>
      </c>
      <c r="D114" s="230" t="s">
        <v>197</v>
      </c>
      <c r="E114" s="231" t="s">
        <v>240</v>
      </c>
      <c r="F114" s="232" t="s">
        <v>241</v>
      </c>
      <c r="G114" s="233" t="s">
        <v>166</v>
      </c>
      <c r="H114" s="234">
        <v>300</v>
      </c>
      <c r="I114" s="235"/>
      <c r="J114" s="236">
        <f>ROUND(I114*H114,2)</f>
        <v>0</v>
      </c>
      <c r="K114" s="232" t="s">
        <v>167</v>
      </c>
      <c r="L114" s="237"/>
      <c r="M114" s="238" t="s">
        <v>19</v>
      </c>
      <c r="N114" s="239" t="s">
        <v>43</v>
      </c>
      <c r="O114" s="81"/>
      <c r="P114" s="226">
        <f>O114*H114</f>
        <v>0</v>
      </c>
      <c r="Q114" s="226">
        <v>0</v>
      </c>
      <c r="R114" s="226">
        <f>Q114*H114</f>
        <v>0</v>
      </c>
      <c r="S114" s="226">
        <v>0</v>
      </c>
      <c r="T114" s="227">
        <f>S114*H114</f>
        <v>0</v>
      </c>
      <c r="U114" s="35"/>
      <c r="V114" s="35"/>
      <c r="W114" s="35"/>
      <c r="X114" s="35"/>
      <c r="Y114" s="35"/>
      <c r="Z114" s="35"/>
      <c r="AA114" s="35"/>
      <c r="AB114" s="35"/>
      <c r="AC114" s="35"/>
      <c r="AD114" s="35"/>
      <c r="AE114" s="35"/>
      <c r="AR114" s="228" t="s">
        <v>200</v>
      </c>
      <c r="AT114" s="228" t="s">
        <v>197</v>
      </c>
      <c r="AU114" s="228" t="s">
        <v>79</v>
      </c>
      <c r="AY114" s="14" t="s">
        <v>162</v>
      </c>
      <c r="BE114" s="229">
        <f>IF(N114="základní",J114,0)</f>
        <v>0</v>
      </c>
      <c r="BF114" s="229">
        <f>IF(N114="snížená",J114,0)</f>
        <v>0</v>
      </c>
      <c r="BG114" s="229">
        <f>IF(N114="zákl. přenesená",J114,0)</f>
        <v>0</v>
      </c>
      <c r="BH114" s="229">
        <f>IF(N114="sníž. přenesená",J114,0)</f>
        <v>0</v>
      </c>
      <c r="BI114" s="229">
        <f>IF(N114="nulová",J114,0)</f>
        <v>0</v>
      </c>
      <c r="BJ114" s="14" t="s">
        <v>79</v>
      </c>
      <c r="BK114" s="229">
        <f>ROUND(I114*H114,2)</f>
        <v>0</v>
      </c>
      <c r="BL114" s="14" t="s">
        <v>200</v>
      </c>
      <c r="BM114" s="228" t="s">
        <v>242</v>
      </c>
    </row>
    <row r="115" s="2" customFormat="1" ht="21.75" customHeight="1">
      <c r="A115" s="35"/>
      <c r="B115" s="36"/>
      <c r="C115" s="230" t="s">
        <v>243</v>
      </c>
      <c r="D115" s="230" t="s">
        <v>197</v>
      </c>
      <c r="E115" s="231" t="s">
        <v>244</v>
      </c>
      <c r="F115" s="232" t="s">
        <v>245</v>
      </c>
      <c r="G115" s="233" t="s">
        <v>166</v>
      </c>
      <c r="H115" s="234">
        <v>460</v>
      </c>
      <c r="I115" s="235"/>
      <c r="J115" s="236">
        <f>ROUND(I115*H115,2)</f>
        <v>0</v>
      </c>
      <c r="K115" s="232" t="s">
        <v>167</v>
      </c>
      <c r="L115" s="237"/>
      <c r="M115" s="238" t="s">
        <v>19</v>
      </c>
      <c r="N115" s="239" t="s">
        <v>43</v>
      </c>
      <c r="O115" s="81"/>
      <c r="P115" s="226">
        <f>O115*H115</f>
        <v>0</v>
      </c>
      <c r="Q115" s="226">
        <v>0</v>
      </c>
      <c r="R115" s="226">
        <f>Q115*H115</f>
        <v>0</v>
      </c>
      <c r="S115" s="226">
        <v>0</v>
      </c>
      <c r="T115" s="227">
        <f>S115*H115</f>
        <v>0</v>
      </c>
      <c r="U115" s="35"/>
      <c r="V115" s="35"/>
      <c r="W115" s="35"/>
      <c r="X115" s="35"/>
      <c r="Y115" s="35"/>
      <c r="Z115" s="35"/>
      <c r="AA115" s="35"/>
      <c r="AB115" s="35"/>
      <c r="AC115" s="35"/>
      <c r="AD115" s="35"/>
      <c r="AE115" s="35"/>
      <c r="AR115" s="228" t="s">
        <v>200</v>
      </c>
      <c r="AT115" s="228" t="s">
        <v>197</v>
      </c>
      <c r="AU115" s="228" t="s">
        <v>79</v>
      </c>
      <c r="AY115" s="14" t="s">
        <v>162</v>
      </c>
      <c r="BE115" s="229">
        <f>IF(N115="základní",J115,0)</f>
        <v>0</v>
      </c>
      <c r="BF115" s="229">
        <f>IF(N115="snížená",J115,0)</f>
        <v>0</v>
      </c>
      <c r="BG115" s="229">
        <f>IF(N115="zákl. přenesená",J115,0)</f>
        <v>0</v>
      </c>
      <c r="BH115" s="229">
        <f>IF(N115="sníž. přenesená",J115,0)</f>
        <v>0</v>
      </c>
      <c r="BI115" s="229">
        <f>IF(N115="nulová",J115,0)</f>
        <v>0</v>
      </c>
      <c r="BJ115" s="14" t="s">
        <v>79</v>
      </c>
      <c r="BK115" s="229">
        <f>ROUND(I115*H115,2)</f>
        <v>0</v>
      </c>
      <c r="BL115" s="14" t="s">
        <v>200</v>
      </c>
      <c r="BM115" s="228" t="s">
        <v>246</v>
      </c>
    </row>
    <row r="116" s="2" customFormat="1" ht="21.75" customHeight="1">
      <c r="A116" s="35"/>
      <c r="B116" s="36"/>
      <c r="C116" s="230" t="s">
        <v>7</v>
      </c>
      <c r="D116" s="230" t="s">
        <v>197</v>
      </c>
      <c r="E116" s="231" t="s">
        <v>247</v>
      </c>
      <c r="F116" s="232" t="s">
        <v>248</v>
      </c>
      <c r="G116" s="233" t="s">
        <v>193</v>
      </c>
      <c r="H116" s="234">
        <v>4</v>
      </c>
      <c r="I116" s="235"/>
      <c r="J116" s="236">
        <f>ROUND(I116*H116,2)</f>
        <v>0</v>
      </c>
      <c r="K116" s="232" t="s">
        <v>167</v>
      </c>
      <c r="L116" s="237"/>
      <c r="M116" s="238" t="s">
        <v>19</v>
      </c>
      <c r="N116" s="239" t="s">
        <v>43</v>
      </c>
      <c r="O116" s="81"/>
      <c r="P116" s="226">
        <f>O116*H116</f>
        <v>0</v>
      </c>
      <c r="Q116" s="226">
        <v>0</v>
      </c>
      <c r="R116" s="226">
        <f>Q116*H116</f>
        <v>0</v>
      </c>
      <c r="S116" s="226">
        <v>0</v>
      </c>
      <c r="T116" s="227">
        <f>S116*H116</f>
        <v>0</v>
      </c>
      <c r="U116" s="35"/>
      <c r="V116" s="35"/>
      <c r="W116" s="35"/>
      <c r="X116" s="35"/>
      <c r="Y116" s="35"/>
      <c r="Z116" s="35"/>
      <c r="AA116" s="35"/>
      <c r="AB116" s="35"/>
      <c r="AC116" s="35"/>
      <c r="AD116" s="35"/>
      <c r="AE116" s="35"/>
      <c r="AR116" s="228" t="s">
        <v>190</v>
      </c>
      <c r="AT116" s="228" t="s">
        <v>197</v>
      </c>
      <c r="AU116" s="228" t="s">
        <v>79</v>
      </c>
      <c r="AY116" s="14" t="s">
        <v>162</v>
      </c>
      <c r="BE116" s="229">
        <f>IF(N116="základní",J116,0)</f>
        <v>0</v>
      </c>
      <c r="BF116" s="229">
        <f>IF(N116="snížená",J116,0)</f>
        <v>0</v>
      </c>
      <c r="BG116" s="229">
        <f>IF(N116="zákl. přenesená",J116,0)</f>
        <v>0</v>
      </c>
      <c r="BH116" s="229">
        <f>IF(N116="sníž. přenesená",J116,0)</f>
        <v>0</v>
      </c>
      <c r="BI116" s="229">
        <f>IF(N116="nulová",J116,0)</f>
        <v>0</v>
      </c>
      <c r="BJ116" s="14" t="s">
        <v>79</v>
      </c>
      <c r="BK116" s="229">
        <f>ROUND(I116*H116,2)</f>
        <v>0</v>
      </c>
      <c r="BL116" s="14" t="s">
        <v>93</v>
      </c>
      <c r="BM116" s="228" t="s">
        <v>249</v>
      </c>
    </row>
    <row r="117" s="2" customFormat="1" ht="21.75" customHeight="1">
      <c r="A117" s="35"/>
      <c r="B117" s="36"/>
      <c r="C117" s="230" t="s">
        <v>250</v>
      </c>
      <c r="D117" s="230" t="s">
        <v>197</v>
      </c>
      <c r="E117" s="231" t="s">
        <v>251</v>
      </c>
      <c r="F117" s="232" t="s">
        <v>252</v>
      </c>
      <c r="G117" s="233" t="s">
        <v>193</v>
      </c>
      <c r="H117" s="234">
        <v>4</v>
      </c>
      <c r="I117" s="235"/>
      <c r="J117" s="236">
        <f>ROUND(I117*H117,2)</f>
        <v>0</v>
      </c>
      <c r="K117" s="232" t="s">
        <v>167</v>
      </c>
      <c r="L117" s="237"/>
      <c r="M117" s="238" t="s">
        <v>19</v>
      </c>
      <c r="N117" s="239" t="s">
        <v>43</v>
      </c>
      <c r="O117" s="81"/>
      <c r="P117" s="226">
        <f>O117*H117</f>
        <v>0</v>
      </c>
      <c r="Q117" s="226">
        <v>0</v>
      </c>
      <c r="R117" s="226">
        <f>Q117*H117</f>
        <v>0</v>
      </c>
      <c r="S117" s="226">
        <v>0</v>
      </c>
      <c r="T117" s="227">
        <f>S117*H117</f>
        <v>0</v>
      </c>
      <c r="U117" s="35"/>
      <c r="V117" s="35"/>
      <c r="W117" s="35"/>
      <c r="X117" s="35"/>
      <c r="Y117" s="35"/>
      <c r="Z117" s="35"/>
      <c r="AA117" s="35"/>
      <c r="AB117" s="35"/>
      <c r="AC117" s="35"/>
      <c r="AD117" s="35"/>
      <c r="AE117" s="35"/>
      <c r="AR117" s="228" t="s">
        <v>190</v>
      </c>
      <c r="AT117" s="228" t="s">
        <v>197</v>
      </c>
      <c r="AU117" s="228" t="s">
        <v>79</v>
      </c>
      <c r="AY117" s="14" t="s">
        <v>162</v>
      </c>
      <c r="BE117" s="229">
        <f>IF(N117="základní",J117,0)</f>
        <v>0</v>
      </c>
      <c r="BF117" s="229">
        <f>IF(N117="snížená",J117,0)</f>
        <v>0</v>
      </c>
      <c r="BG117" s="229">
        <f>IF(N117="zákl. přenesená",J117,0)</f>
        <v>0</v>
      </c>
      <c r="BH117" s="229">
        <f>IF(N117="sníž. přenesená",J117,0)</f>
        <v>0</v>
      </c>
      <c r="BI117" s="229">
        <f>IF(N117="nulová",J117,0)</f>
        <v>0</v>
      </c>
      <c r="BJ117" s="14" t="s">
        <v>79</v>
      </c>
      <c r="BK117" s="229">
        <f>ROUND(I117*H117,2)</f>
        <v>0</v>
      </c>
      <c r="BL117" s="14" t="s">
        <v>93</v>
      </c>
      <c r="BM117" s="228" t="s">
        <v>253</v>
      </c>
    </row>
    <row r="118" s="2" customFormat="1" ht="21.75" customHeight="1">
      <c r="A118" s="35"/>
      <c r="B118" s="36"/>
      <c r="C118" s="217" t="s">
        <v>254</v>
      </c>
      <c r="D118" s="217" t="s">
        <v>163</v>
      </c>
      <c r="E118" s="218" t="s">
        <v>255</v>
      </c>
      <c r="F118" s="219" t="s">
        <v>256</v>
      </c>
      <c r="G118" s="220" t="s">
        <v>166</v>
      </c>
      <c r="H118" s="221">
        <v>54</v>
      </c>
      <c r="I118" s="222"/>
      <c r="J118" s="223">
        <f>ROUND(I118*H118,2)</f>
        <v>0</v>
      </c>
      <c r="K118" s="219" t="s">
        <v>167</v>
      </c>
      <c r="L118" s="41"/>
      <c r="M118" s="224" t="s">
        <v>19</v>
      </c>
      <c r="N118" s="225" t="s">
        <v>43</v>
      </c>
      <c r="O118" s="81"/>
      <c r="P118" s="226">
        <f>O118*H118</f>
        <v>0</v>
      </c>
      <c r="Q118" s="226">
        <v>0</v>
      </c>
      <c r="R118" s="226">
        <f>Q118*H118</f>
        <v>0</v>
      </c>
      <c r="S118" s="226">
        <v>0</v>
      </c>
      <c r="T118" s="227">
        <f>S118*H118</f>
        <v>0</v>
      </c>
      <c r="U118" s="35"/>
      <c r="V118" s="35"/>
      <c r="W118" s="35"/>
      <c r="X118" s="35"/>
      <c r="Y118" s="35"/>
      <c r="Z118" s="35"/>
      <c r="AA118" s="35"/>
      <c r="AB118" s="35"/>
      <c r="AC118" s="35"/>
      <c r="AD118" s="35"/>
      <c r="AE118" s="35"/>
      <c r="AR118" s="228" t="s">
        <v>93</v>
      </c>
      <c r="AT118" s="228" t="s">
        <v>163</v>
      </c>
      <c r="AU118" s="228" t="s">
        <v>79</v>
      </c>
      <c r="AY118" s="14" t="s">
        <v>162</v>
      </c>
      <c r="BE118" s="229">
        <f>IF(N118="základní",J118,0)</f>
        <v>0</v>
      </c>
      <c r="BF118" s="229">
        <f>IF(N118="snížená",J118,0)</f>
        <v>0</v>
      </c>
      <c r="BG118" s="229">
        <f>IF(N118="zákl. přenesená",J118,0)</f>
        <v>0</v>
      </c>
      <c r="BH118" s="229">
        <f>IF(N118="sníž. přenesená",J118,0)</f>
        <v>0</v>
      </c>
      <c r="BI118" s="229">
        <f>IF(N118="nulová",J118,0)</f>
        <v>0</v>
      </c>
      <c r="BJ118" s="14" t="s">
        <v>79</v>
      </c>
      <c r="BK118" s="229">
        <f>ROUND(I118*H118,2)</f>
        <v>0</v>
      </c>
      <c r="BL118" s="14" t="s">
        <v>93</v>
      </c>
      <c r="BM118" s="228" t="s">
        <v>257</v>
      </c>
    </row>
    <row r="119" s="2" customFormat="1" ht="21.75" customHeight="1">
      <c r="A119" s="35"/>
      <c r="B119" s="36"/>
      <c r="C119" s="230" t="s">
        <v>258</v>
      </c>
      <c r="D119" s="230" t="s">
        <v>197</v>
      </c>
      <c r="E119" s="231" t="s">
        <v>259</v>
      </c>
      <c r="F119" s="232" t="s">
        <v>260</v>
      </c>
      <c r="G119" s="233" t="s">
        <v>193</v>
      </c>
      <c r="H119" s="234">
        <v>12</v>
      </c>
      <c r="I119" s="235"/>
      <c r="J119" s="236">
        <f>ROUND(I119*H119,2)</f>
        <v>0</v>
      </c>
      <c r="K119" s="232" t="s">
        <v>167</v>
      </c>
      <c r="L119" s="237"/>
      <c r="M119" s="238" t="s">
        <v>19</v>
      </c>
      <c r="N119" s="239" t="s">
        <v>43</v>
      </c>
      <c r="O119" s="81"/>
      <c r="P119" s="226">
        <f>O119*H119</f>
        <v>0</v>
      </c>
      <c r="Q119" s="226">
        <v>0</v>
      </c>
      <c r="R119" s="226">
        <f>Q119*H119</f>
        <v>0</v>
      </c>
      <c r="S119" s="226">
        <v>0</v>
      </c>
      <c r="T119" s="227">
        <f>S119*H119</f>
        <v>0</v>
      </c>
      <c r="U119" s="35"/>
      <c r="V119" s="35"/>
      <c r="W119" s="35"/>
      <c r="X119" s="35"/>
      <c r="Y119" s="35"/>
      <c r="Z119" s="35"/>
      <c r="AA119" s="35"/>
      <c r="AB119" s="35"/>
      <c r="AC119" s="35"/>
      <c r="AD119" s="35"/>
      <c r="AE119" s="35"/>
      <c r="AR119" s="228" t="s">
        <v>190</v>
      </c>
      <c r="AT119" s="228" t="s">
        <v>197</v>
      </c>
      <c r="AU119" s="228" t="s">
        <v>79</v>
      </c>
      <c r="AY119" s="14" t="s">
        <v>162</v>
      </c>
      <c r="BE119" s="229">
        <f>IF(N119="základní",J119,0)</f>
        <v>0</v>
      </c>
      <c r="BF119" s="229">
        <f>IF(N119="snížená",J119,0)</f>
        <v>0</v>
      </c>
      <c r="BG119" s="229">
        <f>IF(N119="zákl. přenesená",J119,0)</f>
        <v>0</v>
      </c>
      <c r="BH119" s="229">
        <f>IF(N119="sníž. přenesená",J119,0)</f>
        <v>0</v>
      </c>
      <c r="BI119" s="229">
        <f>IF(N119="nulová",J119,0)</f>
        <v>0</v>
      </c>
      <c r="BJ119" s="14" t="s">
        <v>79</v>
      </c>
      <c r="BK119" s="229">
        <f>ROUND(I119*H119,2)</f>
        <v>0</v>
      </c>
      <c r="BL119" s="14" t="s">
        <v>93</v>
      </c>
      <c r="BM119" s="228" t="s">
        <v>261</v>
      </c>
    </row>
    <row r="120" s="2" customFormat="1" ht="21.75" customHeight="1">
      <c r="A120" s="35"/>
      <c r="B120" s="36"/>
      <c r="C120" s="230" t="s">
        <v>262</v>
      </c>
      <c r="D120" s="230" t="s">
        <v>197</v>
      </c>
      <c r="E120" s="231" t="s">
        <v>263</v>
      </c>
      <c r="F120" s="232" t="s">
        <v>264</v>
      </c>
      <c r="G120" s="233" t="s">
        <v>193</v>
      </c>
      <c r="H120" s="234">
        <v>18</v>
      </c>
      <c r="I120" s="235"/>
      <c r="J120" s="236">
        <f>ROUND(I120*H120,2)</f>
        <v>0</v>
      </c>
      <c r="K120" s="232" t="s">
        <v>167</v>
      </c>
      <c r="L120" s="237"/>
      <c r="M120" s="238" t="s">
        <v>19</v>
      </c>
      <c r="N120" s="239" t="s">
        <v>43</v>
      </c>
      <c r="O120" s="81"/>
      <c r="P120" s="226">
        <f>O120*H120</f>
        <v>0</v>
      </c>
      <c r="Q120" s="226">
        <v>0</v>
      </c>
      <c r="R120" s="226">
        <f>Q120*H120</f>
        <v>0</v>
      </c>
      <c r="S120" s="226">
        <v>0</v>
      </c>
      <c r="T120" s="227">
        <f>S120*H120</f>
        <v>0</v>
      </c>
      <c r="U120" s="35"/>
      <c r="V120" s="35"/>
      <c r="W120" s="35"/>
      <c r="X120" s="35"/>
      <c r="Y120" s="35"/>
      <c r="Z120" s="35"/>
      <c r="AA120" s="35"/>
      <c r="AB120" s="35"/>
      <c r="AC120" s="35"/>
      <c r="AD120" s="35"/>
      <c r="AE120" s="35"/>
      <c r="AR120" s="228" t="s">
        <v>190</v>
      </c>
      <c r="AT120" s="228" t="s">
        <v>197</v>
      </c>
      <c r="AU120" s="228" t="s">
        <v>79</v>
      </c>
      <c r="AY120" s="14" t="s">
        <v>162</v>
      </c>
      <c r="BE120" s="229">
        <f>IF(N120="základní",J120,0)</f>
        <v>0</v>
      </c>
      <c r="BF120" s="229">
        <f>IF(N120="snížená",J120,0)</f>
        <v>0</v>
      </c>
      <c r="BG120" s="229">
        <f>IF(N120="zákl. přenesená",J120,0)</f>
        <v>0</v>
      </c>
      <c r="BH120" s="229">
        <f>IF(N120="sníž. přenesená",J120,0)</f>
        <v>0</v>
      </c>
      <c r="BI120" s="229">
        <f>IF(N120="nulová",J120,0)</f>
        <v>0</v>
      </c>
      <c r="BJ120" s="14" t="s">
        <v>79</v>
      </c>
      <c r="BK120" s="229">
        <f>ROUND(I120*H120,2)</f>
        <v>0</v>
      </c>
      <c r="BL120" s="14" t="s">
        <v>93</v>
      </c>
      <c r="BM120" s="228" t="s">
        <v>265</v>
      </c>
    </row>
    <row r="121" s="2" customFormat="1" ht="21.75" customHeight="1">
      <c r="A121" s="35"/>
      <c r="B121" s="36"/>
      <c r="C121" s="230" t="s">
        <v>266</v>
      </c>
      <c r="D121" s="230" t="s">
        <v>197</v>
      </c>
      <c r="E121" s="231" t="s">
        <v>267</v>
      </c>
      <c r="F121" s="232" t="s">
        <v>268</v>
      </c>
      <c r="G121" s="233" t="s">
        <v>193</v>
      </c>
      <c r="H121" s="234">
        <v>12</v>
      </c>
      <c r="I121" s="235"/>
      <c r="J121" s="236">
        <f>ROUND(I121*H121,2)</f>
        <v>0</v>
      </c>
      <c r="K121" s="232" t="s">
        <v>167</v>
      </c>
      <c r="L121" s="237"/>
      <c r="M121" s="238" t="s">
        <v>19</v>
      </c>
      <c r="N121" s="239" t="s">
        <v>43</v>
      </c>
      <c r="O121" s="81"/>
      <c r="P121" s="226">
        <f>O121*H121</f>
        <v>0</v>
      </c>
      <c r="Q121" s="226">
        <v>0</v>
      </c>
      <c r="R121" s="226">
        <f>Q121*H121</f>
        <v>0</v>
      </c>
      <c r="S121" s="226">
        <v>0</v>
      </c>
      <c r="T121" s="227">
        <f>S121*H121</f>
        <v>0</v>
      </c>
      <c r="U121" s="35"/>
      <c r="V121" s="35"/>
      <c r="W121" s="35"/>
      <c r="X121" s="35"/>
      <c r="Y121" s="35"/>
      <c r="Z121" s="35"/>
      <c r="AA121" s="35"/>
      <c r="AB121" s="35"/>
      <c r="AC121" s="35"/>
      <c r="AD121" s="35"/>
      <c r="AE121" s="35"/>
      <c r="AR121" s="228" t="s">
        <v>190</v>
      </c>
      <c r="AT121" s="228" t="s">
        <v>197</v>
      </c>
      <c r="AU121" s="228" t="s">
        <v>79</v>
      </c>
      <c r="AY121" s="14" t="s">
        <v>162</v>
      </c>
      <c r="BE121" s="229">
        <f>IF(N121="základní",J121,0)</f>
        <v>0</v>
      </c>
      <c r="BF121" s="229">
        <f>IF(N121="snížená",J121,0)</f>
        <v>0</v>
      </c>
      <c r="BG121" s="229">
        <f>IF(N121="zákl. přenesená",J121,0)</f>
        <v>0</v>
      </c>
      <c r="BH121" s="229">
        <f>IF(N121="sníž. přenesená",J121,0)</f>
        <v>0</v>
      </c>
      <c r="BI121" s="229">
        <f>IF(N121="nulová",J121,0)</f>
        <v>0</v>
      </c>
      <c r="BJ121" s="14" t="s">
        <v>79</v>
      </c>
      <c r="BK121" s="229">
        <f>ROUND(I121*H121,2)</f>
        <v>0</v>
      </c>
      <c r="BL121" s="14" t="s">
        <v>93</v>
      </c>
      <c r="BM121" s="228" t="s">
        <v>269</v>
      </c>
    </row>
    <row r="122" s="2" customFormat="1" ht="21.75" customHeight="1">
      <c r="A122" s="35"/>
      <c r="B122" s="36"/>
      <c r="C122" s="230" t="s">
        <v>270</v>
      </c>
      <c r="D122" s="230" t="s">
        <v>197</v>
      </c>
      <c r="E122" s="231" t="s">
        <v>271</v>
      </c>
      <c r="F122" s="232" t="s">
        <v>272</v>
      </c>
      <c r="G122" s="233" t="s">
        <v>166</v>
      </c>
      <c r="H122" s="234">
        <v>325</v>
      </c>
      <c r="I122" s="235"/>
      <c r="J122" s="236">
        <f>ROUND(I122*H122,2)</f>
        <v>0</v>
      </c>
      <c r="K122" s="232" t="s">
        <v>167</v>
      </c>
      <c r="L122" s="237"/>
      <c r="M122" s="238" t="s">
        <v>19</v>
      </c>
      <c r="N122" s="239" t="s">
        <v>43</v>
      </c>
      <c r="O122" s="81"/>
      <c r="P122" s="226">
        <f>O122*H122</f>
        <v>0</v>
      </c>
      <c r="Q122" s="226">
        <v>0</v>
      </c>
      <c r="R122" s="226">
        <f>Q122*H122</f>
        <v>0</v>
      </c>
      <c r="S122" s="226">
        <v>0</v>
      </c>
      <c r="T122" s="227">
        <f>S122*H122</f>
        <v>0</v>
      </c>
      <c r="U122" s="35"/>
      <c r="V122" s="35"/>
      <c r="W122" s="35"/>
      <c r="X122" s="35"/>
      <c r="Y122" s="35"/>
      <c r="Z122" s="35"/>
      <c r="AA122" s="35"/>
      <c r="AB122" s="35"/>
      <c r="AC122" s="35"/>
      <c r="AD122" s="35"/>
      <c r="AE122" s="35"/>
      <c r="AR122" s="228" t="s">
        <v>190</v>
      </c>
      <c r="AT122" s="228" t="s">
        <v>197</v>
      </c>
      <c r="AU122" s="228" t="s">
        <v>79</v>
      </c>
      <c r="AY122" s="14" t="s">
        <v>162</v>
      </c>
      <c r="BE122" s="229">
        <f>IF(N122="základní",J122,0)</f>
        <v>0</v>
      </c>
      <c r="BF122" s="229">
        <f>IF(N122="snížená",J122,0)</f>
        <v>0</v>
      </c>
      <c r="BG122" s="229">
        <f>IF(N122="zákl. přenesená",J122,0)</f>
        <v>0</v>
      </c>
      <c r="BH122" s="229">
        <f>IF(N122="sníž. přenesená",J122,0)</f>
        <v>0</v>
      </c>
      <c r="BI122" s="229">
        <f>IF(N122="nulová",J122,0)</f>
        <v>0</v>
      </c>
      <c r="BJ122" s="14" t="s">
        <v>79</v>
      </c>
      <c r="BK122" s="229">
        <f>ROUND(I122*H122,2)</f>
        <v>0</v>
      </c>
      <c r="BL122" s="14" t="s">
        <v>93</v>
      </c>
      <c r="BM122" s="228" t="s">
        <v>273</v>
      </c>
    </row>
    <row r="123" s="2" customFormat="1" ht="21.75" customHeight="1">
      <c r="A123" s="35"/>
      <c r="B123" s="36"/>
      <c r="C123" s="217" t="s">
        <v>274</v>
      </c>
      <c r="D123" s="217" t="s">
        <v>163</v>
      </c>
      <c r="E123" s="218" t="s">
        <v>275</v>
      </c>
      <c r="F123" s="219" t="s">
        <v>276</v>
      </c>
      <c r="G123" s="220" t="s">
        <v>193</v>
      </c>
      <c r="H123" s="221">
        <v>12</v>
      </c>
      <c r="I123" s="222"/>
      <c r="J123" s="223">
        <f>ROUND(I123*H123,2)</f>
        <v>0</v>
      </c>
      <c r="K123" s="219" t="s">
        <v>167</v>
      </c>
      <c r="L123" s="41"/>
      <c r="M123" s="224" t="s">
        <v>19</v>
      </c>
      <c r="N123" s="225" t="s">
        <v>43</v>
      </c>
      <c r="O123" s="81"/>
      <c r="P123" s="226">
        <f>O123*H123</f>
        <v>0</v>
      </c>
      <c r="Q123" s="226">
        <v>0</v>
      </c>
      <c r="R123" s="226">
        <f>Q123*H123</f>
        <v>0</v>
      </c>
      <c r="S123" s="226">
        <v>0</v>
      </c>
      <c r="T123" s="227">
        <f>S123*H123</f>
        <v>0</v>
      </c>
      <c r="U123" s="35"/>
      <c r="V123" s="35"/>
      <c r="W123" s="35"/>
      <c r="X123" s="35"/>
      <c r="Y123" s="35"/>
      <c r="Z123" s="35"/>
      <c r="AA123" s="35"/>
      <c r="AB123" s="35"/>
      <c r="AC123" s="35"/>
      <c r="AD123" s="35"/>
      <c r="AE123" s="35"/>
      <c r="AR123" s="228" t="s">
        <v>93</v>
      </c>
      <c r="AT123" s="228" t="s">
        <v>163</v>
      </c>
      <c r="AU123" s="228" t="s">
        <v>79</v>
      </c>
      <c r="AY123" s="14" t="s">
        <v>162</v>
      </c>
      <c r="BE123" s="229">
        <f>IF(N123="základní",J123,0)</f>
        <v>0</v>
      </c>
      <c r="BF123" s="229">
        <f>IF(N123="snížená",J123,0)</f>
        <v>0</v>
      </c>
      <c r="BG123" s="229">
        <f>IF(N123="zákl. přenesená",J123,0)</f>
        <v>0</v>
      </c>
      <c r="BH123" s="229">
        <f>IF(N123="sníž. přenesená",J123,0)</f>
        <v>0</v>
      </c>
      <c r="BI123" s="229">
        <f>IF(N123="nulová",J123,0)</f>
        <v>0</v>
      </c>
      <c r="BJ123" s="14" t="s">
        <v>79</v>
      </c>
      <c r="BK123" s="229">
        <f>ROUND(I123*H123,2)</f>
        <v>0</v>
      </c>
      <c r="BL123" s="14" t="s">
        <v>93</v>
      </c>
      <c r="BM123" s="228" t="s">
        <v>277</v>
      </c>
    </row>
    <row r="124" s="2" customFormat="1" ht="33" customHeight="1">
      <c r="A124" s="35"/>
      <c r="B124" s="36"/>
      <c r="C124" s="217" t="s">
        <v>278</v>
      </c>
      <c r="D124" s="217" t="s">
        <v>163</v>
      </c>
      <c r="E124" s="218" t="s">
        <v>279</v>
      </c>
      <c r="F124" s="219" t="s">
        <v>280</v>
      </c>
      <c r="G124" s="220" t="s">
        <v>166</v>
      </c>
      <c r="H124" s="221">
        <v>325</v>
      </c>
      <c r="I124" s="222"/>
      <c r="J124" s="223">
        <f>ROUND(I124*H124,2)</f>
        <v>0</v>
      </c>
      <c r="K124" s="219" t="s">
        <v>167</v>
      </c>
      <c r="L124" s="41"/>
      <c r="M124" s="224" t="s">
        <v>19</v>
      </c>
      <c r="N124" s="225" t="s">
        <v>43</v>
      </c>
      <c r="O124" s="81"/>
      <c r="P124" s="226">
        <f>O124*H124</f>
        <v>0</v>
      </c>
      <c r="Q124" s="226">
        <v>0</v>
      </c>
      <c r="R124" s="226">
        <f>Q124*H124</f>
        <v>0</v>
      </c>
      <c r="S124" s="226">
        <v>0</v>
      </c>
      <c r="T124" s="227">
        <f>S124*H124</f>
        <v>0</v>
      </c>
      <c r="U124" s="35"/>
      <c r="V124" s="35"/>
      <c r="W124" s="35"/>
      <c r="X124" s="35"/>
      <c r="Y124" s="35"/>
      <c r="Z124" s="35"/>
      <c r="AA124" s="35"/>
      <c r="AB124" s="35"/>
      <c r="AC124" s="35"/>
      <c r="AD124" s="35"/>
      <c r="AE124" s="35"/>
      <c r="AR124" s="228" t="s">
        <v>93</v>
      </c>
      <c r="AT124" s="228" t="s">
        <v>163</v>
      </c>
      <c r="AU124" s="228" t="s">
        <v>79</v>
      </c>
      <c r="AY124" s="14" t="s">
        <v>162</v>
      </c>
      <c r="BE124" s="229">
        <f>IF(N124="základní",J124,0)</f>
        <v>0</v>
      </c>
      <c r="BF124" s="229">
        <f>IF(N124="snížená",J124,0)</f>
        <v>0</v>
      </c>
      <c r="BG124" s="229">
        <f>IF(N124="zákl. přenesená",J124,0)</f>
        <v>0</v>
      </c>
      <c r="BH124" s="229">
        <f>IF(N124="sníž. přenesená",J124,0)</f>
        <v>0</v>
      </c>
      <c r="BI124" s="229">
        <f>IF(N124="nulová",J124,0)</f>
        <v>0</v>
      </c>
      <c r="BJ124" s="14" t="s">
        <v>79</v>
      </c>
      <c r="BK124" s="229">
        <f>ROUND(I124*H124,2)</f>
        <v>0</v>
      </c>
      <c r="BL124" s="14" t="s">
        <v>93</v>
      </c>
      <c r="BM124" s="228" t="s">
        <v>281</v>
      </c>
    </row>
    <row r="125" s="2" customFormat="1" ht="21.75" customHeight="1">
      <c r="A125" s="35"/>
      <c r="B125" s="36"/>
      <c r="C125" s="217" t="s">
        <v>282</v>
      </c>
      <c r="D125" s="217" t="s">
        <v>163</v>
      </c>
      <c r="E125" s="218" t="s">
        <v>283</v>
      </c>
      <c r="F125" s="219" t="s">
        <v>284</v>
      </c>
      <c r="G125" s="220" t="s">
        <v>166</v>
      </c>
      <c r="H125" s="221">
        <v>1150</v>
      </c>
      <c r="I125" s="222"/>
      <c r="J125" s="223">
        <f>ROUND(I125*H125,2)</f>
        <v>0</v>
      </c>
      <c r="K125" s="219" t="s">
        <v>167</v>
      </c>
      <c r="L125" s="41"/>
      <c r="M125" s="224" t="s">
        <v>19</v>
      </c>
      <c r="N125" s="225" t="s">
        <v>43</v>
      </c>
      <c r="O125" s="81"/>
      <c r="P125" s="226">
        <f>O125*H125</f>
        <v>0</v>
      </c>
      <c r="Q125" s="226">
        <v>0</v>
      </c>
      <c r="R125" s="226">
        <f>Q125*H125</f>
        <v>0</v>
      </c>
      <c r="S125" s="226">
        <v>0</v>
      </c>
      <c r="T125" s="227">
        <f>S125*H125</f>
        <v>0</v>
      </c>
      <c r="U125" s="35"/>
      <c r="V125" s="35"/>
      <c r="W125" s="35"/>
      <c r="X125" s="35"/>
      <c r="Y125" s="35"/>
      <c r="Z125" s="35"/>
      <c r="AA125" s="35"/>
      <c r="AB125" s="35"/>
      <c r="AC125" s="35"/>
      <c r="AD125" s="35"/>
      <c r="AE125" s="35"/>
      <c r="AR125" s="228" t="s">
        <v>285</v>
      </c>
      <c r="AT125" s="228" t="s">
        <v>163</v>
      </c>
      <c r="AU125" s="228" t="s">
        <v>79</v>
      </c>
      <c r="AY125" s="14" t="s">
        <v>162</v>
      </c>
      <c r="BE125" s="229">
        <f>IF(N125="základní",J125,0)</f>
        <v>0</v>
      </c>
      <c r="BF125" s="229">
        <f>IF(N125="snížená",J125,0)</f>
        <v>0</v>
      </c>
      <c r="BG125" s="229">
        <f>IF(N125="zákl. přenesená",J125,0)</f>
        <v>0</v>
      </c>
      <c r="BH125" s="229">
        <f>IF(N125="sníž. přenesená",J125,0)</f>
        <v>0</v>
      </c>
      <c r="BI125" s="229">
        <f>IF(N125="nulová",J125,0)</f>
        <v>0</v>
      </c>
      <c r="BJ125" s="14" t="s">
        <v>79</v>
      </c>
      <c r="BK125" s="229">
        <f>ROUND(I125*H125,2)</f>
        <v>0</v>
      </c>
      <c r="BL125" s="14" t="s">
        <v>285</v>
      </c>
      <c r="BM125" s="228" t="s">
        <v>286</v>
      </c>
    </row>
    <row r="126" s="2" customFormat="1" ht="21.75" customHeight="1">
      <c r="A126" s="35"/>
      <c r="B126" s="36"/>
      <c r="C126" s="230" t="s">
        <v>287</v>
      </c>
      <c r="D126" s="230" t="s">
        <v>197</v>
      </c>
      <c r="E126" s="231" t="s">
        <v>288</v>
      </c>
      <c r="F126" s="232" t="s">
        <v>289</v>
      </c>
      <c r="G126" s="233" t="s">
        <v>193</v>
      </c>
      <c r="H126" s="234">
        <v>35</v>
      </c>
      <c r="I126" s="235"/>
      <c r="J126" s="236">
        <f>ROUND(I126*H126,2)</f>
        <v>0</v>
      </c>
      <c r="K126" s="232" t="s">
        <v>167</v>
      </c>
      <c r="L126" s="237"/>
      <c r="M126" s="238" t="s">
        <v>19</v>
      </c>
      <c r="N126" s="239" t="s">
        <v>43</v>
      </c>
      <c r="O126" s="81"/>
      <c r="P126" s="226">
        <f>O126*H126</f>
        <v>0</v>
      </c>
      <c r="Q126" s="226">
        <v>0</v>
      </c>
      <c r="R126" s="226">
        <f>Q126*H126</f>
        <v>0</v>
      </c>
      <c r="S126" s="226">
        <v>0</v>
      </c>
      <c r="T126" s="227">
        <f>S126*H126</f>
        <v>0</v>
      </c>
      <c r="U126" s="35"/>
      <c r="V126" s="35"/>
      <c r="W126" s="35"/>
      <c r="X126" s="35"/>
      <c r="Y126" s="35"/>
      <c r="Z126" s="35"/>
      <c r="AA126" s="35"/>
      <c r="AB126" s="35"/>
      <c r="AC126" s="35"/>
      <c r="AD126" s="35"/>
      <c r="AE126" s="35"/>
      <c r="AR126" s="228" t="s">
        <v>200</v>
      </c>
      <c r="AT126" s="228" t="s">
        <v>197</v>
      </c>
      <c r="AU126" s="228" t="s">
        <v>79</v>
      </c>
      <c r="AY126" s="14" t="s">
        <v>162</v>
      </c>
      <c r="BE126" s="229">
        <f>IF(N126="základní",J126,0)</f>
        <v>0</v>
      </c>
      <c r="BF126" s="229">
        <f>IF(N126="snížená",J126,0)</f>
        <v>0</v>
      </c>
      <c r="BG126" s="229">
        <f>IF(N126="zákl. přenesená",J126,0)</f>
        <v>0</v>
      </c>
      <c r="BH126" s="229">
        <f>IF(N126="sníž. přenesená",J126,0)</f>
        <v>0</v>
      </c>
      <c r="BI126" s="229">
        <f>IF(N126="nulová",J126,0)</f>
        <v>0</v>
      </c>
      <c r="BJ126" s="14" t="s">
        <v>79</v>
      </c>
      <c r="BK126" s="229">
        <f>ROUND(I126*H126,2)</f>
        <v>0</v>
      </c>
      <c r="BL126" s="14" t="s">
        <v>200</v>
      </c>
      <c r="BM126" s="228" t="s">
        <v>290</v>
      </c>
    </row>
    <row r="127" s="2" customFormat="1" ht="21.75" customHeight="1">
      <c r="A127" s="35"/>
      <c r="B127" s="36"/>
      <c r="C127" s="230" t="s">
        <v>291</v>
      </c>
      <c r="D127" s="230" t="s">
        <v>197</v>
      </c>
      <c r="E127" s="231" t="s">
        <v>292</v>
      </c>
      <c r="F127" s="232" t="s">
        <v>293</v>
      </c>
      <c r="G127" s="233" t="s">
        <v>193</v>
      </c>
      <c r="H127" s="234">
        <v>10</v>
      </c>
      <c r="I127" s="235"/>
      <c r="J127" s="236">
        <f>ROUND(I127*H127,2)</f>
        <v>0</v>
      </c>
      <c r="K127" s="232" t="s">
        <v>167</v>
      </c>
      <c r="L127" s="237"/>
      <c r="M127" s="238" t="s">
        <v>19</v>
      </c>
      <c r="N127" s="239" t="s">
        <v>43</v>
      </c>
      <c r="O127" s="81"/>
      <c r="P127" s="226">
        <f>O127*H127</f>
        <v>0</v>
      </c>
      <c r="Q127" s="226">
        <v>0</v>
      </c>
      <c r="R127" s="226">
        <f>Q127*H127</f>
        <v>0</v>
      </c>
      <c r="S127" s="226">
        <v>0</v>
      </c>
      <c r="T127" s="227">
        <f>S127*H127</f>
        <v>0</v>
      </c>
      <c r="U127" s="35"/>
      <c r="V127" s="35"/>
      <c r="W127" s="35"/>
      <c r="X127" s="35"/>
      <c r="Y127" s="35"/>
      <c r="Z127" s="35"/>
      <c r="AA127" s="35"/>
      <c r="AB127" s="35"/>
      <c r="AC127" s="35"/>
      <c r="AD127" s="35"/>
      <c r="AE127" s="35"/>
      <c r="AR127" s="228" t="s">
        <v>200</v>
      </c>
      <c r="AT127" s="228" t="s">
        <v>197</v>
      </c>
      <c r="AU127" s="228" t="s">
        <v>79</v>
      </c>
      <c r="AY127" s="14" t="s">
        <v>162</v>
      </c>
      <c r="BE127" s="229">
        <f>IF(N127="základní",J127,0)</f>
        <v>0</v>
      </c>
      <c r="BF127" s="229">
        <f>IF(N127="snížená",J127,0)</f>
        <v>0</v>
      </c>
      <c r="BG127" s="229">
        <f>IF(N127="zákl. přenesená",J127,0)</f>
        <v>0</v>
      </c>
      <c r="BH127" s="229">
        <f>IF(N127="sníž. přenesená",J127,0)</f>
        <v>0</v>
      </c>
      <c r="BI127" s="229">
        <f>IF(N127="nulová",J127,0)</f>
        <v>0</v>
      </c>
      <c r="BJ127" s="14" t="s">
        <v>79</v>
      </c>
      <c r="BK127" s="229">
        <f>ROUND(I127*H127,2)</f>
        <v>0</v>
      </c>
      <c r="BL127" s="14" t="s">
        <v>200</v>
      </c>
      <c r="BM127" s="228" t="s">
        <v>294</v>
      </c>
    </row>
    <row r="128" s="2" customFormat="1" ht="21.75" customHeight="1">
      <c r="A128" s="35"/>
      <c r="B128" s="36"/>
      <c r="C128" s="217" t="s">
        <v>295</v>
      </c>
      <c r="D128" s="217" t="s">
        <v>163</v>
      </c>
      <c r="E128" s="218" t="s">
        <v>296</v>
      </c>
      <c r="F128" s="219" t="s">
        <v>297</v>
      </c>
      <c r="G128" s="220" t="s">
        <v>298</v>
      </c>
      <c r="H128" s="221">
        <v>64</v>
      </c>
      <c r="I128" s="222"/>
      <c r="J128" s="223">
        <f>ROUND(I128*H128,2)</f>
        <v>0</v>
      </c>
      <c r="K128" s="219" t="s">
        <v>167</v>
      </c>
      <c r="L128" s="41"/>
      <c r="M128" s="224" t="s">
        <v>19</v>
      </c>
      <c r="N128" s="225" t="s">
        <v>43</v>
      </c>
      <c r="O128" s="81"/>
      <c r="P128" s="226">
        <f>O128*H128</f>
        <v>0</v>
      </c>
      <c r="Q128" s="226">
        <v>0</v>
      </c>
      <c r="R128" s="226">
        <f>Q128*H128</f>
        <v>0</v>
      </c>
      <c r="S128" s="226">
        <v>0</v>
      </c>
      <c r="T128" s="227">
        <f>S128*H128</f>
        <v>0</v>
      </c>
      <c r="U128" s="35"/>
      <c r="V128" s="35"/>
      <c r="W128" s="35"/>
      <c r="X128" s="35"/>
      <c r="Y128" s="35"/>
      <c r="Z128" s="35"/>
      <c r="AA128" s="35"/>
      <c r="AB128" s="35"/>
      <c r="AC128" s="35"/>
      <c r="AD128" s="35"/>
      <c r="AE128" s="35"/>
      <c r="AR128" s="228" t="s">
        <v>93</v>
      </c>
      <c r="AT128" s="228" t="s">
        <v>163</v>
      </c>
      <c r="AU128" s="228" t="s">
        <v>79</v>
      </c>
      <c r="AY128" s="14" t="s">
        <v>162</v>
      </c>
      <c r="BE128" s="229">
        <f>IF(N128="základní",J128,0)</f>
        <v>0</v>
      </c>
      <c r="BF128" s="229">
        <f>IF(N128="snížená",J128,0)</f>
        <v>0</v>
      </c>
      <c r="BG128" s="229">
        <f>IF(N128="zákl. přenesená",J128,0)</f>
        <v>0</v>
      </c>
      <c r="BH128" s="229">
        <f>IF(N128="sníž. přenesená",J128,0)</f>
        <v>0</v>
      </c>
      <c r="BI128" s="229">
        <f>IF(N128="nulová",J128,0)</f>
        <v>0</v>
      </c>
      <c r="BJ128" s="14" t="s">
        <v>79</v>
      </c>
      <c r="BK128" s="229">
        <f>ROUND(I128*H128,2)</f>
        <v>0</v>
      </c>
      <c r="BL128" s="14" t="s">
        <v>93</v>
      </c>
      <c r="BM128" s="228" t="s">
        <v>299</v>
      </c>
    </row>
    <row r="129" s="2" customFormat="1" ht="21.75" customHeight="1">
      <c r="A129" s="35"/>
      <c r="B129" s="36"/>
      <c r="C129" s="217" t="s">
        <v>300</v>
      </c>
      <c r="D129" s="217" t="s">
        <v>163</v>
      </c>
      <c r="E129" s="218" t="s">
        <v>301</v>
      </c>
      <c r="F129" s="219" t="s">
        <v>302</v>
      </c>
      <c r="G129" s="220" t="s">
        <v>166</v>
      </c>
      <c r="H129" s="221">
        <v>524</v>
      </c>
      <c r="I129" s="222"/>
      <c r="J129" s="223">
        <f>ROUND(I129*H129,2)</f>
        <v>0</v>
      </c>
      <c r="K129" s="219" t="s">
        <v>167</v>
      </c>
      <c r="L129" s="41"/>
      <c r="M129" s="224" t="s">
        <v>19</v>
      </c>
      <c r="N129" s="225" t="s">
        <v>43</v>
      </c>
      <c r="O129" s="81"/>
      <c r="P129" s="226">
        <f>O129*H129</f>
        <v>0</v>
      </c>
      <c r="Q129" s="226">
        <v>0</v>
      </c>
      <c r="R129" s="226">
        <f>Q129*H129</f>
        <v>0</v>
      </c>
      <c r="S129" s="226">
        <v>0</v>
      </c>
      <c r="T129" s="227">
        <f>S129*H129</f>
        <v>0</v>
      </c>
      <c r="U129" s="35"/>
      <c r="V129" s="35"/>
      <c r="W129" s="35"/>
      <c r="X129" s="35"/>
      <c r="Y129" s="35"/>
      <c r="Z129" s="35"/>
      <c r="AA129" s="35"/>
      <c r="AB129" s="35"/>
      <c r="AC129" s="35"/>
      <c r="AD129" s="35"/>
      <c r="AE129" s="35"/>
      <c r="AR129" s="228" t="s">
        <v>79</v>
      </c>
      <c r="AT129" s="228" t="s">
        <v>163</v>
      </c>
      <c r="AU129" s="228" t="s">
        <v>79</v>
      </c>
      <c r="AY129" s="14" t="s">
        <v>162</v>
      </c>
      <c r="BE129" s="229">
        <f>IF(N129="základní",J129,0)</f>
        <v>0</v>
      </c>
      <c r="BF129" s="229">
        <f>IF(N129="snížená",J129,0)</f>
        <v>0</v>
      </c>
      <c r="BG129" s="229">
        <f>IF(N129="zákl. přenesená",J129,0)</f>
        <v>0</v>
      </c>
      <c r="BH129" s="229">
        <f>IF(N129="sníž. přenesená",J129,0)</f>
        <v>0</v>
      </c>
      <c r="BI129" s="229">
        <f>IF(N129="nulová",J129,0)</f>
        <v>0</v>
      </c>
      <c r="BJ129" s="14" t="s">
        <v>79</v>
      </c>
      <c r="BK129" s="229">
        <f>ROUND(I129*H129,2)</f>
        <v>0</v>
      </c>
      <c r="BL129" s="14" t="s">
        <v>79</v>
      </c>
      <c r="BM129" s="228" t="s">
        <v>303</v>
      </c>
    </row>
    <row r="130" s="2" customFormat="1" ht="21.75" customHeight="1">
      <c r="A130" s="35"/>
      <c r="B130" s="36"/>
      <c r="C130" s="217" t="s">
        <v>304</v>
      </c>
      <c r="D130" s="217" t="s">
        <v>163</v>
      </c>
      <c r="E130" s="218" t="s">
        <v>305</v>
      </c>
      <c r="F130" s="219" t="s">
        <v>306</v>
      </c>
      <c r="G130" s="220" t="s">
        <v>166</v>
      </c>
      <c r="H130" s="221">
        <v>72</v>
      </c>
      <c r="I130" s="222"/>
      <c r="J130" s="223">
        <f>ROUND(I130*H130,2)</f>
        <v>0</v>
      </c>
      <c r="K130" s="219" t="s">
        <v>167</v>
      </c>
      <c r="L130" s="41"/>
      <c r="M130" s="224" t="s">
        <v>19</v>
      </c>
      <c r="N130" s="225" t="s">
        <v>43</v>
      </c>
      <c r="O130" s="81"/>
      <c r="P130" s="226">
        <f>O130*H130</f>
        <v>0</v>
      </c>
      <c r="Q130" s="226">
        <v>0</v>
      </c>
      <c r="R130" s="226">
        <f>Q130*H130</f>
        <v>0</v>
      </c>
      <c r="S130" s="226">
        <v>0</v>
      </c>
      <c r="T130" s="227">
        <f>S130*H130</f>
        <v>0</v>
      </c>
      <c r="U130" s="35"/>
      <c r="V130" s="35"/>
      <c r="W130" s="35"/>
      <c r="X130" s="35"/>
      <c r="Y130" s="35"/>
      <c r="Z130" s="35"/>
      <c r="AA130" s="35"/>
      <c r="AB130" s="35"/>
      <c r="AC130" s="35"/>
      <c r="AD130" s="35"/>
      <c r="AE130" s="35"/>
      <c r="AR130" s="228" t="s">
        <v>79</v>
      </c>
      <c r="AT130" s="228" t="s">
        <v>163</v>
      </c>
      <c r="AU130" s="228" t="s">
        <v>79</v>
      </c>
      <c r="AY130" s="14" t="s">
        <v>162</v>
      </c>
      <c r="BE130" s="229">
        <f>IF(N130="základní",J130,0)</f>
        <v>0</v>
      </c>
      <c r="BF130" s="229">
        <f>IF(N130="snížená",J130,0)</f>
        <v>0</v>
      </c>
      <c r="BG130" s="229">
        <f>IF(N130="zákl. přenesená",J130,0)</f>
        <v>0</v>
      </c>
      <c r="BH130" s="229">
        <f>IF(N130="sníž. přenesená",J130,0)</f>
        <v>0</v>
      </c>
      <c r="BI130" s="229">
        <f>IF(N130="nulová",J130,0)</f>
        <v>0</v>
      </c>
      <c r="BJ130" s="14" t="s">
        <v>79</v>
      </c>
      <c r="BK130" s="229">
        <f>ROUND(I130*H130,2)</f>
        <v>0</v>
      </c>
      <c r="BL130" s="14" t="s">
        <v>79</v>
      </c>
      <c r="BM130" s="228" t="s">
        <v>307</v>
      </c>
    </row>
    <row r="131" s="2" customFormat="1" ht="21.75" customHeight="1">
      <c r="A131" s="35"/>
      <c r="B131" s="36"/>
      <c r="C131" s="217" t="s">
        <v>308</v>
      </c>
      <c r="D131" s="217" t="s">
        <v>163</v>
      </c>
      <c r="E131" s="218" t="s">
        <v>309</v>
      </c>
      <c r="F131" s="219" t="s">
        <v>310</v>
      </c>
      <c r="G131" s="220" t="s">
        <v>193</v>
      </c>
      <c r="H131" s="221">
        <v>2</v>
      </c>
      <c r="I131" s="222"/>
      <c r="J131" s="223">
        <f>ROUND(I131*H131,2)</f>
        <v>0</v>
      </c>
      <c r="K131" s="219" t="s">
        <v>167</v>
      </c>
      <c r="L131" s="41"/>
      <c r="M131" s="224" t="s">
        <v>19</v>
      </c>
      <c r="N131" s="225" t="s">
        <v>43</v>
      </c>
      <c r="O131" s="81"/>
      <c r="P131" s="226">
        <f>O131*H131</f>
        <v>0</v>
      </c>
      <c r="Q131" s="226">
        <v>0</v>
      </c>
      <c r="R131" s="226">
        <f>Q131*H131</f>
        <v>0</v>
      </c>
      <c r="S131" s="226">
        <v>0</v>
      </c>
      <c r="T131" s="227">
        <f>S131*H131</f>
        <v>0</v>
      </c>
      <c r="U131" s="35"/>
      <c r="V131" s="35"/>
      <c r="W131" s="35"/>
      <c r="X131" s="35"/>
      <c r="Y131" s="35"/>
      <c r="Z131" s="35"/>
      <c r="AA131" s="35"/>
      <c r="AB131" s="35"/>
      <c r="AC131" s="35"/>
      <c r="AD131" s="35"/>
      <c r="AE131" s="35"/>
      <c r="AR131" s="228" t="s">
        <v>93</v>
      </c>
      <c r="AT131" s="228" t="s">
        <v>163</v>
      </c>
      <c r="AU131" s="228" t="s">
        <v>79</v>
      </c>
      <c r="AY131" s="14" t="s">
        <v>162</v>
      </c>
      <c r="BE131" s="229">
        <f>IF(N131="základní",J131,0)</f>
        <v>0</v>
      </c>
      <c r="BF131" s="229">
        <f>IF(N131="snížená",J131,0)</f>
        <v>0</v>
      </c>
      <c r="BG131" s="229">
        <f>IF(N131="zákl. přenesená",J131,0)</f>
        <v>0</v>
      </c>
      <c r="BH131" s="229">
        <f>IF(N131="sníž. přenesená",J131,0)</f>
        <v>0</v>
      </c>
      <c r="BI131" s="229">
        <f>IF(N131="nulová",J131,0)</f>
        <v>0</v>
      </c>
      <c r="BJ131" s="14" t="s">
        <v>79</v>
      </c>
      <c r="BK131" s="229">
        <f>ROUND(I131*H131,2)</f>
        <v>0</v>
      </c>
      <c r="BL131" s="14" t="s">
        <v>93</v>
      </c>
      <c r="BM131" s="228" t="s">
        <v>311</v>
      </c>
    </row>
    <row r="132" s="2" customFormat="1" ht="21.75" customHeight="1">
      <c r="A132" s="35"/>
      <c r="B132" s="36"/>
      <c r="C132" s="230" t="s">
        <v>312</v>
      </c>
      <c r="D132" s="230" t="s">
        <v>197</v>
      </c>
      <c r="E132" s="231" t="s">
        <v>313</v>
      </c>
      <c r="F132" s="232" t="s">
        <v>314</v>
      </c>
      <c r="G132" s="233" t="s">
        <v>193</v>
      </c>
      <c r="H132" s="234">
        <v>2</v>
      </c>
      <c r="I132" s="235"/>
      <c r="J132" s="236">
        <f>ROUND(I132*H132,2)</f>
        <v>0</v>
      </c>
      <c r="K132" s="232" t="s">
        <v>167</v>
      </c>
      <c r="L132" s="237"/>
      <c r="M132" s="238" t="s">
        <v>19</v>
      </c>
      <c r="N132" s="239" t="s">
        <v>43</v>
      </c>
      <c r="O132" s="81"/>
      <c r="P132" s="226">
        <f>O132*H132</f>
        <v>0</v>
      </c>
      <c r="Q132" s="226">
        <v>0</v>
      </c>
      <c r="R132" s="226">
        <f>Q132*H132</f>
        <v>0</v>
      </c>
      <c r="S132" s="226">
        <v>0</v>
      </c>
      <c r="T132" s="227">
        <f>S132*H132</f>
        <v>0</v>
      </c>
      <c r="U132" s="35"/>
      <c r="V132" s="35"/>
      <c r="W132" s="35"/>
      <c r="X132" s="35"/>
      <c r="Y132" s="35"/>
      <c r="Z132" s="35"/>
      <c r="AA132" s="35"/>
      <c r="AB132" s="35"/>
      <c r="AC132" s="35"/>
      <c r="AD132" s="35"/>
      <c r="AE132" s="35"/>
      <c r="AR132" s="228" t="s">
        <v>190</v>
      </c>
      <c r="AT132" s="228" t="s">
        <v>197</v>
      </c>
      <c r="AU132" s="228" t="s">
        <v>79</v>
      </c>
      <c r="AY132" s="14" t="s">
        <v>162</v>
      </c>
      <c r="BE132" s="229">
        <f>IF(N132="základní",J132,0)</f>
        <v>0</v>
      </c>
      <c r="BF132" s="229">
        <f>IF(N132="snížená",J132,0)</f>
        <v>0</v>
      </c>
      <c r="BG132" s="229">
        <f>IF(N132="zákl. přenesená",J132,0)</f>
        <v>0</v>
      </c>
      <c r="BH132" s="229">
        <f>IF(N132="sníž. přenesená",J132,0)</f>
        <v>0</v>
      </c>
      <c r="BI132" s="229">
        <f>IF(N132="nulová",J132,0)</f>
        <v>0</v>
      </c>
      <c r="BJ132" s="14" t="s">
        <v>79</v>
      </c>
      <c r="BK132" s="229">
        <f>ROUND(I132*H132,2)</f>
        <v>0</v>
      </c>
      <c r="BL132" s="14" t="s">
        <v>93</v>
      </c>
      <c r="BM132" s="228" t="s">
        <v>315</v>
      </c>
    </row>
    <row r="133" s="2" customFormat="1" ht="21.75" customHeight="1">
      <c r="A133" s="35"/>
      <c r="B133" s="36"/>
      <c r="C133" s="217" t="s">
        <v>316</v>
      </c>
      <c r="D133" s="217" t="s">
        <v>163</v>
      </c>
      <c r="E133" s="218" t="s">
        <v>317</v>
      </c>
      <c r="F133" s="219" t="s">
        <v>318</v>
      </c>
      <c r="G133" s="220" t="s">
        <v>193</v>
      </c>
      <c r="H133" s="221">
        <v>74</v>
      </c>
      <c r="I133" s="222"/>
      <c r="J133" s="223">
        <f>ROUND(I133*H133,2)</f>
        <v>0</v>
      </c>
      <c r="K133" s="219" t="s">
        <v>167</v>
      </c>
      <c r="L133" s="41"/>
      <c r="M133" s="224" t="s">
        <v>19</v>
      </c>
      <c r="N133" s="225" t="s">
        <v>43</v>
      </c>
      <c r="O133" s="81"/>
      <c r="P133" s="226">
        <f>O133*H133</f>
        <v>0</v>
      </c>
      <c r="Q133" s="226">
        <v>0</v>
      </c>
      <c r="R133" s="226">
        <f>Q133*H133</f>
        <v>0</v>
      </c>
      <c r="S133" s="226">
        <v>0</v>
      </c>
      <c r="T133" s="227">
        <f>S133*H133</f>
        <v>0</v>
      </c>
      <c r="U133" s="35"/>
      <c r="V133" s="35"/>
      <c r="W133" s="35"/>
      <c r="X133" s="35"/>
      <c r="Y133" s="35"/>
      <c r="Z133" s="35"/>
      <c r="AA133" s="35"/>
      <c r="AB133" s="35"/>
      <c r="AC133" s="35"/>
      <c r="AD133" s="35"/>
      <c r="AE133" s="35"/>
      <c r="AR133" s="228" t="s">
        <v>93</v>
      </c>
      <c r="AT133" s="228" t="s">
        <v>163</v>
      </c>
      <c r="AU133" s="228" t="s">
        <v>79</v>
      </c>
      <c r="AY133" s="14" t="s">
        <v>162</v>
      </c>
      <c r="BE133" s="229">
        <f>IF(N133="základní",J133,0)</f>
        <v>0</v>
      </c>
      <c r="BF133" s="229">
        <f>IF(N133="snížená",J133,0)</f>
        <v>0</v>
      </c>
      <c r="BG133" s="229">
        <f>IF(N133="zákl. přenesená",J133,0)</f>
        <v>0</v>
      </c>
      <c r="BH133" s="229">
        <f>IF(N133="sníž. přenesená",J133,0)</f>
        <v>0</v>
      </c>
      <c r="BI133" s="229">
        <f>IF(N133="nulová",J133,0)</f>
        <v>0</v>
      </c>
      <c r="BJ133" s="14" t="s">
        <v>79</v>
      </c>
      <c r="BK133" s="229">
        <f>ROUND(I133*H133,2)</f>
        <v>0</v>
      </c>
      <c r="BL133" s="14" t="s">
        <v>93</v>
      </c>
      <c r="BM133" s="228" t="s">
        <v>319</v>
      </c>
    </row>
    <row r="134" s="2" customFormat="1" ht="21.75" customHeight="1">
      <c r="A134" s="35"/>
      <c r="B134" s="36"/>
      <c r="C134" s="217" t="s">
        <v>320</v>
      </c>
      <c r="D134" s="217" t="s">
        <v>163</v>
      </c>
      <c r="E134" s="218" t="s">
        <v>321</v>
      </c>
      <c r="F134" s="219" t="s">
        <v>322</v>
      </c>
      <c r="G134" s="220" t="s">
        <v>193</v>
      </c>
      <c r="H134" s="221">
        <v>16</v>
      </c>
      <c r="I134" s="222"/>
      <c r="J134" s="223">
        <f>ROUND(I134*H134,2)</f>
        <v>0</v>
      </c>
      <c r="K134" s="219" t="s">
        <v>167</v>
      </c>
      <c r="L134" s="41"/>
      <c r="M134" s="224" t="s">
        <v>19</v>
      </c>
      <c r="N134" s="225" t="s">
        <v>43</v>
      </c>
      <c r="O134" s="81"/>
      <c r="P134" s="226">
        <f>O134*H134</f>
        <v>0</v>
      </c>
      <c r="Q134" s="226">
        <v>0</v>
      </c>
      <c r="R134" s="226">
        <f>Q134*H134</f>
        <v>0</v>
      </c>
      <c r="S134" s="226">
        <v>0</v>
      </c>
      <c r="T134" s="227">
        <f>S134*H134</f>
        <v>0</v>
      </c>
      <c r="U134" s="35"/>
      <c r="V134" s="35"/>
      <c r="W134" s="35"/>
      <c r="X134" s="35"/>
      <c r="Y134" s="35"/>
      <c r="Z134" s="35"/>
      <c r="AA134" s="35"/>
      <c r="AB134" s="35"/>
      <c r="AC134" s="35"/>
      <c r="AD134" s="35"/>
      <c r="AE134" s="35"/>
      <c r="AR134" s="228" t="s">
        <v>93</v>
      </c>
      <c r="AT134" s="228" t="s">
        <v>163</v>
      </c>
      <c r="AU134" s="228" t="s">
        <v>79</v>
      </c>
      <c r="AY134" s="14" t="s">
        <v>162</v>
      </c>
      <c r="BE134" s="229">
        <f>IF(N134="základní",J134,0)</f>
        <v>0</v>
      </c>
      <c r="BF134" s="229">
        <f>IF(N134="snížená",J134,0)</f>
        <v>0</v>
      </c>
      <c r="BG134" s="229">
        <f>IF(N134="zákl. přenesená",J134,0)</f>
        <v>0</v>
      </c>
      <c r="BH134" s="229">
        <f>IF(N134="sníž. přenesená",J134,0)</f>
        <v>0</v>
      </c>
      <c r="BI134" s="229">
        <f>IF(N134="nulová",J134,0)</f>
        <v>0</v>
      </c>
      <c r="BJ134" s="14" t="s">
        <v>79</v>
      </c>
      <c r="BK134" s="229">
        <f>ROUND(I134*H134,2)</f>
        <v>0</v>
      </c>
      <c r="BL134" s="14" t="s">
        <v>93</v>
      </c>
      <c r="BM134" s="228" t="s">
        <v>323</v>
      </c>
    </row>
    <row r="135" s="2" customFormat="1" ht="66.75" customHeight="1">
      <c r="A135" s="35"/>
      <c r="B135" s="36"/>
      <c r="C135" s="217" t="s">
        <v>324</v>
      </c>
      <c r="D135" s="217" t="s">
        <v>163</v>
      </c>
      <c r="E135" s="218" t="s">
        <v>325</v>
      </c>
      <c r="F135" s="219" t="s">
        <v>326</v>
      </c>
      <c r="G135" s="220" t="s">
        <v>193</v>
      </c>
      <c r="H135" s="221">
        <v>34</v>
      </c>
      <c r="I135" s="222"/>
      <c r="J135" s="223">
        <f>ROUND(I135*H135,2)</f>
        <v>0</v>
      </c>
      <c r="K135" s="219" t="s">
        <v>167</v>
      </c>
      <c r="L135" s="41"/>
      <c r="M135" s="224" t="s">
        <v>19</v>
      </c>
      <c r="N135" s="225" t="s">
        <v>43</v>
      </c>
      <c r="O135" s="81"/>
      <c r="P135" s="226">
        <f>O135*H135</f>
        <v>0</v>
      </c>
      <c r="Q135" s="226">
        <v>0</v>
      </c>
      <c r="R135" s="226">
        <f>Q135*H135</f>
        <v>0</v>
      </c>
      <c r="S135" s="226">
        <v>0</v>
      </c>
      <c r="T135" s="227">
        <f>S135*H135</f>
        <v>0</v>
      </c>
      <c r="U135" s="35"/>
      <c r="V135" s="35"/>
      <c r="W135" s="35"/>
      <c r="X135" s="35"/>
      <c r="Y135" s="35"/>
      <c r="Z135" s="35"/>
      <c r="AA135" s="35"/>
      <c r="AB135" s="35"/>
      <c r="AC135" s="35"/>
      <c r="AD135" s="35"/>
      <c r="AE135" s="35"/>
      <c r="AR135" s="228" t="s">
        <v>93</v>
      </c>
      <c r="AT135" s="228" t="s">
        <v>163</v>
      </c>
      <c r="AU135" s="228" t="s">
        <v>79</v>
      </c>
      <c r="AY135" s="14" t="s">
        <v>162</v>
      </c>
      <c r="BE135" s="229">
        <f>IF(N135="základní",J135,0)</f>
        <v>0</v>
      </c>
      <c r="BF135" s="229">
        <f>IF(N135="snížená",J135,0)</f>
        <v>0</v>
      </c>
      <c r="BG135" s="229">
        <f>IF(N135="zákl. přenesená",J135,0)</f>
        <v>0</v>
      </c>
      <c r="BH135" s="229">
        <f>IF(N135="sníž. přenesená",J135,0)</f>
        <v>0</v>
      </c>
      <c r="BI135" s="229">
        <f>IF(N135="nulová",J135,0)</f>
        <v>0</v>
      </c>
      <c r="BJ135" s="14" t="s">
        <v>79</v>
      </c>
      <c r="BK135" s="229">
        <f>ROUND(I135*H135,2)</f>
        <v>0</v>
      </c>
      <c r="BL135" s="14" t="s">
        <v>93</v>
      </c>
      <c r="BM135" s="228" t="s">
        <v>327</v>
      </c>
    </row>
    <row r="136" s="2" customFormat="1" ht="44.25" customHeight="1">
      <c r="A136" s="35"/>
      <c r="B136" s="36"/>
      <c r="C136" s="217" t="s">
        <v>328</v>
      </c>
      <c r="D136" s="217" t="s">
        <v>163</v>
      </c>
      <c r="E136" s="218" t="s">
        <v>329</v>
      </c>
      <c r="F136" s="219" t="s">
        <v>330</v>
      </c>
      <c r="G136" s="220" t="s">
        <v>166</v>
      </c>
      <c r="H136" s="221">
        <v>2400</v>
      </c>
      <c r="I136" s="222"/>
      <c r="J136" s="223">
        <f>ROUND(I136*H136,2)</f>
        <v>0</v>
      </c>
      <c r="K136" s="219" t="s">
        <v>167</v>
      </c>
      <c r="L136" s="41"/>
      <c r="M136" s="224" t="s">
        <v>19</v>
      </c>
      <c r="N136" s="225" t="s">
        <v>43</v>
      </c>
      <c r="O136" s="81"/>
      <c r="P136" s="226">
        <f>O136*H136</f>
        <v>0</v>
      </c>
      <c r="Q136" s="226">
        <v>0</v>
      </c>
      <c r="R136" s="226">
        <f>Q136*H136</f>
        <v>0</v>
      </c>
      <c r="S136" s="226">
        <v>0</v>
      </c>
      <c r="T136" s="227">
        <f>S136*H136</f>
        <v>0</v>
      </c>
      <c r="U136" s="35"/>
      <c r="V136" s="35"/>
      <c r="W136" s="35"/>
      <c r="X136" s="35"/>
      <c r="Y136" s="35"/>
      <c r="Z136" s="35"/>
      <c r="AA136" s="35"/>
      <c r="AB136" s="35"/>
      <c r="AC136" s="35"/>
      <c r="AD136" s="35"/>
      <c r="AE136" s="35"/>
      <c r="AR136" s="228" t="s">
        <v>93</v>
      </c>
      <c r="AT136" s="228" t="s">
        <v>163</v>
      </c>
      <c r="AU136" s="228" t="s">
        <v>79</v>
      </c>
      <c r="AY136" s="14" t="s">
        <v>162</v>
      </c>
      <c r="BE136" s="229">
        <f>IF(N136="základní",J136,0)</f>
        <v>0</v>
      </c>
      <c r="BF136" s="229">
        <f>IF(N136="snížená",J136,0)</f>
        <v>0</v>
      </c>
      <c r="BG136" s="229">
        <f>IF(N136="zákl. přenesená",J136,0)</f>
        <v>0</v>
      </c>
      <c r="BH136" s="229">
        <f>IF(N136="sníž. přenesená",J136,0)</f>
        <v>0</v>
      </c>
      <c r="BI136" s="229">
        <f>IF(N136="nulová",J136,0)</f>
        <v>0</v>
      </c>
      <c r="BJ136" s="14" t="s">
        <v>79</v>
      </c>
      <c r="BK136" s="229">
        <f>ROUND(I136*H136,2)</f>
        <v>0</v>
      </c>
      <c r="BL136" s="14" t="s">
        <v>93</v>
      </c>
      <c r="BM136" s="228" t="s">
        <v>331</v>
      </c>
    </row>
    <row r="137" s="2" customFormat="1" ht="21.75" customHeight="1">
      <c r="A137" s="35"/>
      <c r="B137" s="36"/>
      <c r="C137" s="230" t="s">
        <v>332</v>
      </c>
      <c r="D137" s="230" t="s">
        <v>197</v>
      </c>
      <c r="E137" s="231" t="s">
        <v>333</v>
      </c>
      <c r="F137" s="232" t="s">
        <v>334</v>
      </c>
      <c r="G137" s="233" t="s">
        <v>193</v>
      </c>
      <c r="H137" s="234">
        <v>20</v>
      </c>
      <c r="I137" s="235"/>
      <c r="J137" s="236">
        <f>ROUND(I137*H137,2)</f>
        <v>0</v>
      </c>
      <c r="K137" s="232" t="s">
        <v>167</v>
      </c>
      <c r="L137" s="237"/>
      <c r="M137" s="238" t="s">
        <v>19</v>
      </c>
      <c r="N137" s="239" t="s">
        <v>43</v>
      </c>
      <c r="O137" s="81"/>
      <c r="P137" s="226">
        <f>O137*H137</f>
        <v>0</v>
      </c>
      <c r="Q137" s="226">
        <v>0</v>
      </c>
      <c r="R137" s="226">
        <f>Q137*H137</f>
        <v>0</v>
      </c>
      <c r="S137" s="226">
        <v>0</v>
      </c>
      <c r="T137" s="227">
        <f>S137*H137</f>
        <v>0</v>
      </c>
      <c r="U137" s="35"/>
      <c r="V137" s="35"/>
      <c r="W137" s="35"/>
      <c r="X137" s="35"/>
      <c r="Y137" s="35"/>
      <c r="Z137" s="35"/>
      <c r="AA137" s="35"/>
      <c r="AB137" s="35"/>
      <c r="AC137" s="35"/>
      <c r="AD137" s="35"/>
      <c r="AE137" s="35"/>
      <c r="AR137" s="228" t="s">
        <v>81</v>
      </c>
      <c r="AT137" s="228" t="s">
        <v>197</v>
      </c>
      <c r="AU137" s="228" t="s">
        <v>79</v>
      </c>
      <c r="AY137" s="14" t="s">
        <v>162</v>
      </c>
      <c r="BE137" s="229">
        <f>IF(N137="základní",J137,0)</f>
        <v>0</v>
      </c>
      <c r="BF137" s="229">
        <f>IF(N137="snížená",J137,0)</f>
        <v>0</v>
      </c>
      <c r="BG137" s="229">
        <f>IF(N137="zákl. přenesená",J137,0)</f>
        <v>0</v>
      </c>
      <c r="BH137" s="229">
        <f>IF(N137="sníž. přenesená",J137,0)</f>
        <v>0</v>
      </c>
      <c r="BI137" s="229">
        <f>IF(N137="nulová",J137,0)</f>
        <v>0</v>
      </c>
      <c r="BJ137" s="14" t="s">
        <v>79</v>
      </c>
      <c r="BK137" s="229">
        <f>ROUND(I137*H137,2)</f>
        <v>0</v>
      </c>
      <c r="BL137" s="14" t="s">
        <v>79</v>
      </c>
      <c r="BM137" s="228" t="s">
        <v>335</v>
      </c>
    </row>
    <row r="138" s="2" customFormat="1" ht="44.25" customHeight="1">
      <c r="A138" s="35"/>
      <c r="B138" s="36"/>
      <c r="C138" s="217" t="s">
        <v>336</v>
      </c>
      <c r="D138" s="217" t="s">
        <v>163</v>
      </c>
      <c r="E138" s="218" t="s">
        <v>337</v>
      </c>
      <c r="F138" s="219" t="s">
        <v>338</v>
      </c>
      <c r="G138" s="220" t="s">
        <v>166</v>
      </c>
      <c r="H138" s="221">
        <v>13255</v>
      </c>
      <c r="I138" s="222"/>
      <c r="J138" s="223">
        <f>ROUND(I138*H138,2)</f>
        <v>0</v>
      </c>
      <c r="K138" s="219" t="s">
        <v>167</v>
      </c>
      <c r="L138" s="41"/>
      <c r="M138" s="224" t="s">
        <v>19</v>
      </c>
      <c r="N138" s="225" t="s">
        <v>43</v>
      </c>
      <c r="O138" s="81"/>
      <c r="P138" s="226">
        <f>O138*H138</f>
        <v>0</v>
      </c>
      <c r="Q138" s="226">
        <v>0</v>
      </c>
      <c r="R138" s="226">
        <f>Q138*H138</f>
        <v>0</v>
      </c>
      <c r="S138" s="226">
        <v>0</v>
      </c>
      <c r="T138" s="227">
        <f>S138*H138</f>
        <v>0</v>
      </c>
      <c r="U138" s="35"/>
      <c r="V138" s="35"/>
      <c r="W138" s="35"/>
      <c r="X138" s="35"/>
      <c r="Y138" s="35"/>
      <c r="Z138" s="35"/>
      <c r="AA138" s="35"/>
      <c r="AB138" s="35"/>
      <c r="AC138" s="35"/>
      <c r="AD138" s="35"/>
      <c r="AE138" s="35"/>
      <c r="AR138" s="228" t="s">
        <v>79</v>
      </c>
      <c r="AT138" s="228" t="s">
        <v>163</v>
      </c>
      <c r="AU138" s="228" t="s">
        <v>79</v>
      </c>
      <c r="AY138" s="14" t="s">
        <v>162</v>
      </c>
      <c r="BE138" s="229">
        <f>IF(N138="základní",J138,0)</f>
        <v>0</v>
      </c>
      <c r="BF138" s="229">
        <f>IF(N138="snížená",J138,0)</f>
        <v>0</v>
      </c>
      <c r="BG138" s="229">
        <f>IF(N138="zákl. přenesená",J138,0)</f>
        <v>0</v>
      </c>
      <c r="BH138" s="229">
        <f>IF(N138="sníž. přenesená",J138,0)</f>
        <v>0</v>
      </c>
      <c r="BI138" s="229">
        <f>IF(N138="nulová",J138,0)</f>
        <v>0</v>
      </c>
      <c r="BJ138" s="14" t="s">
        <v>79</v>
      </c>
      <c r="BK138" s="229">
        <f>ROUND(I138*H138,2)</f>
        <v>0</v>
      </c>
      <c r="BL138" s="14" t="s">
        <v>79</v>
      </c>
      <c r="BM138" s="228" t="s">
        <v>339</v>
      </c>
    </row>
    <row r="139" s="2" customFormat="1" ht="44.25" customHeight="1">
      <c r="A139" s="35"/>
      <c r="B139" s="36"/>
      <c r="C139" s="217" t="s">
        <v>340</v>
      </c>
      <c r="D139" s="217" t="s">
        <v>163</v>
      </c>
      <c r="E139" s="218" t="s">
        <v>341</v>
      </c>
      <c r="F139" s="219" t="s">
        <v>342</v>
      </c>
      <c r="G139" s="220" t="s">
        <v>166</v>
      </c>
      <c r="H139" s="221">
        <v>4190</v>
      </c>
      <c r="I139" s="222"/>
      <c r="J139" s="223">
        <f>ROUND(I139*H139,2)</f>
        <v>0</v>
      </c>
      <c r="K139" s="219" t="s">
        <v>167</v>
      </c>
      <c r="L139" s="41"/>
      <c r="M139" s="224" t="s">
        <v>19</v>
      </c>
      <c r="N139" s="225" t="s">
        <v>43</v>
      </c>
      <c r="O139" s="81"/>
      <c r="P139" s="226">
        <f>O139*H139</f>
        <v>0</v>
      </c>
      <c r="Q139" s="226">
        <v>0</v>
      </c>
      <c r="R139" s="226">
        <f>Q139*H139</f>
        <v>0</v>
      </c>
      <c r="S139" s="226">
        <v>0</v>
      </c>
      <c r="T139" s="227">
        <f>S139*H139</f>
        <v>0</v>
      </c>
      <c r="U139" s="35"/>
      <c r="V139" s="35"/>
      <c r="W139" s="35"/>
      <c r="X139" s="35"/>
      <c r="Y139" s="35"/>
      <c r="Z139" s="35"/>
      <c r="AA139" s="35"/>
      <c r="AB139" s="35"/>
      <c r="AC139" s="35"/>
      <c r="AD139" s="35"/>
      <c r="AE139" s="35"/>
      <c r="AR139" s="228" t="s">
        <v>93</v>
      </c>
      <c r="AT139" s="228" t="s">
        <v>163</v>
      </c>
      <c r="AU139" s="228" t="s">
        <v>79</v>
      </c>
      <c r="AY139" s="14" t="s">
        <v>162</v>
      </c>
      <c r="BE139" s="229">
        <f>IF(N139="základní",J139,0)</f>
        <v>0</v>
      </c>
      <c r="BF139" s="229">
        <f>IF(N139="snížená",J139,0)</f>
        <v>0</v>
      </c>
      <c r="BG139" s="229">
        <f>IF(N139="zákl. přenesená",J139,0)</f>
        <v>0</v>
      </c>
      <c r="BH139" s="229">
        <f>IF(N139="sníž. přenesená",J139,0)</f>
        <v>0</v>
      </c>
      <c r="BI139" s="229">
        <f>IF(N139="nulová",J139,0)</f>
        <v>0</v>
      </c>
      <c r="BJ139" s="14" t="s">
        <v>79</v>
      </c>
      <c r="BK139" s="229">
        <f>ROUND(I139*H139,2)</f>
        <v>0</v>
      </c>
      <c r="BL139" s="14" t="s">
        <v>93</v>
      </c>
      <c r="BM139" s="228" t="s">
        <v>343</v>
      </c>
    </row>
    <row r="140" s="2" customFormat="1" ht="44.25" customHeight="1">
      <c r="A140" s="35"/>
      <c r="B140" s="36"/>
      <c r="C140" s="217" t="s">
        <v>344</v>
      </c>
      <c r="D140" s="217" t="s">
        <v>163</v>
      </c>
      <c r="E140" s="218" t="s">
        <v>345</v>
      </c>
      <c r="F140" s="219" t="s">
        <v>346</v>
      </c>
      <c r="G140" s="220" t="s">
        <v>166</v>
      </c>
      <c r="H140" s="221">
        <v>980</v>
      </c>
      <c r="I140" s="222"/>
      <c r="J140" s="223">
        <f>ROUND(I140*H140,2)</f>
        <v>0</v>
      </c>
      <c r="K140" s="219" t="s">
        <v>167</v>
      </c>
      <c r="L140" s="41"/>
      <c r="M140" s="224" t="s">
        <v>19</v>
      </c>
      <c r="N140" s="225" t="s">
        <v>43</v>
      </c>
      <c r="O140" s="81"/>
      <c r="P140" s="226">
        <f>O140*H140</f>
        <v>0</v>
      </c>
      <c r="Q140" s="226">
        <v>0</v>
      </c>
      <c r="R140" s="226">
        <f>Q140*H140</f>
        <v>0</v>
      </c>
      <c r="S140" s="226">
        <v>0</v>
      </c>
      <c r="T140" s="227">
        <f>S140*H140</f>
        <v>0</v>
      </c>
      <c r="U140" s="35"/>
      <c r="V140" s="35"/>
      <c r="W140" s="35"/>
      <c r="X140" s="35"/>
      <c r="Y140" s="35"/>
      <c r="Z140" s="35"/>
      <c r="AA140" s="35"/>
      <c r="AB140" s="35"/>
      <c r="AC140" s="35"/>
      <c r="AD140" s="35"/>
      <c r="AE140" s="35"/>
      <c r="AR140" s="228" t="s">
        <v>79</v>
      </c>
      <c r="AT140" s="228" t="s">
        <v>163</v>
      </c>
      <c r="AU140" s="228" t="s">
        <v>79</v>
      </c>
      <c r="AY140" s="14" t="s">
        <v>162</v>
      </c>
      <c r="BE140" s="229">
        <f>IF(N140="základní",J140,0)</f>
        <v>0</v>
      </c>
      <c r="BF140" s="229">
        <f>IF(N140="snížená",J140,0)</f>
        <v>0</v>
      </c>
      <c r="BG140" s="229">
        <f>IF(N140="zákl. přenesená",J140,0)</f>
        <v>0</v>
      </c>
      <c r="BH140" s="229">
        <f>IF(N140="sníž. přenesená",J140,0)</f>
        <v>0</v>
      </c>
      <c r="BI140" s="229">
        <f>IF(N140="nulová",J140,0)</f>
        <v>0</v>
      </c>
      <c r="BJ140" s="14" t="s">
        <v>79</v>
      </c>
      <c r="BK140" s="229">
        <f>ROUND(I140*H140,2)</f>
        <v>0</v>
      </c>
      <c r="BL140" s="14" t="s">
        <v>79</v>
      </c>
      <c r="BM140" s="228" t="s">
        <v>347</v>
      </c>
    </row>
    <row r="141" s="2" customFormat="1" ht="44.25" customHeight="1">
      <c r="A141" s="35"/>
      <c r="B141" s="36"/>
      <c r="C141" s="217" t="s">
        <v>348</v>
      </c>
      <c r="D141" s="217" t="s">
        <v>163</v>
      </c>
      <c r="E141" s="218" t="s">
        <v>349</v>
      </c>
      <c r="F141" s="219" t="s">
        <v>350</v>
      </c>
      <c r="G141" s="220" t="s">
        <v>166</v>
      </c>
      <c r="H141" s="221">
        <v>800</v>
      </c>
      <c r="I141" s="222"/>
      <c r="J141" s="223">
        <f>ROUND(I141*H141,2)</f>
        <v>0</v>
      </c>
      <c r="K141" s="219" t="s">
        <v>167</v>
      </c>
      <c r="L141" s="41"/>
      <c r="M141" s="224" t="s">
        <v>19</v>
      </c>
      <c r="N141" s="225" t="s">
        <v>43</v>
      </c>
      <c r="O141" s="81"/>
      <c r="P141" s="226">
        <f>O141*H141</f>
        <v>0</v>
      </c>
      <c r="Q141" s="226">
        <v>0</v>
      </c>
      <c r="R141" s="226">
        <f>Q141*H141</f>
        <v>0</v>
      </c>
      <c r="S141" s="226">
        <v>0</v>
      </c>
      <c r="T141" s="227">
        <f>S141*H141</f>
        <v>0</v>
      </c>
      <c r="U141" s="35"/>
      <c r="V141" s="35"/>
      <c r="W141" s="35"/>
      <c r="X141" s="35"/>
      <c r="Y141" s="35"/>
      <c r="Z141" s="35"/>
      <c r="AA141" s="35"/>
      <c r="AB141" s="35"/>
      <c r="AC141" s="35"/>
      <c r="AD141" s="35"/>
      <c r="AE141" s="35"/>
      <c r="AR141" s="228" t="s">
        <v>93</v>
      </c>
      <c r="AT141" s="228" t="s">
        <v>163</v>
      </c>
      <c r="AU141" s="228" t="s">
        <v>79</v>
      </c>
      <c r="AY141" s="14" t="s">
        <v>162</v>
      </c>
      <c r="BE141" s="229">
        <f>IF(N141="základní",J141,0)</f>
        <v>0</v>
      </c>
      <c r="BF141" s="229">
        <f>IF(N141="snížená",J141,0)</f>
        <v>0</v>
      </c>
      <c r="BG141" s="229">
        <f>IF(N141="zákl. přenesená",J141,0)</f>
        <v>0</v>
      </c>
      <c r="BH141" s="229">
        <f>IF(N141="sníž. přenesená",J141,0)</f>
        <v>0</v>
      </c>
      <c r="BI141" s="229">
        <f>IF(N141="nulová",J141,0)</f>
        <v>0</v>
      </c>
      <c r="BJ141" s="14" t="s">
        <v>79</v>
      </c>
      <c r="BK141" s="229">
        <f>ROUND(I141*H141,2)</f>
        <v>0</v>
      </c>
      <c r="BL141" s="14" t="s">
        <v>93</v>
      </c>
      <c r="BM141" s="228" t="s">
        <v>351</v>
      </c>
    </row>
    <row r="142" s="2" customFormat="1" ht="21.75" customHeight="1">
      <c r="A142" s="35"/>
      <c r="B142" s="36"/>
      <c r="C142" s="217" t="s">
        <v>352</v>
      </c>
      <c r="D142" s="217" t="s">
        <v>163</v>
      </c>
      <c r="E142" s="218" t="s">
        <v>353</v>
      </c>
      <c r="F142" s="219" t="s">
        <v>354</v>
      </c>
      <c r="G142" s="220" t="s">
        <v>193</v>
      </c>
      <c r="H142" s="221">
        <v>4</v>
      </c>
      <c r="I142" s="222"/>
      <c r="J142" s="223">
        <f>ROUND(I142*H142,2)</f>
        <v>0</v>
      </c>
      <c r="K142" s="219" t="s">
        <v>167</v>
      </c>
      <c r="L142" s="41"/>
      <c r="M142" s="224" t="s">
        <v>19</v>
      </c>
      <c r="N142" s="225" t="s">
        <v>43</v>
      </c>
      <c r="O142" s="81"/>
      <c r="P142" s="226">
        <f>O142*H142</f>
        <v>0</v>
      </c>
      <c r="Q142" s="226">
        <v>0</v>
      </c>
      <c r="R142" s="226">
        <f>Q142*H142</f>
        <v>0</v>
      </c>
      <c r="S142" s="226">
        <v>0</v>
      </c>
      <c r="T142" s="227">
        <f>S142*H142</f>
        <v>0</v>
      </c>
      <c r="U142" s="35"/>
      <c r="V142" s="35"/>
      <c r="W142" s="35"/>
      <c r="X142" s="35"/>
      <c r="Y142" s="35"/>
      <c r="Z142" s="35"/>
      <c r="AA142" s="35"/>
      <c r="AB142" s="35"/>
      <c r="AC142" s="35"/>
      <c r="AD142" s="35"/>
      <c r="AE142" s="35"/>
      <c r="AR142" s="228" t="s">
        <v>79</v>
      </c>
      <c r="AT142" s="228" t="s">
        <v>163</v>
      </c>
      <c r="AU142" s="228" t="s">
        <v>79</v>
      </c>
      <c r="AY142" s="14" t="s">
        <v>162</v>
      </c>
      <c r="BE142" s="229">
        <f>IF(N142="základní",J142,0)</f>
        <v>0</v>
      </c>
      <c r="BF142" s="229">
        <f>IF(N142="snížená",J142,0)</f>
        <v>0</v>
      </c>
      <c r="BG142" s="229">
        <f>IF(N142="zákl. přenesená",J142,0)</f>
        <v>0</v>
      </c>
      <c r="BH142" s="229">
        <f>IF(N142="sníž. přenesená",J142,0)</f>
        <v>0</v>
      </c>
      <c r="BI142" s="229">
        <f>IF(N142="nulová",J142,0)</f>
        <v>0</v>
      </c>
      <c r="BJ142" s="14" t="s">
        <v>79</v>
      </c>
      <c r="BK142" s="229">
        <f>ROUND(I142*H142,2)</f>
        <v>0</v>
      </c>
      <c r="BL142" s="14" t="s">
        <v>79</v>
      </c>
      <c r="BM142" s="228" t="s">
        <v>355</v>
      </c>
    </row>
    <row r="143" s="2" customFormat="1" ht="21.75" customHeight="1">
      <c r="A143" s="35"/>
      <c r="B143" s="36"/>
      <c r="C143" s="217" t="s">
        <v>356</v>
      </c>
      <c r="D143" s="217" t="s">
        <v>163</v>
      </c>
      <c r="E143" s="218" t="s">
        <v>357</v>
      </c>
      <c r="F143" s="219" t="s">
        <v>358</v>
      </c>
      <c r="G143" s="220" t="s">
        <v>193</v>
      </c>
      <c r="H143" s="221">
        <v>4</v>
      </c>
      <c r="I143" s="222"/>
      <c r="J143" s="223">
        <f>ROUND(I143*H143,2)</f>
        <v>0</v>
      </c>
      <c r="K143" s="219" t="s">
        <v>167</v>
      </c>
      <c r="L143" s="41"/>
      <c r="M143" s="224" t="s">
        <v>19</v>
      </c>
      <c r="N143" s="225" t="s">
        <v>43</v>
      </c>
      <c r="O143" s="81"/>
      <c r="P143" s="226">
        <f>O143*H143</f>
        <v>0</v>
      </c>
      <c r="Q143" s="226">
        <v>0</v>
      </c>
      <c r="R143" s="226">
        <f>Q143*H143</f>
        <v>0</v>
      </c>
      <c r="S143" s="226">
        <v>0</v>
      </c>
      <c r="T143" s="227">
        <f>S143*H143</f>
        <v>0</v>
      </c>
      <c r="U143" s="35"/>
      <c r="V143" s="35"/>
      <c r="W143" s="35"/>
      <c r="X143" s="35"/>
      <c r="Y143" s="35"/>
      <c r="Z143" s="35"/>
      <c r="AA143" s="35"/>
      <c r="AB143" s="35"/>
      <c r="AC143" s="35"/>
      <c r="AD143" s="35"/>
      <c r="AE143" s="35"/>
      <c r="AR143" s="228" t="s">
        <v>79</v>
      </c>
      <c r="AT143" s="228" t="s">
        <v>163</v>
      </c>
      <c r="AU143" s="228" t="s">
        <v>79</v>
      </c>
      <c r="AY143" s="14" t="s">
        <v>162</v>
      </c>
      <c r="BE143" s="229">
        <f>IF(N143="základní",J143,0)</f>
        <v>0</v>
      </c>
      <c r="BF143" s="229">
        <f>IF(N143="snížená",J143,0)</f>
        <v>0</v>
      </c>
      <c r="BG143" s="229">
        <f>IF(N143="zákl. přenesená",J143,0)</f>
        <v>0</v>
      </c>
      <c r="BH143" s="229">
        <f>IF(N143="sníž. přenesená",J143,0)</f>
        <v>0</v>
      </c>
      <c r="BI143" s="229">
        <f>IF(N143="nulová",J143,0)</f>
        <v>0</v>
      </c>
      <c r="BJ143" s="14" t="s">
        <v>79</v>
      </c>
      <c r="BK143" s="229">
        <f>ROUND(I143*H143,2)</f>
        <v>0</v>
      </c>
      <c r="BL143" s="14" t="s">
        <v>79</v>
      </c>
      <c r="BM143" s="228" t="s">
        <v>359</v>
      </c>
    </row>
    <row r="144" s="2" customFormat="1" ht="21.75" customHeight="1">
      <c r="A144" s="35"/>
      <c r="B144" s="36"/>
      <c r="C144" s="217" t="s">
        <v>360</v>
      </c>
      <c r="D144" s="217" t="s">
        <v>163</v>
      </c>
      <c r="E144" s="218" t="s">
        <v>361</v>
      </c>
      <c r="F144" s="219" t="s">
        <v>362</v>
      </c>
      <c r="G144" s="220" t="s">
        <v>193</v>
      </c>
      <c r="H144" s="221">
        <v>30</v>
      </c>
      <c r="I144" s="222"/>
      <c r="J144" s="223">
        <f>ROUND(I144*H144,2)</f>
        <v>0</v>
      </c>
      <c r="K144" s="219" t="s">
        <v>167</v>
      </c>
      <c r="L144" s="41"/>
      <c r="M144" s="224" t="s">
        <v>19</v>
      </c>
      <c r="N144" s="225" t="s">
        <v>43</v>
      </c>
      <c r="O144" s="81"/>
      <c r="P144" s="226">
        <f>O144*H144</f>
        <v>0</v>
      </c>
      <c r="Q144" s="226">
        <v>0</v>
      </c>
      <c r="R144" s="226">
        <f>Q144*H144</f>
        <v>0</v>
      </c>
      <c r="S144" s="226">
        <v>0</v>
      </c>
      <c r="T144" s="227">
        <f>S144*H144</f>
        <v>0</v>
      </c>
      <c r="U144" s="35"/>
      <c r="V144" s="35"/>
      <c r="W144" s="35"/>
      <c r="X144" s="35"/>
      <c r="Y144" s="35"/>
      <c r="Z144" s="35"/>
      <c r="AA144" s="35"/>
      <c r="AB144" s="35"/>
      <c r="AC144" s="35"/>
      <c r="AD144" s="35"/>
      <c r="AE144" s="35"/>
      <c r="AR144" s="228" t="s">
        <v>93</v>
      </c>
      <c r="AT144" s="228" t="s">
        <v>163</v>
      </c>
      <c r="AU144" s="228" t="s">
        <v>79</v>
      </c>
      <c r="AY144" s="14" t="s">
        <v>162</v>
      </c>
      <c r="BE144" s="229">
        <f>IF(N144="základní",J144,0)</f>
        <v>0</v>
      </c>
      <c r="BF144" s="229">
        <f>IF(N144="snížená",J144,0)</f>
        <v>0</v>
      </c>
      <c r="BG144" s="229">
        <f>IF(N144="zákl. přenesená",J144,0)</f>
        <v>0</v>
      </c>
      <c r="BH144" s="229">
        <f>IF(N144="sníž. přenesená",J144,0)</f>
        <v>0</v>
      </c>
      <c r="BI144" s="229">
        <f>IF(N144="nulová",J144,0)</f>
        <v>0</v>
      </c>
      <c r="BJ144" s="14" t="s">
        <v>79</v>
      </c>
      <c r="BK144" s="229">
        <f>ROUND(I144*H144,2)</f>
        <v>0</v>
      </c>
      <c r="BL144" s="14" t="s">
        <v>93</v>
      </c>
      <c r="BM144" s="228" t="s">
        <v>363</v>
      </c>
    </row>
    <row r="145" s="2" customFormat="1" ht="21.75" customHeight="1">
      <c r="A145" s="35"/>
      <c r="B145" s="36"/>
      <c r="C145" s="217" t="s">
        <v>364</v>
      </c>
      <c r="D145" s="217" t="s">
        <v>163</v>
      </c>
      <c r="E145" s="218" t="s">
        <v>365</v>
      </c>
      <c r="F145" s="219" t="s">
        <v>366</v>
      </c>
      <c r="G145" s="220" t="s">
        <v>193</v>
      </c>
      <c r="H145" s="221">
        <v>6</v>
      </c>
      <c r="I145" s="222"/>
      <c r="J145" s="223">
        <f>ROUND(I145*H145,2)</f>
        <v>0</v>
      </c>
      <c r="K145" s="219" t="s">
        <v>167</v>
      </c>
      <c r="L145" s="41"/>
      <c r="M145" s="224" t="s">
        <v>19</v>
      </c>
      <c r="N145" s="225" t="s">
        <v>43</v>
      </c>
      <c r="O145" s="81"/>
      <c r="P145" s="226">
        <f>O145*H145</f>
        <v>0</v>
      </c>
      <c r="Q145" s="226">
        <v>0</v>
      </c>
      <c r="R145" s="226">
        <f>Q145*H145</f>
        <v>0</v>
      </c>
      <c r="S145" s="226">
        <v>0</v>
      </c>
      <c r="T145" s="227">
        <f>S145*H145</f>
        <v>0</v>
      </c>
      <c r="U145" s="35"/>
      <c r="V145" s="35"/>
      <c r="W145" s="35"/>
      <c r="X145" s="35"/>
      <c r="Y145" s="35"/>
      <c r="Z145" s="35"/>
      <c r="AA145" s="35"/>
      <c r="AB145" s="35"/>
      <c r="AC145" s="35"/>
      <c r="AD145" s="35"/>
      <c r="AE145" s="35"/>
      <c r="AR145" s="228" t="s">
        <v>79</v>
      </c>
      <c r="AT145" s="228" t="s">
        <v>163</v>
      </c>
      <c r="AU145" s="228" t="s">
        <v>79</v>
      </c>
      <c r="AY145" s="14" t="s">
        <v>162</v>
      </c>
      <c r="BE145" s="229">
        <f>IF(N145="základní",J145,0)</f>
        <v>0</v>
      </c>
      <c r="BF145" s="229">
        <f>IF(N145="snížená",J145,0)</f>
        <v>0</v>
      </c>
      <c r="BG145" s="229">
        <f>IF(N145="zákl. přenesená",J145,0)</f>
        <v>0</v>
      </c>
      <c r="BH145" s="229">
        <f>IF(N145="sníž. přenesená",J145,0)</f>
        <v>0</v>
      </c>
      <c r="BI145" s="229">
        <f>IF(N145="nulová",J145,0)</f>
        <v>0</v>
      </c>
      <c r="BJ145" s="14" t="s">
        <v>79</v>
      </c>
      <c r="BK145" s="229">
        <f>ROUND(I145*H145,2)</f>
        <v>0</v>
      </c>
      <c r="BL145" s="14" t="s">
        <v>79</v>
      </c>
      <c r="BM145" s="228" t="s">
        <v>367</v>
      </c>
    </row>
    <row r="146" s="2" customFormat="1" ht="21.75" customHeight="1">
      <c r="A146" s="35"/>
      <c r="B146" s="36"/>
      <c r="C146" s="217" t="s">
        <v>368</v>
      </c>
      <c r="D146" s="217" t="s">
        <v>163</v>
      </c>
      <c r="E146" s="218" t="s">
        <v>369</v>
      </c>
      <c r="F146" s="219" t="s">
        <v>370</v>
      </c>
      <c r="G146" s="220" t="s">
        <v>193</v>
      </c>
      <c r="H146" s="221">
        <v>1</v>
      </c>
      <c r="I146" s="222"/>
      <c r="J146" s="223">
        <f>ROUND(I146*H146,2)</f>
        <v>0</v>
      </c>
      <c r="K146" s="219" t="s">
        <v>167</v>
      </c>
      <c r="L146" s="41"/>
      <c r="M146" s="224" t="s">
        <v>19</v>
      </c>
      <c r="N146" s="225" t="s">
        <v>43</v>
      </c>
      <c r="O146" s="81"/>
      <c r="P146" s="226">
        <f>O146*H146</f>
        <v>0</v>
      </c>
      <c r="Q146" s="226">
        <v>0</v>
      </c>
      <c r="R146" s="226">
        <f>Q146*H146</f>
        <v>0</v>
      </c>
      <c r="S146" s="226">
        <v>0</v>
      </c>
      <c r="T146" s="227">
        <f>S146*H146</f>
        <v>0</v>
      </c>
      <c r="U146" s="35"/>
      <c r="V146" s="35"/>
      <c r="W146" s="35"/>
      <c r="X146" s="35"/>
      <c r="Y146" s="35"/>
      <c r="Z146" s="35"/>
      <c r="AA146" s="35"/>
      <c r="AB146" s="35"/>
      <c r="AC146" s="35"/>
      <c r="AD146" s="35"/>
      <c r="AE146" s="35"/>
      <c r="AR146" s="228" t="s">
        <v>79</v>
      </c>
      <c r="AT146" s="228" t="s">
        <v>163</v>
      </c>
      <c r="AU146" s="228" t="s">
        <v>79</v>
      </c>
      <c r="AY146" s="14" t="s">
        <v>162</v>
      </c>
      <c r="BE146" s="229">
        <f>IF(N146="základní",J146,0)</f>
        <v>0</v>
      </c>
      <c r="BF146" s="229">
        <f>IF(N146="snížená",J146,0)</f>
        <v>0</v>
      </c>
      <c r="BG146" s="229">
        <f>IF(N146="zákl. přenesená",J146,0)</f>
        <v>0</v>
      </c>
      <c r="BH146" s="229">
        <f>IF(N146="sníž. přenesená",J146,0)</f>
        <v>0</v>
      </c>
      <c r="BI146" s="229">
        <f>IF(N146="nulová",J146,0)</f>
        <v>0</v>
      </c>
      <c r="BJ146" s="14" t="s">
        <v>79</v>
      </c>
      <c r="BK146" s="229">
        <f>ROUND(I146*H146,2)</f>
        <v>0</v>
      </c>
      <c r="BL146" s="14" t="s">
        <v>79</v>
      </c>
      <c r="BM146" s="228" t="s">
        <v>371</v>
      </c>
    </row>
    <row r="147" s="2" customFormat="1" ht="21.75" customHeight="1">
      <c r="A147" s="35"/>
      <c r="B147" s="36"/>
      <c r="C147" s="217" t="s">
        <v>372</v>
      </c>
      <c r="D147" s="217" t="s">
        <v>163</v>
      </c>
      <c r="E147" s="218" t="s">
        <v>373</v>
      </c>
      <c r="F147" s="219" t="s">
        <v>374</v>
      </c>
      <c r="G147" s="220" t="s">
        <v>193</v>
      </c>
      <c r="H147" s="221">
        <v>8</v>
      </c>
      <c r="I147" s="222"/>
      <c r="J147" s="223">
        <f>ROUND(I147*H147,2)</f>
        <v>0</v>
      </c>
      <c r="K147" s="219" t="s">
        <v>167</v>
      </c>
      <c r="L147" s="41"/>
      <c r="M147" s="224" t="s">
        <v>19</v>
      </c>
      <c r="N147" s="225" t="s">
        <v>43</v>
      </c>
      <c r="O147" s="81"/>
      <c r="P147" s="226">
        <f>O147*H147</f>
        <v>0</v>
      </c>
      <c r="Q147" s="226">
        <v>0</v>
      </c>
      <c r="R147" s="226">
        <f>Q147*H147</f>
        <v>0</v>
      </c>
      <c r="S147" s="226">
        <v>0</v>
      </c>
      <c r="T147" s="227">
        <f>S147*H147</f>
        <v>0</v>
      </c>
      <c r="U147" s="35"/>
      <c r="V147" s="35"/>
      <c r="W147" s="35"/>
      <c r="X147" s="35"/>
      <c r="Y147" s="35"/>
      <c r="Z147" s="35"/>
      <c r="AA147" s="35"/>
      <c r="AB147" s="35"/>
      <c r="AC147" s="35"/>
      <c r="AD147" s="35"/>
      <c r="AE147" s="35"/>
      <c r="AR147" s="228" t="s">
        <v>93</v>
      </c>
      <c r="AT147" s="228" t="s">
        <v>163</v>
      </c>
      <c r="AU147" s="228" t="s">
        <v>79</v>
      </c>
      <c r="AY147" s="14" t="s">
        <v>162</v>
      </c>
      <c r="BE147" s="229">
        <f>IF(N147="základní",J147,0)</f>
        <v>0</v>
      </c>
      <c r="BF147" s="229">
        <f>IF(N147="snížená",J147,0)</f>
        <v>0</v>
      </c>
      <c r="BG147" s="229">
        <f>IF(N147="zákl. přenesená",J147,0)</f>
        <v>0</v>
      </c>
      <c r="BH147" s="229">
        <f>IF(N147="sníž. přenesená",J147,0)</f>
        <v>0</v>
      </c>
      <c r="BI147" s="229">
        <f>IF(N147="nulová",J147,0)</f>
        <v>0</v>
      </c>
      <c r="BJ147" s="14" t="s">
        <v>79</v>
      </c>
      <c r="BK147" s="229">
        <f>ROUND(I147*H147,2)</f>
        <v>0</v>
      </c>
      <c r="BL147" s="14" t="s">
        <v>93</v>
      </c>
      <c r="BM147" s="228" t="s">
        <v>375</v>
      </c>
    </row>
    <row r="148" s="2" customFormat="1" ht="21.75" customHeight="1">
      <c r="A148" s="35"/>
      <c r="B148" s="36"/>
      <c r="C148" s="230" t="s">
        <v>376</v>
      </c>
      <c r="D148" s="230" t="s">
        <v>197</v>
      </c>
      <c r="E148" s="231" t="s">
        <v>377</v>
      </c>
      <c r="F148" s="232" t="s">
        <v>378</v>
      </c>
      <c r="G148" s="233" t="s">
        <v>193</v>
      </c>
      <c r="H148" s="234">
        <v>16</v>
      </c>
      <c r="I148" s="235"/>
      <c r="J148" s="236">
        <f>ROUND(I148*H148,2)</f>
        <v>0</v>
      </c>
      <c r="K148" s="232" t="s">
        <v>167</v>
      </c>
      <c r="L148" s="237"/>
      <c r="M148" s="238" t="s">
        <v>19</v>
      </c>
      <c r="N148" s="239" t="s">
        <v>43</v>
      </c>
      <c r="O148" s="81"/>
      <c r="P148" s="226">
        <f>O148*H148</f>
        <v>0</v>
      </c>
      <c r="Q148" s="226">
        <v>0</v>
      </c>
      <c r="R148" s="226">
        <f>Q148*H148</f>
        <v>0</v>
      </c>
      <c r="S148" s="226">
        <v>0</v>
      </c>
      <c r="T148" s="227">
        <f>S148*H148</f>
        <v>0</v>
      </c>
      <c r="U148" s="35"/>
      <c r="V148" s="35"/>
      <c r="W148" s="35"/>
      <c r="X148" s="35"/>
      <c r="Y148" s="35"/>
      <c r="Z148" s="35"/>
      <c r="AA148" s="35"/>
      <c r="AB148" s="35"/>
      <c r="AC148" s="35"/>
      <c r="AD148" s="35"/>
      <c r="AE148" s="35"/>
      <c r="AR148" s="228" t="s">
        <v>81</v>
      </c>
      <c r="AT148" s="228" t="s">
        <v>197</v>
      </c>
      <c r="AU148" s="228" t="s">
        <v>79</v>
      </c>
      <c r="AY148" s="14" t="s">
        <v>162</v>
      </c>
      <c r="BE148" s="229">
        <f>IF(N148="základní",J148,0)</f>
        <v>0</v>
      </c>
      <c r="BF148" s="229">
        <f>IF(N148="snížená",J148,0)</f>
        <v>0</v>
      </c>
      <c r="BG148" s="229">
        <f>IF(N148="zákl. přenesená",J148,0)</f>
        <v>0</v>
      </c>
      <c r="BH148" s="229">
        <f>IF(N148="sníž. přenesená",J148,0)</f>
        <v>0</v>
      </c>
      <c r="BI148" s="229">
        <f>IF(N148="nulová",J148,0)</f>
        <v>0</v>
      </c>
      <c r="BJ148" s="14" t="s">
        <v>79</v>
      </c>
      <c r="BK148" s="229">
        <f>ROUND(I148*H148,2)</f>
        <v>0</v>
      </c>
      <c r="BL148" s="14" t="s">
        <v>79</v>
      </c>
      <c r="BM148" s="228" t="s">
        <v>379</v>
      </c>
    </row>
    <row r="149" s="2" customFormat="1" ht="21.75" customHeight="1">
      <c r="A149" s="35"/>
      <c r="B149" s="36"/>
      <c r="C149" s="217" t="s">
        <v>380</v>
      </c>
      <c r="D149" s="217" t="s">
        <v>163</v>
      </c>
      <c r="E149" s="218" t="s">
        <v>381</v>
      </c>
      <c r="F149" s="219" t="s">
        <v>382</v>
      </c>
      <c r="G149" s="220" t="s">
        <v>166</v>
      </c>
      <c r="H149" s="221">
        <v>1480</v>
      </c>
      <c r="I149" s="222"/>
      <c r="J149" s="223">
        <f>ROUND(I149*H149,2)</f>
        <v>0</v>
      </c>
      <c r="K149" s="219" t="s">
        <v>167</v>
      </c>
      <c r="L149" s="41"/>
      <c r="M149" s="224" t="s">
        <v>19</v>
      </c>
      <c r="N149" s="225" t="s">
        <v>43</v>
      </c>
      <c r="O149" s="81"/>
      <c r="P149" s="226">
        <f>O149*H149</f>
        <v>0</v>
      </c>
      <c r="Q149" s="226">
        <v>0</v>
      </c>
      <c r="R149" s="226">
        <f>Q149*H149</f>
        <v>0</v>
      </c>
      <c r="S149" s="226">
        <v>0</v>
      </c>
      <c r="T149" s="227">
        <f>S149*H149</f>
        <v>0</v>
      </c>
      <c r="U149" s="35"/>
      <c r="V149" s="35"/>
      <c r="W149" s="35"/>
      <c r="X149" s="35"/>
      <c r="Y149" s="35"/>
      <c r="Z149" s="35"/>
      <c r="AA149" s="35"/>
      <c r="AB149" s="35"/>
      <c r="AC149" s="35"/>
      <c r="AD149" s="35"/>
      <c r="AE149" s="35"/>
      <c r="AR149" s="228" t="s">
        <v>93</v>
      </c>
      <c r="AT149" s="228" t="s">
        <v>163</v>
      </c>
      <c r="AU149" s="228" t="s">
        <v>79</v>
      </c>
      <c r="AY149" s="14" t="s">
        <v>162</v>
      </c>
      <c r="BE149" s="229">
        <f>IF(N149="základní",J149,0)</f>
        <v>0</v>
      </c>
      <c r="BF149" s="229">
        <f>IF(N149="snížená",J149,0)</f>
        <v>0</v>
      </c>
      <c r="BG149" s="229">
        <f>IF(N149="zákl. přenesená",J149,0)</f>
        <v>0</v>
      </c>
      <c r="BH149" s="229">
        <f>IF(N149="sníž. přenesená",J149,0)</f>
        <v>0</v>
      </c>
      <c r="BI149" s="229">
        <f>IF(N149="nulová",J149,0)</f>
        <v>0</v>
      </c>
      <c r="BJ149" s="14" t="s">
        <v>79</v>
      </c>
      <c r="BK149" s="229">
        <f>ROUND(I149*H149,2)</f>
        <v>0</v>
      </c>
      <c r="BL149" s="14" t="s">
        <v>93</v>
      </c>
      <c r="BM149" s="228" t="s">
        <v>383</v>
      </c>
    </row>
    <row r="150" s="2" customFormat="1" ht="21.75" customHeight="1">
      <c r="A150" s="35"/>
      <c r="B150" s="36"/>
      <c r="C150" s="217" t="s">
        <v>384</v>
      </c>
      <c r="D150" s="217" t="s">
        <v>163</v>
      </c>
      <c r="E150" s="218" t="s">
        <v>385</v>
      </c>
      <c r="F150" s="219" t="s">
        <v>386</v>
      </c>
      <c r="G150" s="220" t="s">
        <v>166</v>
      </c>
      <c r="H150" s="221">
        <v>412</v>
      </c>
      <c r="I150" s="222"/>
      <c r="J150" s="223">
        <f>ROUND(I150*H150,2)</f>
        <v>0</v>
      </c>
      <c r="K150" s="219" t="s">
        <v>167</v>
      </c>
      <c r="L150" s="41"/>
      <c r="M150" s="224" t="s">
        <v>19</v>
      </c>
      <c r="N150" s="225" t="s">
        <v>43</v>
      </c>
      <c r="O150" s="81"/>
      <c r="P150" s="226">
        <f>O150*H150</f>
        <v>0</v>
      </c>
      <c r="Q150" s="226">
        <v>0</v>
      </c>
      <c r="R150" s="226">
        <f>Q150*H150</f>
        <v>0</v>
      </c>
      <c r="S150" s="226">
        <v>0</v>
      </c>
      <c r="T150" s="227">
        <f>S150*H150</f>
        <v>0</v>
      </c>
      <c r="U150" s="35"/>
      <c r="V150" s="35"/>
      <c r="W150" s="35"/>
      <c r="X150" s="35"/>
      <c r="Y150" s="35"/>
      <c r="Z150" s="35"/>
      <c r="AA150" s="35"/>
      <c r="AB150" s="35"/>
      <c r="AC150" s="35"/>
      <c r="AD150" s="35"/>
      <c r="AE150" s="35"/>
      <c r="AR150" s="228" t="s">
        <v>93</v>
      </c>
      <c r="AT150" s="228" t="s">
        <v>163</v>
      </c>
      <c r="AU150" s="228" t="s">
        <v>79</v>
      </c>
      <c r="AY150" s="14" t="s">
        <v>162</v>
      </c>
      <c r="BE150" s="229">
        <f>IF(N150="základní",J150,0)</f>
        <v>0</v>
      </c>
      <c r="BF150" s="229">
        <f>IF(N150="snížená",J150,0)</f>
        <v>0</v>
      </c>
      <c r="BG150" s="229">
        <f>IF(N150="zákl. přenesená",J150,0)</f>
        <v>0</v>
      </c>
      <c r="BH150" s="229">
        <f>IF(N150="sníž. přenesená",J150,0)</f>
        <v>0</v>
      </c>
      <c r="BI150" s="229">
        <f>IF(N150="nulová",J150,0)</f>
        <v>0</v>
      </c>
      <c r="BJ150" s="14" t="s">
        <v>79</v>
      </c>
      <c r="BK150" s="229">
        <f>ROUND(I150*H150,2)</f>
        <v>0</v>
      </c>
      <c r="BL150" s="14" t="s">
        <v>93</v>
      </c>
      <c r="BM150" s="228" t="s">
        <v>387</v>
      </c>
    </row>
    <row r="151" s="2" customFormat="1" ht="21.75" customHeight="1">
      <c r="A151" s="35"/>
      <c r="B151" s="36"/>
      <c r="C151" s="217" t="s">
        <v>388</v>
      </c>
      <c r="D151" s="217" t="s">
        <v>163</v>
      </c>
      <c r="E151" s="218" t="s">
        <v>389</v>
      </c>
      <c r="F151" s="219" t="s">
        <v>390</v>
      </c>
      <c r="G151" s="220" t="s">
        <v>193</v>
      </c>
      <c r="H151" s="221">
        <v>36</v>
      </c>
      <c r="I151" s="222"/>
      <c r="J151" s="223">
        <f>ROUND(I151*H151,2)</f>
        <v>0</v>
      </c>
      <c r="K151" s="219" t="s">
        <v>167</v>
      </c>
      <c r="L151" s="41"/>
      <c r="M151" s="224" t="s">
        <v>19</v>
      </c>
      <c r="N151" s="225" t="s">
        <v>43</v>
      </c>
      <c r="O151" s="81"/>
      <c r="P151" s="226">
        <f>O151*H151</f>
        <v>0</v>
      </c>
      <c r="Q151" s="226">
        <v>0</v>
      </c>
      <c r="R151" s="226">
        <f>Q151*H151</f>
        <v>0</v>
      </c>
      <c r="S151" s="226">
        <v>0</v>
      </c>
      <c r="T151" s="227">
        <f>S151*H151</f>
        <v>0</v>
      </c>
      <c r="U151" s="35"/>
      <c r="V151" s="35"/>
      <c r="W151" s="35"/>
      <c r="X151" s="35"/>
      <c r="Y151" s="35"/>
      <c r="Z151" s="35"/>
      <c r="AA151" s="35"/>
      <c r="AB151" s="35"/>
      <c r="AC151" s="35"/>
      <c r="AD151" s="35"/>
      <c r="AE151" s="35"/>
      <c r="AR151" s="228" t="s">
        <v>93</v>
      </c>
      <c r="AT151" s="228" t="s">
        <v>163</v>
      </c>
      <c r="AU151" s="228" t="s">
        <v>79</v>
      </c>
      <c r="AY151" s="14" t="s">
        <v>162</v>
      </c>
      <c r="BE151" s="229">
        <f>IF(N151="základní",J151,0)</f>
        <v>0</v>
      </c>
      <c r="BF151" s="229">
        <f>IF(N151="snížená",J151,0)</f>
        <v>0</v>
      </c>
      <c r="BG151" s="229">
        <f>IF(N151="zákl. přenesená",J151,0)</f>
        <v>0</v>
      </c>
      <c r="BH151" s="229">
        <f>IF(N151="sníž. přenesená",J151,0)</f>
        <v>0</v>
      </c>
      <c r="BI151" s="229">
        <f>IF(N151="nulová",J151,0)</f>
        <v>0</v>
      </c>
      <c r="BJ151" s="14" t="s">
        <v>79</v>
      </c>
      <c r="BK151" s="229">
        <f>ROUND(I151*H151,2)</f>
        <v>0</v>
      </c>
      <c r="BL151" s="14" t="s">
        <v>93</v>
      </c>
      <c r="BM151" s="228" t="s">
        <v>391</v>
      </c>
    </row>
    <row r="152" s="2" customFormat="1" ht="33" customHeight="1">
      <c r="A152" s="35"/>
      <c r="B152" s="36"/>
      <c r="C152" s="217" t="s">
        <v>392</v>
      </c>
      <c r="D152" s="217" t="s">
        <v>163</v>
      </c>
      <c r="E152" s="218" t="s">
        <v>393</v>
      </c>
      <c r="F152" s="219" t="s">
        <v>394</v>
      </c>
      <c r="G152" s="220" t="s">
        <v>193</v>
      </c>
      <c r="H152" s="221">
        <v>16</v>
      </c>
      <c r="I152" s="222"/>
      <c r="J152" s="223">
        <f>ROUND(I152*H152,2)</f>
        <v>0</v>
      </c>
      <c r="K152" s="219" t="s">
        <v>167</v>
      </c>
      <c r="L152" s="41"/>
      <c r="M152" s="224" t="s">
        <v>19</v>
      </c>
      <c r="N152" s="225" t="s">
        <v>43</v>
      </c>
      <c r="O152" s="81"/>
      <c r="P152" s="226">
        <f>O152*H152</f>
        <v>0</v>
      </c>
      <c r="Q152" s="226">
        <v>0</v>
      </c>
      <c r="R152" s="226">
        <f>Q152*H152</f>
        <v>0</v>
      </c>
      <c r="S152" s="226">
        <v>0</v>
      </c>
      <c r="T152" s="227">
        <f>S152*H152</f>
        <v>0</v>
      </c>
      <c r="U152" s="35"/>
      <c r="V152" s="35"/>
      <c r="W152" s="35"/>
      <c r="X152" s="35"/>
      <c r="Y152" s="35"/>
      <c r="Z152" s="35"/>
      <c r="AA152" s="35"/>
      <c r="AB152" s="35"/>
      <c r="AC152" s="35"/>
      <c r="AD152" s="35"/>
      <c r="AE152" s="35"/>
      <c r="AR152" s="228" t="s">
        <v>93</v>
      </c>
      <c r="AT152" s="228" t="s">
        <v>163</v>
      </c>
      <c r="AU152" s="228" t="s">
        <v>79</v>
      </c>
      <c r="AY152" s="14" t="s">
        <v>162</v>
      </c>
      <c r="BE152" s="229">
        <f>IF(N152="základní",J152,0)</f>
        <v>0</v>
      </c>
      <c r="BF152" s="229">
        <f>IF(N152="snížená",J152,0)</f>
        <v>0</v>
      </c>
      <c r="BG152" s="229">
        <f>IF(N152="zákl. přenesená",J152,0)</f>
        <v>0</v>
      </c>
      <c r="BH152" s="229">
        <f>IF(N152="sníž. přenesená",J152,0)</f>
        <v>0</v>
      </c>
      <c r="BI152" s="229">
        <f>IF(N152="nulová",J152,0)</f>
        <v>0</v>
      </c>
      <c r="BJ152" s="14" t="s">
        <v>79</v>
      </c>
      <c r="BK152" s="229">
        <f>ROUND(I152*H152,2)</f>
        <v>0</v>
      </c>
      <c r="BL152" s="14" t="s">
        <v>93</v>
      </c>
      <c r="BM152" s="228" t="s">
        <v>395</v>
      </c>
    </row>
    <row r="153" s="2" customFormat="1" ht="44.25" customHeight="1">
      <c r="A153" s="35"/>
      <c r="B153" s="36"/>
      <c r="C153" s="217" t="s">
        <v>396</v>
      </c>
      <c r="D153" s="217" t="s">
        <v>163</v>
      </c>
      <c r="E153" s="218" t="s">
        <v>397</v>
      </c>
      <c r="F153" s="219" t="s">
        <v>398</v>
      </c>
      <c r="G153" s="220" t="s">
        <v>193</v>
      </c>
      <c r="H153" s="221">
        <v>120</v>
      </c>
      <c r="I153" s="222"/>
      <c r="J153" s="223">
        <f>ROUND(I153*H153,2)</f>
        <v>0</v>
      </c>
      <c r="K153" s="219" t="s">
        <v>167</v>
      </c>
      <c r="L153" s="41"/>
      <c r="M153" s="224" t="s">
        <v>19</v>
      </c>
      <c r="N153" s="225" t="s">
        <v>43</v>
      </c>
      <c r="O153" s="81"/>
      <c r="P153" s="226">
        <f>O153*H153</f>
        <v>0</v>
      </c>
      <c r="Q153" s="226">
        <v>0</v>
      </c>
      <c r="R153" s="226">
        <f>Q153*H153</f>
        <v>0</v>
      </c>
      <c r="S153" s="226">
        <v>0</v>
      </c>
      <c r="T153" s="227">
        <f>S153*H153</f>
        <v>0</v>
      </c>
      <c r="U153" s="35"/>
      <c r="V153" s="35"/>
      <c r="W153" s="35"/>
      <c r="X153" s="35"/>
      <c r="Y153" s="35"/>
      <c r="Z153" s="35"/>
      <c r="AA153" s="35"/>
      <c r="AB153" s="35"/>
      <c r="AC153" s="35"/>
      <c r="AD153" s="35"/>
      <c r="AE153" s="35"/>
      <c r="AR153" s="228" t="s">
        <v>93</v>
      </c>
      <c r="AT153" s="228" t="s">
        <v>163</v>
      </c>
      <c r="AU153" s="228" t="s">
        <v>79</v>
      </c>
      <c r="AY153" s="14" t="s">
        <v>162</v>
      </c>
      <c r="BE153" s="229">
        <f>IF(N153="základní",J153,0)</f>
        <v>0</v>
      </c>
      <c r="BF153" s="229">
        <f>IF(N153="snížená",J153,0)</f>
        <v>0</v>
      </c>
      <c r="BG153" s="229">
        <f>IF(N153="zákl. přenesená",J153,0)</f>
        <v>0</v>
      </c>
      <c r="BH153" s="229">
        <f>IF(N153="sníž. přenesená",J153,0)</f>
        <v>0</v>
      </c>
      <c r="BI153" s="229">
        <f>IF(N153="nulová",J153,0)</f>
        <v>0</v>
      </c>
      <c r="BJ153" s="14" t="s">
        <v>79</v>
      </c>
      <c r="BK153" s="229">
        <f>ROUND(I153*H153,2)</f>
        <v>0</v>
      </c>
      <c r="BL153" s="14" t="s">
        <v>93</v>
      </c>
      <c r="BM153" s="228" t="s">
        <v>399</v>
      </c>
    </row>
    <row r="154" s="2" customFormat="1" ht="44.25" customHeight="1">
      <c r="A154" s="35"/>
      <c r="B154" s="36"/>
      <c r="C154" s="217" t="s">
        <v>400</v>
      </c>
      <c r="D154" s="217" t="s">
        <v>163</v>
      </c>
      <c r="E154" s="218" t="s">
        <v>401</v>
      </c>
      <c r="F154" s="219" t="s">
        <v>402</v>
      </c>
      <c r="G154" s="220" t="s">
        <v>193</v>
      </c>
      <c r="H154" s="221">
        <v>24</v>
      </c>
      <c r="I154" s="222"/>
      <c r="J154" s="223">
        <f>ROUND(I154*H154,2)</f>
        <v>0</v>
      </c>
      <c r="K154" s="219" t="s">
        <v>167</v>
      </c>
      <c r="L154" s="41"/>
      <c r="M154" s="224" t="s">
        <v>19</v>
      </c>
      <c r="N154" s="225" t="s">
        <v>43</v>
      </c>
      <c r="O154" s="81"/>
      <c r="P154" s="226">
        <f>O154*H154</f>
        <v>0</v>
      </c>
      <c r="Q154" s="226">
        <v>0</v>
      </c>
      <c r="R154" s="226">
        <f>Q154*H154</f>
        <v>0</v>
      </c>
      <c r="S154" s="226">
        <v>0</v>
      </c>
      <c r="T154" s="227">
        <f>S154*H154</f>
        <v>0</v>
      </c>
      <c r="U154" s="35"/>
      <c r="V154" s="35"/>
      <c r="W154" s="35"/>
      <c r="X154" s="35"/>
      <c r="Y154" s="35"/>
      <c r="Z154" s="35"/>
      <c r="AA154" s="35"/>
      <c r="AB154" s="35"/>
      <c r="AC154" s="35"/>
      <c r="AD154" s="35"/>
      <c r="AE154" s="35"/>
      <c r="AR154" s="228" t="s">
        <v>93</v>
      </c>
      <c r="AT154" s="228" t="s">
        <v>163</v>
      </c>
      <c r="AU154" s="228" t="s">
        <v>79</v>
      </c>
      <c r="AY154" s="14" t="s">
        <v>162</v>
      </c>
      <c r="BE154" s="229">
        <f>IF(N154="základní",J154,0)</f>
        <v>0</v>
      </c>
      <c r="BF154" s="229">
        <f>IF(N154="snížená",J154,0)</f>
        <v>0</v>
      </c>
      <c r="BG154" s="229">
        <f>IF(N154="zákl. přenesená",J154,0)</f>
        <v>0</v>
      </c>
      <c r="BH154" s="229">
        <f>IF(N154="sníž. přenesená",J154,0)</f>
        <v>0</v>
      </c>
      <c r="BI154" s="229">
        <f>IF(N154="nulová",J154,0)</f>
        <v>0</v>
      </c>
      <c r="BJ154" s="14" t="s">
        <v>79</v>
      </c>
      <c r="BK154" s="229">
        <f>ROUND(I154*H154,2)</f>
        <v>0</v>
      </c>
      <c r="BL154" s="14" t="s">
        <v>93</v>
      </c>
      <c r="BM154" s="228" t="s">
        <v>403</v>
      </c>
    </row>
    <row r="155" s="2" customFormat="1" ht="21.75" customHeight="1">
      <c r="A155" s="35"/>
      <c r="B155" s="36"/>
      <c r="C155" s="230" t="s">
        <v>404</v>
      </c>
      <c r="D155" s="230" t="s">
        <v>197</v>
      </c>
      <c r="E155" s="231" t="s">
        <v>405</v>
      </c>
      <c r="F155" s="232" t="s">
        <v>406</v>
      </c>
      <c r="G155" s="233" t="s">
        <v>193</v>
      </c>
      <c r="H155" s="234">
        <v>29</v>
      </c>
      <c r="I155" s="235"/>
      <c r="J155" s="236">
        <f>ROUND(I155*H155,2)</f>
        <v>0</v>
      </c>
      <c r="K155" s="232" t="s">
        <v>167</v>
      </c>
      <c r="L155" s="237"/>
      <c r="M155" s="238" t="s">
        <v>19</v>
      </c>
      <c r="N155" s="239" t="s">
        <v>43</v>
      </c>
      <c r="O155" s="81"/>
      <c r="P155" s="226">
        <f>O155*H155</f>
        <v>0</v>
      </c>
      <c r="Q155" s="226">
        <v>0</v>
      </c>
      <c r="R155" s="226">
        <f>Q155*H155</f>
        <v>0</v>
      </c>
      <c r="S155" s="226">
        <v>0</v>
      </c>
      <c r="T155" s="227">
        <f>S155*H155</f>
        <v>0</v>
      </c>
      <c r="U155" s="35"/>
      <c r="V155" s="35"/>
      <c r="W155" s="35"/>
      <c r="X155" s="35"/>
      <c r="Y155" s="35"/>
      <c r="Z155" s="35"/>
      <c r="AA155" s="35"/>
      <c r="AB155" s="35"/>
      <c r="AC155" s="35"/>
      <c r="AD155" s="35"/>
      <c r="AE155" s="35"/>
      <c r="AR155" s="228" t="s">
        <v>190</v>
      </c>
      <c r="AT155" s="228" t="s">
        <v>197</v>
      </c>
      <c r="AU155" s="228" t="s">
        <v>79</v>
      </c>
      <c r="AY155" s="14" t="s">
        <v>162</v>
      </c>
      <c r="BE155" s="229">
        <f>IF(N155="základní",J155,0)</f>
        <v>0</v>
      </c>
      <c r="BF155" s="229">
        <f>IF(N155="snížená",J155,0)</f>
        <v>0</v>
      </c>
      <c r="BG155" s="229">
        <f>IF(N155="zákl. přenesená",J155,0)</f>
        <v>0</v>
      </c>
      <c r="BH155" s="229">
        <f>IF(N155="sníž. přenesená",J155,0)</f>
        <v>0</v>
      </c>
      <c r="BI155" s="229">
        <f>IF(N155="nulová",J155,0)</f>
        <v>0</v>
      </c>
      <c r="BJ155" s="14" t="s">
        <v>79</v>
      </c>
      <c r="BK155" s="229">
        <f>ROUND(I155*H155,2)</f>
        <v>0</v>
      </c>
      <c r="BL155" s="14" t="s">
        <v>93</v>
      </c>
      <c r="BM155" s="228" t="s">
        <v>407</v>
      </c>
    </row>
    <row r="156" s="2" customFormat="1" ht="21.75" customHeight="1">
      <c r="A156" s="35"/>
      <c r="B156" s="36"/>
      <c r="C156" s="230" t="s">
        <v>408</v>
      </c>
      <c r="D156" s="230" t="s">
        <v>197</v>
      </c>
      <c r="E156" s="231" t="s">
        <v>409</v>
      </c>
      <c r="F156" s="232" t="s">
        <v>410</v>
      </c>
      <c r="G156" s="233" t="s">
        <v>193</v>
      </c>
      <c r="H156" s="234">
        <v>16</v>
      </c>
      <c r="I156" s="235"/>
      <c r="J156" s="236">
        <f>ROUND(I156*H156,2)</f>
        <v>0</v>
      </c>
      <c r="K156" s="232" t="s">
        <v>167</v>
      </c>
      <c r="L156" s="237"/>
      <c r="M156" s="238" t="s">
        <v>19</v>
      </c>
      <c r="N156" s="239" t="s">
        <v>43</v>
      </c>
      <c r="O156" s="81"/>
      <c r="P156" s="226">
        <f>O156*H156</f>
        <v>0</v>
      </c>
      <c r="Q156" s="226">
        <v>0</v>
      </c>
      <c r="R156" s="226">
        <f>Q156*H156</f>
        <v>0</v>
      </c>
      <c r="S156" s="226">
        <v>0</v>
      </c>
      <c r="T156" s="227">
        <f>S156*H156</f>
        <v>0</v>
      </c>
      <c r="U156" s="35"/>
      <c r="V156" s="35"/>
      <c r="W156" s="35"/>
      <c r="X156" s="35"/>
      <c r="Y156" s="35"/>
      <c r="Z156" s="35"/>
      <c r="AA156" s="35"/>
      <c r="AB156" s="35"/>
      <c r="AC156" s="35"/>
      <c r="AD156" s="35"/>
      <c r="AE156" s="35"/>
      <c r="AR156" s="228" t="s">
        <v>190</v>
      </c>
      <c r="AT156" s="228" t="s">
        <v>197</v>
      </c>
      <c r="AU156" s="228" t="s">
        <v>79</v>
      </c>
      <c r="AY156" s="14" t="s">
        <v>162</v>
      </c>
      <c r="BE156" s="229">
        <f>IF(N156="základní",J156,0)</f>
        <v>0</v>
      </c>
      <c r="BF156" s="229">
        <f>IF(N156="snížená",J156,0)</f>
        <v>0</v>
      </c>
      <c r="BG156" s="229">
        <f>IF(N156="zákl. přenesená",J156,0)</f>
        <v>0</v>
      </c>
      <c r="BH156" s="229">
        <f>IF(N156="sníž. přenesená",J156,0)</f>
        <v>0</v>
      </c>
      <c r="BI156" s="229">
        <f>IF(N156="nulová",J156,0)</f>
        <v>0</v>
      </c>
      <c r="BJ156" s="14" t="s">
        <v>79</v>
      </c>
      <c r="BK156" s="229">
        <f>ROUND(I156*H156,2)</f>
        <v>0</v>
      </c>
      <c r="BL156" s="14" t="s">
        <v>93</v>
      </c>
      <c r="BM156" s="228" t="s">
        <v>411</v>
      </c>
    </row>
    <row r="157" s="2" customFormat="1" ht="21.75" customHeight="1">
      <c r="A157" s="35"/>
      <c r="B157" s="36"/>
      <c r="C157" s="230" t="s">
        <v>412</v>
      </c>
      <c r="D157" s="230" t="s">
        <v>197</v>
      </c>
      <c r="E157" s="231" t="s">
        <v>413</v>
      </c>
      <c r="F157" s="232" t="s">
        <v>414</v>
      </c>
      <c r="G157" s="233" t="s">
        <v>193</v>
      </c>
      <c r="H157" s="234">
        <v>16</v>
      </c>
      <c r="I157" s="235"/>
      <c r="J157" s="236">
        <f>ROUND(I157*H157,2)</f>
        <v>0</v>
      </c>
      <c r="K157" s="232" t="s">
        <v>167</v>
      </c>
      <c r="L157" s="237"/>
      <c r="M157" s="238" t="s">
        <v>19</v>
      </c>
      <c r="N157" s="239" t="s">
        <v>43</v>
      </c>
      <c r="O157" s="81"/>
      <c r="P157" s="226">
        <f>O157*H157</f>
        <v>0</v>
      </c>
      <c r="Q157" s="226">
        <v>0</v>
      </c>
      <c r="R157" s="226">
        <f>Q157*H157</f>
        <v>0</v>
      </c>
      <c r="S157" s="226">
        <v>0</v>
      </c>
      <c r="T157" s="227">
        <f>S157*H157</f>
        <v>0</v>
      </c>
      <c r="U157" s="35"/>
      <c r="V157" s="35"/>
      <c r="W157" s="35"/>
      <c r="X157" s="35"/>
      <c r="Y157" s="35"/>
      <c r="Z157" s="35"/>
      <c r="AA157" s="35"/>
      <c r="AB157" s="35"/>
      <c r="AC157" s="35"/>
      <c r="AD157" s="35"/>
      <c r="AE157" s="35"/>
      <c r="AR157" s="228" t="s">
        <v>190</v>
      </c>
      <c r="AT157" s="228" t="s">
        <v>197</v>
      </c>
      <c r="AU157" s="228" t="s">
        <v>79</v>
      </c>
      <c r="AY157" s="14" t="s">
        <v>162</v>
      </c>
      <c r="BE157" s="229">
        <f>IF(N157="základní",J157,0)</f>
        <v>0</v>
      </c>
      <c r="BF157" s="229">
        <f>IF(N157="snížená",J157,0)</f>
        <v>0</v>
      </c>
      <c r="BG157" s="229">
        <f>IF(N157="zákl. přenesená",J157,0)</f>
        <v>0</v>
      </c>
      <c r="BH157" s="229">
        <f>IF(N157="sníž. přenesená",J157,0)</f>
        <v>0</v>
      </c>
      <c r="BI157" s="229">
        <f>IF(N157="nulová",J157,0)</f>
        <v>0</v>
      </c>
      <c r="BJ157" s="14" t="s">
        <v>79</v>
      </c>
      <c r="BK157" s="229">
        <f>ROUND(I157*H157,2)</f>
        <v>0</v>
      </c>
      <c r="BL157" s="14" t="s">
        <v>93</v>
      </c>
      <c r="BM157" s="228" t="s">
        <v>415</v>
      </c>
    </row>
    <row r="158" s="2" customFormat="1" ht="21.75" customHeight="1">
      <c r="A158" s="35"/>
      <c r="B158" s="36"/>
      <c r="C158" s="230" t="s">
        <v>416</v>
      </c>
      <c r="D158" s="230" t="s">
        <v>197</v>
      </c>
      <c r="E158" s="231" t="s">
        <v>417</v>
      </c>
      <c r="F158" s="232" t="s">
        <v>418</v>
      </c>
      <c r="G158" s="233" t="s">
        <v>166</v>
      </c>
      <c r="H158" s="234">
        <v>42</v>
      </c>
      <c r="I158" s="235"/>
      <c r="J158" s="236">
        <f>ROUND(I158*H158,2)</f>
        <v>0</v>
      </c>
      <c r="K158" s="232" t="s">
        <v>167</v>
      </c>
      <c r="L158" s="237"/>
      <c r="M158" s="238" t="s">
        <v>19</v>
      </c>
      <c r="N158" s="239" t="s">
        <v>43</v>
      </c>
      <c r="O158" s="81"/>
      <c r="P158" s="226">
        <f>O158*H158</f>
        <v>0</v>
      </c>
      <c r="Q158" s="226">
        <v>0</v>
      </c>
      <c r="R158" s="226">
        <f>Q158*H158</f>
        <v>0</v>
      </c>
      <c r="S158" s="226">
        <v>0</v>
      </c>
      <c r="T158" s="227">
        <f>S158*H158</f>
        <v>0</v>
      </c>
      <c r="U158" s="35"/>
      <c r="V158" s="35"/>
      <c r="W158" s="35"/>
      <c r="X158" s="35"/>
      <c r="Y158" s="35"/>
      <c r="Z158" s="35"/>
      <c r="AA158" s="35"/>
      <c r="AB158" s="35"/>
      <c r="AC158" s="35"/>
      <c r="AD158" s="35"/>
      <c r="AE158" s="35"/>
      <c r="AR158" s="228" t="s">
        <v>190</v>
      </c>
      <c r="AT158" s="228" t="s">
        <v>197</v>
      </c>
      <c r="AU158" s="228" t="s">
        <v>79</v>
      </c>
      <c r="AY158" s="14" t="s">
        <v>162</v>
      </c>
      <c r="BE158" s="229">
        <f>IF(N158="základní",J158,0)</f>
        <v>0</v>
      </c>
      <c r="BF158" s="229">
        <f>IF(N158="snížená",J158,0)</f>
        <v>0</v>
      </c>
      <c r="BG158" s="229">
        <f>IF(N158="zákl. přenesená",J158,0)</f>
        <v>0</v>
      </c>
      <c r="BH158" s="229">
        <f>IF(N158="sníž. přenesená",J158,0)</f>
        <v>0</v>
      </c>
      <c r="BI158" s="229">
        <f>IF(N158="nulová",J158,0)</f>
        <v>0</v>
      </c>
      <c r="BJ158" s="14" t="s">
        <v>79</v>
      </c>
      <c r="BK158" s="229">
        <f>ROUND(I158*H158,2)</f>
        <v>0</v>
      </c>
      <c r="BL158" s="14" t="s">
        <v>93</v>
      </c>
      <c r="BM158" s="228" t="s">
        <v>419</v>
      </c>
    </row>
    <row r="159" s="2" customFormat="1" ht="21.75" customHeight="1">
      <c r="A159" s="35"/>
      <c r="B159" s="36"/>
      <c r="C159" s="230" t="s">
        <v>218</v>
      </c>
      <c r="D159" s="230" t="s">
        <v>197</v>
      </c>
      <c r="E159" s="231" t="s">
        <v>420</v>
      </c>
      <c r="F159" s="232" t="s">
        <v>421</v>
      </c>
      <c r="G159" s="233" t="s">
        <v>166</v>
      </c>
      <c r="H159" s="234">
        <v>42</v>
      </c>
      <c r="I159" s="235"/>
      <c r="J159" s="236">
        <f>ROUND(I159*H159,2)</f>
        <v>0</v>
      </c>
      <c r="K159" s="232" t="s">
        <v>167</v>
      </c>
      <c r="L159" s="237"/>
      <c r="M159" s="238" t="s">
        <v>19</v>
      </c>
      <c r="N159" s="239" t="s">
        <v>43</v>
      </c>
      <c r="O159" s="81"/>
      <c r="P159" s="226">
        <f>O159*H159</f>
        <v>0</v>
      </c>
      <c r="Q159" s="226">
        <v>0</v>
      </c>
      <c r="R159" s="226">
        <f>Q159*H159</f>
        <v>0</v>
      </c>
      <c r="S159" s="226">
        <v>0</v>
      </c>
      <c r="T159" s="227">
        <f>S159*H159</f>
        <v>0</v>
      </c>
      <c r="U159" s="35"/>
      <c r="V159" s="35"/>
      <c r="W159" s="35"/>
      <c r="X159" s="35"/>
      <c r="Y159" s="35"/>
      <c r="Z159" s="35"/>
      <c r="AA159" s="35"/>
      <c r="AB159" s="35"/>
      <c r="AC159" s="35"/>
      <c r="AD159" s="35"/>
      <c r="AE159" s="35"/>
      <c r="AR159" s="228" t="s">
        <v>190</v>
      </c>
      <c r="AT159" s="228" t="s">
        <v>197</v>
      </c>
      <c r="AU159" s="228" t="s">
        <v>79</v>
      </c>
      <c r="AY159" s="14" t="s">
        <v>162</v>
      </c>
      <c r="BE159" s="229">
        <f>IF(N159="základní",J159,0)</f>
        <v>0</v>
      </c>
      <c r="BF159" s="229">
        <f>IF(N159="snížená",J159,0)</f>
        <v>0</v>
      </c>
      <c r="BG159" s="229">
        <f>IF(N159="zákl. přenesená",J159,0)</f>
        <v>0</v>
      </c>
      <c r="BH159" s="229">
        <f>IF(N159="sníž. přenesená",J159,0)</f>
        <v>0</v>
      </c>
      <c r="BI159" s="229">
        <f>IF(N159="nulová",J159,0)</f>
        <v>0</v>
      </c>
      <c r="BJ159" s="14" t="s">
        <v>79</v>
      </c>
      <c r="BK159" s="229">
        <f>ROUND(I159*H159,2)</f>
        <v>0</v>
      </c>
      <c r="BL159" s="14" t="s">
        <v>93</v>
      </c>
      <c r="BM159" s="228" t="s">
        <v>422</v>
      </c>
    </row>
    <row r="160" s="2" customFormat="1" ht="21.75" customHeight="1">
      <c r="A160" s="35"/>
      <c r="B160" s="36"/>
      <c r="C160" s="230" t="s">
        <v>423</v>
      </c>
      <c r="D160" s="230" t="s">
        <v>197</v>
      </c>
      <c r="E160" s="231" t="s">
        <v>424</v>
      </c>
      <c r="F160" s="232" t="s">
        <v>425</v>
      </c>
      <c r="G160" s="233" t="s">
        <v>426</v>
      </c>
      <c r="H160" s="234">
        <v>88</v>
      </c>
      <c r="I160" s="235"/>
      <c r="J160" s="236">
        <f>ROUND(I160*H160,2)</f>
        <v>0</v>
      </c>
      <c r="K160" s="232" t="s">
        <v>167</v>
      </c>
      <c r="L160" s="237"/>
      <c r="M160" s="238" t="s">
        <v>19</v>
      </c>
      <c r="N160" s="239" t="s">
        <v>43</v>
      </c>
      <c r="O160" s="81"/>
      <c r="P160" s="226">
        <f>O160*H160</f>
        <v>0</v>
      </c>
      <c r="Q160" s="226">
        <v>0</v>
      </c>
      <c r="R160" s="226">
        <f>Q160*H160</f>
        <v>0</v>
      </c>
      <c r="S160" s="226">
        <v>0</v>
      </c>
      <c r="T160" s="227">
        <f>S160*H160</f>
        <v>0</v>
      </c>
      <c r="U160" s="35"/>
      <c r="V160" s="35"/>
      <c r="W160" s="35"/>
      <c r="X160" s="35"/>
      <c r="Y160" s="35"/>
      <c r="Z160" s="35"/>
      <c r="AA160" s="35"/>
      <c r="AB160" s="35"/>
      <c r="AC160" s="35"/>
      <c r="AD160" s="35"/>
      <c r="AE160" s="35"/>
      <c r="AR160" s="228" t="s">
        <v>190</v>
      </c>
      <c r="AT160" s="228" t="s">
        <v>197</v>
      </c>
      <c r="AU160" s="228" t="s">
        <v>79</v>
      </c>
      <c r="AY160" s="14" t="s">
        <v>162</v>
      </c>
      <c r="BE160" s="229">
        <f>IF(N160="základní",J160,0)</f>
        <v>0</v>
      </c>
      <c r="BF160" s="229">
        <f>IF(N160="snížená",J160,0)</f>
        <v>0</v>
      </c>
      <c r="BG160" s="229">
        <f>IF(N160="zákl. přenesená",J160,0)</f>
        <v>0</v>
      </c>
      <c r="BH160" s="229">
        <f>IF(N160="sníž. přenesená",J160,0)</f>
        <v>0</v>
      </c>
      <c r="BI160" s="229">
        <f>IF(N160="nulová",J160,0)</f>
        <v>0</v>
      </c>
      <c r="BJ160" s="14" t="s">
        <v>79</v>
      </c>
      <c r="BK160" s="229">
        <f>ROUND(I160*H160,2)</f>
        <v>0</v>
      </c>
      <c r="BL160" s="14" t="s">
        <v>93</v>
      </c>
      <c r="BM160" s="228" t="s">
        <v>427</v>
      </c>
    </row>
    <row r="161" s="2" customFormat="1" ht="21.75" customHeight="1">
      <c r="A161" s="35"/>
      <c r="B161" s="36"/>
      <c r="C161" s="217" t="s">
        <v>428</v>
      </c>
      <c r="D161" s="217" t="s">
        <v>163</v>
      </c>
      <c r="E161" s="218" t="s">
        <v>429</v>
      </c>
      <c r="F161" s="219" t="s">
        <v>430</v>
      </c>
      <c r="G161" s="220" t="s">
        <v>193</v>
      </c>
      <c r="H161" s="221">
        <v>16</v>
      </c>
      <c r="I161" s="222"/>
      <c r="J161" s="223">
        <f>ROUND(I161*H161,2)</f>
        <v>0</v>
      </c>
      <c r="K161" s="219" t="s">
        <v>167</v>
      </c>
      <c r="L161" s="41"/>
      <c r="M161" s="224" t="s">
        <v>19</v>
      </c>
      <c r="N161" s="225" t="s">
        <v>43</v>
      </c>
      <c r="O161" s="81"/>
      <c r="P161" s="226">
        <f>O161*H161</f>
        <v>0</v>
      </c>
      <c r="Q161" s="226">
        <v>0</v>
      </c>
      <c r="R161" s="226">
        <f>Q161*H161</f>
        <v>0</v>
      </c>
      <c r="S161" s="226">
        <v>0</v>
      </c>
      <c r="T161" s="227">
        <f>S161*H161</f>
        <v>0</v>
      </c>
      <c r="U161" s="35"/>
      <c r="V161" s="35"/>
      <c r="W161" s="35"/>
      <c r="X161" s="35"/>
      <c r="Y161" s="35"/>
      <c r="Z161" s="35"/>
      <c r="AA161" s="35"/>
      <c r="AB161" s="35"/>
      <c r="AC161" s="35"/>
      <c r="AD161" s="35"/>
      <c r="AE161" s="35"/>
      <c r="AR161" s="228" t="s">
        <v>93</v>
      </c>
      <c r="AT161" s="228" t="s">
        <v>163</v>
      </c>
      <c r="AU161" s="228" t="s">
        <v>79</v>
      </c>
      <c r="AY161" s="14" t="s">
        <v>162</v>
      </c>
      <c r="BE161" s="229">
        <f>IF(N161="základní",J161,0)</f>
        <v>0</v>
      </c>
      <c r="BF161" s="229">
        <f>IF(N161="snížená",J161,0)</f>
        <v>0</v>
      </c>
      <c r="BG161" s="229">
        <f>IF(N161="zákl. přenesená",J161,0)</f>
        <v>0</v>
      </c>
      <c r="BH161" s="229">
        <f>IF(N161="sníž. přenesená",J161,0)</f>
        <v>0</v>
      </c>
      <c r="BI161" s="229">
        <f>IF(N161="nulová",J161,0)</f>
        <v>0</v>
      </c>
      <c r="BJ161" s="14" t="s">
        <v>79</v>
      </c>
      <c r="BK161" s="229">
        <f>ROUND(I161*H161,2)</f>
        <v>0</v>
      </c>
      <c r="BL161" s="14" t="s">
        <v>93</v>
      </c>
      <c r="BM161" s="228" t="s">
        <v>431</v>
      </c>
    </row>
    <row r="162" s="2" customFormat="1" ht="21.75" customHeight="1">
      <c r="A162" s="35"/>
      <c r="B162" s="36"/>
      <c r="C162" s="217" t="s">
        <v>432</v>
      </c>
      <c r="D162" s="217" t="s">
        <v>163</v>
      </c>
      <c r="E162" s="218" t="s">
        <v>433</v>
      </c>
      <c r="F162" s="219" t="s">
        <v>434</v>
      </c>
      <c r="G162" s="220" t="s">
        <v>193</v>
      </c>
      <c r="H162" s="221">
        <v>16</v>
      </c>
      <c r="I162" s="222"/>
      <c r="J162" s="223">
        <f>ROUND(I162*H162,2)</f>
        <v>0</v>
      </c>
      <c r="K162" s="219" t="s">
        <v>167</v>
      </c>
      <c r="L162" s="41"/>
      <c r="M162" s="224" t="s">
        <v>19</v>
      </c>
      <c r="N162" s="225" t="s">
        <v>43</v>
      </c>
      <c r="O162" s="81"/>
      <c r="P162" s="226">
        <f>O162*H162</f>
        <v>0</v>
      </c>
      <c r="Q162" s="226">
        <v>0</v>
      </c>
      <c r="R162" s="226">
        <f>Q162*H162</f>
        <v>0</v>
      </c>
      <c r="S162" s="226">
        <v>0</v>
      </c>
      <c r="T162" s="227">
        <f>S162*H162</f>
        <v>0</v>
      </c>
      <c r="U162" s="35"/>
      <c r="V162" s="35"/>
      <c r="W162" s="35"/>
      <c r="X162" s="35"/>
      <c r="Y162" s="35"/>
      <c r="Z162" s="35"/>
      <c r="AA162" s="35"/>
      <c r="AB162" s="35"/>
      <c r="AC162" s="35"/>
      <c r="AD162" s="35"/>
      <c r="AE162" s="35"/>
      <c r="AR162" s="228" t="s">
        <v>93</v>
      </c>
      <c r="AT162" s="228" t="s">
        <v>163</v>
      </c>
      <c r="AU162" s="228" t="s">
        <v>79</v>
      </c>
      <c r="AY162" s="14" t="s">
        <v>162</v>
      </c>
      <c r="BE162" s="229">
        <f>IF(N162="základní",J162,0)</f>
        <v>0</v>
      </c>
      <c r="BF162" s="229">
        <f>IF(N162="snížená",J162,0)</f>
        <v>0</v>
      </c>
      <c r="BG162" s="229">
        <f>IF(N162="zákl. přenesená",J162,0)</f>
        <v>0</v>
      </c>
      <c r="BH162" s="229">
        <f>IF(N162="sníž. přenesená",J162,0)</f>
        <v>0</v>
      </c>
      <c r="BI162" s="229">
        <f>IF(N162="nulová",J162,0)</f>
        <v>0</v>
      </c>
      <c r="BJ162" s="14" t="s">
        <v>79</v>
      </c>
      <c r="BK162" s="229">
        <f>ROUND(I162*H162,2)</f>
        <v>0</v>
      </c>
      <c r="BL162" s="14" t="s">
        <v>93</v>
      </c>
      <c r="BM162" s="228" t="s">
        <v>435</v>
      </c>
    </row>
    <row r="163" s="2" customFormat="1" ht="21.75" customHeight="1">
      <c r="A163" s="35"/>
      <c r="B163" s="36"/>
      <c r="C163" s="217" t="s">
        <v>436</v>
      </c>
      <c r="D163" s="217" t="s">
        <v>163</v>
      </c>
      <c r="E163" s="218" t="s">
        <v>437</v>
      </c>
      <c r="F163" s="219" t="s">
        <v>438</v>
      </c>
      <c r="G163" s="220" t="s">
        <v>193</v>
      </c>
      <c r="H163" s="221">
        <v>16</v>
      </c>
      <c r="I163" s="222"/>
      <c r="J163" s="223">
        <f>ROUND(I163*H163,2)</f>
        <v>0</v>
      </c>
      <c r="K163" s="219" t="s">
        <v>167</v>
      </c>
      <c r="L163" s="41"/>
      <c r="M163" s="224" t="s">
        <v>19</v>
      </c>
      <c r="N163" s="225" t="s">
        <v>43</v>
      </c>
      <c r="O163" s="81"/>
      <c r="P163" s="226">
        <f>O163*H163</f>
        <v>0</v>
      </c>
      <c r="Q163" s="226">
        <v>0</v>
      </c>
      <c r="R163" s="226">
        <f>Q163*H163</f>
        <v>0</v>
      </c>
      <c r="S163" s="226">
        <v>0</v>
      </c>
      <c r="T163" s="227">
        <f>S163*H163</f>
        <v>0</v>
      </c>
      <c r="U163" s="35"/>
      <c r="V163" s="35"/>
      <c r="W163" s="35"/>
      <c r="X163" s="35"/>
      <c r="Y163" s="35"/>
      <c r="Z163" s="35"/>
      <c r="AA163" s="35"/>
      <c r="AB163" s="35"/>
      <c r="AC163" s="35"/>
      <c r="AD163" s="35"/>
      <c r="AE163" s="35"/>
      <c r="AR163" s="228" t="s">
        <v>93</v>
      </c>
      <c r="AT163" s="228" t="s">
        <v>163</v>
      </c>
      <c r="AU163" s="228" t="s">
        <v>79</v>
      </c>
      <c r="AY163" s="14" t="s">
        <v>162</v>
      </c>
      <c r="BE163" s="229">
        <f>IF(N163="základní",J163,0)</f>
        <v>0</v>
      </c>
      <c r="BF163" s="229">
        <f>IF(N163="snížená",J163,0)</f>
        <v>0</v>
      </c>
      <c r="BG163" s="229">
        <f>IF(N163="zákl. přenesená",J163,0)</f>
        <v>0</v>
      </c>
      <c r="BH163" s="229">
        <f>IF(N163="sníž. přenesená",J163,0)</f>
        <v>0</v>
      </c>
      <c r="BI163" s="229">
        <f>IF(N163="nulová",J163,0)</f>
        <v>0</v>
      </c>
      <c r="BJ163" s="14" t="s">
        <v>79</v>
      </c>
      <c r="BK163" s="229">
        <f>ROUND(I163*H163,2)</f>
        <v>0</v>
      </c>
      <c r="BL163" s="14" t="s">
        <v>93</v>
      </c>
      <c r="BM163" s="228" t="s">
        <v>439</v>
      </c>
    </row>
    <row r="164" s="2" customFormat="1" ht="21.75" customHeight="1">
      <c r="A164" s="35"/>
      <c r="B164" s="36"/>
      <c r="C164" s="217" t="s">
        <v>440</v>
      </c>
      <c r="D164" s="217" t="s">
        <v>163</v>
      </c>
      <c r="E164" s="218" t="s">
        <v>441</v>
      </c>
      <c r="F164" s="219" t="s">
        <v>442</v>
      </c>
      <c r="G164" s="220" t="s">
        <v>193</v>
      </c>
      <c r="H164" s="221">
        <v>16</v>
      </c>
      <c r="I164" s="222"/>
      <c r="J164" s="223">
        <f>ROUND(I164*H164,2)</f>
        <v>0</v>
      </c>
      <c r="K164" s="219" t="s">
        <v>167</v>
      </c>
      <c r="L164" s="41"/>
      <c r="M164" s="224" t="s">
        <v>19</v>
      </c>
      <c r="N164" s="225" t="s">
        <v>43</v>
      </c>
      <c r="O164" s="81"/>
      <c r="P164" s="226">
        <f>O164*H164</f>
        <v>0</v>
      </c>
      <c r="Q164" s="226">
        <v>0</v>
      </c>
      <c r="R164" s="226">
        <f>Q164*H164</f>
        <v>0</v>
      </c>
      <c r="S164" s="226">
        <v>0</v>
      </c>
      <c r="T164" s="227">
        <f>S164*H164</f>
        <v>0</v>
      </c>
      <c r="U164" s="35"/>
      <c r="V164" s="35"/>
      <c r="W164" s="35"/>
      <c r="X164" s="35"/>
      <c r="Y164" s="35"/>
      <c r="Z164" s="35"/>
      <c r="AA164" s="35"/>
      <c r="AB164" s="35"/>
      <c r="AC164" s="35"/>
      <c r="AD164" s="35"/>
      <c r="AE164" s="35"/>
      <c r="AR164" s="228" t="s">
        <v>93</v>
      </c>
      <c r="AT164" s="228" t="s">
        <v>163</v>
      </c>
      <c r="AU164" s="228" t="s">
        <v>79</v>
      </c>
      <c r="AY164" s="14" t="s">
        <v>162</v>
      </c>
      <c r="BE164" s="229">
        <f>IF(N164="základní",J164,0)</f>
        <v>0</v>
      </c>
      <c r="BF164" s="229">
        <f>IF(N164="snížená",J164,0)</f>
        <v>0</v>
      </c>
      <c r="BG164" s="229">
        <f>IF(N164="zákl. přenesená",J164,0)</f>
        <v>0</v>
      </c>
      <c r="BH164" s="229">
        <f>IF(N164="sníž. přenesená",J164,0)</f>
        <v>0</v>
      </c>
      <c r="BI164" s="229">
        <f>IF(N164="nulová",J164,0)</f>
        <v>0</v>
      </c>
      <c r="BJ164" s="14" t="s">
        <v>79</v>
      </c>
      <c r="BK164" s="229">
        <f>ROUND(I164*H164,2)</f>
        <v>0</v>
      </c>
      <c r="BL164" s="14" t="s">
        <v>93</v>
      </c>
      <c r="BM164" s="228" t="s">
        <v>443</v>
      </c>
    </row>
    <row r="165" s="2" customFormat="1" ht="21.75" customHeight="1">
      <c r="A165" s="35"/>
      <c r="B165" s="36"/>
      <c r="C165" s="217" t="s">
        <v>444</v>
      </c>
      <c r="D165" s="217" t="s">
        <v>163</v>
      </c>
      <c r="E165" s="218" t="s">
        <v>445</v>
      </c>
      <c r="F165" s="219" t="s">
        <v>446</v>
      </c>
      <c r="G165" s="220" t="s">
        <v>193</v>
      </c>
      <c r="H165" s="221">
        <v>16</v>
      </c>
      <c r="I165" s="222"/>
      <c r="J165" s="223">
        <f>ROUND(I165*H165,2)</f>
        <v>0</v>
      </c>
      <c r="K165" s="219" t="s">
        <v>167</v>
      </c>
      <c r="L165" s="41"/>
      <c r="M165" s="224" t="s">
        <v>19</v>
      </c>
      <c r="N165" s="225" t="s">
        <v>43</v>
      </c>
      <c r="O165" s="81"/>
      <c r="P165" s="226">
        <f>O165*H165</f>
        <v>0</v>
      </c>
      <c r="Q165" s="226">
        <v>0</v>
      </c>
      <c r="R165" s="226">
        <f>Q165*H165</f>
        <v>0</v>
      </c>
      <c r="S165" s="226">
        <v>0</v>
      </c>
      <c r="T165" s="227">
        <f>S165*H165</f>
        <v>0</v>
      </c>
      <c r="U165" s="35"/>
      <c r="V165" s="35"/>
      <c r="W165" s="35"/>
      <c r="X165" s="35"/>
      <c r="Y165" s="35"/>
      <c r="Z165" s="35"/>
      <c r="AA165" s="35"/>
      <c r="AB165" s="35"/>
      <c r="AC165" s="35"/>
      <c r="AD165" s="35"/>
      <c r="AE165" s="35"/>
      <c r="AR165" s="228" t="s">
        <v>93</v>
      </c>
      <c r="AT165" s="228" t="s">
        <v>163</v>
      </c>
      <c r="AU165" s="228" t="s">
        <v>79</v>
      </c>
      <c r="AY165" s="14" t="s">
        <v>162</v>
      </c>
      <c r="BE165" s="229">
        <f>IF(N165="základní",J165,0)</f>
        <v>0</v>
      </c>
      <c r="BF165" s="229">
        <f>IF(N165="snížená",J165,0)</f>
        <v>0</v>
      </c>
      <c r="BG165" s="229">
        <f>IF(N165="zákl. přenesená",J165,0)</f>
        <v>0</v>
      </c>
      <c r="BH165" s="229">
        <f>IF(N165="sníž. přenesená",J165,0)</f>
        <v>0</v>
      </c>
      <c r="BI165" s="229">
        <f>IF(N165="nulová",J165,0)</f>
        <v>0</v>
      </c>
      <c r="BJ165" s="14" t="s">
        <v>79</v>
      </c>
      <c r="BK165" s="229">
        <f>ROUND(I165*H165,2)</f>
        <v>0</v>
      </c>
      <c r="BL165" s="14" t="s">
        <v>93</v>
      </c>
      <c r="BM165" s="228" t="s">
        <v>447</v>
      </c>
    </row>
    <row r="166" s="2" customFormat="1" ht="21.75" customHeight="1">
      <c r="A166" s="35"/>
      <c r="B166" s="36"/>
      <c r="C166" s="217" t="s">
        <v>448</v>
      </c>
      <c r="D166" s="217" t="s">
        <v>163</v>
      </c>
      <c r="E166" s="218" t="s">
        <v>449</v>
      </c>
      <c r="F166" s="219" t="s">
        <v>450</v>
      </c>
      <c r="G166" s="220" t="s">
        <v>193</v>
      </c>
      <c r="H166" s="221">
        <v>45</v>
      </c>
      <c r="I166" s="222"/>
      <c r="J166" s="223">
        <f>ROUND(I166*H166,2)</f>
        <v>0</v>
      </c>
      <c r="K166" s="219" t="s">
        <v>167</v>
      </c>
      <c r="L166" s="41"/>
      <c r="M166" s="224" t="s">
        <v>19</v>
      </c>
      <c r="N166" s="225" t="s">
        <v>43</v>
      </c>
      <c r="O166" s="81"/>
      <c r="P166" s="226">
        <f>O166*H166</f>
        <v>0</v>
      </c>
      <c r="Q166" s="226">
        <v>0</v>
      </c>
      <c r="R166" s="226">
        <f>Q166*H166</f>
        <v>0</v>
      </c>
      <c r="S166" s="226">
        <v>0</v>
      </c>
      <c r="T166" s="227">
        <f>S166*H166</f>
        <v>0</v>
      </c>
      <c r="U166" s="35"/>
      <c r="V166" s="35"/>
      <c r="W166" s="35"/>
      <c r="X166" s="35"/>
      <c r="Y166" s="35"/>
      <c r="Z166" s="35"/>
      <c r="AA166" s="35"/>
      <c r="AB166" s="35"/>
      <c r="AC166" s="35"/>
      <c r="AD166" s="35"/>
      <c r="AE166" s="35"/>
      <c r="AR166" s="228" t="s">
        <v>93</v>
      </c>
      <c r="AT166" s="228" t="s">
        <v>163</v>
      </c>
      <c r="AU166" s="228" t="s">
        <v>79</v>
      </c>
      <c r="AY166" s="14" t="s">
        <v>162</v>
      </c>
      <c r="BE166" s="229">
        <f>IF(N166="základní",J166,0)</f>
        <v>0</v>
      </c>
      <c r="BF166" s="229">
        <f>IF(N166="snížená",J166,0)</f>
        <v>0</v>
      </c>
      <c r="BG166" s="229">
        <f>IF(N166="zákl. přenesená",J166,0)</f>
        <v>0</v>
      </c>
      <c r="BH166" s="229">
        <f>IF(N166="sníž. přenesená",J166,0)</f>
        <v>0</v>
      </c>
      <c r="BI166" s="229">
        <f>IF(N166="nulová",J166,0)</f>
        <v>0</v>
      </c>
      <c r="BJ166" s="14" t="s">
        <v>79</v>
      </c>
      <c r="BK166" s="229">
        <f>ROUND(I166*H166,2)</f>
        <v>0</v>
      </c>
      <c r="BL166" s="14" t="s">
        <v>93</v>
      </c>
      <c r="BM166" s="228" t="s">
        <v>451</v>
      </c>
    </row>
    <row r="167" s="2" customFormat="1" ht="21.75" customHeight="1">
      <c r="A167" s="35"/>
      <c r="B167" s="36"/>
      <c r="C167" s="217" t="s">
        <v>452</v>
      </c>
      <c r="D167" s="217" t="s">
        <v>163</v>
      </c>
      <c r="E167" s="218" t="s">
        <v>453</v>
      </c>
      <c r="F167" s="219" t="s">
        <v>454</v>
      </c>
      <c r="G167" s="220" t="s">
        <v>193</v>
      </c>
      <c r="H167" s="221">
        <v>16</v>
      </c>
      <c r="I167" s="222"/>
      <c r="J167" s="223">
        <f>ROUND(I167*H167,2)</f>
        <v>0</v>
      </c>
      <c r="K167" s="219" t="s">
        <v>167</v>
      </c>
      <c r="L167" s="41"/>
      <c r="M167" s="224" t="s">
        <v>19</v>
      </c>
      <c r="N167" s="225" t="s">
        <v>43</v>
      </c>
      <c r="O167" s="81"/>
      <c r="P167" s="226">
        <f>O167*H167</f>
        <v>0</v>
      </c>
      <c r="Q167" s="226">
        <v>0</v>
      </c>
      <c r="R167" s="226">
        <f>Q167*H167</f>
        <v>0</v>
      </c>
      <c r="S167" s="226">
        <v>0</v>
      </c>
      <c r="T167" s="227">
        <f>S167*H167</f>
        <v>0</v>
      </c>
      <c r="U167" s="35"/>
      <c r="V167" s="35"/>
      <c r="W167" s="35"/>
      <c r="X167" s="35"/>
      <c r="Y167" s="35"/>
      <c r="Z167" s="35"/>
      <c r="AA167" s="35"/>
      <c r="AB167" s="35"/>
      <c r="AC167" s="35"/>
      <c r="AD167" s="35"/>
      <c r="AE167" s="35"/>
      <c r="AR167" s="228" t="s">
        <v>93</v>
      </c>
      <c r="AT167" s="228" t="s">
        <v>163</v>
      </c>
      <c r="AU167" s="228" t="s">
        <v>79</v>
      </c>
      <c r="AY167" s="14" t="s">
        <v>162</v>
      </c>
      <c r="BE167" s="229">
        <f>IF(N167="základní",J167,0)</f>
        <v>0</v>
      </c>
      <c r="BF167" s="229">
        <f>IF(N167="snížená",J167,0)</f>
        <v>0</v>
      </c>
      <c r="BG167" s="229">
        <f>IF(N167="zákl. přenesená",J167,0)</f>
        <v>0</v>
      </c>
      <c r="BH167" s="229">
        <f>IF(N167="sníž. přenesená",J167,0)</f>
        <v>0</v>
      </c>
      <c r="BI167" s="229">
        <f>IF(N167="nulová",J167,0)</f>
        <v>0</v>
      </c>
      <c r="BJ167" s="14" t="s">
        <v>79</v>
      </c>
      <c r="BK167" s="229">
        <f>ROUND(I167*H167,2)</f>
        <v>0</v>
      </c>
      <c r="BL167" s="14" t="s">
        <v>93</v>
      </c>
      <c r="BM167" s="228" t="s">
        <v>455</v>
      </c>
    </row>
    <row r="168" s="2" customFormat="1" ht="21.75" customHeight="1">
      <c r="A168" s="35"/>
      <c r="B168" s="36"/>
      <c r="C168" s="217" t="s">
        <v>456</v>
      </c>
      <c r="D168" s="217" t="s">
        <v>163</v>
      </c>
      <c r="E168" s="218" t="s">
        <v>457</v>
      </c>
      <c r="F168" s="219" t="s">
        <v>458</v>
      </c>
      <c r="G168" s="220" t="s">
        <v>459</v>
      </c>
      <c r="H168" s="221">
        <v>508</v>
      </c>
      <c r="I168" s="222"/>
      <c r="J168" s="223">
        <f>ROUND(I168*H168,2)</f>
        <v>0</v>
      </c>
      <c r="K168" s="219" t="s">
        <v>167</v>
      </c>
      <c r="L168" s="41"/>
      <c r="M168" s="240" t="s">
        <v>19</v>
      </c>
      <c r="N168" s="241" t="s">
        <v>43</v>
      </c>
      <c r="O168" s="242"/>
      <c r="P168" s="243">
        <f>O168*H168</f>
        <v>0</v>
      </c>
      <c r="Q168" s="243">
        <v>0</v>
      </c>
      <c r="R168" s="243">
        <f>Q168*H168</f>
        <v>0</v>
      </c>
      <c r="S168" s="243">
        <v>0</v>
      </c>
      <c r="T168" s="244">
        <f>S168*H168</f>
        <v>0</v>
      </c>
      <c r="U168" s="35"/>
      <c r="V168" s="35"/>
      <c r="W168" s="35"/>
      <c r="X168" s="35"/>
      <c r="Y168" s="35"/>
      <c r="Z168" s="35"/>
      <c r="AA168" s="35"/>
      <c r="AB168" s="35"/>
      <c r="AC168" s="35"/>
      <c r="AD168" s="35"/>
      <c r="AE168" s="35"/>
      <c r="AR168" s="228" t="s">
        <v>93</v>
      </c>
      <c r="AT168" s="228" t="s">
        <v>163</v>
      </c>
      <c r="AU168" s="228" t="s">
        <v>79</v>
      </c>
      <c r="AY168" s="14" t="s">
        <v>162</v>
      </c>
      <c r="BE168" s="229">
        <f>IF(N168="základní",J168,0)</f>
        <v>0</v>
      </c>
      <c r="BF168" s="229">
        <f>IF(N168="snížená",J168,0)</f>
        <v>0</v>
      </c>
      <c r="BG168" s="229">
        <f>IF(N168="zákl. přenesená",J168,0)</f>
        <v>0</v>
      </c>
      <c r="BH168" s="229">
        <f>IF(N168="sníž. přenesená",J168,0)</f>
        <v>0</v>
      </c>
      <c r="BI168" s="229">
        <f>IF(N168="nulová",J168,0)</f>
        <v>0</v>
      </c>
      <c r="BJ168" s="14" t="s">
        <v>79</v>
      </c>
      <c r="BK168" s="229">
        <f>ROUND(I168*H168,2)</f>
        <v>0</v>
      </c>
      <c r="BL168" s="14" t="s">
        <v>93</v>
      </c>
      <c r="BM168" s="228" t="s">
        <v>460</v>
      </c>
    </row>
    <row r="169" s="2" customFormat="1" ht="6.96" customHeight="1">
      <c r="A169" s="35"/>
      <c r="B169" s="56"/>
      <c r="C169" s="57"/>
      <c r="D169" s="57"/>
      <c r="E169" s="57"/>
      <c r="F169" s="57"/>
      <c r="G169" s="57"/>
      <c r="H169" s="57"/>
      <c r="I169" s="173"/>
      <c r="J169" s="57"/>
      <c r="K169" s="57"/>
      <c r="L169" s="41"/>
      <c r="M169" s="35"/>
      <c r="O169" s="35"/>
      <c r="P169" s="35"/>
      <c r="Q169" s="35"/>
      <c r="R169" s="35"/>
      <c r="S169" s="35"/>
      <c r="T169" s="35"/>
      <c r="U169" s="35"/>
      <c r="V169" s="35"/>
      <c r="W169" s="35"/>
      <c r="X169" s="35"/>
      <c r="Y169" s="35"/>
      <c r="Z169" s="35"/>
      <c r="AA169" s="35"/>
      <c r="AB169" s="35"/>
      <c r="AC169" s="35"/>
      <c r="AD169" s="35"/>
      <c r="AE169" s="35"/>
    </row>
  </sheetData>
  <sheetProtection sheet="1" autoFilter="0" formatColumns="0" formatRows="0" objects="1" scenarios="1" spinCount="100000" saltValue="k/XVuCWcOIcWx7Wz9bifMG6EzMCb4wa0XEEzMBKnxRrQ+XuHIf8qYf0sQSux1Lufi2zwXfsBgzix+LI8FgzB+w==" hashValue="5OgAuuRZzKVztQv8vHGAJUIqBZO40TA7RO82k+k7BShLrozlVxL0MJzgPbCow0dL6MCJkekvZz1LbLmsilXtjw==" algorithmName="SHA-512" password="CC35"/>
  <autoFilter ref="C92:K168"/>
  <mergeCells count="15">
    <mergeCell ref="E7:H7"/>
    <mergeCell ref="E11:H11"/>
    <mergeCell ref="E9:H9"/>
    <mergeCell ref="E13:H13"/>
    <mergeCell ref="E22:H22"/>
    <mergeCell ref="E31:H31"/>
    <mergeCell ref="E52:H52"/>
    <mergeCell ref="E56:H56"/>
    <mergeCell ref="E54:H54"/>
    <mergeCell ref="E58:H58"/>
    <mergeCell ref="E79:H79"/>
    <mergeCell ref="E83:H83"/>
    <mergeCell ref="E81:H81"/>
    <mergeCell ref="E85:H8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4" t="s">
        <v>97</v>
      </c>
    </row>
    <row r="3" s="1" customFormat="1" ht="6.96" customHeight="1">
      <c r="B3" s="137"/>
      <c r="C3" s="138"/>
      <c r="D3" s="138"/>
      <c r="E3" s="138"/>
      <c r="F3" s="138"/>
      <c r="G3" s="138"/>
      <c r="H3" s="138"/>
      <c r="I3" s="139"/>
      <c r="J3" s="138"/>
      <c r="K3" s="138"/>
      <c r="L3" s="17"/>
      <c r="AT3" s="14" t="s">
        <v>81</v>
      </c>
    </row>
    <row r="4" s="1" customFormat="1" ht="24.96" customHeight="1">
      <c r="B4" s="17"/>
      <c r="D4" s="140" t="s">
        <v>135</v>
      </c>
      <c r="I4" s="136"/>
      <c r="L4" s="17"/>
      <c r="M4" s="141" t="s">
        <v>10</v>
      </c>
      <c r="AT4" s="14" t="s">
        <v>4</v>
      </c>
    </row>
    <row r="5" s="1" customFormat="1" ht="6.96" customHeight="1">
      <c r="B5" s="17"/>
      <c r="I5" s="136"/>
      <c r="L5" s="17"/>
    </row>
    <row r="6" s="1" customFormat="1" ht="12" customHeight="1">
      <c r="B6" s="17"/>
      <c r="D6" s="142" t="s">
        <v>16</v>
      </c>
      <c r="I6" s="136"/>
      <c r="L6" s="17"/>
    </row>
    <row r="7" s="1" customFormat="1" ht="16.5" customHeight="1">
      <c r="B7" s="17"/>
      <c r="E7" s="143" t="str">
        <f>'Rekapitulace stavby'!K6</f>
        <v>Oprava SZZ v žst. Zvoleněves</v>
      </c>
      <c r="F7" s="142"/>
      <c r="G7" s="142"/>
      <c r="H7" s="142"/>
      <c r="I7" s="136"/>
      <c r="L7" s="17"/>
    </row>
    <row r="8">
      <c r="B8" s="17"/>
      <c r="D8" s="142" t="s">
        <v>136</v>
      </c>
      <c r="L8" s="17"/>
    </row>
    <row r="9" s="1" customFormat="1" ht="16.5" customHeight="1">
      <c r="B9" s="17"/>
      <c r="E9" s="143" t="s">
        <v>137</v>
      </c>
      <c r="F9" s="1"/>
      <c r="G9" s="1"/>
      <c r="H9" s="1"/>
      <c r="I9" s="136"/>
      <c r="L9" s="17"/>
    </row>
    <row r="10" s="1" customFormat="1" ht="12" customHeight="1">
      <c r="B10" s="17"/>
      <c r="D10" s="142" t="s">
        <v>138</v>
      </c>
      <c r="I10" s="136"/>
      <c r="L10" s="17"/>
    </row>
    <row r="11" s="2" customFormat="1" ht="16.5" customHeight="1">
      <c r="A11" s="35"/>
      <c r="B11" s="41"/>
      <c r="C11" s="35"/>
      <c r="D11" s="35"/>
      <c r="E11" s="144" t="s">
        <v>139</v>
      </c>
      <c r="F11" s="35"/>
      <c r="G11" s="35"/>
      <c r="H11" s="35"/>
      <c r="I11" s="145"/>
      <c r="J11" s="35"/>
      <c r="K11" s="35"/>
      <c r="L11" s="146"/>
      <c r="S11" s="35"/>
      <c r="T11" s="35"/>
      <c r="U11" s="35"/>
      <c r="V11" s="35"/>
      <c r="W11" s="35"/>
      <c r="X11" s="35"/>
      <c r="Y11" s="35"/>
      <c r="Z11" s="35"/>
      <c r="AA11" s="35"/>
      <c r="AB11" s="35"/>
      <c r="AC11" s="35"/>
      <c r="AD11" s="35"/>
      <c r="AE11" s="35"/>
    </row>
    <row r="12" s="2" customFormat="1" ht="12" customHeight="1">
      <c r="A12" s="35"/>
      <c r="B12" s="41"/>
      <c r="C12" s="35"/>
      <c r="D12" s="142" t="s">
        <v>140</v>
      </c>
      <c r="E12" s="35"/>
      <c r="F12" s="35"/>
      <c r="G12" s="35"/>
      <c r="H12" s="35"/>
      <c r="I12" s="145"/>
      <c r="J12" s="35"/>
      <c r="K12" s="35"/>
      <c r="L12" s="146"/>
      <c r="S12" s="35"/>
      <c r="T12" s="35"/>
      <c r="U12" s="35"/>
      <c r="V12" s="35"/>
      <c r="W12" s="35"/>
      <c r="X12" s="35"/>
      <c r="Y12" s="35"/>
      <c r="Z12" s="35"/>
      <c r="AA12" s="35"/>
      <c r="AB12" s="35"/>
      <c r="AC12" s="35"/>
      <c r="AD12" s="35"/>
      <c r="AE12" s="35"/>
    </row>
    <row r="13" s="2" customFormat="1" ht="16.5" customHeight="1">
      <c r="A13" s="35"/>
      <c r="B13" s="41"/>
      <c r="C13" s="35"/>
      <c r="D13" s="35"/>
      <c r="E13" s="147" t="s">
        <v>461</v>
      </c>
      <c r="F13" s="35"/>
      <c r="G13" s="35"/>
      <c r="H13" s="35"/>
      <c r="I13" s="145"/>
      <c r="J13" s="35"/>
      <c r="K13" s="35"/>
      <c r="L13" s="146"/>
      <c r="S13" s="35"/>
      <c r="T13" s="35"/>
      <c r="U13" s="35"/>
      <c r="V13" s="35"/>
      <c r="W13" s="35"/>
      <c r="X13" s="35"/>
      <c r="Y13" s="35"/>
      <c r="Z13" s="35"/>
      <c r="AA13" s="35"/>
      <c r="AB13" s="35"/>
      <c r="AC13" s="35"/>
      <c r="AD13" s="35"/>
      <c r="AE13" s="35"/>
    </row>
    <row r="14" s="2" customFormat="1">
      <c r="A14" s="35"/>
      <c r="B14" s="41"/>
      <c r="C14" s="35"/>
      <c r="D14" s="35"/>
      <c r="E14" s="35"/>
      <c r="F14" s="35"/>
      <c r="G14" s="35"/>
      <c r="H14" s="35"/>
      <c r="I14" s="145"/>
      <c r="J14" s="35"/>
      <c r="K14" s="35"/>
      <c r="L14" s="146"/>
      <c r="S14" s="35"/>
      <c r="T14" s="35"/>
      <c r="U14" s="35"/>
      <c r="V14" s="35"/>
      <c r="W14" s="35"/>
      <c r="X14" s="35"/>
      <c r="Y14" s="35"/>
      <c r="Z14" s="35"/>
      <c r="AA14" s="35"/>
      <c r="AB14" s="35"/>
      <c r="AC14" s="35"/>
      <c r="AD14" s="35"/>
      <c r="AE14" s="35"/>
    </row>
    <row r="15" s="2" customFormat="1" ht="12" customHeight="1">
      <c r="A15" s="35"/>
      <c r="B15" s="41"/>
      <c r="C15" s="35"/>
      <c r="D15" s="142" t="s">
        <v>18</v>
      </c>
      <c r="E15" s="35"/>
      <c r="F15" s="130" t="s">
        <v>19</v>
      </c>
      <c r="G15" s="35"/>
      <c r="H15" s="35"/>
      <c r="I15" s="148" t="s">
        <v>20</v>
      </c>
      <c r="J15" s="130" t="s">
        <v>19</v>
      </c>
      <c r="K15" s="35"/>
      <c r="L15" s="146"/>
      <c r="S15" s="35"/>
      <c r="T15" s="35"/>
      <c r="U15" s="35"/>
      <c r="V15" s="35"/>
      <c r="W15" s="35"/>
      <c r="X15" s="35"/>
      <c r="Y15" s="35"/>
      <c r="Z15" s="35"/>
      <c r="AA15" s="35"/>
      <c r="AB15" s="35"/>
      <c r="AC15" s="35"/>
      <c r="AD15" s="35"/>
      <c r="AE15" s="35"/>
    </row>
    <row r="16" s="2" customFormat="1" ht="12" customHeight="1">
      <c r="A16" s="35"/>
      <c r="B16" s="41"/>
      <c r="C16" s="35"/>
      <c r="D16" s="142" t="s">
        <v>21</v>
      </c>
      <c r="E16" s="35"/>
      <c r="F16" s="130" t="s">
        <v>22</v>
      </c>
      <c r="G16" s="35"/>
      <c r="H16" s="35"/>
      <c r="I16" s="148" t="s">
        <v>23</v>
      </c>
      <c r="J16" s="149" t="str">
        <f>'Rekapitulace stavby'!AN8</f>
        <v>23. 3. 2020</v>
      </c>
      <c r="K16" s="35"/>
      <c r="L16" s="146"/>
      <c r="S16" s="35"/>
      <c r="T16" s="35"/>
      <c r="U16" s="35"/>
      <c r="V16" s="35"/>
      <c r="W16" s="35"/>
      <c r="X16" s="35"/>
      <c r="Y16" s="35"/>
      <c r="Z16" s="35"/>
      <c r="AA16" s="35"/>
      <c r="AB16" s="35"/>
      <c r="AC16" s="35"/>
      <c r="AD16" s="35"/>
      <c r="AE16" s="35"/>
    </row>
    <row r="17" s="2" customFormat="1" ht="10.8" customHeight="1">
      <c r="A17" s="35"/>
      <c r="B17" s="41"/>
      <c r="C17" s="35"/>
      <c r="D17" s="35"/>
      <c r="E17" s="35"/>
      <c r="F17" s="35"/>
      <c r="G17" s="35"/>
      <c r="H17" s="35"/>
      <c r="I17" s="145"/>
      <c r="J17" s="35"/>
      <c r="K17" s="35"/>
      <c r="L17" s="146"/>
      <c r="S17" s="35"/>
      <c r="T17" s="35"/>
      <c r="U17" s="35"/>
      <c r="V17" s="35"/>
      <c r="W17" s="35"/>
      <c r="X17" s="35"/>
      <c r="Y17" s="35"/>
      <c r="Z17" s="35"/>
      <c r="AA17" s="35"/>
      <c r="AB17" s="35"/>
      <c r="AC17" s="35"/>
      <c r="AD17" s="35"/>
      <c r="AE17" s="35"/>
    </row>
    <row r="18" s="2" customFormat="1" ht="12" customHeight="1">
      <c r="A18" s="35"/>
      <c r="B18" s="41"/>
      <c r="C18" s="35"/>
      <c r="D18" s="142" t="s">
        <v>25</v>
      </c>
      <c r="E18" s="35"/>
      <c r="F18" s="35"/>
      <c r="G18" s="35"/>
      <c r="H18" s="35"/>
      <c r="I18" s="148" t="s">
        <v>26</v>
      </c>
      <c r="J18" s="130" t="s">
        <v>19</v>
      </c>
      <c r="K18" s="35"/>
      <c r="L18" s="146"/>
      <c r="S18" s="35"/>
      <c r="T18" s="35"/>
      <c r="U18" s="35"/>
      <c r="V18" s="35"/>
      <c r="W18" s="35"/>
      <c r="X18" s="35"/>
      <c r="Y18" s="35"/>
      <c r="Z18" s="35"/>
      <c r="AA18" s="35"/>
      <c r="AB18" s="35"/>
      <c r="AC18" s="35"/>
      <c r="AD18" s="35"/>
      <c r="AE18" s="35"/>
    </row>
    <row r="19" s="2" customFormat="1" ht="18" customHeight="1">
      <c r="A19" s="35"/>
      <c r="B19" s="41"/>
      <c r="C19" s="35"/>
      <c r="D19" s="35"/>
      <c r="E19" s="130" t="s">
        <v>27</v>
      </c>
      <c r="F19" s="35"/>
      <c r="G19" s="35"/>
      <c r="H19" s="35"/>
      <c r="I19" s="148" t="s">
        <v>28</v>
      </c>
      <c r="J19" s="130" t="s">
        <v>19</v>
      </c>
      <c r="K19" s="35"/>
      <c r="L19" s="146"/>
      <c r="S19" s="35"/>
      <c r="T19" s="35"/>
      <c r="U19" s="35"/>
      <c r="V19" s="35"/>
      <c r="W19" s="35"/>
      <c r="X19" s="35"/>
      <c r="Y19" s="35"/>
      <c r="Z19" s="35"/>
      <c r="AA19" s="35"/>
      <c r="AB19" s="35"/>
      <c r="AC19" s="35"/>
      <c r="AD19" s="35"/>
      <c r="AE19" s="35"/>
    </row>
    <row r="20" s="2" customFormat="1" ht="6.96" customHeight="1">
      <c r="A20" s="35"/>
      <c r="B20" s="41"/>
      <c r="C20" s="35"/>
      <c r="D20" s="35"/>
      <c r="E20" s="35"/>
      <c r="F20" s="35"/>
      <c r="G20" s="35"/>
      <c r="H20" s="35"/>
      <c r="I20" s="145"/>
      <c r="J20" s="35"/>
      <c r="K20" s="35"/>
      <c r="L20" s="146"/>
      <c r="S20" s="35"/>
      <c r="T20" s="35"/>
      <c r="U20" s="35"/>
      <c r="V20" s="35"/>
      <c r="W20" s="35"/>
      <c r="X20" s="35"/>
      <c r="Y20" s="35"/>
      <c r="Z20" s="35"/>
      <c r="AA20" s="35"/>
      <c r="AB20" s="35"/>
      <c r="AC20" s="35"/>
      <c r="AD20" s="35"/>
      <c r="AE20" s="35"/>
    </row>
    <row r="21" s="2" customFormat="1" ht="12" customHeight="1">
      <c r="A21" s="35"/>
      <c r="B21" s="41"/>
      <c r="C21" s="35"/>
      <c r="D21" s="142" t="s">
        <v>29</v>
      </c>
      <c r="E21" s="35"/>
      <c r="F21" s="35"/>
      <c r="G21" s="35"/>
      <c r="H21" s="35"/>
      <c r="I21" s="148" t="s">
        <v>26</v>
      </c>
      <c r="J21" s="30" t="str">
        <f>'Rekapitulace stavby'!AN13</f>
        <v>Vyplň údaj</v>
      </c>
      <c r="K21" s="35"/>
      <c r="L21" s="146"/>
      <c r="S21" s="35"/>
      <c r="T21" s="35"/>
      <c r="U21" s="35"/>
      <c r="V21" s="35"/>
      <c r="W21" s="35"/>
      <c r="X21" s="35"/>
      <c r="Y21" s="35"/>
      <c r="Z21" s="35"/>
      <c r="AA21" s="35"/>
      <c r="AB21" s="35"/>
      <c r="AC21" s="35"/>
      <c r="AD21" s="35"/>
      <c r="AE21" s="35"/>
    </row>
    <row r="22" s="2" customFormat="1" ht="18" customHeight="1">
      <c r="A22" s="35"/>
      <c r="B22" s="41"/>
      <c r="C22" s="35"/>
      <c r="D22" s="35"/>
      <c r="E22" s="30" t="str">
        <f>'Rekapitulace stavby'!E14</f>
        <v>Vyplň údaj</v>
      </c>
      <c r="F22" s="130"/>
      <c r="G22" s="130"/>
      <c r="H22" s="130"/>
      <c r="I22" s="148" t="s">
        <v>28</v>
      </c>
      <c r="J22" s="30" t="str">
        <f>'Rekapitulace stavby'!AN14</f>
        <v>Vyplň údaj</v>
      </c>
      <c r="K22" s="35"/>
      <c r="L22" s="146"/>
      <c r="S22" s="35"/>
      <c r="T22" s="35"/>
      <c r="U22" s="35"/>
      <c r="V22" s="35"/>
      <c r="W22" s="35"/>
      <c r="X22" s="35"/>
      <c r="Y22" s="35"/>
      <c r="Z22" s="35"/>
      <c r="AA22" s="35"/>
      <c r="AB22" s="35"/>
      <c r="AC22" s="35"/>
      <c r="AD22" s="35"/>
      <c r="AE22" s="35"/>
    </row>
    <row r="23" s="2" customFormat="1" ht="6.96" customHeight="1">
      <c r="A23" s="35"/>
      <c r="B23" s="41"/>
      <c r="C23" s="35"/>
      <c r="D23" s="35"/>
      <c r="E23" s="35"/>
      <c r="F23" s="35"/>
      <c r="G23" s="35"/>
      <c r="H23" s="35"/>
      <c r="I23" s="145"/>
      <c r="J23" s="35"/>
      <c r="K23" s="35"/>
      <c r="L23" s="146"/>
      <c r="S23" s="35"/>
      <c r="T23" s="35"/>
      <c r="U23" s="35"/>
      <c r="V23" s="35"/>
      <c r="W23" s="35"/>
      <c r="X23" s="35"/>
      <c r="Y23" s="35"/>
      <c r="Z23" s="35"/>
      <c r="AA23" s="35"/>
      <c r="AB23" s="35"/>
      <c r="AC23" s="35"/>
      <c r="AD23" s="35"/>
      <c r="AE23" s="35"/>
    </row>
    <row r="24" s="2" customFormat="1" ht="12" customHeight="1">
      <c r="A24" s="35"/>
      <c r="B24" s="41"/>
      <c r="C24" s="35"/>
      <c r="D24" s="142" t="s">
        <v>31</v>
      </c>
      <c r="E24" s="35"/>
      <c r="F24" s="35"/>
      <c r="G24" s="35"/>
      <c r="H24" s="35"/>
      <c r="I24" s="148" t="s">
        <v>26</v>
      </c>
      <c r="J24" s="130" t="s">
        <v>19</v>
      </c>
      <c r="K24" s="35"/>
      <c r="L24" s="146"/>
      <c r="S24" s="35"/>
      <c r="T24" s="35"/>
      <c r="U24" s="35"/>
      <c r="V24" s="35"/>
      <c r="W24" s="35"/>
      <c r="X24" s="35"/>
      <c r="Y24" s="35"/>
      <c r="Z24" s="35"/>
      <c r="AA24" s="35"/>
      <c r="AB24" s="35"/>
      <c r="AC24" s="35"/>
      <c r="AD24" s="35"/>
      <c r="AE24" s="35"/>
    </row>
    <row r="25" s="2" customFormat="1" ht="18" customHeight="1">
      <c r="A25" s="35"/>
      <c r="B25" s="41"/>
      <c r="C25" s="35"/>
      <c r="D25" s="35"/>
      <c r="E25" s="130" t="s">
        <v>32</v>
      </c>
      <c r="F25" s="35"/>
      <c r="G25" s="35"/>
      <c r="H25" s="35"/>
      <c r="I25" s="148" t="s">
        <v>28</v>
      </c>
      <c r="J25" s="130" t="s">
        <v>19</v>
      </c>
      <c r="K25" s="35"/>
      <c r="L25" s="146"/>
      <c r="S25" s="35"/>
      <c r="T25" s="35"/>
      <c r="U25" s="35"/>
      <c r="V25" s="35"/>
      <c r="W25" s="35"/>
      <c r="X25" s="35"/>
      <c r="Y25" s="35"/>
      <c r="Z25" s="35"/>
      <c r="AA25" s="35"/>
      <c r="AB25" s="35"/>
      <c r="AC25" s="35"/>
      <c r="AD25" s="35"/>
      <c r="AE25" s="35"/>
    </row>
    <row r="26" s="2" customFormat="1" ht="6.96" customHeight="1">
      <c r="A26" s="35"/>
      <c r="B26" s="41"/>
      <c r="C26" s="35"/>
      <c r="D26" s="35"/>
      <c r="E26" s="35"/>
      <c r="F26" s="35"/>
      <c r="G26" s="35"/>
      <c r="H26" s="35"/>
      <c r="I26" s="145"/>
      <c r="J26" s="35"/>
      <c r="K26" s="35"/>
      <c r="L26" s="146"/>
      <c r="S26" s="35"/>
      <c r="T26" s="35"/>
      <c r="U26" s="35"/>
      <c r="V26" s="35"/>
      <c r="W26" s="35"/>
      <c r="X26" s="35"/>
      <c r="Y26" s="35"/>
      <c r="Z26" s="35"/>
      <c r="AA26" s="35"/>
      <c r="AB26" s="35"/>
      <c r="AC26" s="35"/>
      <c r="AD26" s="35"/>
      <c r="AE26" s="35"/>
    </row>
    <row r="27" s="2" customFormat="1" ht="12" customHeight="1">
      <c r="A27" s="35"/>
      <c r="B27" s="41"/>
      <c r="C27" s="35"/>
      <c r="D27" s="142" t="s">
        <v>34</v>
      </c>
      <c r="E27" s="35"/>
      <c r="F27" s="35"/>
      <c r="G27" s="35"/>
      <c r="H27" s="35"/>
      <c r="I27" s="148" t="s">
        <v>26</v>
      </c>
      <c r="J27" s="130" t="s">
        <v>19</v>
      </c>
      <c r="K27" s="35"/>
      <c r="L27" s="146"/>
      <c r="S27" s="35"/>
      <c r="T27" s="35"/>
      <c r="U27" s="35"/>
      <c r="V27" s="35"/>
      <c r="W27" s="35"/>
      <c r="X27" s="35"/>
      <c r="Y27" s="35"/>
      <c r="Z27" s="35"/>
      <c r="AA27" s="35"/>
      <c r="AB27" s="35"/>
      <c r="AC27" s="35"/>
      <c r="AD27" s="35"/>
      <c r="AE27" s="35"/>
    </row>
    <row r="28" s="2" customFormat="1" ht="18" customHeight="1">
      <c r="A28" s="35"/>
      <c r="B28" s="41"/>
      <c r="C28" s="35"/>
      <c r="D28" s="35"/>
      <c r="E28" s="130" t="s">
        <v>35</v>
      </c>
      <c r="F28" s="35"/>
      <c r="G28" s="35"/>
      <c r="H28" s="35"/>
      <c r="I28" s="148" t="s">
        <v>28</v>
      </c>
      <c r="J28" s="130" t="s">
        <v>19</v>
      </c>
      <c r="K28" s="35"/>
      <c r="L28" s="146"/>
      <c r="S28" s="35"/>
      <c r="T28" s="35"/>
      <c r="U28" s="35"/>
      <c r="V28" s="35"/>
      <c r="W28" s="35"/>
      <c r="X28" s="35"/>
      <c r="Y28" s="35"/>
      <c r="Z28" s="35"/>
      <c r="AA28" s="35"/>
      <c r="AB28" s="35"/>
      <c r="AC28" s="35"/>
      <c r="AD28" s="35"/>
      <c r="AE28" s="35"/>
    </row>
    <row r="29" s="2" customFormat="1" ht="6.96" customHeight="1">
      <c r="A29" s="35"/>
      <c r="B29" s="41"/>
      <c r="C29" s="35"/>
      <c r="D29" s="35"/>
      <c r="E29" s="35"/>
      <c r="F29" s="35"/>
      <c r="G29" s="35"/>
      <c r="H29" s="35"/>
      <c r="I29" s="145"/>
      <c r="J29" s="35"/>
      <c r="K29" s="35"/>
      <c r="L29" s="146"/>
      <c r="S29" s="35"/>
      <c r="T29" s="35"/>
      <c r="U29" s="35"/>
      <c r="V29" s="35"/>
      <c r="W29" s="35"/>
      <c r="X29" s="35"/>
      <c r="Y29" s="35"/>
      <c r="Z29" s="35"/>
      <c r="AA29" s="35"/>
      <c r="AB29" s="35"/>
      <c r="AC29" s="35"/>
      <c r="AD29" s="35"/>
      <c r="AE29" s="35"/>
    </row>
    <row r="30" s="2" customFormat="1" ht="12" customHeight="1">
      <c r="A30" s="35"/>
      <c r="B30" s="41"/>
      <c r="C30" s="35"/>
      <c r="D30" s="142" t="s">
        <v>36</v>
      </c>
      <c r="E30" s="35"/>
      <c r="F30" s="35"/>
      <c r="G30" s="35"/>
      <c r="H30" s="35"/>
      <c r="I30" s="145"/>
      <c r="J30" s="35"/>
      <c r="K30" s="35"/>
      <c r="L30" s="146"/>
      <c r="S30" s="35"/>
      <c r="T30" s="35"/>
      <c r="U30" s="35"/>
      <c r="V30" s="35"/>
      <c r="W30" s="35"/>
      <c r="X30" s="35"/>
      <c r="Y30" s="35"/>
      <c r="Z30" s="35"/>
      <c r="AA30" s="35"/>
      <c r="AB30" s="35"/>
      <c r="AC30" s="35"/>
      <c r="AD30" s="35"/>
      <c r="AE30" s="35"/>
    </row>
    <row r="31" s="8" customFormat="1" ht="16.5" customHeight="1">
      <c r="A31" s="150"/>
      <c r="B31" s="151"/>
      <c r="C31" s="150"/>
      <c r="D31" s="150"/>
      <c r="E31" s="152" t="s">
        <v>19</v>
      </c>
      <c r="F31" s="152"/>
      <c r="G31" s="152"/>
      <c r="H31" s="152"/>
      <c r="I31" s="153"/>
      <c r="J31" s="150"/>
      <c r="K31" s="150"/>
      <c r="L31" s="154"/>
      <c r="S31" s="150"/>
      <c r="T31" s="150"/>
      <c r="U31" s="150"/>
      <c r="V31" s="150"/>
      <c r="W31" s="150"/>
      <c r="X31" s="150"/>
      <c r="Y31" s="150"/>
      <c r="Z31" s="150"/>
      <c r="AA31" s="150"/>
      <c r="AB31" s="150"/>
      <c r="AC31" s="150"/>
      <c r="AD31" s="150"/>
      <c r="AE31" s="150"/>
    </row>
    <row r="32" s="2" customFormat="1" ht="6.96" customHeight="1">
      <c r="A32" s="35"/>
      <c r="B32" s="41"/>
      <c r="C32" s="35"/>
      <c r="D32" s="35"/>
      <c r="E32" s="35"/>
      <c r="F32" s="35"/>
      <c r="G32" s="35"/>
      <c r="H32" s="35"/>
      <c r="I32" s="145"/>
      <c r="J32" s="35"/>
      <c r="K32" s="35"/>
      <c r="L32" s="146"/>
      <c r="S32" s="35"/>
      <c r="T32" s="35"/>
      <c r="U32" s="35"/>
      <c r="V32" s="35"/>
      <c r="W32" s="35"/>
      <c r="X32" s="35"/>
      <c r="Y32" s="35"/>
      <c r="Z32" s="35"/>
      <c r="AA32" s="35"/>
      <c r="AB32" s="35"/>
      <c r="AC32" s="35"/>
      <c r="AD32" s="35"/>
      <c r="AE32" s="35"/>
    </row>
    <row r="33" s="2" customFormat="1" ht="6.96" customHeight="1">
      <c r="A33" s="35"/>
      <c r="B33" s="41"/>
      <c r="C33" s="35"/>
      <c r="D33" s="155"/>
      <c r="E33" s="155"/>
      <c r="F33" s="155"/>
      <c r="G33" s="155"/>
      <c r="H33" s="155"/>
      <c r="I33" s="156"/>
      <c r="J33" s="155"/>
      <c r="K33" s="155"/>
      <c r="L33" s="146"/>
      <c r="S33" s="35"/>
      <c r="T33" s="35"/>
      <c r="U33" s="35"/>
      <c r="V33" s="35"/>
      <c r="W33" s="35"/>
      <c r="X33" s="35"/>
      <c r="Y33" s="35"/>
      <c r="Z33" s="35"/>
      <c r="AA33" s="35"/>
      <c r="AB33" s="35"/>
      <c r="AC33" s="35"/>
      <c r="AD33" s="35"/>
      <c r="AE33" s="35"/>
    </row>
    <row r="34" s="2" customFormat="1" ht="25.44" customHeight="1">
      <c r="A34" s="35"/>
      <c r="B34" s="41"/>
      <c r="C34" s="35"/>
      <c r="D34" s="157" t="s">
        <v>38</v>
      </c>
      <c r="E34" s="35"/>
      <c r="F34" s="35"/>
      <c r="G34" s="35"/>
      <c r="H34" s="35"/>
      <c r="I34" s="145"/>
      <c r="J34" s="158">
        <f>ROUND(J95, 2)</f>
        <v>0</v>
      </c>
      <c r="K34" s="35"/>
      <c r="L34" s="146"/>
      <c r="S34" s="35"/>
      <c r="T34" s="35"/>
      <c r="U34" s="35"/>
      <c r="V34" s="35"/>
      <c r="W34" s="35"/>
      <c r="X34" s="35"/>
      <c r="Y34" s="35"/>
      <c r="Z34" s="35"/>
      <c r="AA34" s="35"/>
      <c r="AB34" s="35"/>
      <c r="AC34" s="35"/>
      <c r="AD34" s="35"/>
      <c r="AE34" s="35"/>
    </row>
    <row r="35" s="2" customFormat="1" ht="6.96" customHeight="1">
      <c r="A35" s="35"/>
      <c r="B35" s="41"/>
      <c r="C35" s="35"/>
      <c r="D35" s="155"/>
      <c r="E35" s="155"/>
      <c r="F35" s="155"/>
      <c r="G35" s="155"/>
      <c r="H35" s="155"/>
      <c r="I35" s="156"/>
      <c r="J35" s="155"/>
      <c r="K35" s="155"/>
      <c r="L35" s="146"/>
      <c r="S35" s="35"/>
      <c r="T35" s="35"/>
      <c r="U35" s="35"/>
      <c r="V35" s="35"/>
      <c r="W35" s="35"/>
      <c r="X35" s="35"/>
      <c r="Y35" s="35"/>
      <c r="Z35" s="35"/>
      <c r="AA35" s="35"/>
      <c r="AB35" s="35"/>
      <c r="AC35" s="35"/>
      <c r="AD35" s="35"/>
      <c r="AE35" s="35"/>
    </row>
    <row r="36" s="2" customFormat="1" ht="14.4" customHeight="1">
      <c r="A36" s="35"/>
      <c r="B36" s="41"/>
      <c r="C36" s="35"/>
      <c r="D36" s="35"/>
      <c r="E36" s="35"/>
      <c r="F36" s="159" t="s">
        <v>40</v>
      </c>
      <c r="G36" s="35"/>
      <c r="H36" s="35"/>
      <c r="I36" s="160" t="s">
        <v>39</v>
      </c>
      <c r="J36" s="159" t="s">
        <v>41</v>
      </c>
      <c r="K36" s="35"/>
      <c r="L36" s="146"/>
      <c r="S36" s="35"/>
      <c r="T36" s="35"/>
      <c r="U36" s="35"/>
      <c r="V36" s="35"/>
      <c r="W36" s="35"/>
      <c r="X36" s="35"/>
      <c r="Y36" s="35"/>
      <c r="Z36" s="35"/>
      <c r="AA36" s="35"/>
      <c r="AB36" s="35"/>
      <c r="AC36" s="35"/>
      <c r="AD36" s="35"/>
      <c r="AE36" s="35"/>
    </row>
    <row r="37" s="2" customFormat="1" ht="14.4" customHeight="1">
      <c r="A37" s="35"/>
      <c r="B37" s="41"/>
      <c r="C37" s="35"/>
      <c r="D37" s="144" t="s">
        <v>42</v>
      </c>
      <c r="E37" s="142" t="s">
        <v>43</v>
      </c>
      <c r="F37" s="161">
        <f>ROUND((SUM(BE95:BE156)),  2)</f>
        <v>0</v>
      </c>
      <c r="G37" s="35"/>
      <c r="H37" s="35"/>
      <c r="I37" s="162">
        <v>0.20999999999999999</v>
      </c>
      <c r="J37" s="161">
        <f>ROUND(((SUM(BE95:BE156))*I37),  2)</f>
        <v>0</v>
      </c>
      <c r="K37" s="35"/>
      <c r="L37" s="146"/>
      <c r="S37" s="35"/>
      <c r="T37" s="35"/>
      <c r="U37" s="35"/>
      <c r="V37" s="35"/>
      <c r="W37" s="35"/>
      <c r="X37" s="35"/>
      <c r="Y37" s="35"/>
      <c r="Z37" s="35"/>
      <c r="AA37" s="35"/>
      <c r="AB37" s="35"/>
      <c r="AC37" s="35"/>
      <c r="AD37" s="35"/>
      <c r="AE37" s="35"/>
    </row>
    <row r="38" s="2" customFormat="1" ht="14.4" customHeight="1">
      <c r="A38" s="35"/>
      <c r="B38" s="41"/>
      <c r="C38" s="35"/>
      <c r="D38" s="35"/>
      <c r="E38" s="142" t="s">
        <v>44</v>
      </c>
      <c r="F38" s="161">
        <f>ROUND((SUM(BF95:BF156)),  2)</f>
        <v>0</v>
      </c>
      <c r="G38" s="35"/>
      <c r="H38" s="35"/>
      <c r="I38" s="162">
        <v>0.14999999999999999</v>
      </c>
      <c r="J38" s="161">
        <f>ROUND(((SUM(BF95:BF156))*I38),  2)</f>
        <v>0</v>
      </c>
      <c r="K38" s="35"/>
      <c r="L38" s="146"/>
      <c r="S38" s="35"/>
      <c r="T38" s="35"/>
      <c r="U38" s="35"/>
      <c r="V38" s="35"/>
      <c r="W38" s="35"/>
      <c r="X38" s="35"/>
      <c r="Y38" s="35"/>
      <c r="Z38" s="35"/>
      <c r="AA38" s="35"/>
      <c r="AB38" s="35"/>
      <c r="AC38" s="35"/>
      <c r="AD38" s="35"/>
      <c r="AE38" s="35"/>
    </row>
    <row r="39" hidden="1" s="2" customFormat="1" ht="14.4" customHeight="1">
      <c r="A39" s="35"/>
      <c r="B39" s="41"/>
      <c r="C39" s="35"/>
      <c r="D39" s="35"/>
      <c r="E39" s="142" t="s">
        <v>45</v>
      </c>
      <c r="F39" s="161">
        <f>ROUND((SUM(BG95:BG156)),  2)</f>
        <v>0</v>
      </c>
      <c r="G39" s="35"/>
      <c r="H39" s="35"/>
      <c r="I39" s="162">
        <v>0.20999999999999999</v>
      </c>
      <c r="J39" s="161">
        <f>0</f>
        <v>0</v>
      </c>
      <c r="K39" s="35"/>
      <c r="L39" s="146"/>
      <c r="S39" s="35"/>
      <c r="T39" s="35"/>
      <c r="U39" s="35"/>
      <c r="V39" s="35"/>
      <c r="W39" s="35"/>
      <c r="X39" s="35"/>
      <c r="Y39" s="35"/>
      <c r="Z39" s="35"/>
      <c r="AA39" s="35"/>
      <c r="AB39" s="35"/>
      <c r="AC39" s="35"/>
      <c r="AD39" s="35"/>
      <c r="AE39" s="35"/>
    </row>
    <row r="40" hidden="1" s="2" customFormat="1" ht="14.4" customHeight="1">
      <c r="A40" s="35"/>
      <c r="B40" s="41"/>
      <c r="C40" s="35"/>
      <c r="D40" s="35"/>
      <c r="E40" s="142" t="s">
        <v>46</v>
      </c>
      <c r="F40" s="161">
        <f>ROUND((SUM(BH95:BH156)),  2)</f>
        <v>0</v>
      </c>
      <c r="G40" s="35"/>
      <c r="H40" s="35"/>
      <c r="I40" s="162">
        <v>0.14999999999999999</v>
      </c>
      <c r="J40" s="161">
        <f>0</f>
        <v>0</v>
      </c>
      <c r="K40" s="35"/>
      <c r="L40" s="146"/>
      <c r="S40" s="35"/>
      <c r="T40" s="35"/>
      <c r="U40" s="35"/>
      <c r="V40" s="35"/>
      <c r="W40" s="35"/>
      <c r="X40" s="35"/>
      <c r="Y40" s="35"/>
      <c r="Z40" s="35"/>
      <c r="AA40" s="35"/>
      <c r="AB40" s="35"/>
      <c r="AC40" s="35"/>
      <c r="AD40" s="35"/>
      <c r="AE40" s="35"/>
    </row>
    <row r="41" hidden="1" s="2" customFormat="1" ht="14.4" customHeight="1">
      <c r="A41" s="35"/>
      <c r="B41" s="41"/>
      <c r="C41" s="35"/>
      <c r="D41" s="35"/>
      <c r="E41" s="142" t="s">
        <v>47</v>
      </c>
      <c r="F41" s="161">
        <f>ROUND((SUM(BI95:BI156)),  2)</f>
        <v>0</v>
      </c>
      <c r="G41" s="35"/>
      <c r="H41" s="35"/>
      <c r="I41" s="162">
        <v>0</v>
      </c>
      <c r="J41" s="161">
        <f>0</f>
        <v>0</v>
      </c>
      <c r="K41" s="35"/>
      <c r="L41" s="146"/>
      <c r="S41" s="35"/>
      <c r="T41" s="35"/>
      <c r="U41" s="35"/>
      <c r="V41" s="35"/>
      <c r="W41" s="35"/>
      <c r="X41" s="35"/>
      <c r="Y41" s="35"/>
      <c r="Z41" s="35"/>
      <c r="AA41" s="35"/>
      <c r="AB41" s="35"/>
      <c r="AC41" s="35"/>
      <c r="AD41" s="35"/>
      <c r="AE41" s="35"/>
    </row>
    <row r="42" s="2" customFormat="1" ht="6.96" customHeight="1">
      <c r="A42" s="35"/>
      <c r="B42" s="41"/>
      <c r="C42" s="35"/>
      <c r="D42" s="35"/>
      <c r="E42" s="35"/>
      <c r="F42" s="35"/>
      <c r="G42" s="35"/>
      <c r="H42" s="35"/>
      <c r="I42" s="145"/>
      <c r="J42" s="35"/>
      <c r="K42" s="35"/>
      <c r="L42" s="146"/>
      <c r="S42" s="35"/>
      <c r="T42" s="35"/>
      <c r="U42" s="35"/>
      <c r="V42" s="35"/>
      <c r="W42" s="35"/>
      <c r="X42" s="35"/>
      <c r="Y42" s="35"/>
      <c r="Z42" s="35"/>
      <c r="AA42" s="35"/>
      <c r="AB42" s="35"/>
      <c r="AC42" s="35"/>
      <c r="AD42" s="35"/>
      <c r="AE42" s="35"/>
    </row>
    <row r="43" s="2" customFormat="1" ht="25.44" customHeight="1">
      <c r="A43" s="35"/>
      <c r="B43" s="41"/>
      <c r="C43" s="163"/>
      <c r="D43" s="164" t="s">
        <v>48</v>
      </c>
      <c r="E43" s="165"/>
      <c r="F43" s="165"/>
      <c r="G43" s="166" t="s">
        <v>49</v>
      </c>
      <c r="H43" s="167" t="s">
        <v>50</v>
      </c>
      <c r="I43" s="168"/>
      <c r="J43" s="169">
        <f>SUM(J34:J41)</f>
        <v>0</v>
      </c>
      <c r="K43" s="170"/>
      <c r="L43" s="146"/>
      <c r="S43" s="35"/>
      <c r="T43" s="35"/>
      <c r="U43" s="35"/>
      <c r="V43" s="35"/>
      <c r="W43" s="35"/>
      <c r="X43" s="35"/>
      <c r="Y43" s="35"/>
      <c r="Z43" s="35"/>
      <c r="AA43" s="35"/>
      <c r="AB43" s="35"/>
      <c r="AC43" s="35"/>
      <c r="AD43" s="35"/>
      <c r="AE43" s="35"/>
    </row>
    <row r="44" s="2" customFormat="1" ht="14.4" customHeight="1">
      <c r="A44" s="35"/>
      <c r="B44" s="171"/>
      <c r="C44" s="172"/>
      <c r="D44" s="172"/>
      <c r="E44" s="172"/>
      <c r="F44" s="172"/>
      <c r="G44" s="172"/>
      <c r="H44" s="172"/>
      <c r="I44" s="173"/>
      <c r="J44" s="172"/>
      <c r="K44" s="172"/>
      <c r="L44" s="146"/>
      <c r="S44" s="35"/>
      <c r="T44" s="35"/>
      <c r="U44" s="35"/>
      <c r="V44" s="35"/>
      <c r="W44" s="35"/>
      <c r="X44" s="35"/>
      <c r="Y44" s="35"/>
      <c r="Z44" s="35"/>
      <c r="AA44" s="35"/>
      <c r="AB44" s="35"/>
      <c r="AC44" s="35"/>
      <c r="AD44" s="35"/>
      <c r="AE44" s="35"/>
    </row>
    <row r="48" hidden="1" s="2" customFormat="1" ht="6.96" customHeight="1">
      <c r="A48" s="35"/>
      <c r="B48" s="174"/>
      <c r="C48" s="175"/>
      <c r="D48" s="175"/>
      <c r="E48" s="175"/>
      <c r="F48" s="175"/>
      <c r="G48" s="175"/>
      <c r="H48" s="175"/>
      <c r="I48" s="176"/>
      <c r="J48" s="175"/>
      <c r="K48" s="175"/>
      <c r="L48" s="146"/>
      <c r="S48" s="35"/>
      <c r="T48" s="35"/>
      <c r="U48" s="35"/>
      <c r="V48" s="35"/>
      <c r="W48" s="35"/>
      <c r="X48" s="35"/>
      <c r="Y48" s="35"/>
      <c r="Z48" s="35"/>
      <c r="AA48" s="35"/>
      <c r="AB48" s="35"/>
      <c r="AC48" s="35"/>
      <c r="AD48" s="35"/>
      <c r="AE48" s="35"/>
    </row>
    <row r="49" hidden="1" s="2" customFormat="1" ht="24.96" customHeight="1">
      <c r="A49" s="35"/>
      <c r="B49" s="36"/>
      <c r="C49" s="20" t="s">
        <v>142</v>
      </c>
      <c r="D49" s="37"/>
      <c r="E49" s="37"/>
      <c r="F49" s="37"/>
      <c r="G49" s="37"/>
      <c r="H49" s="37"/>
      <c r="I49" s="145"/>
      <c r="J49" s="37"/>
      <c r="K49" s="37"/>
      <c r="L49" s="146"/>
      <c r="S49" s="35"/>
      <c r="T49" s="35"/>
      <c r="U49" s="35"/>
      <c r="V49" s="35"/>
      <c r="W49" s="35"/>
      <c r="X49" s="35"/>
      <c r="Y49" s="35"/>
      <c r="Z49" s="35"/>
      <c r="AA49" s="35"/>
      <c r="AB49" s="35"/>
      <c r="AC49" s="35"/>
      <c r="AD49" s="35"/>
      <c r="AE49" s="35"/>
    </row>
    <row r="50" hidden="1" s="2" customFormat="1" ht="6.96" customHeight="1">
      <c r="A50" s="35"/>
      <c r="B50" s="36"/>
      <c r="C50" s="37"/>
      <c r="D50" s="37"/>
      <c r="E50" s="37"/>
      <c r="F50" s="37"/>
      <c r="G50" s="37"/>
      <c r="H50" s="37"/>
      <c r="I50" s="145"/>
      <c r="J50" s="37"/>
      <c r="K50" s="37"/>
      <c r="L50" s="146"/>
      <c r="S50" s="35"/>
      <c r="T50" s="35"/>
      <c r="U50" s="35"/>
      <c r="V50" s="35"/>
      <c r="W50" s="35"/>
      <c r="X50" s="35"/>
      <c r="Y50" s="35"/>
      <c r="Z50" s="35"/>
      <c r="AA50" s="35"/>
      <c r="AB50" s="35"/>
      <c r="AC50" s="35"/>
      <c r="AD50" s="35"/>
      <c r="AE50" s="35"/>
    </row>
    <row r="51" hidden="1" s="2" customFormat="1" ht="12" customHeight="1">
      <c r="A51" s="35"/>
      <c r="B51" s="36"/>
      <c r="C51" s="29" t="s">
        <v>16</v>
      </c>
      <c r="D51" s="37"/>
      <c r="E51" s="37"/>
      <c r="F51" s="37"/>
      <c r="G51" s="37"/>
      <c r="H51" s="37"/>
      <c r="I51" s="145"/>
      <c r="J51" s="37"/>
      <c r="K51" s="37"/>
      <c r="L51" s="146"/>
      <c r="S51" s="35"/>
      <c r="T51" s="35"/>
      <c r="U51" s="35"/>
      <c r="V51" s="35"/>
      <c r="W51" s="35"/>
      <c r="X51" s="35"/>
      <c r="Y51" s="35"/>
      <c r="Z51" s="35"/>
      <c r="AA51" s="35"/>
      <c r="AB51" s="35"/>
      <c r="AC51" s="35"/>
      <c r="AD51" s="35"/>
      <c r="AE51" s="35"/>
    </row>
    <row r="52" hidden="1" s="2" customFormat="1" ht="16.5" customHeight="1">
      <c r="A52" s="35"/>
      <c r="B52" s="36"/>
      <c r="C52" s="37"/>
      <c r="D52" s="37"/>
      <c r="E52" s="177" t="str">
        <f>E7</f>
        <v>Oprava SZZ v žst. Zvoleněves</v>
      </c>
      <c r="F52" s="29"/>
      <c r="G52" s="29"/>
      <c r="H52" s="29"/>
      <c r="I52" s="145"/>
      <c r="J52" s="37"/>
      <c r="K52" s="37"/>
      <c r="L52" s="146"/>
      <c r="S52" s="35"/>
      <c r="T52" s="35"/>
      <c r="U52" s="35"/>
      <c r="V52" s="35"/>
      <c r="W52" s="35"/>
      <c r="X52" s="35"/>
      <c r="Y52" s="35"/>
      <c r="Z52" s="35"/>
      <c r="AA52" s="35"/>
      <c r="AB52" s="35"/>
      <c r="AC52" s="35"/>
      <c r="AD52" s="35"/>
      <c r="AE52" s="35"/>
    </row>
    <row r="53" hidden="1" s="1" customFormat="1" ht="12" customHeight="1">
      <c r="B53" s="18"/>
      <c r="C53" s="29" t="s">
        <v>136</v>
      </c>
      <c r="D53" s="19"/>
      <c r="E53" s="19"/>
      <c r="F53" s="19"/>
      <c r="G53" s="19"/>
      <c r="H53" s="19"/>
      <c r="I53" s="136"/>
      <c r="J53" s="19"/>
      <c r="K53" s="19"/>
      <c r="L53" s="17"/>
    </row>
    <row r="54" hidden="1" s="1" customFormat="1" ht="16.5" customHeight="1">
      <c r="B54" s="18"/>
      <c r="C54" s="19"/>
      <c r="D54" s="19"/>
      <c r="E54" s="177" t="s">
        <v>137</v>
      </c>
      <c r="F54" s="19"/>
      <c r="G54" s="19"/>
      <c r="H54" s="19"/>
      <c r="I54" s="136"/>
      <c r="J54" s="19"/>
      <c r="K54" s="19"/>
      <c r="L54" s="17"/>
    </row>
    <row r="55" hidden="1" s="1" customFormat="1" ht="12" customHeight="1">
      <c r="B55" s="18"/>
      <c r="C55" s="29" t="s">
        <v>138</v>
      </c>
      <c r="D55" s="19"/>
      <c r="E55" s="19"/>
      <c r="F55" s="19"/>
      <c r="G55" s="19"/>
      <c r="H55" s="19"/>
      <c r="I55" s="136"/>
      <c r="J55" s="19"/>
      <c r="K55" s="19"/>
      <c r="L55" s="17"/>
    </row>
    <row r="56" hidden="1" s="2" customFormat="1" ht="16.5" customHeight="1">
      <c r="A56" s="35"/>
      <c r="B56" s="36"/>
      <c r="C56" s="37"/>
      <c r="D56" s="37"/>
      <c r="E56" s="178" t="s">
        <v>139</v>
      </c>
      <c r="F56" s="37"/>
      <c r="G56" s="37"/>
      <c r="H56" s="37"/>
      <c r="I56" s="145"/>
      <c r="J56" s="37"/>
      <c r="K56" s="37"/>
      <c r="L56" s="146"/>
      <c r="S56" s="35"/>
      <c r="T56" s="35"/>
      <c r="U56" s="35"/>
      <c r="V56" s="35"/>
      <c r="W56" s="35"/>
      <c r="X56" s="35"/>
      <c r="Y56" s="35"/>
      <c r="Z56" s="35"/>
      <c r="AA56" s="35"/>
      <c r="AB56" s="35"/>
      <c r="AC56" s="35"/>
      <c r="AD56" s="35"/>
      <c r="AE56" s="35"/>
    </row>
    <row r="57" hidden="1" s="2" customFormat="1" ht="12" customHeight="1">
      <c r="A57" s="35"/>
      <c r="B57" s="36"/>
      <c r="C57" s="29" t="s">
        <v>140</v>
      </c>
      <c r="D57" s="37"/>
      <c r="E57" s="37"/>
      <c r="F57" s="37"/>
      <c r="G57" s="37"/>
      <c r="H57" s="37"/>
      <c r="I57" s="145"/>
      <c r="J57" s="37"/>
      <c r="K57" s="37"/>
      <c r="L57" s="146"/>
      <c r="S57" s="35"/>
      <c r="T57" s="35"/>
      <c r="U57" s="35"/>
      <c r="V57" s="35"/>
      <c r="W57" s="35"/>
      <c r="X57" s="35"/>
      <c r="Y57" s="35"/>
      <c r="Z57" s="35"/>
      <c r="AA57" s="35"/>
      <c r="AB57" s="35"/>
      <c r="AC57" s="35"/>
      <c r="AD57" s="35"/>
      <c r="AE57" s="35"/>
    </row>
    <row r="58" hidden="1" s="2" customFormat="1" ht="16.5" customHeight="1">
      <c r="A58" s="35"/>
      <c r="B58" s="36"/>
      <c r="C58" s="37"/>
      <c r="D58" s="37"/>
      <c r="E58" s="66" t="str">
        <f>E13</f>
        <v>01.1.2 - technologická část NN</v>
      </c>
      <c r="F58" s="37"/>
      <c r="G58" s="37"/>
      <c r="H58" s="37"/>
      <c r="I58" s="145"/>
      <c r="J58" s="37"/>
      <c r="K58" s="37"/>
      <c r="L58" s="146"/>
      <c r="S58" s="35"/>
      <c r="T58" s="35"/>
      <c r="U58" s="35"/>
      <c r="V58" s="35"/>
      <c r="W58" s="35"/>
      <c r="X58" s="35"/>
      <c r="Y58" s="35"/>
      <c r="Z58" s="35"/>
      <c r="AA58" s="35"/>
      <c r="AB58" s="35"/>
      <c r="AC58" s="35"/>
      <c r="AD58" s="35"/>
      <c r="AE58" s="35"/>
    </row>
    <row r="59" hidden="1" s="2" customFormat="1" ht="6.96" customHeight="1">
      <c r="A59" s="35"/>
      <c r="B59" s="36"/>
      <c r="C59" s="37"/>
      <c r="D59" s="37"/>
      <c r="E59" s="37"/>
      <c r="F59" s="37"/>
      <c r="G59" s="37"/>
      <c r="H59" s="37"/>
      <c r="I59" s="145"/>
      <c r="J59" s="37"/>
      <c r="K59" s="37"/>
      <c r="L59" s="146"/>
      <c r="S59" s="35"/>
      <c r="T59" s="35"/>
      <c r="U59" s="35"/>
      <c r="V59" s="35"/>
      <c r="W59" s="35"/>
      <c r="X59" s="35"/>
      <c r="Y59" s="35"/>
      <c r="Z59" s="35"/>
      <c r="AA59" s="35"/>
      <c r="AB59" s="35"/>
      <c r="AC59" s="35"/>
      <c r="AD59" s="35"/>
      <c r="AE59" s="35"/>
    </row>
    <row r="60" hidden="1" s="2" customFormat="1" ht="12" customHeight="1">
      <c r="A60" s="35"/>
      <c r="B60" s="36"/>
      <c r="C60" s="29" t="s">
        <v>21</v>
      </c>
      <c r="D60" s="37"/>
      <c r="E60" s="37"/>
      <c r="F60" s="24" t="str">
        <f>F16</f>
        <v>žst. Zvoleněves</v>
      </c>
      <c r="G60" s="37"/>
      <c r="H60" s="37"/>
      <c r="I60" s="148" t="s">
        <v>23</v>
      </c>
      <c r="J60" s="69" t="str">
        <f>IF(J16="","",J16)</f>
        <v>23. 3. 2020</v>
      </c>
      <c r="K60" s="37"/>
      <c r="L60" s="146"/>
      <c r="S60" s="35"/>
      <c r="T60" s="35"/>
      <c r="U60" s="35"/>
      <c r="V60" s="35"/>
      <c r="W60" s="35"/>
      <c r="X60" s="35"/>
      <c r="Y60" s="35"/>
      <c r="Z60" s="35"/>
      <c r="AA60" s="35"/>
      <c r="AB60" s="35"/>
      <c r="AC60" s="35"/>
      <c r="AD60" s="35"/>
      <c r="AE60" s="35"/>
    </row>
    <row r="61" hidden="1" s="2" customFormat="1" ht="6.96" customHeight="1">
      <c r="A61" s="35"/>
      <c r="B61" s="36"/>
      <c r="C61" s="37"/>
      <c r="D61" s="37"/>
      <c r="E61" s="37"/>
      <c r="F61" s="37"/>
      <c r="G61" s="37"/>
      <c r="H61" s="37"/>
      <c r="I61" s="145"/>
      <c r="J61" s="37"/>
      <c r="K61" s="37"/>
      <c r="L61" s="146"/>
      <c r="S61" s="35"/>
      <c r="T61" s="35"/>
      <c r="U61" s="35"/>
      <c r="V61" s="35"/>
      <c r="W61" s="35"/>
      <c r="X61" s="35"/>
      <c r="Y61" s="35"/>
      <c r="Z61" s="35"/>
      <c r="AA61" s="35"/>
      <c r="AB61" s="35"/>
      <c r="AC61" s="35"/>
      <c r="AD61" s="35"/>
      <c r="AE61" s="35"/>
    </row>
    <row r="62" hidden="1" s="2" customFormat="1" ht="15.15" customHeight="1">
      <c r="A62" s="35"/>
      <c r="B62" s="36"/>
      <c r="C62" s="29" t="s">
        <v>25</v>
      </c>
      <c r="D62" s="37"/>
      <c r="E62" s="37"/>
      <c r="F62" s="24" t="str">
        <f>E19</f>
        <v>Jiří Kejkula</v>
      </c>
      <c r="G62" s="37"/>
      <c r="H62" s="37"/>
      <c r="I62" s="148" t="s">
        <v>31</v>
      </c>
      <c r="J62" s="33" t="str">
        <f>E25</f>
        <v xml:space="preserve"> </v>
      </c>
      <c r="K62" s="37"/>
      <c r="L62" s="146"/>
      <c r="S62" s="35"/>
      <c r="T62" s="35"/>
      <c r="U62" s="35"/>
      <c r="V62" s="35"/>
      <c r="W62" s="35"/>
      <c r="X62" s="35"/>
      <c r="Y62" s="35"/>
      <c r="Z62" s="35"/>
      <c r="AA62" s="35"/>
      <c r="AB62" s="35"/>
      <c r="AC62" s="35"/>
      <c r="AD62" s="35"/>
      <c r="AE62" s="35"/>
    </row>
    <row r="63" hidden="1" s="2" customFormat="1" ht="15.15" customHeight="1">
      <c r="A63" s="35"/>
      <c r="B63" s="36"/>
      <c r="C63" s="29" t="s">
        <v>29</v>
      </c>
      <c r="D63" s="37"/>
      <c r="E63" s="37"/>
      <c r="F63" s="24" t="str">
        <f>IF(E22="","",E22)</f>
        <v>Vyplň údaj</v>
      </c>
      <c r="G63" s="37"/>
      <c r="H63" s="37"/>
      <c r="I63" s="148" t="s">
        <v>34</v>
      </c>
      <c r="J63" s="33" t="str">
        <f>E28</f>
        <v>Milan Bělehrad</v>
      </c>
      <c r="K63" s="37"/>
      <c r="L63" s="146"/>
      <c r="S63" s="35"/>
      <c r="T63" s="35"/>
      <c r="U63" s="35"/>
      <c r="V63" s="35"/>
      <c r="W63" s="35"/>
      <c r="X63" s="35"/>
      <c r="Y63" s="35"/>
      <c r="Z63" s="35"/>
      <c r="AA63" s="35"/>
      <c r="AB63" s="35"/>
      <c r="AC63" s="35"/>
      <c r="AD63" s="35"/>
      <c r="AE63" s="35"/>
    </row>
    <row r="64" hidden="1" s="2" customFormat="1" ht="10.32" customHeight="1">
      <c r="A64" s="35"/>
      <c r="B64" s="36"/>
      <c r="C64" s="37"/>
      <c r="D64" s="37"/>
      <c r="E64" s="37"/>
      <c r="F64" s="37"/>
      <c r="G64" s="37"/>
      <c r="H64" s="37"/>
      <c r="I64" s="145"/>
      <c r="J64" s="37"/>
      <c r="K64" s="37"/>
      <c r="L64" s="146"/>
      <c r="S64" s="35"/>
      <c r="T64" s="35"/>
      <c r="U64" s="35"/>
      <c r="V64" s="35"/>
      <c r="W64" s="35"/>
      <c r="X64" s="35"/>
      <c r="Y64" s="35"/>
      <c r="Z64" s="35"/>
      <c r="AA64" s="35"/>
      <c r="AB64" s="35"/>
      <c r="AC64" s="35"/>
      <c r="AD64" s="35"/>
      <c r="AE64" s="35"/>
    </row>
    <row r="65" hidden="1" s="2" customFormat="1" ht="29.28" customHeight="1">
      <c r="A65" s="35"/>
      <c r="B65" s="36"/>
      <c r="C65" s="179" t="s">
        <v>143</v>
      </c>
      <c r="D65" s="180"/>
      <c r="E65" s="180"/>
      <c r="F65" s="180"/>
      <c r="G65" s="180"/>
      <c r="H65" s="180"/>
      <c r="I65" s="181"/>
      <c r="J65" s="182" t="s">
        <v>144</v>
      </c>
      <c r="K65" s="180"/>
      <c r="L65" s="146"/>
      <c r="S65" s="35"/>
      <c r="T65" s="35"/>
      <c r="U65" s="35"/>
      <c r="V65" s="35"/>
      <c r="W65" s="35"/>
      <c r="X65" s="35"/>
      <c r="Y65" s="35"/>
      <c r="Z65" s="35"/>
      <c r="AA65" s="35"/>
      <c r="AB65" s="35"/>
      <c r="AC65" s="35"/>
      <c r="AD65" s="35"/>
      <c r="AE65" s="35"/>
    </row>
    <row r="66" hidden="1" s="2" customFormat="1" ht="10.32" customHeight="1">
      <c r="A66" s="35"/>
      <c r="B66" s="36"/>
      <c r="C66" s="37"/>
      <c r="D66" s="37"/>
      <c r="E66" s="37"/>
      <c r="F66" s="37"/>
      <c r="G66" s="37"/>
      <c r="H66" s="37"/>
      <c r="I66" s="145"/>
      <c r="J66" s="37"/>
      <c r="K66" s="37"/>
      <c r="L66" s="146"/>
      <c r="S66" s="35"/>
      <c r="T66" s="35"/>
      <c r="U66" s="35"/>
      <c r="V66" s="35"/>
      <c r="W66" s="35"/>
      <c r="X66" s="35"/>
      <c r="Y66" s="35"/>
      <c r="Z66" s="35"/>
      <c r="AA66" s="35"/>
      <c r="AB66" s="35"/>
      <c r="AC66" s="35"/>
      <c r="AD66" s="35"/>
      <c r="AE66" s="35"/>
    </row>
    <row r="67" hidden="1" s="2" customFormat="1" ht="22.8" customHeight="1">
      <c r="A67" s="35"/>
      <c r="B67" s="36"/>
      <c r="C67" s="183" t="s">
        <v>70</v>
      </c>
      <c r="D67" s="37"/>
      <c r="E67" s="37"/>
      <c r="F67" s="37"/>
      <c r="G67" s="37"/>
      <c r="H67" s="37"/>
      <c r="I67" s="145"/>
      <c r="J67" s="99">
        <f>J95</f>
        <v>0</v>
      </c>
      <c r="K67" s="37"/>
      <c r="L67" s="146"/>
      <c r="S67" s="35"/>
      <c r="T67" s="35"/>
      <c r="U67" s="35"/>
      <c r="V67" s="35"/>
      <c r="W67" s="35"/>
      <c r="X67" s="35"/>
      <c r="Y67" s="35"/>
      <c r="Z67" s="35"/>
      <c r="AA67" s="35"/>
      <c r="AB67" s="35"/>
      <c r="AC67" s="35"/>
      <c r="AD67" s="35"/>
      <c r="AE67" s="35"/>
      <c r="AU67" s="14" t="s">
        <v>145</v>
      </c>
    </row>
    <row r="68" hidden="1" s="9" customFormat="1" ht="24.96" customHeight="1">
      <c r="A68" s="9"/>
      <c r="B68" s="184"/>
      <c r="C68" s="185"/>
      <c r="D68" s="186" t="s">
        <v>462</v>
      </c>
      <c r="E68" s="187"/>
      <c r="F68" s="187"/>
      <c r="G68" s="187"/>
      <c r="H68" s="187"/>
      <c r="I68" s="188"/>
      <c r="J68" s="189">
        <f>J96</f>
        <v>0</v>
      </c>
      <c r="K68" s="185"/>
      <c r="L68" s="190"/>
      <c r="S68" s="9"/>
      <c r="T68" s="9"/>
      <c r="U68" s="9"/>
      <c r="V68" s="9"/>
      <c r="W68" s="9"/>
      <c r="X68" s="9"/>
      <c r="Y68" s="9"/>
      <c r="Z68" s="9"/>
      <c r="AA68" s="9"/>
      <c r="AB68" s="9"/>
      <c r="AC68" s="9"/>
      <c r="AD68" s="9"/>
      <c r="AE68" s="9"/>
    </row>
    <row r="69" hidden="1" s="12" customFormat="1" ht="19.92" customHeight="1">
      <c r="A69" s="12"/>
      <c r="B69" s="245"/>
      <c r="C69" s="121"/>
      <c r="D69" s="246" t="s">
        <v>463</v>
      </c>
      <c r="E69" s="247"/>
      <c r="F69" s="247"/>
      <c r="G69" s="247"/>
      <c r="H69" s="247"/>
      <c r="I69" s="248"/>
      <c r="J69" s="249">
        <f>J97</f>
        <v>0</v>
      </c>
      <c r="K69" s="121"/>
      <c r="L69" s="250"/>
      <c r="S69" s="12"/>
      <c r="T69" s="12"/>
      <c r="U69" s="12"/>
      <c r="V69" s="12"/>
      <c r="W69" s="12"/>
      <c r="X69" s="12"/>
      <c r="Y69" s="12"/>
      <c r="Z69" s="12"/>
      <c r="AA69" s="12"/>
      <c r="AB69" s="12"/>
      <c r="AC69" s="12"/>
      <c r="AD69" s="12"/>
      <c r="AE69" s="12"/>
    </row>
    <row r="70" hidden="1" s="12" customFormat="1" ht="19.92" customHeight="1">
      <c r="A70" s="12"/>
      <c r="B70" s="245"/>
      <c r="C70" s="121"/>
      <c r="D70" s="246" t="s">
        <v>464</v>
      </c>
      <c r="E70" s="247"/>
      <c r="F70" s="247"/>
      <c r="G70" s="247"/>
      <c r="H70" s="247"/>
      <c r="I70" s="248"/>
      <c r="J70" s="249">
        <f>J128</f>
        <v>0</v>
      </c>
      <c r="K70" s="121"/>
      <c r="L70" s="250"/>
      <c r="S70" s="12"/>
      <c r="T70" s="12"/>
      <c r="U70" s="12"/>
      <c r="V70" s="12"/>
      <c r="W70" s="12"/>
      <c r="X70" s="12"/>
      <c r="Y70" s="12"/>
      <c r="Z70" s="12"/>
      <c r="AA70" s="12"/>
      <c r="AB70" s="12"/>
      <c r="AC70" s="12"/>
      <c r="AD70" s="12"/>
      <c r="AE70" s="12"/>
    </row>
    <row r="71" hidden="1" s="9" customFormat="1" ht="24.96" customHeight="1">
      <c r="A71" s="9"/>
      <c r="B71" s="184"/>
      <c r="C71" s="185"/>
      <c r="D71" s="186" t="s">
        <v>465</v>
      </c>
      <c r="E71" s="187"/>
      <c r="F71" s="187"/>
      <c r="G71" s="187"/>
      <c r="H71" s="187"/>
      <c r="I71" s="188"/>
      <c r="J71" s="189">
        <f>J154</f>
        <v>0</v>
      </c>
      <c r="K71" s="185"/>
      <c r="L71" s="190"/>
      <c r="S71" s="9"/>
      <c r="T71" s="9"/>
      <c r="U71" s="9"/>
      <c r="V71" s="9"/>
      <c r="W71" s="9"/>
      <c r="X71" s="9"/>
      <c r="Y71" s="9"/>
      <c r="Z71" s="9"/>
      <c r="AA71" s="9"/>
      <c r="AB71" s="9"/>
      <c r="AC71" s="9"/>
      <c r="AD71" s="9"/>
      <c r="AE71" s="9"/>
    </row>
    <row r="72" hidden="1" s="2" customFormat="1" ht="21.84" customHeight="1">
      <c r="A72" s="35"/>
      <c r="B72" s="36"/>
      <c r="C72" s="37"/>
      <c r="D72" s="37"/>
      <c r="E72" s="37"/>
      <c r="F72" s="37"/>
      <c r="G72" s="37"/>
      <c r="H72" s="37"/>
      <c r="I72" s="145"/>
      <c r="J72" s="37"/>
      <c r="K72" s="37"/>
      <c r="L72" s="146"/>
      <c r="S72" s="35"/>
      <c r="T72" s="35"/>
      <c r="U72" s="35"/>
      <c r="V72" s="35"/>
      <c r="W72" s="35"/>
      <c r="X72" s="35"/>
      <c r="Y72" s="35"/>
      <c r="Z72" s="35"/>
      <c r="AA72" s="35"/>
      <c r="AB72" s="35"/>
      <c r="AC72" s="35"/>
      <c r="AD72" s="35"/>
      <c r="AE72" s="35"/>
    </row>
    <row r="73" hidden="1" s="2" customFormat="1" ht="6.96" customHeight="1">
      <c r="A73" s="35"/>
      <c r="B73" s="56"/>
      <c r="C73" s="57"/>
      <c r="D73" s="57"/>
      <c r="E73" s="57"/>
      <c r="F73" s="57"/>
      <c r="G73" s="57"/>
      <c r="H73" s="57"/>
      <c r="I73" s="173"/>
      <c r="J73" s="57"/>
      <c r="K73" s="57"/>
      <c r="L73" s="146"/>
      <c r="S73" s="35"/>
      <c r="T73" s="35"/>
      <c r="U73" s="35"/>
      <c r="V73" s="35"/>
      <c r="W73" s="35"/>
      <c r="X73" s="35"/>
      <c r="Y73" s="35"/>
      <c r="Z73" s="35"/>
      <c r="AA73" s="35"/>
      <c r="AB73" s="35"/>
      <c r="AC73" s="35"/>
      <c r="AD73" s="35"/>
      <c r="AE73" s="35"/>
    </row>
    <row r="74" hidden="1"/>
    <row r="75" hidden="1"/>
    <row r="76" hidden="1"/>
    <row r="77" s="2" customFormat="1" ht="6.96" customHeight="1">
      <c r="A77" s="35"/>
      <c r="B77" s="58"/>
      <c r="C77" s="59"/>
      <c r="D77" s="59"/>
      <c r="E77" s="59"/>
      <c r="F77" s="59"/>
      <c r="G77" s="59"/>
      <c r="H77" s="59"/>
      <c r="I77" s="176"/>
      <c r="J77" s="59"/>
      <c r="K77" s="59"/>
      <c r="L77" s="146"/>
      <c r="S77" s="35"/>
      <c r="T77" s="35"/>
      <c r="U77" s="35"/>
      <c r="V77" s="35"/>
      <c r="W77" s="35"/>
      <c r="X77" s="35"/>
      <c r="Y77" s="35"/>
      <c r="Z77" s="35"/>
      <c r="AA77" s="35"/>
      <c r="AB77" s="35"/>
      <c r="AC77" s="35"/>
      <c r="AD77" s="35"/>
      <c r="AE77" s="35"/>
    </row>
    <row r="78" s="2" customFormat="1" ht="24.96" customHeight="1">
      <c r="A78" s="35"/>
      <c r="B78" s="36"/>
      <c r="C78" s="20" t="s">
        <v>148</v>
      </c>
      <c r="D78" s="37"/>
      <c r="E78" s="37"/>
      <c r="F78" s="37"/>
      <c r="G78" s="37"/>
      <c r="H78" s="37"/>
      <c r="I78" s="145"/>
      <c r="J78" s="37"/>
      <c r="K78" s="37"/>
      <c r="L78" s="146"/>
      <c r="S78" s="35"/>
      <c r="T78" s="35"/>
      <c r="U78" s="35"/>
      <c r="V78" s="35"/>
      <c r="W78" s="35"/>
      <c r="X78" s="35"/>
      <c r="Y78" s="35"/>
      <c r="Z78" s="35"/>
      <c r="AA78" s="35"/>
      <c r="AB78" s="35"/>
      <c r="AC78" s="35"/>
      <c r="AD78" s="35"/>
      <c r="AE78" s="35"/>
    </row>
    <row r="79" s="2" customFormat="1" ht="6.96" customHeight="1">
      <c r="A79" s="35"/>
      <c r="B79" s="36"/>
      <c r="C79" s="37"/>
      <c r="D79" s="37"/>
      <c r="E79" s="37"/>
      <c r="F79" s="37"/>
      <c r="G79" s="37"/>
      <c r="H79" s="37"/>
      <c r="I79" s="145"/>
      <c r="J79" s="37"/>
      <c r="K79" s="37"/>
      <c r="L79" s="146"/>
      <c r="S79" s="35"/>
      <c r="T79" s="35"/>
      <c r="U79" s="35"/>
      <c r="V79" s="35"/>
      <c r="W79" s="35"/>
      <c r="X79" s="35"/>
      <c r="Y79" s="35"/>
      <c r="Z79" s="35"/>
      <c r="AA79" s="35"/>
      <c r="AB79" s="35"/>
      <c r="AC79" s="35"/>
      <c r="AD79" s="35"/>
      <c r="AE79" s="35"/>
    </row>
    <row r="80" s="2" customFormat="1" ht="12" customHeight="1">
      <c r="A80" s="35"/>
      <c r="B80" s="36"/>
      <c r="C80" s="29" t="s">
        <v>16</v>
      </c>
      <c r="D80" s="37"/>
      <c r="E80" s="37"/>
      <c r="F80" s="37"/>
      <c r="G80" s="37"/>
      <c r="H80" s="37"/>
      <c r="I80" s="145"/>
      <c r="J80" s="37"/>
      <c r="K80" s="37"/>
      <c r="L80" s="146"/>
      <c r="S80" s="35"/>
      <c r="T80" s="35"/>
      <c r="U80" s="35"/>
      <c r="V80" s="35"/>
      <c r="W80" s="35"/>
      <c r="X80" s="35"/>
      <c r="Y80" s="35"/>
      <c r="Z80" s="35"/>
      <c r="AA80" s="35"/>
      <c r="AB80" s="35"/>
      <c r="AC80" s="35"/>
      <c r="AD80" s="35"/>
      <c r="AE80" s="35"/>
    </row>
    <row r="81" s="2" customFormat="1" ht="16.5" customHeight="1">
      <c r="A81" s="35"/>
      <c r="B81" s="36"/>
      <c r="C81" s="37"/>
      <c r="D81" s="37"/>
      <c r="E81" s="177" t="str">
        <f>E7</f>
        <v>Oprava SZZ v žst. Zvoleněves</v>
      </c>
      <c r="F81" s="29"/>
      <c r="G81" s="29"/>
      <c r="H81" s="29"/>
      <c r="I81" s="145"/>
      <c r="J81" s="37"/>
      <c r="K81" s="37"/>
      <c r="L81" s="146"/>
      <c r="S81" s="35"/>
      <c r="T81" s="35"/>
      <c r="U81" s="35"/>
      <c r="V81" s="35"/>
      <c r="W81" s="35"/>
      <c r="X81" s="35"/>
      <c r="Y81" s="35"/>
      <c r="Z81" s="35"/>
      <c r="AA81" s="35"/>
      <c r="AB81" s="35"/>
      <c r="AC81" s="35"/>
      <c r="AD81" s="35"/>
      <c r="AE81" s="35"/>
    </row>
    <row r="82" s="1" customFormat="1" ht="12" customHeight="1">
      <c r="B82" s="18"/>
      <c r="C82" s="29" t="s">
        <v>136</v>
      </c>
      <c r="D82" s="19"/>
      <c r="E82" s="19"/>
      <c r="F82" s="19"/>
      <c r="G82" s="19"/>
      <c r="H82" s="19"/>
      <c r="I82" s="136"/>
      <c r="J82" s="19"/>
      <c r="K82" s="19"/>
      <c r="L82" s="17"/>
    </row>
    <row r="83" s="1" customFormat="1" ht="16.5" customHeight="1">
      <c r="B83" s="18"/>
      <c r="C83" s="19"/>
      <c r="D83" s="19"/>
      <c r="E83" s="177" t="s">
        <v>137</v>
      </c>
      <c r="F83" s="19"/>
      <c r="G83" s="19"/>
      <c r="H83" s="19"/>
      <c r="I83" s="136"/>
      <c r="J83" s="19"/>
      <c r="K83" s="19"/>
      <c r="L83" s="17"/>
    </row>
    <row r="84" s="1" customFormat="1" ht="12" customHeight="1">
      <c r="B84" s="18"/>
      <c r="C84" s="29" t="s">
        <v>138</v>
      </c>
      <c r="D84" s="19"/>
      <c r="E84" s="19"/>
      <c r="F84" s="19"/>
      <c r="G84" s="19"/>
      <c r="H84" s="19"/>
      <c r="I84" s="136"/>
      <c r="J84" s="19"/>
      <c r="K84" s="19"/>
      <c r="L84" s="17"/>
    </row>
    <row r="85" s="2" customFormat="1" ht="16.5" customHeight="1">
      <c r="A85" s="35"/>
      <c r="B85" s="36"/>
      <c r="C85" s="37"/>
      <c r="D85" s="37"/>
      <c r="E85" s="178" t="s">
        <v>139</v>
      </c>
      <c r="F85" s="37"/>
      <c r="G85" s="37"/>
      <c r="H85" s="37"/>
      <c r="I85" s="145"/>
      <c r="J85" s="37"/>
      <c r="K85" s="37"/>
      <c r="L85" s="146"/>
      <c r="S85" s="35"/>
      <c r="T85" s="35"/>
      <c r="U85" s="35"/>
      <c r="V85" s="35"/>
      <c r="W85" s="35"/>
      <c r="X85" s="35"/>
      <c r="Y85" s="35"/>
      <c r="Z85" s="35"/>
      <c r="AA85" s="35"/>
      <c r="AB85" s="35"/>
      <c r="AC85" s="35"/>
      <c r="AD85" s="35"/>
      <c r="AE85" s="35"/>
    </row>
    <row r="86" s="2" customFormat="1" ht="12" customHeight="1">
      <c r="A86" s="35"/>
      <c r="B86" s="36"/>
      <c r="C86" s="29" t="s">
        <v>140</v>
      </c>
      <c r="D86" s="37"/>
      <c r="E86" s="37"/>
      <c r="F86" s="37"/>
      <c r="G86" s="37"/>
      <c r="H86" s="37"/>
      <c r="I86" s="145"/>
      <c r="J86" s="37"/>
      <c r="K86" s="37"/>
      <c r="L86" s="146"/>
      <c r="S86" s="35"/>
      <c r="T86" s="35"/>
      <c r="U86" s="35"/>
      <c r="V86" s="35"/>
      <c r="W86" s="35"/>
      <c r="X86" s="35"/>
      <c r="Y86" s="35"/>
      <c r="Z86" s="35"/>
      <c r="AA86" s="35"/>
      <c r="AB86" s="35"/>
      <c r="AC86" s="35"/>
      <c r="AD86" s="35"/>
      <c r="AE86" s="35"/>
    </row>
    <row r="87" s="2" customFormat="1" ht="16.5" customHeight="1">
      <c r="A87" s="35"/>
      <c r="B87" s="36"/>
      <c r="C87" s="37"/>
      <c r="D87" s="37"/>
      <c r="E87" s="66" t="str">
        <f>E13</f>
        <v>01.1.2 - technologická část NN</v>
      </c>
      <c r="F87" s="37"/>
      <c r="G87" s="37"/>
      <c r="H87" s="37"/>
      <c r="I87" s="145"/>
      <c r="J87" s="37"/>
      <c r="K87" s="37"/>
      <c r="L87" s="146"/>
      <c r="S87" s="35"/>
      <c r="T87" s="35"/>
      <c r="U87" s="35"/>
      <c r="V87" s="35"/>
      <c r="W87" s="35"/>
      <c r="X87" s="35"/>
      <c r="Y87" s="35"/>
      <c r="Z87" s="35"/>
      <c r="AA87" s="35"/>
      <c r="AB87" s="35"/>
      <c r="AC87" s="35"/>
      <c r="AD87" s="35"/>
      <c r="AE87" s="35"/>
    </row>
    <row r="88" s="2" customFormat="1" ht="6.96" customHeight="1">
      <c r="A88" s="35"/>
      <c r="B88" s="36"/>
      <c r="C88" s="37"/>
      <c r="D88" s="37"/>
      <c r="E88" s="37"/>
      <c r="F88" s="37"/>
      <c r="G88" s="37"/>
      <c r="H88" s="37"/>
      <c r="I88" s="145"/>
      <c r="J88" s="37"/>
      <c r="K88" s="37"/>
      <c r="L88" s="146"/>
      <c r="S88" s="35"/>
      <c r="T88" s="35"/>
      <c r="U88" s="35"/>
      <c r="V88" s="35"/>
      <c r="W88" s="35"/>
      <c r="X88" s="35"/>
      <c r="Y88" s="35"/>
      <c r="Z88" s="35"/>
      <c r="AA88" s="35"/>
      <c r="AB88" s="35"/>
      <c r="AC88" s="35"/>
      <c r="AD88" s="35"/>
      <c r="AE88" s="35"/>
    </row>
    <row r="89" s="2" customFormat="1" ht="12" customHeight="1">
      <c r="A89" s="35"/>
      <c r="B89" s="36"/>
      <c r="C89" s="29" t="s">
        <v>21</v>
      </c>
      <c r="D89" s="37"/>
      <c r="E89" s="37"/>
      <c r="F89" s="24" t="str">
        <f>F16</f>
        <v>žst. Zvoleněves</v>
      </c>
      <c r="G89" s="37"/>
      <c r="H89" s="37"/>
      <c r="I89" s="148" t="s">
        <v>23</v>
      </c>
      <c r="J89" s="69" t="str">
        <f>IF(J16="","",J16)</f>
        <v>23. 3. 2020</v>
      </c>
      <c r="K89" s="37"/>
      <c r="L89" s="146"/>
      <c r="S89" s="35"/>
      <c r="T89" s="35"/>
      <c r="U89" s="35"/>
      <c r="V89" s="35"/>
      <c r="W89" s="35"/>
      <c r="X89" s="35"/>
      <c r="Y89" s="35"/>
      <c r="Z89" s="35"/>
      <c r="AA89" s="35"/>
      <c r="AB89" s="35"/>
      <c r="AC89" s="35"/>
      <c r="AD89" s="35"/>
      <c r="AE89" s="35"/>
    </row>
    <row r="90" s="2" customFormat="1" ht="6.96" customHeight="1">
      <c r="A90" s="35"/>
      <c r="B90" s="36"/>
      <c r="C90" s="37"/>
      <c r="D90" s="37"/>
      <c r="E90" s="37"/>
      <c r="F90" s="37"/>
      <c r="G90" s="37"/>
      <c r="H90" s="37"/>
      <c r="I90" s="145"/>
      <c r="J90" s="37"/>
      <c r="K90" s="37"/>
      <c r="L90" s="146"/>
      <c r="S90" s="35"/>
      <c r="T90" s="35"/>
      <c r="U90" s="35"/>
      <c r="V90" s="35"/>
      <c r="W90" s="35"/>
      <c r="X90" s="35"/>
      <c r="Y90" s="35"/>
      <c r="Z90" s="35"/>
      <c r="AA90" s="35"/>
      <c r="AB90" s="35"/>
      <c r="AC90" s="35"/>
      <c r="AD90" s="35"/>
      <c r="AE90" s="35"/>
    </row>
    <row r="91" s="2" customFormat="1" ht="15.15" customHeight="1">
      <c r="A91" s="35"/>
      <c r="B91" s="36"/>
      <c r="C91" s="29" t="s">
        <v>25</v>
      </c>
      <c r="D91" s="37"/>
      <c r="E91" s="37"/>
      <c r="F91" s="24" t="str">
        <f>E19</f>
        <v>Jiří Kejkula</v>
      </c>
      <c r="G91" s="37"/>
      <c r="H91" s="37"/>
      <c r="I91" s="148" t="s">
        <v>31</v>
      </c>
      <c r="J91" s="33" t="str">
        <f>E25</f>
        <v xml:space="preserve"> </v>
      </c>
      <c r="K91" s="37"/>
      <c r="L91" s="146"/>
      <c r="S91" s="35"/>
      <c r="T91" s="35"/>
      <c r="U91" s="35"/>
      <c r="V91" s="35"/>
      <c r="W91" s="35"/>
      <c r="X91" s="35"/>
      <c r="Y91" s="35"/>
      <c r="Z91" s="35"/>
      <c r="AA91" s="35"/>
      <c r="AB91" s="35"/>
      <c r="AC91" s="35"/>
      <c r="AD91" s="35"/>
      <c r="AE91" s="35"/>
    </row>
    <row r="92" s="2" customFormat="1" ht="15.15" customHeight="1">
      <c r="A92" s="35"/>
      <c r="B92" s="36"/>
      <c r="C92" s="29" t="s">
        <v>29</v>
      </c>
      <c r="D92" s="37"/>
      <c r="E92" s="37"/>
      <c r="F92" s="24" t="str">
        <f>IF(E22="","",E22)</f>
        <v>Vyplň údaj</v>
      </c>
      <c r="G92" s="37"/>
      <c r="H92" s="37"/>
      <c r="I92" s="148" t="s">
        <v>34</v>
      </c>
      <c r="J92" s="33" t="str">
        <f>E28</f>
        <v>Milan Bělehrad</v>
      </c>
      <c r="K92" s="37"/>
      <c r="L92" s="146"/>
      <c r="S92" s="35"/>
      <c r="T92" s="35"/>
      <c r="U92" s="35"/>
      <c r="V92" s="35"/>
      <c r="W92" s="35"/>
      <c r="X92" s="35"/>
      <c r="Y92" s="35"/>
      <c r="Z92" s="35"/>
      <c r="AA92" s="35"/>
      <c r="AB92" s="35"/>
      <c r="AC92" s="35"/>
      <c r="AD92" s="35"/>
      <c r="AE92" s="35"/>
    </row>
    <row r="93" s="2" customFormat="1" ht="10.32" customHeight="1">
      <c r="A93" s="35"/>
      <c r="B93" s="36"/>
      <c r="C93" s="37"/>
      <c r="D93" s="37"/>
      <c r="E93" s="37"/>
      <c r="F93" s="37"/>
      <c r="G93" s="37"/>
      <c r="H93" s="37"/>
      <c r="I93" s="145"/>
      <c r="J93" s="37"/>
      <c r="K93" s="37"/>
      <c r="L93" s="146"/>
      <c r="S93" s="35"/>
      <c r="T93" s="35"/>
      <c r="U93" s="35"/>
      <c r="V93" s="35"/>
      <c r="W93" s="35"/>
      <c r="X93" s="35"/>
      <c r="Y93" s="35"/>
      <c r="Z93" s="35"/>
      <c r="AA93" s="35"/>
      <c r="AB93" s="35"/>
      <c r="AC93" s="35"/>
      <c r="AD93" s="35"/>
      <c r="AE93" s="35"/>
    </row>
    <row r="94" s="10" customFormat="1" ht="29.28" customHeight="1">
      <c r="A94" s="191"/>
      <c r="B94" s="192"/>
      <c r="C94" s="193" t="s">
        <v>149</v>
      </c>
      <c r="D94" s="194" t="s">
        <v>57</v>
      </c>
      <c r="E94" s="194" t="s">
        <v>53</v>
      </c>
      <c r="F94" s="194" t="s">
        <v>54</v>
      </c>
      <c r="G94" s="194" t="s">
        <v>150</v>
      </c>
      <c r="H94" s="194" t="s">
        <v>151</v>
      </c>
      <c r="I94" s="195" t="s">
        <v>152</v>
      </c>
      <c r="J94" s="194" t="s">
        <v>144</v>
      </c>
      <c r="K94" s="196" t="s">
        <v>153</v>
      </c>
      <c r="L94" s="197"/>
      <c r="M94" s="89" t="s">
        <v>19</v>
      </c>
      <c r="N94" s="90" t="s">
        <v>42</v>
      </c>
      <c r="O94" s="90" t="s">
        <v>154</v>
      </c>
      <c r="P94" s="90" t="s">
        <v>155</v>
      </c>
      <c r="Q94" s="90" t="s">
        <v>156</v>
      </c>
      <c r="R94" s="90" t="s">
        <v>157</v>
      </c>
      <c r="S94" s="90" t="s">
        <v>158</v>
      </c>
      <c r="T94" s="91" t="s">
        <v>159</v>
      </c>
      <c r="U94" s="191"/>
      <c r="V94" s="191"/>
      <c r="W94" s="191"/>
      <c r="X94" s="191"/>
      <c r="Y94" s="191"/>
      <c r="Z94" s="191"/>
      <c r="AA94" s="191"/>
      <c r="AB94" s="191"/>
      <c r="AC94" s="191"/>
      <c r="AD94" s="191"/>
      <c r="AE94" s="191"/>
    </row>
    <row r="95" s="2" customFormat="1" ht="22.8" customHeight="1">
      <c r="A95" s="35"/>
      <c r="B95" s="36"/>
      <c r="C95" s="96" t="s">
        <v>160</v>
      </c>
      <c r="D95" s="37"/>
      <c r="E95" s="37"/>
      <c r="F95" s="37"/>
      <c r="G95" s="37"/>
      <c r="H95" s="37"/>
      <c r="I95" s="145"/>
      <c r="J95" s="198">
        <f>BK95</f>
        <v>0</v>
      </c>
      <c r="K95" s="37"/>
      <c r="L95" s="41"/>
      <c r="M95" s="92"/>
      <c r="N95" s="199"/>
      <c r="O95" s="93"/>
      <c r="P95" s="200">
        <f>P96+P154</f>
        <v>0</v>
      </c>
      <c r="Q95" s="93"/>
      <c r="R95" s="200">
        <f>R96+R154</f>
        <v>0</v>
      </c>
      <c r="S95" s="93"/>
      <c r="T95" s="201">
        <f>T96+T154</f>
        <v>0</v>
      </c>
      <c r="U95" s="35"/>
      <c r="V95" s="35"/>
      <c r="W95" s="35"/>
      <c r="X95" s="35"/>
      <c r="Y95" s="35"/>
      <c r="Z95" s="35"/>
      <c r="AA95" s="35"/>
      <c r="AB95" s="35"/>
      <c r="AC95" s="35"/>
      <c r="AD95" s="35"/>
      <c r="AE95" s="35"/>
      <c r="AT95" s="14" t="s">
        <v>71</v>
      </c>
      <c r="AU95" s="14" t="s">
        <v>145</v>
      </c>
      <c r="BK95" s="202">
        <f>BK96+BK154</f>
        <v>0</v>
      </c>
    </row>
    <row r="96" s="11" customFormat="1" ht="25.92" customHeight="1">
      <c r="A96" s="11"/>
      <c r="B96" s="203"/>
      <c r="C96" s="204"/>
      <c r="D96" s="205" t="s">
        <v>71</v>
      </c>
      <c r="E96" s="206" t="s">
        <v>466</v>
      </c>
      <c r="F96" s="206" t="s">
        <v>467</v>
      </c>
      <c r="G96" s="204"/>
      <c r="H96" s="204"/>
      <c r="I96" s="207"/>
      <c r="J96" s="208">
        <f>BK96</f>
        <v>0</v>
      </c>
      <c r="K96" s="204"/>
      <c r="L96" s="209"/>
      <c r="M96" s="210"/>
      <c r="N96" s="211"/>
      <c r="O96" s="211"/>
      <c r="P96" s="212">
        <f>P97+P128</f>
        <v>0</v>
      </c>
      <c r="Q96" s="211"/>
      <c r="R96" s="212">
        <f>R97+R128</f>
        <v>0</v>
      </c>
      <c r="S96" s="211"/>
      <c r="T96" s="213">
        <f>T97+T128</f>
        <v>0</v>
      </c>
      <c r="U96" s="11"/>
      <c r="V96" s="11"/>
      <c r="W96" s="11"/>
      <c r="X96" s="11"/>
      <c r="Y96" s="11"/>
      <c r="Z96" s="11"/>
      <c r="AA96" s="11"/>
      <c r="AB96" s="11"/>
      <c r="AC96" s="11"/>
      <c r="AD96" s="11"/>
      <c r="AE96" s="11"/>
      <c r="AR96" s="214" t="s">
        <v>81</v>
      </c>
      <c r="AT96" s="215" t="s">
        <v>71</v>
      </c>
      <c r="AU96" s="215" t="s">
        <v>72</v>
      </c>
      <c r="AY96" s="214" t="s">
        <v>162</v>
      </c>
      <c r="BK96" s="216">
        <f>BK97+BK128</f>
        <v>0</v>
      </c>
    </row>
    <row r="97" s="11" customFormat="1" ht="22.8" customHeight="1">
      <c r="A97" s="11"/>
      <c r="B97" s="203"/>
      <c r="C97" s="204"/>
      <c r="D97" s="205" t="s">
        <v>71</v>
      </c>
      <c r="E97" s="251" t="s">
        <v>468</v>
      </c>
      <c r="F97" s="251" t="s">
        <v>469</v>
      </c>
      <c r="G97" s="204"/>
      <c r="H97" s="204"/>
      <c r="I97" s="207"/>
      <c r="J97" s="252">
        <f>BK97</f>
        <v>0</v>
      </c>
      <c r="K97" s="204"/>
      <c r="L97" s="209"/>
      <c r="M97" s="210"/>
      <c r="N97" s="211"/>
      <c r="O97" s="211"/>
      <c r="P97" s="212">
        <f>SUM(P98:P127)</f>
        <v>0</v>
      </c>
      <c r="Q97" s="211"/>
      <c r="R97" s="212">
        <f>SUM(R98:R127)</f>
        <v>0</v>
      </c>
      <c r="S97" s="211"/>
      <c r="T97" s="213">
        <f>SUM(T98:T127)</f>
        <v>0</v>
      </c>
      <c r="U97" s="11"/>
      <c r="V97" s="11"/>
      <c r="W97" s="11"/>
      <c r="X97" s="11"/>
      <c r="Y97" s="11"/>
      <c r="Z97" s="11"/>
      <c r="AA97" s="11"/>
      <c r="AB97" s="11"/>
      <c r="AC97" s="11"/>
      <c r="AD97" s="11"/>
      <c r="AE97" s="11"/>
      <c r="AR97" s="214" t="s">
        <v>81</v>
      </c>
      <c r="AT97" s="215" t="s">
        <v>71</v>
      </c>
      <c r="AU97" s="215" t="s">
        <v>79</v>
      </c>
      <c r="AY97" s="214" t="s">
        <v>162</v>
      </c>
      <c r="BK97" s="216">
        <f>SUM(BK98:BK127)</f>
        <v>0</v>
      </c>
    </row>
    <row r="98" s="2" customFormat="1" ht="21.75" customHeight="1">
      <c r="A98" s="35"/>
      <c r="B98" s="36"/>
      <c r="C98" s="230" t="s">
        <v>79</v>
      </c>
      <c r="D98" s="230" t="s">
        <v>197</v>
      </c>
      <c r="E98" s="231" t="s">
        <v>470</v>
      </c>
      <c r="F98" s="232" t="s">
        <v>471</v>
      </c>
      <c r="G98" s="233" t="s">
        <v>166</v>
      </c>
      <c r="H98" s="234">
        <v>100</v>
      </c>
      <c r="I98" s="235"/>
      <c r="J98" s="236">
        <f>ROUND(I98*H98,2)</f>
        <v>0</v>
      </c>
      <c r="K98" s="232" t="s">
        <v>167</v>
      </c>
      <c r="L98" s="237"/>
      <c r="M98" s="238" t="s">
        <v>19</v>
      </c>
      <c r="N98" s="239" t="s">
        <v>43</v>
      </c>
      <c r="O98" s="81"/>
      <c r="P98" s="226">
        <f>O98*H98</f>
        <v>0</v>
      </c>
      <c r="Q98" s="226">
        <v>0</v>
      </c>
      <c r="R98" s="226">
        <f>Q98*H98</f>
        <v>0</v>
      </c>
      <c r="S98" s="226">
        <v>0</v>
      </c>
      <c r="T98" s="227">
        <f>S98*H98</f>
        <v>0</v>
      </c>
      <c r="U98" s="35"/>
      <c r="V98" s="35"/>
      <c r="W98" s="35"/>
      <c r="X98" s="35"/>
      <c r="Y98" s="35"/>
      <c r="Z98" s="35"/>
      <c r="AA98" s="35"/>
      <c r="AB98" s="35"/>
      <c r="AC98" s="35"/>
      <c r="AD98" s="35"/>
      <c r="AE98" s="35"/>
      <c r="AR98" s="228" t="s">
        <v>217</v>
      </c>
      <c r="AT98" s="228" t="s">
        <v>197</v>
      </c>
      <c r="AU98" s="228" t="s">
        <v>81</v>
      </c>
      <c r="AY98" s="14" t="s">
        <v>162</v>
      </c>
      <c r="BE98" s="229">
        <f>IF(N98="základní",J98,0)</f>
        <v>0</v>
      </c>
      <c r="BF98" s="229">
        <f>IF(N98="snížená",J98,0)</f>
        <v>0</v>
      </c>
      <c r="BG98" s="229">
        <f>IF(N98="zákl. přenesená",J98,0)</f>
        <v>0</v>
      </c>
      <c r="BH98" s="229">
        <f>IF(N98="sníž. přenesená",J98,0)</f>
        <v>0</v>
      </c>
      <c r="BI98" s="229">
        <f>IF(N98="nulová",J98,0)</f>
        <v>0</v>
      </c>
      <c r="BJ98" s="14" t="s">
        <v>79</v>
      </c>
      <c r="BK98" s="229">
        <f>ROUND(I98*H98,2)</f>
        <v>0</v>
      </c>
      <c r="BL98" s="14" t="s">
        <v>218</v>
      </c>
      <c r="BM98" s="228" t="s">
        <v>472</v>
      </c>
    </row>
    <row r="99" s="2" customFormat="1" ht="21.75" customHeight="1">
      <c r="A99" s="35"/>
      <c r="B99" s="36"/>
      <c r="C99" s="230" t="s">
        <v>81</v>
      </c>
      <c r="D99" s="230" t="s">
        <v>197</v>
      </c>
      <c r="E99" s="231" t="s">
        <v>473</v>
      </c>
      <c r="F99" s="232" t="s">
        <v>474</v>
      </c>
      <c r="G99" s="233" t="s">
        <v>166</v>
      </c>
      <c r="H99" s="234">
        <v>850</v>
      </c>
      <c r="I99" s="235"/>
      <c r="J99" s="236">
        <f>ROUND(I99*H99,2)</f>
        <v>0</v>
      </c>
      <c r="K99" s="232" t="s">
        <v>167</v>
      </c>
      <c r="L99" s="237"/>
      <c r="M99" s="238" t="s">
        <v>19</v>
      </c>
      <c r="N99" s="239" t="s">
        <v>43</v>
      </c>
      <c r="O99" s="81"/>
      <c r="P99" s="226">
        <f>O99*H99</f>
        <v>0</v>
      </c>
      <c r="Q99" s="226">
        <v>0</v>
      </c>
      <c r="R99" s="226">
        <f>Q99*H99</f>
        <v>0</v>
      </c>
      <c r="S99" s="226">
        <v>0</v>
      </c>
      <c r="T99" s="227">
        <f>S99*H99</f>
        <v>0</v>
      </c>
      <c r="U99" s="35"/>
      <c r="V99" s="35"/>
      <c r="W99" s="35"/>
      <c r="X99" s="35"/>
      <c r="Y99" s="35"/>
      <c r="Z99" s="35"/>
      <c r="AA99" s="35"/>
      <c r="AB99" s="35"/>
      <c r="AC99" s="35"/>
      <c r="AD99" s="35"/>
      <c r="AE99" s="35"/>
      <c r="AR99" s="228" t="s">
        <v>217</v>
      </c>
      <c r="AT99" s="228" t="s">
        <v>197</v>
      </c>
      <c r="AU99" s="228" t="s">
        <v>81</v>
      </c>
      <c r="AY99" s="14" t="s">
        <v>162</v>
      </c>
      <c r="BE99" s="229">
        <f>IF(N99="základní",J99,0)</f>
        <v>0</v>
      </c>
      <c r="BF99" s="229">
        <f>IF(N99="snížená",J99,0)</f>
        <v>0</v>
      </c>
      <c r="BG99" s="229">
        <f>IF(N99="zákl. přenesená",J99,0)</f>
        <v>0</v>
      </c>
      <c r="BH99" s="229">
        <f>IF(N99="sníž. přenesená",J99,0)</f>
        <v>0</v>
      </c>
      <c r="BI99" s="229">
        <f>IF(N99="nulová",J99,0)</f>
        <v>0</v>
      </c>
      <c r="BJ99" s="14" t="s">
        <v>79</v>
      </c>
      <c r="BK99" s="229">
        <f>ROUND(I99*H99,2)</f>
        <v>0</v>
      </c>
      <c r="BL99" s="14" t="s">
        <v>218</v>
      </c>
      <c r="BM99" s="228" t="s">
        <v>475</v>
      </c>
    </row>
    <row r="100" s="2" customFormat="1" ht="21.75" customHeight="1">
      <c r="A100" s="35"/>
      <c r="B100" s="36"/>
      <c r="C100" s="230" t="s">
        <v>88</v>
      </c>
      <c r="D100" s="230" t="s">
        <v>197</v>
      </c>
      <c r="E100" s="231" t="s">
        <v>476</v>
      </c>
      <c r="F100" s="232" t="s">
        <v>477</v>
      </c>
      <c r="G100" s="233" t="s">
        <v>166</v>
      </c>
      <c r="H100" s="234">
        <v>150</v>
      </c>
      <c r="I100" s="235"/>
      <c r="J100" s="236">
        <f>ROUND(I100*H100,2)</f>
        <v>0</v>
      </c>
      <c r="K100" s="232" t="s">
        <v>167</v>
      </c>
      <c r="L100" s="237"/>
      <c r="M100" s="238" t="s">
        <v>19</v>
      </c>
      <c r="N100" s="239" t="s">
        <v>43</v>
      </c>
      <c r="O100" s="81"/>
      <c r="P100" s="226">
        <f>O100*H100</f>
        <v>0</v>
      </c>
      <c r="Q100" s="226">
        <v>0</v>
      </c>
      <c r="R100" s="226">
        <f>Q100*H100</f>
        <v>0</v>
      </c>
      <c r="S100" s="226">
        <v>0</v>
      </c>
      <c r="T100" s="227">
        <f>S100*H100</f>
        <v>0</v>
      </c>
      <c r="U100" s="35"/>
      <c r="V100" s="35"/>
      <c r="W100" s="35"/>
      <c r="X100" s="35"/>
      <c r="Y100" s="35"/>
      <c r="Z100" s="35"/>
      <c r="AA100" s="35"/>
      <c r="AB100" s="35"/>
      <c r="AC100" s="35"/>
      <c r="AD100" s="35"/>
      <c r="AE100" s="35"/>
      <c r="AR100" s="228" t="s">
        <v>217</v>
      </c>
      <c r="AT100" s="228" t="s">
        <v>197</v>
      </c>
      <c r="AU100" s="228" t="s">
        <v>81</v>
      </c>
      <c r="AY100" s="14" t="s">
        <v>162</v>
      </c>
      <c r="BE100" s="229">
        <f>IF(N100="základní",J100,0)</f>
        <v>0</v>
      </c>
      <c r="BF100" s="229">
        <f>IF(N100="snížená",J100,0)</f>
        <v>0</v>
      </c>
      <c r="BG100" s="229">
        <f>IF(N100="zákl. přenesená",J100,0)</f>
        <v>0</v>
      </c>
      <c r="BH100" s="229">
        <f>IF(N100="sníž. přenesená",J100,0)</f>
        <v>0</v>
      </c>
      <c r="BI100" s="229">
        <f>IF(N100="nulová",J100,0)</f>
        <v>0</v>
      </c>
      <c r="BJ100" s="14" t="s">
        <v>79</v>
      </c>
      <c r="BK100" s="229">
        <f>ROUND(I100*H100,2)</f>
        <v>0</v>
      </c>
      <c r="BL100" s="14" t="s">
        <v>218</v>
      </c>
      <c r="BM100" s="228" t="s">
        <v>478</v>
      </c>
    </row>
    <row r="101" s="2" customFormat="1" ht="21.75" customHeight="1">
      <c r="A101" s="35"/>
      <c r="B101" s="36"/>
      <c r="C101" s="230" t="s">
        <v>93</v>
      </c>
      <c r="D101" s="230" t="s">
        <v>197</v>
      </c>
      <c r="E101" s="231" t="s">
        <v>479</v>
      </c>
      <c r="F101" s="232" t="s">
        <v>480</v>
      </c>
      <c r="G101" s="233" t="s">
        <v>166</v>
      </c>
      <c r="H101" s="234">
        <v>710</v>
      </c>
      <c r="I101" s="235"/>
      <c r="J101" s="236">
        <f>ROUND(I101*H101,2)</f>
        <v>0</v>
      </c>
      <c r="K101" s="232" t="s">
        <v>167</v>
      </c>
      <c r="L101" s="237"/>
      <c r="M101" s="238" t="s">
        <v>19</v>
      </c>
      <c r="N101" s="239" t="s">
        <v>43</v>
      </c>
      <c r="O101" s="81"/>
      <c r="P101" s="226">
        <f>O101*H101</f>
        <v>0</v>
      </c>
      <c r="Q101" s="226">
        <v>0</v>
      </c>
      <c r="R101" s="226">
        <f>Q101*H101</f>
        <v>0</v>
      </c>
      <c r="S101" s="226">
        <v>0</v>
      </c>
      <c r="T101" s="227">
        <f>S101*H101</f>
        <v>0</v>
      </c>
      <c r="U101" s="35"/>
      <c r="V101" s="35"/>
      <c r="W101" s="35"/>
      <c r="X101" s="35"/>
      <c r="Y101" s="35"/>
      <c r="Z101" s="35"/>
      <c r="AA101" s="35"/>
      <c r="AB101" s="35"/>
      <c r="AC101" s="35"/>
      <c r="AD101" s="35"/>
      <c r="AE101" s="35"/>
      <c r="AR101" s="228" t="s">
        <v>217</v>
      </c>
      <c r="AT101" s="228" t="s">
        <v>197</v>
      </c>
      <c r="AU101" s="228" t="s">
        <v>81</v>
      </c>
      <c r="AY101" s="14" t="s">
        <v>162</v>
      </c>
      <c r="BE101" s="229">
        <f>IF(N101="základní",J101,0)</f>
        <v>0</v>
      </c>
      <c r="BF101" s="229">
        <f>IF(N101="snížená",J101,0)</f>
        <v>0</v>
      </c>
      <c r="BG101" s="229">
        <f>IF(N101="zákl. přenesená",J101,0)</f>
        <v>0</v>
      </c>
      <c r="BH101" s="229">
        <f>IF(N101="sníž. přenesená",J101,0)</f>
        <v>0</v>
      </c>
      <c r="BI101" s="229">
        <f>IF(N101="nulová",J101,0)</f>
        <v>0</v>
      </c>
      <c r="BJ101" s="14" t="s">
        <v>79</v>
      </c>
      <c r="BK101" s="229">
        <f>ROUND(I101*H101,2)</f>
        <v>0</v>
      </c>
      <c r="BL101" s="14" t="s">
        <v>218</v>
      </c>
      <c r="BM101" s="228" t="s">
        <v>481</v>
      </c>
    </row>
    <row r="102" s="2" customFormat="1" ht="21.75" customHeight="1">
      <c r="A102" s="35"/>
      <c r="B102" s="36"/>
      <c r="C102" s="230" t="s">
        <v>178</v>
      </c>
      <c r="D102" s="230" t="s">
        <v>197</v>
      </c>
      <c r="E102" s="231" t="s">
        <v>482</v>
      </c>
      <c r="F102" s="232" t="s">
        <v>483</v>
      </c>
      <c r="G102" s="233" t="s">
        <v>166</v>
      </c>
      <c r="H102" s="234">
        <v>710</v>
      </c>
      <c r="I102" s="235"/>
      <c r="J102" s="236">
        <f>ROUND(I102*H102,2)</f>
        <v>0</v>
      </c>
      <c r="K102" s="232" t="s">
        <v>167</v>
      </c>
      <c r="L102" s="237"/>
      <c r="M102" s="238" t="s">
        <v>19</v>
      </c>
      <c r="N102" s="239" t="s">
        <v>43</v>
      </c>
      <c r="O102" s="81"/>
      <c r="P102" s="226">
        <f>O102*H102</f>
        <v>0</v>
      </c>
      <c r="Q102" s="226">
        <v>0</v>
      </c>
      <c r="R102" s="226">
        <f>Q102*H102</f>
        <v>0</v>
      </c>
      <c r="S102" s="226">
        <v>0</v>
      </c>
      <c r="T102" s="227">
        <f>S102*H102</f>
        <v>0</v>
      </c>
      <c r="U102" s="35"/>
      <c r="V102" s="35"/>
      <c r="W102" s="35"/>
      <c r="X102" s="35"/>
      <c r="Y102" s="35"/>
      <c r="Z102" s="35"/>
      <c r="AA102" s="35"/>
      <c r="AB102" s="35"/>
      <c r="AC102" s="35"/>
      <c r="AD102" s="35"/>
      <c r="AE102" s="35"/>
      <c r="AR102" s="228" t="s">
        <v>200</v>
      </c>
      <c r="AT102" s="228" t="s">
        <v>197</v>
      </c>
      <c r="AU102" s="228" t="s">
        <v>81</v>
      </c>
      <c r="AY102" s="14" t="s">
        <v>162</v>
      </c>
      <c r="BE102" s="229">
        <f>IF(N102="základní",J102,0)</f>
        <v>0</v>
      </c>
      <c r="BF102" s="229">
        <f>IF(N102="snížená",J102,0)</f>
        <v>0</v>
      </c>
      <c r="BG102" s="229">
        <f>IF(N102="zákl. přenesená",J102,0)</f>
        <v>0</v>
      </c>
      <c r="BH102" s="229">
        <f>IF(N102="sníž. přenesená",J102,0)</f>
        <v>0</v>
      </c>
      <c r="BI102" s="229">
        <f>IF(N102="nulová",J102,0)</f>
        <v>0</v>
      </c>
      <c r="BJ102" s="14" t="s">
        <v>79</v>
      </c>
      <c r="BK102" s="229">
        <f>ROUND(I102*H102,2)</f>
        <v>0</v>
      </c>
      <c r="BL102" s="14" t="s">
        <v>200</v>
      </c>
      <c r="BM102" s="228" t="s">
        <v>484</v>
      </c>
    </row>
    <row r="103" s="2" customFormat="1" ht="21.75" customHeight="1">
      <c r="A103" s="35"/>
      <c r="B103" s="36"/>
      <c r="C103" s="230" t="s">
        <v>182</v>
      </c>
      <c r="D103" s="230" t="s">
        <v>197</v>
      </c>
      <c r="E103" s="231" t="s">
        <v>485</v>
      </c>
      <c r="F103" s="232" t="s">
        <v>486</v>
      </c>
      <c r="G103" s="233" t="s">
        <v>166</v>
      </c>
      <c r="H103" s="234">
        <v>320</v>
      </c>
      <c r="I103" s="235"/>
      <c r="J103" s="236">
        <f>ROUND(I103*H103,2)</f>
        <v>0</v>
      </c>
      <c r="K103" s="232" t="s">
        <v>167</v>
      </c>
      <c r="L103" s="237"/>
      <c r="M103" s="238" t="s">
        <v>19</v>
      </c>
      <c r="N103" s="239" t="s">
        <v>43</v>
      </c>
      <c r="O103" s="81"/>
      <c r="P103" s="226">
        <f>O103*H103</f>
        <v>0</v>
      </c>
      <c r="Q103" s="226">
        <v>0</v>
      </c>
      <c r="R103" s="226">
        <f>Q103*H103</f>
        <v>0</v>
      </c>
      <c r="S103" s="226">
        <v>0</v>
      </c>
      <c r="T103" s="227">
        <f>S103*H103</f>
        <v>0</v>
      </c>
      <c r="U103" s="35"/>
      <c r="V103" s="35"/>
      <c r="W103" s="35"/>
      <c r="X103" s="35"/>
      <c r="Y103" s="35"/>
      <c r="Z103" s="35"/>
      <c r="AA103" s="35"/>
      <c r="AB103" s="35"/>
      <c r="AC103" s="35"/>
      <c r="AD103" s="35"/>
      <c r="AE103" s="35"/>
      <c r="AR103" s="228" t="s">
        <v>200</v>
      </c>
      <c r="AT103" s="228" t="s">
        <v>197</v>
      </c>
      <c r="AU103" s="228" t="s">
        <v>81</v>
      </c>
      <c r="AY103" s="14" t="s">
        <v>162</v>
      </c>
      <c r="BE103" s="229">
        <f>IF(N103="základní",J103,0)</f>
        <v>0</v>
      </c>
      <c r="BF103" s="229">
        <f>IF(N103="snížená",J103,0)</f>
        <v>0</v>
      </c>
      <c r="BG103" s="229">
        <f>IF(N103="zákl. přenesená",J103,0)</f>
        <v>0</v>
      </c>
      <c r="BH103" s="229">
        <f>IF(N103="sníž. přenesená",J103,0)</f>
        <v>0</v>
      </c>
      <c r="BI103" s="229">
        <f>IF(N103="nulová",J103,0)</f>
        <v>0</v>
      </c>
      <c r="BJ103" s="14" t="s">
        <v>79</v>
      </c>
      <c r="BK103" s="229">
        <f>ROUND(I103*H103,2)</f>
        <v>0</v>
      </c>
      <c r="BL103" s="14" t="s">
        <v>200</v>
      </c>
      <c r="BM103" s="228" t="s">
        <v>487</v>
      </c>
    </row>
    <row r="104" s="2" customFormat="1" ht="21.75" customHeight="1">
      <c r="A104" s="35"/>
      <c r="B104" s="36"/>
      <c r="C104" s="230" t="s">
        <v>186</v>
      </c>
      <c r="D104" s="230" t="s">
        <v>197</v>
      </c>
      <c r="E104" s="231" t="s">
        <v>488</v>
      </c>
      <c r="F104" s="232" t="s">
        <v>489</v>
      </c>
      <c r="G104" s="233" t="s">
        <v>166</v>
      </c>
      <c r="H104" s="234">
        <v>210</v>
      </c>
      <c r="I104" s="235"/>
      <c r="J104" s="236">
        <f>ROUND(I104*H104,2)</f>
        <v>0</v>
      </c>
      <c r="K104" s="232" t="s">
        <v>167</v>
      </c>
      <c r="L104" s="237"/>
      <c r="M104" s="238" t="s">
        <v>19</v>
      </c>
      <c r="N104" s="239" t="s">
        <v>43</v>
      </c>
      <c r="O104" s="81"/>
      <c r="P104" s="226">
        <f>O104*H104</f>
        <v>0</v>
      </c>
      <c r="Q104" s="226">
        <v>0</v>
      </c>
      <c r="R104" s="226">
        <f>Q104*H104</f>
        <v>0</v>
      </c>
      <c r="S104" s="226">
        <v>0</v>
      </c>
      <c r="T104" s="227">
        <f>S104*H104</f>
        <v>0</v>
      </c>
      <c r="U104" s="35"/>
      <c r="V104" s="35"/>
      <c r="W104" s="35"/>
      <c r="X104" s="35"/>
      <c r="Y104" s="35"/>
      <c r="Z104" s="35"/>
      <c r="AA104" s="35"/>
      <c r="AB104" s="35"/>
      <c r="AC104" s="35"/>
      <c r="AD104" s="35"/>
      <c r="AE104" s="35"/>
      <c r="AR104" s="228" t="s">
        <v>217</v>
      </c>
      <c r="AT104" s="228" t="s">
        <v>197</v>
      </c>
      <c r="AU104" s="228" t="s">
        <v>81</v>
      </c>
      <c r="AY104" s="14" t="s">
        <v>162</v>
      </c>
      <c r="BE104" s="229">
        <f>IF(N104="základní",J104,0)</f>
        <v>0</v>
      </c>
      <c r="BF104" s="229">
        <f>IF(N104="snížená",J104,0)</f>
        <v>0</v>
      </c>
      <c r="BG104" s="229">
        <f>IF(N104="zákl. přenesená",J104,0)</f>
        <v>0</v>
      </c>
      <c r="BH104" s="229">
        <f>IF(N104="sníž. přenesená",J104,0)</f>
        <v>0</v>
      </c>
      <c r="BI104" s="229">
        <f>IF(N104="nulová",J104,0)</f>
        <v>0</v>
      </c>
      <c r="BJ104" s="14" t="s">
        <v>79</v>
      </c>
      <c r="BK104" s="229">
        <f>ROUND(I104*H104,2)</f>
        <v>0</v>
      </c>
      <c r="BL104" s="14" t="s">
        <v>218</v>
      </c>
      <c r="BM104" s="228" t="s">
        <v>490</v>
      </c>
    </row>
    <row r="105" s="2" customFormat="1" ht="33" customHeight="1">
      <c r="A105" s="35"/>
      <c r="B105" s="36"/>
      <c r="C105" s="217" t="s">
        <v>190</v>
      </c>
      <c r="D105" s="217" t="s">
        <v>163</v>
      </c>
      <c r="E105" s="218" t="s">
        <v>279</v>
      </c>
      <c r="F105" s="219" t="s">
        <v>280</v>
      </c>
      <c r="G105" s="220" t="s">
        <v>166</v>
      </c>
      <c r="H105" s="221">
        <v>150</v>
      </c>
      <c r="I105" s="222"/>
      <c r="J105" s="223">
        <f>ROUND(I105*H105,2)</f>
        <v>0</v>
      </c>
      <c r="K105" s="219" t="s">
        <v>167</v>
      </c>
      <c r="L105" s="41"/>
      <c r="M105" s="224" t="s">
        <v>19</v>
      </c>
      <c r="N105" s="225" t="s">
        <v>43</v>
      </c>
      <c r="O105" s="81"/>
      <c r="P105" s="226">
        <f>O105*H105</f>
        <v>0</v>
      </c>
      <c r="Q105" s="226">
        <v>0</v>
      </c>
      <c r="R105" s="226">
        <f>Q105*H105</f>
        <v>0</v>
      </c>
      <c r="S105" s="226">
        <v>0</v>
      </c>
      <c r="T105" s="227">
        <f>S105*H105</f>
        <v>0</v>
      </c>
      <c r="U105" s="35"/>
      <c r="V105" s="35"/>
      <c r="W105" s="35"/>
      <c r="X105" s="35"/>
      <c r="Y105" s="35"/>
      <c r="Z105" s="35"/>
      <c r="AA105" s="35"/>
      <c r="AB105" s="35"/>
      <c r="AC105" s="35"/>
      <c r="AD105" s="35"/>
      <c r="AE105" s="35"/>
      <c r="AR105" s="228" t="s">
        <v>285</v>
      </c>
      <c r="AT105" s="228" t="s">
        <v>163</v>
      </c>
      <c r="AU105" s="228" t="s">
        <v>81</v>
      </c>
      <c r="AY105" s="14" t="s">
        <v>162</v>
      </c>
      <c r="BE105" s="229">
        <f>IF(N105="základní",J105,0)</f>
        <v>0</v>
      </c>
      <c r="BF105" s="229">
        <f>IF(N105="snížená",J105,0)</f>
        <v>0</v>
      </c>
      <c r="BG105" s="229">
        <f>IF(N105="zákl. přenesená",J105,0)</f>
        <v>0</v>
      </c>
      <c r="BH105" s="229">
        <f>IF(N105="sníž. přenesená",J105,0)</f>
        <v>0</v>
      </c>
      <c r="BI105" s="229">
        <f>IF(N105="nulová",J105,0)</f>
        <v>0</v>
      </c>
      <c r="BJ105" s="14" t="s">
        <v>79</v>
      </c>
      <c r="BK105" s="229">
        <f>ROUND(I105*H105,2)</f>
        <v>0</v>
      </c>
      <c r="BL105" s="14" t="s">
        <v>285</v>
      </c>
      <c r="BM105" s="228" t="s">
        <v>491</v>
      </c>
    </row>
    <row r="106" s="2" customFormat="1" ht="21.75" customHeight="1">
      <c r="A106" s="35"/>
      <c r="B106" s="36"/>
      <c r="C106" s="230" t="s">
        <v>196</v>
      </c>
      <c r="D106" s="230" t="s">
        <v>197</v>
      </c>
      <c r="E106" s="231" t="s">
        <v>492</v>
      </c>
      <c r="F106" s="232" t="s">
        <v>493</v>
      </c>
      <c r="G106" s="233" t="s">
        <v>193</v>
      </c>
      <c r="H106" s="234">
        <v>2</v>
      </c>
      <c r="I106" s="235"/>
      <c r="J106" s="236">
        <f>ROUND(I106*H106,2)</f>
        <v>0</v>
      </c>
      <c r="K106" s="232" t="s">
        <v>167</v>
      </c>
      <c r="L106" s="237"/>
      <c r="M106" s="238" t="s">
        <v>19</v>
      </c>
      <c r="N106" s="239" t="s">
        <v>43</v>
      </c>
      <c r="O106" s="81"/>
      <c r="P106" s="226">
        <f>O106*H106</f>
        <v>0</v>
      </c>
      <c r="Q106" s="226">
        <v>0</v>
      </c>
      <c r="R106" s="226">
        <f>Q106*H106</f>
        <v>0</v>
      </c>
      <c r="S106" s="226">
        <v>0</v>
      </c>
      <c r="T106" s="227">
        <f>S106*H106</f>
        <v>0</v>
      </c>
      <c r="U106" s="35"/>
      <c r="V106" s="35"/>
      <c r="W106" s="35"/>
      <c r="X106" s="35"/>
      <c r="Y106" s="35"/>
      <c r="Z106" s="35"/>
      <c r="AA106" s="35"/>
      <c r="AB106" s="35"/>
      <c r="AC106" s="35"/>
      <c r="AD106" s="35"/>
      <c r="AE106" s="35"/>
      <c r="AR106" s="228" t="s">
        <v>200</v>
      </c>
      <c r="AT106" s="228" t="s">
        <v>197</v>
      </c>
      <c r="AU106" s="228" t="s">
        <v>81</v>
      </c>
      <c r="AY106" s="14" t="s">
        <v>162</v>
      </c>
      <c r="BE106" s="229">
        <f>IF(N106="základní",J106,0)</f>
        <v>0</v>
      </c>
      <c r="BF106" s="229">
        <f>IF(N106="snížená",J106,0)</f>
        <v>0</v>
      </c>
      <c r="BG106" s="229">
        <f>IF(N106="zákl. přenesená",J106,0)</f>
        <v>0</v>
      </c>
      <c r="BH106" s="229">
        <f>IF(N106="sníž. přenesená",J106,0)</f>
        <v>0</v>
      </c>
      <c r="BI106" s="229">
        <f>IF(N106="nulová",J106,0)</f>
        <v>0</v>
      </c>
      <c r="BJ106" s="14" t="s">
        <v>79</v>
      </c>
      <c r="BK106" s="229">
        <f>ROUND(I106*H106,2)</f>
        <v>0</v>
      </c>
      <c r="BL106" s="14" t="s">
        <v>200</v>
      </c>
      <c r="BM106" s="228" t="s">
        <v>494</v>
      </c>
    </row>
    <row r="107" s="2" customFormat="1" ht="21.75" customHeight="1">
      <c r="A107" s="35"/>
      <c r="B107" s="36"/>
      <c r="C107" s="217" t="s">
        <v>202</v>
      </c>
      <c r="D107" s="217" t="s">
        <v>163</v>
      </c>
      <c r="E107" s="218" t="s">
        <v>495</v>
      </c>
      <c r="F107" s="219" t="s">
        <v>496</v>
      </c>
      <c r="G107" s="220" t="s">
        <v>193</v>
      </c>
      <c r="H107" s="221">
        <v>2</v>
      </c>
      <c r="I107" s="222"/>
      <c r="J107" s="223">
        <f>ROUND(I107*H107,2)</f>
        <v>0</v>
      </c>
      <c r="K107" s="219" t="s">
        <v>167</v>
      </c>
      <c r="L107" s="41"/>
      <c r="M107" s="224" t="s">
        <v>19</v>
      </c>
      <c r="N107" s="225" t="s">
        <v>43</v>
      </c>
      <c r="O107" s="81"/>
      <c r="P107" s="226">
        <f>O107*H107</f>
        <v>0</v>
      </c>
      <c r="Q107" s="226">
        <v>0</v>
      </c>
      <c r="R107" s="226">
        <f>Q107*H107</f>
        <v>0</v>
      </c>
      <c r="S107" s="226">
        <v>0</v>
      </c>
      <c r="T107" s="227">
        <f>S107*H107</f>
        <v>0</v>
      </c>
      <c r="U107" s="35"/>
      <c r="V107" s="35"/>
      <c r="W107" s="35"/>
      <c r="X107" s="35"/>
      <c r="Y107" s="35"/>
      <c r="Z107" s="35"/>
      <c r="AA107" s="35"/>
      <c r="AB107" s="35"/>
      <c r="AC107" s="35"/>
      <c r="AD107" s="35"/>
      <c r="AE107" s="35"/>
      <c r="AR107" s="228" t="s">
        <v>285</v>
      </c>
      <c r="AT107" s="228" t="s">
        <v>163</v>
      </c>
      <c r="AU107" s="228" t="s">
        <v>81</v>
      </c>
      <c r="AY107" s="14" t="s">
        <v>162</v>
      </c>
      <c r="BE107" s="229">
        <f>IF(N107="základní",J107,0)</f>
        <v>0</v>
      </c>
      <c r="BF107" s="229">
        <f>IF(N107="snížená",J107,0)</f>
        <v>0</v>
      </c>
      <c r="BG107" s="229">
        <f>IF(N107="zákl. přenesená",J107,0)</f>
        <v>0</v>
      </c>
      <c r="BH107" s="229">
        <f>IF(N107="sníž. přenesená",J107,0)</f>
        <v>0</v>
      </c>
      <c r="BI107" s="229">
        <f>IF(N107="nulová",J107,0)</f>
        <v>0</v>
      </c>
      <c r="BJ107" s="14" t="s">
        <v>79</v>
      </c>
      <c r="BK107" s="229">
        <f>ROUND(I107*H107,2)</f>
        <v>0</v>
      </c>
      <c r="BL107" s="14" t="s">
        <v>285</v>
      </c>
      <c r="BM107" s="228" t="s">
        <v>497</v>
      </c>
    </row>
    <row r="108" s="2" customFormat="1" ht="21.75" customHeight="1">
      <c r="A108" s="35"/>
      <c r="B108" s="36"/>
      <c r="C108" s="230" t="s">
        <v>206</v>
      </c>
      <c r="D108" s="230" t="s">
        <v>197</v>
      </c>
      <c r="E108" s="231" t="s">
        <v>498</v>
      </c>
      <c r="F108" s="232" t="s">
        <v>499</v>
      </c>
      <c r="G108" s="233" t="s">
        <v>193</v>
      </c>
      <c r="H108" s="234">
        <v>6</v>
      </c>
      <c r="I108" s="235"/>
      <c r="J108" s="236">
        <f>ROUND(I108*H108,2)</f>
        <v>0</v>
      </c>
      <c r="K108" s="232" t="s">
        <v>167</v>
      </c>
      <c r="L108" s="237"/>
      <c r="M108" s="238" t="s">
        <v>19</v>
      </c>
      <c r="N108" s="239" t="s">
        <v>43</v>
      </c>
      <c r="O108" s="81"/>
      <c r="P108" s="226">
        <f>O108*H108</f>
        <v>0</v>
      </c>
      <c r="Q108" s="226">
        <v>0</v>
      </c>
      <c r="R108" s="226">
        <f>Q108*H108</f>
        <v>0</v>
      </c>
      <c r="S108" s="226">
        <v>0</v>
      </c>
      <c r="T108" s="227">
        <f>S108*H108</f>
        <v>0</v>
      </c>
      <c r="U108" s="35"/>
      <c r="V108" s="35"/>
      <c r="W108" s="35"/>
      <c r="X108" s="35"/>
      <c r="Y108" s="35"/>
      <c r="Z108" s="35"/>
      <c r="AA108" s="35"/>
      <c r="AB108" s="35"/>
      <c r="AC108" s="35"/>
      <c r="AD108" s="35"/>
      <c r="AE108" s="35"/>
      <c r="AR108" s="228" t="s">
        <v>200</v>
      </c>
      <c r="AT108" s="228" t="s">
        <v>197</v>
      </c>
      <c r="AU108" s="228" t="s">
        <v>81</v>
      </c>
      <c r="AY108" s="14" t="s">
        <v>162</v>
      </c>
      <c r="BE108" s="229">
        <f>IF(N108="základní",J108,0)</f>
        <v>0</v>
      </c>
      <c r="BF108" s="229">
        <f>IF(N108="snížená",J108,0)</f>
        <v>0</v>
      </c>
      <c r="BG108" s="229">
        <f>IF(N108="zákl. přenesená",J108,0)</f>
        <v>0</v>
      </c>
      <c r="BH108" s="229">
        <f>IF(N108="sníž. přenesená",J108,0)</f>
        <v>0</v>
      </c>
      <c r="BI108" s="229">
        <f>IF(N108="nulová",J108,0)</f>
        <v>0</v>
      </c>
      <c r="BJ108" s="14" t="s">
        <v>79</v>
      </c>
      <c r="BK108" s="229">
        <f>ROUND(I108*H108,2)</f>
        <v>0</v>
      </c>
      <c r="BL108" s="14" t="s">
        <v>200</v>
      </c>
      <c r="BM108" s="228" t="s">
        <v>500</v>
      </c>
    </row>
    <row r="109" s="2" customFormat="1" ht="21.75" customHeight="1">
      <c r="A109" s="35"/>
      <c r="B109" s="36"/>
      <c r="C109" s="230" t="s">
        <v>210</v>
      </c>
      <c r="D109" s="230" t="s">
        <v>197</v>
      </c>
      <c r="E109" s="231" t="s">
        <v>501</v>
      </c>
      <c r="F109" s="232" t="s">
        <v>502</v>
      </c>
      <c r="G109" s="233" t="s">
        <v>193</v>
      </c>
      <c r="H109" s="234">
        <v>6</v>
      </c>
      <c r="I109" s="235"/>
      <c r="J109" s="236">
        <f>ROUND(I109*H109,2)</f>
        <v>0</v>
      </c>
      <c r="K109" s="232" t="s">
        <v>167</v>
      </c>
      <c r="L109" s="237"/>
      <c r="M109" s="238" t="s">
        <v>19</v>
      </c>
      <c r="N109" s="239" t="s">
        <v>43</v>
      </c>
      <c r="O109" s="81"/>
      <c r="P109" s="226">
        <f>O109*H109</f>
        <v>0</v>
      </c>
      <c r="Q109" s="226">
        <v>0</v>
      </c>
      <c r="R109" s="226">
        <f>Q109*H109</f>
        <v>0</v>
      </c>
      <c r="S109" s="226">
        <v>0</v>
      </c>
      <c r="T109" s="227">
        <f>S109*H109</f>
        <v>0</v>
      </c>
      <c r="U109" s="35"/>
      <c r="V109" s="35"/>
      <c r="W109" s="35"/>
      <c r="X109" s="35"/>
      <c r="Y109" s="35"/>
      <c r="Z109" s="35"/>
      <c r="AA109" s="35"/>
      <c r="AB109" s="35"/>
      <c r="AC109" s="35"/>
      <c r="AD109" s="35"/>
      <c r="AE109" s="35"/>
      <c r="AR109" s="228" t="s">
        <v>200</v>
      </c>
      <c r="AT109" s="228" t="s">
        <v>197</v>
      </c>
      <c r="AU109" s="228" t="s">
        <v>81</v>
      </c>
      <c r="AY109" s="14" t="s">
        <v>162</v>
      </c>
      <c r="BE109" s="229">
        <f>IF(N109="základní",J109,0)</f>
        <v>0</v>
      </c>
      <c r="BF109" s="229">
        <f>IF(N109="snížená",J109,0)</f>
        <v>0</v>
      </c>
      <c r="BG109" s="229">
        <f>IF(N109="zákl. přenesená",J109,0)</f>
        <v>0</v>
      </c>
      <c r="BH109" s="229">
        <f>IF(N109="sníž. přenesená",J109,0)</f>
        <v>0</v>
      </c>
      <c r="BI109" s="229">
        <f>IF(N109="nulová",J109,0)</f>
        <v>0</v>
      </c>
      <c r="BJ109" s="14" t="s">
        <v>79</v>
      </c>
      <c r="BK109" s="229">
        <f>ROUND(I109*H109,2)</f>
        <v>0</v>
      </c>
      <c r="BL109" s="14" t="s">
        <v>200</v>
      </c>
      <c r="BM109" s="228" t="s">
        <v>503</v>
      </c>
    </row>
    <row r="110" s="2" customFormat="1" ht="21.75" customHeight="1">
      <c r="A110" s="35"/>
      <c r="B110" s="36"/>
      <c r="C110" s="230" t="s">
        <v>214</v>
      </c>
      <c r="D110" s="230" t="s">
        <v>197</v>
      </c>
      <c r="E110" s="231" t="s">
        <v>504</v>
      </c>
      <c r="F110" s="232" t="s">
        <v>505</v>
      </c>
      <c r="G110" s="233" t="s">
        <v>193</v>
      </c>
      <c r="H110" s="234">
        <v>6</v>
      </c>
      <c r="I110" s="235"/>
      <c r="J110" s="236">
        <f>ROUND(I110*H110,2)</f>
        <v>0</v>
      </c>
      <c r="K110" s="232" t="s">
        <v>167</v>
      </c>
      <c r="L110" s="237"/>
      <c r="M110" s="238" t="s">
        <v>19</v>
      </c>
      <c r="N110" s="239" t="s">
        <v>43</v>
      </c>
      <c r="O110" s="81"/>
      <c r="P110" s="226">
        <f>O110*H110</f>
        <v>0</v>
      </c>
      <c r="Q110" s="226">
        <v>0</v>
      </c>
      <c r="R110" s="226">
        <f>Q110*H110</f>
        <v>0</v>
      </c>
      <c r="S110" s="226">
        <v>0</v>
      </c>
      <c r="T110" s="227">
        <f>S110*H110</f>
        <v>0</v>
      </c>
      <c r="U110" s="35"/>
      <c r="V110" s="35"/>
      <c r="W110" s="35"/>
      <c r="X110" s="35"/>
      <c r="Y110" s="35"/>
      <c r="Z110" s="35"/>
      <c r="AA110" s="35"/>
      <c r="AB110" s="35"/>
      <c r="AC110" s="35"/>
      <c r="AD110" s="35"/>
      <c r="AE110" s="35"/>
      <c r="AR110" s="228" t="s">
        <v>200</v>
      </c>
      <c r="AT110" s="228" t="s">
        <v>197</v>
      </c>
      <c r="AU110" s="228" t="s">
        <v>81</v>
      </c>
      <c r="AY110" s="14" t="s">
        <v>162</v>
      </c>
      <c r="BE110" s="229">
        <f>IF(N110="základní",J110,0)</f>
        <v>0</v>
      </c>
      <c r="BF110" s="229">
        <f>IF(N110="snížená",J110,0)</f>
        <v>0</v>
      </c>
      <c r="BG110" s="229">
        <f>IF(N110="zákl. přenesená",J110,0)</f>
        <v>0</v>
      </c>
      <c r="BH110" s="229">
        <f>IF(N110="sníž. přenesená",J110,0)</f>
        <v>0</v>
      </c>
      <c r="BI110" s="229">
        <f>IF(N110="nulová",J110,0)</f>
        <v>0</v>
      </c>
      <c r="BJ110" s="14" t="s">
        <v>79</v>
      </c>
      <c r="BK110" s="229">
        <f>ROUND(I110*H110,2)</f>
        <v>0</v>
      </c>
      <c r="BL110" s="14" t="s">
        <v>200</v>
      </c>
      <c r="BM110" s="228" t="s">
        <v>506</v>
      </c>
    </row>
    <row r="111" s="2" customFormat="1" ht="21.75" customHeight="1">
      <c r="A111" s="35"/>
      <c r="B111" s="36"/>
      <c r="C111" s="217" t="s">
        <v>220</v>
      </c>
      <c r="D111" s="217" t="s">
        <v>163</v>
      </c>
      <c r="E111" s="218" t="s">
        <v>507</v>
      </c>
      <c r="F111" s="219" t="s">
        <v>508</v>
      </c>
      <c r="G111" s="220" t="s">
        <v>166</v>
      </c>
      <c r="H111" s="221">
        <v>50</v>
      </c>
      <c r="I111" s="222"/>
      <c r="J111" s="223">
        <f>ROUND(I111*H111,2)</f>
        <v>0</v>
      </c>
      <c r="K111" s="219" t="s">
        <v>167</v>
      </c>
      <c r="L111" s="41"/>
      <c r="M111" s="224" t="s">
        <v>19</v>
      </c>
      <c r="N111" s="225" t="s">
        <v>43</v>
      </c>
      <c r="O111" s="81"/>
      <c r="P111" s="226">
        <f>O111*H111</f>
        <v>0</v>
      </c>
      <c r="Q111" s="226">
        <v>0</v>
      </c>
      <c r="R111" s="226">
        <f>Q111*H111</f>
        <v>0</v>
      </c>
      <c r="S111" s="226">
        <v>0</v>
      </c>
      <c r="T111" s="227">
        <f>S111*H111</f>
        <v>0</v>
      </c>
      <c r="U111" s="35"/>
      <c r="V111" s="35"/>
      <c r="W111" s="35"/>
      <c r="X111" s="35"/>
      <c r="Y111" s="35"/>
      <c r="Z111" s="35"/>
      <c r="AA111" s="35"/>
      <c r="AB111" s="35"/>
      <c r="AC111" s="35"/>
      <c r="AD111" s="35"/>
      <c r="AE111" s="35"/>
      <c r="AR111" s="228" t="s">
        <v>285</v>
      </c>
      <c r="AT111" s="228" t="s">
        <v>163</v>
      </c>
      <c r="AU111" s="228" t="s">
        <v>81</v>
      </c>
      <c r="AY111" s="14" t="s">
        <v>162</v>
      </c>
      <c r="BE111" s="229">
        <f>IF(N111="základní",J111,0)</f>
        <v>0</v>
      </c>
      <c r="BF111" s="229">
        <f>IF(N111="snížená",J111,0)</f>
        <v>0</v>
      </c>
      <c r="BG111" s="229">
        <f>IF(N111="zákl. přenesená",J111,0)</f>
        <v>0</v>
      </c>
      <c r="BH111" s="229">
        <f>IF(N111="sníž. přenesená",J111,0)</f>
        <v>0</v>
      </c>
      <c r="BI111" s="229">
        <f>IF(N111="nulová",J111,0)</f>
        <v>0</v>
      </c>
      <c r="BJ111" s="14" t="s">
        <v>79</v>
      </c>
      <c r="BK111" s="229">
        <f>ROUND(I111*H111,2)</f>
        <v>0</v>
      </c>
      <c r="BL111" s="14" t="s">
        <v>285</v>
      </c>
      <c r="BM111" s="228" t="s">
        <v>509</v>
      </c>
    </row>
    <row r="112" s="2" customFormat="1" ht="21.75" customHeight="1">
      <c r="A112" s="35"/>
      <c r="B112" s="36"/>
      <c r="C112" s="217" t="s">
        <v>8</v>
      </c>
      <c r="D112" s="217" t="s">
        <v>163</v>
      </c>
      <c r="E112" s="218" t="s">
        <v>510</v>
      </c>
      <c r="F112" s="219" t="s">
        <v>511</v>
      </c>
      <c r="G112" s="220" t="s">
        <v>193</v>
      </c>
      <c r="H112" s="221">
        <v>18</v>
      </c>
      <c r="I112" s="222"/>
      <c r="J112" s="223">
        <f>ROUND(I112*H112,2)</f>
        <v>0</v>
      </c>
      <c r="K112" s="219" t="s">
        <v>167</v>
      </c>
      <c r="L112" s="41"/>
      <c r="M112" s="224" t="s">
        <v>19</v>
      </c>
      <c r="N112" s="225" t="s">
        <v>43</v>
      </c>
      <c r="O112" s="81"/>
      <c r="P112" s="226">
        <f>O112*H112</f>
        <v>0</v>
      </c>
      <c r="Q112" s="226">
        <v>0</v>
      </c>
      <c r="R112" s="226">
        <f>Q112*H112</f>
        <v>0</v>
      </c>
      <c r="S112" s="226">
        <v>0</v>
      </c>
      <c r="T112" s="227">
        <f>S112*H112</f>
        <v>0</v>
      </c>
      <c r="U112" s="35"/>
      <c r="V112" s="35"/>
      <c r="W112" s="35"/>
      <c r="X112" s="35"/>
      <c r="Y112" s="35"/>
      <c r="Z112" s="35"/>
      <c r="AA112" s="35"/>
      <c r="AB112" s="35"/>
      <c r="AC112" s="35"/>
      <c r="AD112" s="35"/>
      <c r="AE112" s="35"/>
      <c r="AR112" s="228" t="s">
        <v>285</v>
      </c>
      <c r="AT112" s="228" t="s">
        <v>163</v>
      </c>
      <c r="AU112" s="228" t="s">
        <v>81</v>
      </c>
      <c r="AY112" s="14" t="s">
        <v>162</v>
      </c>
      <c r="BE112" s="229">
        <f>IF(N112="základní",J112,0)</f>
        <v>0</v>
      </c>
      <c r="BF112" s="229">
        <f>IF(N112="snížená",J112,0)</f>
        <v>0</v>
      </c>
      <c r="BG112" s="229">
        <f>IF(N112="zákl. přenesená",J112,0)</f>
        <v>0</v>
      </c>
      <c r="BH112" s="229">
        <f>IF(N112="sníž. přenesená",J112,0)</f>
        <v>0</v>
      </c>
      <c r="BI112" s="229">
        <f>IF(N112="nulová",J112,0)</f>
        <v>0</v>
      </c>
      <c r="BJ112" s="14" t="s">
        <v>79</v>
      </c>
      <c r="BK112" s="229">
        <f>ROUND(I112*H112,2)</f>
        <v>0</v>
      </c>
      <c r="BL112" s="14" t="s">
        <v>285</v>
      </c>
      <c r="BM112" s="228" t="s">
        <v>512</v>
      </c>
    </row>
    <row r="113" s="2" customFormat="1" ht="21.75" customHeight="1">
      <c r="A113" s="35"/>
      <c r="B113" s="36"/>
      <c r="C113" s="230" t="s">
        <v>227</v>
      </c>
      <c r="D113" s="230" t="s">
        <v>197</v>
      </c>
      <c r="E113" s="231" t="s">
        <v>513</v>
      </c>
      <c r="F113" s="232" t="s">
        <v>514</v>
      </c>
      <c r="G113" s="233" t="s">
        <v>166</v>
      </c>
      <c r="H113" s="234">
        <v>10</v>
      </c>
      <c r="I113" s="235"/>
      <c r="J113" s="236">
        <f>ROUND(I113*H113,2)</f>
        <v>0</v>
      </c>
      <c r="K113" s="232" t="s">
        <v>167</v>
      </c>
      <c r="L113" s="237"/>
      <c r="M113" s="238" t="s">
        <v>19</v>
      </c>
      <c r="N113" s="239" t="s">
        <v>43</v>
      </c>
      <c r="O113" s="81"/>
      <c r="P113" s="226">
        <f>O113*H113</f>
        <v>0</v>
      </c>
      <c r="Q113" s="226">
        <v>0</v>
      </c>
      <c r="R113" s="226">
        <f>Q113*H113</f>
        <v>0</v>
      </c>
      <c r="S113" s="226">
        <v>0</v>
      </c>
      <c r="T113" s="227">
        <f>S113*H113</f>
        <v>0</v>
      </c>
      <c r="U113" s="35"/>
      <c r="V113" s="35"/>
      <c r="W113" s="35"/>
      <c r="X113" s="35"/>
      <c r="Y113" s="35"/>
      <c r="Z113" s="35"/>
      <c r="AA113" s="35"/>
      <c r="AB113" s="35"/>
      <c r="AC113" s="35"/>
      <c r="AD113" s="35"/>
      <c r="AE113" s="35"/>
      <c r="AR113" s="228" t="s">
        <v>200</v>
      </c>
      <c r="AT113" s="228" t="s">
        <v>197</v>
      </c>
      <c r="AU113" s="228" t="s">
        <v>81</v>
      </c>
      <c r="AY113" s="14" t="s">
        <v>162</v>
      </c>
      <c r="BE113" s="229">
        <f>IF(N113="základní",J113,0)</f>
        <v>0</v>
      </c>
      <c r="BF113" s="229">
        <f>IF(N113="snížená",J113,0)</f>
        <v>0</v>
      </c>
      <c r="BG113" s="229">
        <f>IF(N113="zákl. přenesená",J113,0)</f>
        <v>0</v>
      </c>
      <c r="BH113" s="229">
        <f>IF(N113="sníž. přenesená",J113,0)</f>
        <v>0</v>
      </c>
      <c r="BI113" s="229">
        <f>IF(N113="nulová",J113,0)</f>
        <v>0</v>
      </c>
      <c r="BJ113" s="14" t="s">
        <v>79</v>
      </c>
      <c r="BK113" s="229">
        <f>ROUND(I113*H113,2)</f>
        <v>0</v>
      </c>
      <c r="BL113" s="14" t="s">
        <v>200</v>
      </c>
      <c r="BM113" s="228" t="s">
        <v>515</v>
      </c>
    </row>
    <row r="114" s="2" customFormat="1" ht="21.75" customHeight="1">
      <c r="A114" s="35"/>
      <c r="B114" s="36"/>
      <c r="C114" s="217" t="s">
        <v>231</v>
      </c>
      <c r="D114" s="217" t="s">
        <v>163</v>
      </c>
      <c r="E114" s="218" t="s">
        <v>516</v>
      </c>
      <c r="F114" s="219" t="s">
        <v>517</v>
      </c>
      <c r="G114" s="220" t="s">
        <v>166</v>
      </c>
      <c r="H114" s="221">
        <v>920</v>
      </c>
      <c r="I114" s="222"/>
      <c r="J114" s="223">
        <f>ROUND(I114*H114,2)</f>
        <v>0</v>
      </c>
      <c r="K114" s="219" t="s">
        <v>167</v>
      </c>
      <c r="L114" s="41"/>
      <c r="M114" s="224" t="s">
        <v>19</v>
      </c>
      <c r="N114" s="225" t="s">
        <v>43</v>
      </c>
      <c r="O114" s="81"/>
      <c r="P114" s="226">
        <f>O114*H114</f>
        <v>0</v>
      </c>
      <c r="Q114" s="226">
        <v>0</v>
      </c>
      <c r="R114" s="226">
        <f>Q114*H114</f>
        <v>0</v>
      </c>
      <c r="S114" s="226">
        <v>0</v>
      </c>
      <c r="T114" s="227">
        <f>S114*H114</f>
        <v>0</v>
      </c>
      <c r="U114" s="35"/>
      <c r="V114" s="35"/>
      <c r="W114" s="35"/>
      <c r="X114" s="35"/>
      <c r="Y114" s="35"/>
      <c r="Z114" s="35"/>
      <c r="AA114" s="35"/>
      <c r="AB114" s="35"/>
      <c r="AC114" s="35"/>
      <c r="AD114" s="35"/>
      <c r="AE114" s="35"/>
      <c r="AR114" s="228" t="s">
        <v>285</v>
      </c>
      <c r="AT114" s="228" t="s">
        <v>163</v>
      </c>
      <c r="AU114" s="228" t="s">
        <v>81</v>
      </c>
      <c r="AY114" s="14" t="s">
        <v>162</v>
      </c>
      <c r="BE114" s="229">
        <f>IF(N114="základní",J114,0)</f>
        <v>0</v>
      </c>
      <c r="BF114" s="229">
        <f>IF(N114="snížená",J114,0)</f>
        <v>0</v>
      </c>
      <c r="BG114" s="229">
        <f>IF(N114="zákl. přenesená",J114,0)</f>
        <v>0</v>
      </c>
      <c r="BH114" s="229">
        <f>IF(N114="sníž. přenesená",J114,0)</f>
        <v>0</v>
      </c>
      <c r="BI114" s="229">
        <f>IF(N114="nulová",J114,0)</f>
        <v>0</v>
      </c>
      <c r="BJ114" s="14" t="s">
        <v>79</v>
      </c>
      <c r="BK114" s="229">
        <f>ROUND(I114*H114,2)</f>
        <v>0</v>
      </c>
      <c r="BL114" s="14" t="s">
        <v>285</v>
      </c>
      <c r="BM114" s="228" t="s">
        <v>518</v>
      </c>
    </row>
    <row r="115" s="2" customFormat="1" ht="21.75" customHeight="1">
      <c r="A115" s="35"/>
      <c r="B115" s="36"/>
      <c r="C115" s="217" t="s">
        <v>235</v>
      </c>
      <c r="D115" s="217" t="s">
        <v>163</v>
      </c>
      <c r="E115" s="218" t="s">
        <v>519</v>
      </c>
      <c r="F115" s="219" t="s">
        <v>520</v>
      </c>
      <c r="G115" s="220" t="s">
        <v>166</v>
      </c>
      <c r="H115" s="221">
        <v>1030</v>
      </c>
      <c r="I115" s="222"/>
      <c r="J115" s="223">
        <f>ROUND(I115*H115,2)</f>
        <v>0</v>
      </c>
      <c r="K115" s="219" t="s">
        <v>167</v>
      </c>
      <c r="L115" s="41"/>
      <c r="M115" s="224" t="s">
        <v>19</v>
      </c>
      <c r="N115" s="225" t="s">
        <v>43</v>
      </c>
      <c r="O115" s="81"/>
      <c r="P115" s="226">
        <f>O115*H115</f>
        <v>0</v>
      </c>
      <c r="Q115" s="226">
        <v>0</v>
      </c>
      <c r="R115" s="226">
        <f>Q115*H115</f>
        <v>0</v>
      </c>
      <c r="S115" s="226">
        <v>0</v>
      </c>
      <c r="T115" s="227">
        <f>S115*H115</f>
        <v>0</v>
      </c>
      <c r="U115" s="35"/>
      <c r="V115" s="35"/>
      <c r="W115" s="35"/>
      <c r="X115" s="35"/>
      <c r="Y115" s="35"/>
      <c r="Z115" s="35"/>
      <c r="AA115" s="35"/>
      <c r="AB115" s="35"/>
      <c r="AC115" s="35"/>
      <c r="AD115" s="35"/>
      <c r="AE115" s="35"/>
      <c r="AR115" s="228" t="s">
        <v>285</v>
      </c>
      <c r="AT115" s="228" t="s">
        <v>163</v>
      </c>
      <c r="AU115" s="228" t="s">
        <v>81</v>
      </c>
      <c r="AY115" s="14" t="s">
        <v>162</v>
      </c>
      <c r="BE115" s="229">
        <f>IF(N115="základní",J115,0)</f>
        <v>0</v>
      </c>
      <c r="BF115" s="229">
        <f>IF(N115="snížená",J115,0)</f>
        <v>0</v>
      </c>
      <c r="BG115" s="229">
        <f>IF(N115="zákl. přenesená",J115,0)</f>
        <v>0</v>
      </c>
      <c r="BH115" s="229">
        <f>IF(N115="sníž. přenesená",J115,0)</f>
        <v>0</v>
      </c>
      <c r="BI115" s="229">
        <f>IF(N115="nulová",J115,0)</f>
        <v>0</v>
      </c>
      <c r="BJ115" s="14" t="s">
        <v>79</v>
      </c>
      <c r="BK115" s="229">
        <f>ROUND(I115*H115,2)</f>
        <v>0</v>
      </c>
      <c r="BL115" s="14" t="s">
        <v>285</v>
      </c>
      <c r="BM115" s="228" t="s">
        <v>521</v>
      </c>
    </row>
    <row r="116" s="2" customFormat="1" ht="21.75" customHeight="1">
      <c r="A116" s="35"/>
      <c r="B116" s="36"/>
      <c r="C116" s="217" t="s">
        <v>239</v>
      </c>
      <c r="D116" s="217" t="s">
        <v>163</v>
      </c>
      <c r="E116" s="218" t="s">
        <v>522</v>
      </c>
      <c r="F116" s="219" t="s">
        <v>523</v>
      </c>
      <c r="G116" s="220" t="s">
        <v>166</v>
      </c>
      <c r="H116" s="221">
        <v>1100</v>
      </c>
      <c r="I116" s="222"/>
      <c r="J116" s="223">
        <f>ROUND(I116*H116,2)</f>
        <v>0</v>
      </c>
      <c r="K116" s="219" t="s">
        <v>167</v>
      </c>
      <c r="L116" s="41"/>
      <c r="M116" s="224" t="s">
        <v>19</v>
      </c>
      <c r="N116" s="225" t="s">
        <v>43</v>
      </c>
      <c r="O116" s="81"/>
      <c r="P116" s="226">
        <f>O116*H116</f>
        <v>0</v>
      </c>
      <c r="Q116" s="226">
        <v>0</v>
      </c>
      <c r="R116" s="226">
        <f>Q116*H116</f>
        <v>0</v>
      </c>
      <c r="S116" s="226">
        <v>0</v>
      </c>
      <c r="T116" s="227">
        <f>S116*H116</f>
        <v>0</v>
      </c>
      <c r="U116" s="35"/>
      <c r="V116" s="35"/>
      <c r="W116" s="35"/>
      <c r="X116" s="35"/>
      <c r="Y116" s="35"/>
      <c r="Z116" s="35"/>
      <c r="AA116" s="35"/>
      <c r="AB116" s="35"/>
      <c r="AC116" s="35"/>
      <c r="AD116" s="35"/>
      <c r="AE116" s="35"/>
      <c r="AR116" s="228" t="s">
        <v>285</v>
      </c>
      <c r="AT116" s="228" t="s">
        <v>163</v>
      </c>
      <c r="AU116" s="228" t="s">
        <v>81</v>
      </c>
      <c r="AY116" s="14" t="s">
        <v>162</v>
      </c>
      <c r="BE116" s="229">
        <f>IF(N116="základní",J116,0)</f>
        <v>0</v>
      </c>
      <c r="BF116" s="229">
        <f>IF(N116="snížená",J116,0)</f>
        <v>0</v>
      </c>
      <c r="BG116" s="229">
        <f>IF(N116="zákl. přenesená",J116,0)</f>
        <v>0</v>
      </c>
      <c r="BH116" s="229">
        <f>IF(N116="sníž. přenesená",J116,0)</f>
        <v>0</v>
      </c>
      <c r="BI116" s="229">
        <f>IF(N116="nulová",J116,0)</f>
        <v>0</v>
      </c>
      <c r="BJ116" s="14" t="s">
        <v>79</v>
      </c>
      <c r="BK116" s="229">
        <f>ROUND(I116*H116,2)</f>
        <v>0</v>
      </c>
      <c r="BL116" s="14" t="s">
        <v>285</v>
      </c>
      <c r="BM116" s="228" t="s">
        <v>524</v>
      </c>
    </row>
    <row r="117" s="2" customFormat="1" ht="33" customHeight="1">
      <c r="A117" s="35"/>
      <c r="B117" s="36"/>
      <c r="C117" s="217" t="s">
        <v>243</v>
      </c>
      <c r="D117" s="217" t="s">
        <v>163</v>
      </c>
      <c r="E117" s="218" t="s">
        <v>525</v>
      </c>
      <c r="F117" s="219" t="s">
        <v>526</v>
      </c>
      <c r="G117" s="220" t="s">
        <v>193</v>
      </c>
      <c r="H117" s="221">
        <v>24</v>
      </c>
      <c r="I117" s="222"/>
      <c r="J117" s="223">
        <f>ROUND(I117*H117,2)</f>
        <v>0</v>
      </c>
      <c r="K117" s="219" t="s">
        <v>167</v>
      </c>
      <c r="L117" s="41"/>
      <c r="M117" s="224" t="s">
        <v>19</v>
      </c>
      <c r="N117" s="225" t="s">
        <v>43</v>
      </c>
      <c r="O117" s="81"/>
      <c r="P117" s="226">
        <f>O117*H117</f>
        <v>0</v>
      </c>
      <c r="Q117" s="226">
        <v>0</v>
      </c>
      <c r="R117" s="226">
        <f>Q117*H117</f>
        <v>0</v>
      </c>
      <c r="S117" s="226">
        <v>0</v>
      </c>
      <c r="T117" s="227">
        <f>S117*H117</f>
        <v>0</v>
      </c>
      <c r="U117" s="35"/>
      <c r="V117" s="35"/>
      <c r="W117" s="35"/>
      <c r="X117" s="35"/>
      <c r="Y117" s="35"/>
      <c r="Z117" s="35"/>
      <c r="AA117" s="35"/>
      <c r="AB117" s="35"/>
      <c r="AC117" s="35"/>
      <c r="AD117" s="35"/>
      <c r="AE117" s="35"/>
      <c r="AR117" s="228" t="s">
        <v>285</v>
      </c>
      <c r="AT117" s="228" t="s">
        <v>163</v>
      </c>
      <c r="AU117" s="228" t="s">
        <v>81</v>
      </c>
      <c r="AY117" s="14" t="s">
        <v>162</v>
      </c>
      <c r="BE117" s="229">
        <f>IF(N117="základní",J117,0)</f>
        <v>0</v>
      </c>
      <c r="BF117" s="229">
        <f>IF(N117="snížená",J117,0)</f>
        <v>0</v>
      </c>
      <c r="BG117" s="229">
        <f>IF(N117="zákl. přenesená",J117,0)</f>
        <v>0</v>
      </c>
      <c r="BH117" s="229">
        <f>IF(N117="sníž. přenesená",J117,0)</f>
        <v>0</v>
      </c>
      <c r="BI117" s="229">
        <f>IF(N117="nulová",J117,0)</f>
        <v>0</v>
      </c>
      <c r="BJ117" s="14" t="s">
        <v>79</v>
      </c>
      <c r="BK117" s="229">
        <f>ROUND(I117*H117,2)</f>
        <v>0</v>
      </c>
      <c r="BL117" s="14" t="s">
        <v>285</v>
      </c>
      <c r="BM117" s="228" t="s">
        <v>527</v>
      </c>
    </row>
    <row r="118" s="2" customFormat="1" ht="21.75" customHeight="1">
      <c r="A118" s="35"/>
      <c r="B118" s="36"/>
      <c r="C118" s="230" t="s">
        <v>7</v>
      </c>
      <c r="D118" s="230" t="s">
        <v>197</v>
      </c>
      <c r="E118" s="231" t="s">
        <v>528</v>
      </c>
      <c r="F118" s="232" t="s">
        <v>529</v>
      </c>
      <c r="G118" s="233" t="s">
        <v>166</v>
      </c>
      <c r="H118" s="234">
        <v>1000</v>
      </c>
      <c r="I118" s="235"/>
      <c r="J118" s="236">
        <f>ROUND(I118*H118,2)</f>
        <v>0</v>
      </c>
      <c r="K118" s="232" t="s">
        <v>167</v>
      </c>
      <c r="L118" s="237"/>
      <c r="M118" s="238" t="s">
        <v>19</v>
      </c>
      <c r="N118" s="239" t="s">
        <v>43</v>
      </c>
      <c r="O118" s="81"/>
      <c r="P118" s="226">
        <f>O118*H118</f>
        <v>0</v>
      </c>
      <c r="Q118" s="226">
        <v>0</v>
      </c>
      <c r="R118" s="226">
        <f>Q118*H118</f>
        <v>0</v>
      </c>
      <c r="S118" s="226">
        <v>0</v>
      </c>
      <c r="T118" s="227">
        <f>S118*H118</f>
        <v>0</v>
      </c>
      <c r="U118" s="35"/>
      <c r="V118" s="35"/>
      <c r="W118" s="35"/>
      <c r="X118" s="35"/>
      <c r="Y118" s="35"/>
      <c r="Z118" s="35"/>
      <c r="AA118" s="35"/>
      <c r="AB118" s="35"/>
      <c r="AC118" s="35"/>
      <c r="AD118" s="35"/>
      <c r="AE118" s="35"/>
      <c r="AR118" s="228" t="s">
        <v>81</v>
      </c>
      <c r="AT118" s="228" t="s">
        <v>197</v>
      </c>
      <c r="AU118" s="228" t="s">
        <v>81</v>
      </c>
      <c r="AY118" s="14" t="s">
        <v>162</v>
      </c>
      <c r="BE118" s="229">
        <f>IF(N118="základní",J118,0)</f>
        <v>0</v>
      </c>
      <c r="BF118" s="229">
        <f>IF(N118="snížená",J118,0)</f>
        <v>0</v>
      </c>
      <c r="BG118" s="229">
        <f>IF(N118="zákl. přenesená",J118,0)</f>
        <v>0</v>
      </c>
      <c r="BH118" s="229">
        <f>IF(N118="sníž. přenesená",J118,0)</f>
        <v>0</v>
      </c>
      <c r="BI118" s="229">
        <f>IF(N118="nulová",J118,0)</f>
        <v>0</v>
      </c>
      <c r="BJ118" s="14" t="s">
        <v>79</v>
      </c>
      <c r="BK118" s="229">
        <f>ROUND(I118*H118,2)</f>
        <v>0</v>
      </c>
      <c r="BL118" s="14" t="s">
        <v>79</v>
      </c>
      <c r="BM118" s="228" t="s">
        <v>530</v>
      </c>
    </row>
    <row r="119" s="2" customFormat="1" ht="44.25" customHeight="1">
      <c r="A119" s="35"/>
      <c r="B119" s="36"/>
      <c r="C119" s="217" t="s">
        <v>250</v>
      </c>
      <c r="D119" s="217" t="s">
        <v>163</v>
      </c>
      <c r="E119" s="218" t="s">
        <v>329</v>
      </c>
      <c r="F119" s="219" t="s">
        <v>330</v>
      </c>
      <c r="G119" s="220" t="s">
        <v>166</v>
      </c>
      <c r="H119" s="221">
        <v>1000</v>
      </c>
      <c r="I119" s="222"/>
      <c r="J119" s="223">
        <f>ROUND(I119*H119,2)</f>
        <v>0</v>
      </c>
      <c r="K119" s="219" t="s">
        <v>167</v>
      </c>
      <c r="L119" s="41"/>
      <c r="M119" s="224" t="s">
        <v>19</v>
      </c>
      <c r="N119" s="225" t="s">
        <v>43</v>
      </c>
      <c r="O119" s="81"/>
      <c r="P119" s="226">
        <f>O119*H119</f>
        <v>0</v>
      </c>
      <c r="Q119" s="226">
        <v>0</v>
      </c>
      <c r="R119" s="226">
        <f>Q119*H119</f>
        <v>0</v>
      </c>
      <c r="S119" s="226">
        <v>0</v>
      </c>
      <c r="T119" s="227">
        <f>S119*H119</f>
        <v>0</v>
      </c>
      <c r="U119" s="35"/>
      <c r="V119" s="35"/>
      <c r="W119" s="35"/>
      <c r="X119" s="35"/>
      <c r="Y119" s="35"/>
      <c r="Z119" s="35"/>
      <c r="AA119" s="35"/>
      <c r="AB119" s="35"/>
      <c r="AC119" s="35"/>
      <c r="AD119" s="35"/>
      <c r="AE119" s="35"/>
      <c r="AR119" s="228" t="s">
        <v>285</v>
      </c>
      <c r="AT119" s="228" t="s">
        <v>163</v>
      </c>
      <c r="AU119" s="228" t="s">
        <v>81</v>
      </c>
      <c r="AY119" s="14" t="s">
        <v>162</v>
      </c>
      <c r="BE119" s="229">
        <f>IF(N119="základní",J119,0)</f>
        <v>0</v>
      </c>
      <c r="BF119" s="229">
        <f>IF(N119="snížená",J119,0)</f>
        <v>0</v>
      </c>
      <c r="BG119" s="229">
        <f>IF(N119="zákl. přenesená",J119,0)</f>
        <v>0</v>
      </c>
      <c r="BH119" s="229">
        <f>IF(N119="sníž. přenesená",J119,0)</f>
        <v>0</v>
      </c>
      <c r="BI119" s="229">
        <f>IF(N119="nulová",J119,0)</f>
        <v>0</v>
      </c>
      <c r="BJ119" s="14" t="s">
        <v>79</v>
      </c>
      <c r="BK119" s="229">
        <f>ROUND(I119*H119,2)</f>
        <v>0</v>
      </c>
      <c r="BL119" s="14" t="s">
        <v>285</v>
      </c>
      <c r="BM119" s="228" t="s">
        <v>531</v>
      </c>
    </row>
    <row r="120" s="2" customFormat="1" ht="33" customHeight="1">
      <c r="A120" s="35"/>
      <c r="B120" s="36"/>
      <c r="C120" s="217" t="s">
        <v>254</v>
      </c>
      <c r="D120" s="217" t="s">
        <v>163</v>
      </c>
      <c r="E120" s="218" t="s">
        <v>532</v>
      </c>
      <c r="F120" s="219" t="s">
        <v>533</v>
      </c>
      <c r="G120" s="220" t="s">
        <v>193</v>
      </c>
      <c r="H120" s="221">
        <v>16</v>
      </c>
      <c r="I120" s="222"/>
      <c r="J120" s="223">
        <f>ROUND(I120*H120,2)</f>
        <v>0</v>
      </c>
      <c r="K120" s="219" t="s">
        <v>167</v>
      </c>
      <c r="L120" s="41"/>
      <c r="M120" s="224" t="s">
        <v>19</v>
      </c>
      <c r="N120" s="225" t="s">
        <v>43</v>
      </c>
      <c r="O120" s="81"/>
      <c r="P120" s="226">
        <f>O120*H120</f>
        <v>0</v>
      </c>
      <c r="Q120" s="226">
        <v>0</v>
      </c>
      <c r="R120" s="226">
        <f>Q120*H120</f>
        <v>0</v>
      </c>
      <c r="S120" s="226">
        <v>0</v>
      </c>
      <c r="T120" s="227">
        <f>S120*H120</f>
        <v>0</v>
      </c>
      <c r="U120" s="35"/>
      <c r="V120" s="35"/>
      <c r="W120" s="35"/>
      <c r="X120" s="35"/>
      <c r="Y120" s="35"/>
      <c r="Z120" s="35"/>
      <c r="AA120" s="35"/>
      <c r="AB120" s="35"/>
      <c r="AC120" s="35"/>
      <c r="AD120" s="35"/>
      <c r="AE120" s="35"/>
      <c r="AR120" s="228" t="s">
        <v>285</v>
      </c>
      <c r="AT120" s="228" t="s">
        <v>163</v>
      </c>
      <c r="AU120" s="228" t="s">
        <v>81</v>
      </c>
      <c r="AY120" s="14" t="s">
        <v>162</v>
      </c>
      <c r="BE120" s="229">
        <f>IF(N120="základní",J120,0)</f>
        <v>0</v>
      </c>
      <c r="BF120" s="229">
        <f>IF(N120="snížená",J120,0)</f>
        <v>0</v>
      </c>
      <c r="BG120" s="229">
        <f>IF(N120="zákl. přenesená",J120,0)</f>
        <v>0</v>
      </c>
      <c r="BH120" s="229">
        <f>IF(N120="sníž. přenesená",J120,0)</f>
        <v>0</v>
      </c>
      <c r="BI120" s="229">
        <f>IF(N120="nulová",J120,0)</f>
        <v>0</v>
      </c>
      <c r="BJ120" s="14" t="s">
        <v>79</v>
      </c>
      <c r="BK120" s="229">
        <f>ROUND(I120*H120,2)</f>
        <v>0</v>
      </c>
      <c r="BL120" s="14" t="s">
        <v>285</v>
      </c>
      <c r="BM120" s="228" t="s">
        <v>534</v>
      </c>
    </row>
    <row r="121" s="2" customFormat="1" ht="21.75" customHeight="1">
      <c r="A121" s="35"/>
      <c r="B121" s="36"/>
      <c r="C121" s="230" t="s">
        <v>258</v>
      </c>
      <c r="D121" s="230" t="s">
        <v>197</v>
      </c>
      <c r="E121" s="231" t="s">
        <v>271</v>
      </c>
      <c r="F121" s="232" t="s">
        <v>272</v>
      </c>
      <c r="G121" s="233" t="s">
        <v>166</v>
      </c>
      <c r="H121" s="234">
        <v>150</v>
      </c>
      <c r="I121" s="235"/>
      <c r="J121" s="236">
        <f>ROUND(I121*H121,2)</f>
        <v>0</v>
      </c>
      <c r="K121" s="232" t="s">
        <v>167</v>
      </c>
      <c r="L121" s="237"/>
      <c r="M121" s="238" t="s">
        <v>19</v>
      </c>
      <c r="N121" s="239" t="s">
        <v>43</v>
      </c>
      <c r="O121" s="81"/>
      <c r="P121" s="226">
        <f>O121*H121</f>
        <v>0</v>
      </c>
      <c r="Q121" s="226">
        <v>0</v>
      </c>
      <c r="R121" s="226">
        <f>Q121*H121</f>
        <v>0</v>
      </c>
      <c r="S121" s="226">
        <v>0</v>
      </c>
      <c r="T121" s="227">
        <f>S121*H121</f>
        <v>0</v>
      </c>
      <c r="U121" s="35"/>
      <c r="V121" s="35"/>
      <c r="W121" s="35"/>
      <c r="X121" s="35"/>
      <c r="Y121" s="35"/>
      <c r="Z121" s="35"/>
      <c r="AA121" s="35"/>
      <c r="AB121" s="35"/>
      <c r="AC121" s="35"/>
      <c r="AD121" s="35"/>
      <c r="AE121" s="35"/>
      <c r="AR121" s="228" t="s">
        <v>200</v>
      </c>
      <c r="AT121" s="228" t="s">
        <v>197</v>
      </c>
      <c r="AU121" s="228" t="s">
        <v>81</v>
      </c>
      <c r="AY121" s="14" t="s">
        <v>162</v>
      </c>
      <c r="BE121" s="229">
        <f>IF(N121="základní",J121,0)</f>
        <v>0</v>
      </c>
      <c r="BF121" s="229">
        <f>IF(N121="snížená",J121,0)</f>
        <v>0</v>
      </c>
      <c r="BG121" s="229">
        <f>IF(N121="zákl. přenesená",J121,0)</f>
        <v>0</v>
      </c>
      <c r="BH121" s="229">
        <f>IF(N121="sníž. přenesená",J121,0)</f>
        <v>0</v>
      </c>
      <c r="BI121" s="229">
        <f>IF(N121="nulová",J121,0)</f>
        <v>0</v>
      </c>
      <c r="BJ121" s="14" t="s">
        <v>79</v>
      </c>
      <c r="BK121" s="229">
        <f>ROUND(I121*H121,2)</f>
        <v>0</v>
      </c>
      <c r="BL121" s="14" t="s">
        <v>200</v>
      </c>
      <c r="BM121" s="228" t="s">
        <v>535</v>
      </c>
    </row>
    <row r="122" s="2" customFormat="1" ht="33" customHeight="1">
      <c r="A122" s="35"/>
      <c r="B122" s="36"/>
      <c r="C122" s="217" t="s">
        <v>262</v>
      </c>
      <c r="D122" s="217" t="s">
        <v>163</v>
      </c>
      <c r="E122" s="218" t="s">
        <v>536</v>
      </c>
      <c r="F122" s="219" t="s">
        <v>537</v>
      </c>
      <c r="G122" s="220" t="s">
        <v>193</v>
      </c>
      <c r="H122" s="221">
        <v>4</v>
      </c>
      <c r="I122" s="222"/>
      <c r="J122" s="223">
        <f>ROUND(I122*H122,2)</f>
        <v>0</v>
      </c>
      <c r="K122" s="219" t="s">
        <v>167</v>
      </c>
      <c r="L122" s="41"/>
      <c r="M122" s="224" t="s">
        <v>19</v>
      </c>
      <c r="N122" s="225" t="s">
        <v>43</v>
      </c>
      <c r="O122" s="81"/>
      <c r="P122" s="226">
        <f>O122*H122</f>
        <v>0</v>
      </c>
      <c r="Q122" s="226">
        <v>0</v>
      </c>
      <c r="R122" s="226">
        <f>Q122*H122</f>
        <v>0</v>
      </c>
      <c r="S122" s="226">
        <v>0</v>
      </c>
      <c r="T122" s="227">
        <f>S122*H122</f>
        <v>0</v>
      </c>
      <c r="U122" s="35"/>
      <c r="V122" s="35"/>
      <c r="W122" s="35"/>
      <c r="X122" s="35"/>
      <c r="Y122" s="35"/>
      <c r="Z122" s="35"/>
      <c r="AA122" s="35"/>
      <c r="AB122" s="35"/>
      <c r="AC122" s="35"/>
      <c r="AD122" s="35"/>
      <c r="AE122" s="35"/>
      <c r="AR122" s="228" t="s">
        <v>227</v>
      </c>
      <c r="AT122" s="228" t="s">
        <v>163</v>
      </c>
      <c r="AU122" s="228" t="s">
        <v>81</v>
      </c>
      <c r="AY122" s="14" t="s">
        <v>162</v>
      </c>
      <c r="BE122" s="229">
        <f>IF(N122="základní",J122,0)</f>
        <v>0</v>
      </c>
      <c r="BF122" s="229">
        <f>IF(N122="snížená",J122,0)</f>
        <v>0</v>
      </c>
      <c r="BG122" s="229">
        <f>IF(N122="zákl. přenesená",J122,0)</f>
        <v>0</v>
      </c>
      <c r="BH122" s="229">
        <f>IF(N122="sníž. přenesená",J122,0)</f>
        <v>0</v>
      </c>
      <c r="BI122" s="229">
        <f>IF(N122="nulová",J122,0)</f>
        <v>0</v>
      </c>
      <c r="BJ122" s="14" t="s">
        <v>79</v>
      </c>
      <c r="BK122" s="229">
        <f>ROUND(I122*H122,2)</f>
        <v>0</v>
      </c>
      <c r="BL122" s="14" t="s">
        <v>227</v>
      </c>
      <c r="BM122" s="228" t="s">
        <v>538</v>
      </c>
    </row>
    <row r="123" s="2" customFormat="1" ht="21.75" customHeight="1">
      <c r="A123" s="35"/>
      <c r="B123" s="36"/>
      <c r="C123" s="230" t="s">
        <v>266</v>
      </c>
      <c r="D123" s="230" t="s">
        <v>197</v>
      </c>
      <c r="E123" s="231" t="s">
        <v>539</v>
      </c>
      <c r="F123" s="232" t="s">
        <v>540</v>
      </c>
      <c r="G123" s="233" t="s">
        <v>193</v>
      </c>
      <c r="H123" s="234">
        <v>0.16</v>
      </c>
      <c r="I123" s="235"/>
      <c r="J123" s="236">
        <f>ROUND(I123*H123,2)</f>
        <v>0</v>
      </c>
      <c r="K123" s="232" t="s">
        <v>167</v>
      </c>
      <c r="L123" s="237"/>
      <c r="M123" s="238" t="s">
        <v>19</v>
      </c>
      <c r="N123" s="239" t="s">
        <v>43</v>
      </c>
      <c r="O123" s="81"/>
      <c r="P123" s="226">
        <f>O123*H123</f>
        <v>0</v>
      </c>
      <c r="Q123" s="226">
        <v>0</v>
      </c>
      <c r="R123" s="226">
        <f>Q123*H123</f>
        <v>0</v>
      </c>
      <c r="S123" s="226">
        <v>0</v>
      </c>
      <c r="T123" s="227">
        <f>S123*H123</f>
        <v>0</v>
      </c>
      <c r="U123" s="35"/>
      <c r="V123" s="35"/>
      <c r="W123" s="35"/>
      <c r="X123" s="35"/>
      <c r="Y123" s="35"/>
      <c r="Z123" s="35"/>
      <c r="AA123" s="35"/>
      <c r="AB123" s="35"/>
      <c r="AC123" s="35"/>
      <c r="AD123" s="35"/>
      <c r="AE123" s="35"/>
      <c r="AR123" s="228" t="s">
        <v>200</v>
      </c>
      <c r="AT123" s="228" t="s">
        <v>197</v>
      </c>
      <c r="AU123" s="228" t="s">
        <v>81</v>
      </c>
      <c r="AY123" s="14" t="s">
        <v>162</v>
      </c>
      <c r="BE123" s="229">
        <f>IF(N123="základní",J123,0)</f>
        <v>0</v>
      </c>
      <c r="BF123" s="229">
        <f>IF(N123="snížená",J123,0)</f>
        <v>0</v>
      </c>
      <c r="BG123" s="229">
        <f>IF(N123="zákl. přenesená",J123,0)</f>
        <v>0</v>
      </c>
      <c r="BH123" s="229">
        <f>IF(N123="sníž. přenesená",J123,0)</f>
        <v>0</v>
      </c>
      <c r="BI123" s="229">
        <f>IF(N123="nulová",J123,0)</f>
        <v>0</v>
      </c>
      <c r="BJ123" s="14" t="s">
        <v>79</v>
      </c>
      <c r="BK123" s="229">
        <f>ROUND(I123*H123,2)</f>
        <v>0</v>
      </c>
      <c r="BL123" s="14" t="s">
        <v>200</v>
      </c>
      <c r="BM123" s="228" t="s">
        <v>541</v>
      </c>
    </row>
    <row r="124" s="2" customFormat="1" ht="21.75" customHeight="1">
      <c r="A124" s="35"/>
      <c r="B124" s="36"/>
      <c r="C124" s="230" t="s">
        <v>270</v>
      </c>
      <c r="D124" s="230" t="s">
        <v>197</v>
      </c>
      <c r="E124" s="231" t="s">
        <v>542</v>
      </c>
      <c r="F124" s="232" t="s">
        <v>543</v>
      </c>
      <c r="G124" s="233" t="s">
        <v>193</v>
      </c>
      <c r="H124" s="234">
        <v>0.16</v>
      </c>
      <c r="I124" s="235"/>
      <c r="J124" s="236">
        <f>ROUND(I124*H124,2)</f>
        <v>0</v>
      </c>
      <c r="K124" s="232" t="s">
        <v>167</v>
      </c>
      <c r="L124" s="237"/>
      <c r="M124" s="238" t="s">
        <v>19</v>
      </c>
      <c r="N124" s="239" t="s">
        <v>43</v>
      </c>
      <c r="O124" s="81"/>
      <c r="P124" s="226">
        <f>O124*H124</f>
        <v>0</v>
      </c>
      <c r="Q124" s="226">
        <v>0</v>
      </c>
      <c r="R124" s="226">
        <f>Q124*H124</f>
        <v>0</v>
      </c>
      <c r="S124" s="226">
        <v>0</v>
      </c>
      <c r="T124" s="227">
        <f>S124*H124</f>
        <v>0</v>
      </c>
      <c r="U124" s="35"/>
      <c r="V124" s="35"/>
      <c r="W124" s="35"/>
      <c r="X124" s="35"/>
      <c r="Y124" s="35"/>
      <c r="Z124" s="35"/>
      <c r="AA124" s="35"/>
      <c r="AB124" s="35"/>
      <c r="AC124" s="35"/>
      <c r="AD124" s="35"/>
      <c r="AE124" s="35"/>
      <c r="AR124" s="228" t="s">
        <v>200</v>
      </c>
      <c r="AT124" s="228" t="s">
        <v>197</v>
      </c>
      <c r="AU124" s="228" t="s">
        <v>81</v>
      </c>
      <c r="AY124" s="14" t="s">
        <v>162</v>
      </c>
      <c r="BE124" s="229">
        <f>IF(N124="základní",J124,0)</f>
        <v>0</v>
      </c>
      <c r="BF124" s="229">
        <f>IF(N124="snížená",J124,0)</f>
        <v>0</v>
      </c>
      <c r="BG124" s="229">
        <f>IF(N124="zákl. přenesená",J124,0)</f>
        <v>0</v>
      </c>
      <c r="BH124" s="229">
        <f>IF(N124="sníž. přenesená",J124,0)</f>
        <v>0</v>
      </c>
      <c r="BI124" s="229">
        <f>IF(N124="nulová",J124,0)</f>
        <v>0</v>
      </c>
      <c r="BJ124" s="14" t="s">
        <v>79</v>
      </c>
      <c r="BK124" s="229">
        <f>ROUND(I124*H124,2)</f>
        <v>0</v>
      </c>
      <c r="BL124" s="14" t="s">
        <v>200</v>
      </c>
      <c r="BM124" s="228" t="s">
        <v>544</v>
      </c>
    </row>
    <row r="125" s="2" customFormat="1" ht="21.75" customHeight="1">
      <c r="A125" s="35"/>
      <c r="B125" s="36"/>
      <c r="C125" s="230" t="s">
        <v>274</v>
      </c>
      <c r="D125" s="230" t="s">
        <v>197</v>
      </c>
      <c r="E125" s="231" t="s">
        <v>545</v>
      </c>
      <c r="F125" s="232" t="s">
        <v>546</v>
      </c>
      <c r="G125" s="233" t="s">
        <v>166</v>
      </c>
      <c r="H125" s="234">
        <v>1500</v>
      </c>
      <c r="I125" s="235"/>
      <c r="J125" s="236">
        <f>ROUND(I125*H125,2)</f>
        <v>0</v>
      </c>
      <c r="K125" s="232" t="s">
        <v>167</v>
      </c>
      <c r="L125" s="237"/>
      <c r="M125" s="238" t="s">
        <v>19</v>
      </c>
      <c r="N125" s="239" t="s">
        <v>43</v>
      </c>
      <c r="O125" s="81"/>
      <c r="P125" s="226">
        <f>O125*H125</f>
        <v>0</v>
      </c>
      <c r="Q125" s="226">
        <v>0</v>
      </c>
      <c r="R125" s="226">
        <f>Q125*H125</f>
        <v>0</v>
      </c>
      <c r="S125" s="226">
        <v>0</v>
      </c>
      <c r="T125" s="227">
        <f>S125*H125</f>
        <v>0</v>
      </c>
      <c r="U125" s="35"/>
      <c r="V125" s="35"/>
      <c r="W125" s="35"/>
      <c r="X125" s="35"/>
      <c r="Y125" s="35"/>
      <c r="Z125" s="35"/>
      <c r="AA125" s="35"/>
      <c r="AB125" s="35"/>
      <c r="AC125" s="35"/>
      <c r="AD125" s="35"/>
      <c r="AE125" s="35"/>
      <c r="AR125" s="228" t="s">
        <v>200</v>
      </c>
      <c r="AT125" s="228" t="s">
        <v>197</v>
      </c>
      <c r="AU125" s="228" t="s">
        <v>81</v>
      </c>
      <c r="AY125" s="14" t="s">
        <v>162</v>
      </c>
      <c r="BE125" s="229">
        <f>IF(N125="základní",J125,0)</f>
        <v>0</v>
      </c>
      <c r="BF125" s="229">
        <f>IF(N125="snížená",J125,0)</f>
        <v>0</v>
      </c>
      <c r="BG125" s="229">
        <f>IF(N125="zákl. přenesená",J125,0)</f>
        <v>0</v>
      </c>
      <c r="BH125" s="229">
        <f>IF(N125="sníž. přenesená",J125,0)</f>
        <v>0</v>
      </c>
      <c r="BI125" s="229">
        <f>IF(N125="nulová",J125,0)</f>
        <v>0</v>
      </c>
      <c r="BJ125" s="14" t="s">
        <v>79</v>
      </c>
      <c r="BK125" s="229">
        <f>ROUND(I125*H125,2)</f>
        <v>0</v>
      </c>
      <c r="BL125" s="14" t="s">
        <v>200</v>
      </c>
      <c r="BM125" s="228" t="s">
        <v>547</v>
      </c>
    </row>
    <row r="126" s="2" customFormat="1" ht="33" customHeight="1">
      <c r="A126" s="35"/>
      <c r="B126" s="36"/>
      <c r="C126" s="217" t="s">
        <v>278</v>
      </c>
      <c r="D126" s="217" t="s">
        <v>163</v>
      </c>
      <c r="E126" s="218" t="s">
        <v>548</v>
      </c>
      <c r="F126" s="219" t="s">
        <v>549</v>
      </c>
      <c r="G126" s="220" t="s">
        <v>193</v>
      </c>
      <c r="H126" s="221">
        <v>6</v>
      </c>
      <c r="I126" s="222"/>
      <c r="J126" s="223">
        <f>ROUND(I126*H126,2)</f>
        <v>0</v>
      </c>
      <c r="K126" s="219" t="s">
        <v>167</v>
      </c>
      <c r="L126" s="41"/>
      <c r="M126" s="224" t="s">
        <v>19</v>
      </c>
      <c r="N126" s="225" t="s">
        <v>43</v>
      </c>
      <c r="O126" s="81"/>
      <c r="P126" s="226">
        <f>O126*H126</f>
        <v>0</v>
      </c>
      <c r="Q126" s="226">
        <v>0</v>
      </c>
      <c r="R126" s="226">
        <f>Q126*H126</f>
        <v>0</v>
      </c>
      <c r="S126" s="226">
        <v>0</v>
      </c>
      <c r="T126" s="227">
        <f>S126*H126</f>
        <v>0</v>
      </c>
      <c r="U126" s="35"/>
      <c r="V126" s="35"/>
      <c r="W126" s="35"/>
      <c r="X126" s="35"/>
      <c r="Y126" s="35"/>
      <c r="Z126" s="35"/>
      <c r="AA126" s="35"/>
      <c r="AB126" s="35"/>
      <c r="AC126" s="35"/>
      <c r="AD126" s="35"/>
      <c r="AE126" s="35"/>
      <c r="AR126" s="228" t="s">
        <v>285</v>
      </c>
      <c r="AT126" s="228" t="s">
        <v>163</v>
      </c>
      <c r="AU126" s="228" t="s">
        <v>81</v>
      </c>
      <c r="AY126" s="14" t="s">
        <v>162</v>
      </c>
      <c r="BE126" s="229">
        <f>IF(N126="základní",J126,0)</f>
        <v>0</v>
      </c>
      <c r="BF126" s="229">
        <f>IF(N126="snížená",J126,0)</f>
        <v>0</v>
      </c>
      <c r="BG126" s="229">
        <f>IF(N126="zákl. přenesená",J126,0)</f>
        <v>0</v>
      </c>
      <c r="BH126" s="229">
        <f>IF(N126="sníž. přenesená",J126,0)</f>
        <v>0</v>
      </c>
      <c r="BI126" s="229">
        <f>IF(N126="nulová",J126,0)</f>
        <v>0</v>
      </c>
      <c r="BJ126" s="14" t="s">
        <v>79</v>
      </c>
      <c r="BK126" s="229">
        <f>ROUND(I126*H126,2)</f>
        <v>0</v>
      </c>
      <c r="BL126" s="14" t="s">
        <v>285</v>
      </c>
      <c r="BM126" s="228" t="s">
        <v>550</v>
      </c>
    </row>
    <row r="127" s="2" customFormat="1" ht="21.75" customHeight="1">
      <c r="A127" s="35"/>
      <c r="B127" s="36"/>
      <c r="C127" s="217" t="s">
        <v>282</v>
      </c>
      <c r="D127" s="217" t="s">
        <v>163</v>
      </c>
      <c r="E127" s="218" t="s">
        <v>551</v>
      </c>
      <c r="F127" s="219" t="s">
        <v>552</v>
      </c>
      <c r="G127" s="220" t="s">
        <v>166</v>
      </c>
      <c r="H127" s="221">
        <v>1500</v>
      </c>
      <c r="I127" s="222"/>
      <c r="J127" s="223">
        <f>ROUND(I127*H127,2)</f>
        <v>0</v>
      </c>
      <c r="K127" s="219" t="s">
        <v>167</v>
      </c>
      <c r="L127" s="41"/>
      <c r="M127" s="224" t="s">
        <v>19</v>
      </c>
      <c r="N127" s="225" t="s">
        <v>43</v>
      </c>
      <c r="O127" s="81"/>
      <c r="P127" s="226">
        <f>O127*H127</f>
        <v>0</v>
      </c>
      <c r="Q127" s="226">
        <v>0</v>
      </c>
      <c r="R127" s="226">
        <f>Q127*H127</f>
        <v>0</v>
      </c>
      <c r="S127" s="226">
        <v>0</v>
      </c>
      <c r="T127" s="227">
        <f>S127*H127</f>
        <v>0</v>
      </c>
      <c r="U127" s="35"/>
      <c r="V127" s="35"/>
      <c r="W127" s="35"/>
      <c r="X127" s="35"/>
      <c r="Y127" s="35"/>
      <c r="Z127" s="35"/>
      <c r="AA127" s="35"/>
      <c r="AB127" s="35"/>
      <c r="AC127" s="35"/>
      <c r="AD127" s="35"/>
      <c r="AE127" s="35"/>
      <c r="AR127" s="228" t="s">
        <v>285</v>
      </c>
      <c r="AT127" s="228" t="s">
        <v>163</v>
      </c>
      <c r="AU127" s="228" t="s">
        <v>81</v>
      </c>
      <c r="AY127" s="14" t="s">
        <v>162</v>
      </c>
      <c r="BE127" s="229">
        <f>IF(N127="základní",J127,0)</f>
        <v>0</v>
      </c>
      <c r="BF127" s="229">
        <f>IF(N127="snížená",J127,0)</f>
        <v>0</v>
      </c>
      <c r="BG127" s="229">
        <f>IF(N127="zákl. přenesená",J127,0)</f>
        <v>0</v>
      </c>
      <c r="BH127" s="229">
        <f>IF(N127="sníž. přenesená",J127,0)</f>
        <v>0</v>
      </c>
      <c r="BI127" s="229">
        <f>IF(N127="nulová",J127,0)</f>
        <v>0</v>
      </c>
      <c r="BJ127" s="14" t="s">
        <v>79</v>
      </c>
      <c r="BK127" s="229">
        <f>ROUND(I127*H127,2)</f>
        <v>0</v>
      </c>
      <c r="BL127" s="14" t="s">
        <v>285</v>
      </c>
      <c r="BM127" s="228" t="s">
        <v>553</v>
      </c>
    </row>
    <row r="128" s="11" customFormat="1" ht="22.8" customHeight="1">
      <c r="A128" s="11"/>
      <c r="B128" s="203"/>
      <c r="C128" s="204"/>
      <c r="D128" s="205" t="s">
        <v>71</v>
      </c>
      <c r="E128" s="251" t="s">
        <v>554</v>
      </c>
      <c r="F128" s="251" t="s">
        <v>555</v>
      </c>
      <c r="G128" s="204"/>
      <c r="H128" s="204"/>
      <c r="I128" s="207"/>
      <c r="J128" s="252">
        <f>BK128</f>
        <v>0</v>
      </c>
      <c r="K128" s="204"/>
      <c r="L128" s="209"/>
      <c r="M128" s="210"/>
      <c r="N128" s="211"/>
      <c r="O128" s="211"/>
      <c r="P128" s="212">
        <f>SUM(P129:P153)</f>
        <v>0</v>
      </c>
      <c r="Q128" s="211"/>
      <c r="R128" s="212">
        <f>SUM(R129:R153)</f>
        <v>0</v>
      </c>
      <c r="S128" s="211"/>
      <c r="T128" s="213">
        <f>SUM(T129:T153)</f>
        <v>0</v>
      </c>
      <c r="U128" s="11"/>
      <c r="V128" s="11"/>
      <c r="W128" s="11"/>
      <c r="X128" s="11"/>
      <c r="Y128" s="11"/>
      <c r="Z128" s="11"/>
      <c r="AA128" s="11"/>
      <c r="AB128" s="11"/>
      <c r="AC128" s="11"/>
      <c r="AD128" s="11"/>
      <c r="AE128" s="11"/>
      <c r="AR128" s="214" t="s">
        <v>81</v>
      </c>
      <c r="AT128" s="215" t="s">
        <v>71</v>
      </c>
      <c r="AU128" s="215" t="s">
        <v>79</v>
      </c>
      <c r="AY128" s="214" t="s">
        <v>162</v>
      </c>
      <c r="BK128" s="216">
        <f>SUM(BK129:BK153)</f>
        <v>0</v>
      </c>
    </row>
    <row r="129" s="2" customFormat="1" ht="21.75" customHeight="1">
      <c r="A129" s="35"/>
      <c r="B129" s="36"/>
      <c r="C129" s="230" t="s">
        <v>287</v>
      </c>
      <c r="D129" s="230" t="s">
        <v>197</v>
      </c>
      <c r="E129" s="231" t="s">
        <v>556</v>
      </c>
      <c r="F129" s="232" t="s">
        <v>557</v>
      </c>
      <c r="G129" s="233" t="s">
        <v>426</v>
      </c>
      <c r="H129" s="234">
        <v>2</v>
      </c>
      <c r="I129" s="235"/>
      <c r="J129" s="236">
        <f>ROUND(I129*H129,2)</f>
        <v>0</v>
      </c>
      <c r="K129" s="232" t="s">
        <v>167</v>
      </c>
      <c r="L129" s="237"/>
      <c r="M129" s="238" t="s">
        <v>19</v>
      </c>
      <c r="N129" s="239" t="s">
        <v>43</v>
      </c>
      <c r="O129" s="81"/>
      <c r="P129" s="226">
        <f>O129*H129</f>
        <v>0</v>
      </c>
      <c r="Q129" s="226">
        <v>0</v>
      </c>
      <c r="R129" s="226">
        <f>Q129*H129</f>
        <v>0</v>
      </c>
      <c r="S129" s="226">
        <v>0</v>
      </c>
      <c r="T129" s="227">
        <f>S129*H129</f>
        <v>0</v>
      </c>
      <c r="U129" s="35"/>
      <c r="V129" s="35"/>
      <c r="W129" s="35"/>
      <c r="X129" s="35"/>
      <c r="Y129" s="35"/>
      <c r="Z129" s="35"/>
      <c r="AA129" s="35"/>
      <c r="AB129" s="35"/>
      <c r="AC129" s="35"/>
      <c r="AD129" s="35"/>
      <c r="AE129" s="35"/>
      <c r="AR129" s="228" t="s">
        <v>190</v>
      </c>
      <c r="AT129" s="228" t="s">
        <v>197</v>
      </c>
      <c r="AU129" s="228" t="s">
        <v>81</v>
      </c>
      <c r="AY129" s="14" t="s">
        <v>162</v>
      </c>
      <c r="BE129" s="229">
        <f>IF(N129="základní",J129,0)</f>
        <v>0</v>
      </c>
      <c r="BF129" s="229">
        <f>IF(N129="snížená",J129,0)</f>
        <v>0</v>
      </c>
      <c r="BG129" s="229">
        <f>IF(N129="zákl. přenesená",J129,0)</f>
        <v>0</v>
      </c>
      <c r="BH129" s="229">
        <f>IF(N129="sníž. přenesená",J129,0)</f>
        <v>0</v>
      </c>
      <c r="BI129" s="229">
        <f>IF(N129="nulová",J129,0)</f>
        <v>0</v>
      </c>
      <c r="BJ129" s="14" t="s">
        <v>79</v>
      </c>
      <c r="BK129" s="229">
        <f>ROUND(I129*H129,2)</f>
        <v>0</v>
      </c>
      <c r="BL129" s="14" t="s">
        <v>93</v>
      </c>
      <c r="BM129" s="228" t="s">
        <v>558</v>
      </c>
    </row>
    <row r="130" s="2" customFormat="1" ht="55.5" customHeight="1">
      <c r="A130" s="35"/>
      <c r="B130" s="36"/>
      <c r="C130" s="217" t="s">
        <v>291</v>
      </c>
      <c r="D130" s="217" t="s">
        <v>163</v>
      </c>
      <c r="E130" s="218" t="s">
        <v>559</v>
      </c>
      <c r="F130" s="219" t="s">
        <v>560</v>
      </c>
      <c r="G130" s="220" t="s">
        <v>193</v>
      </c>
      <c r="H130" s="221">
        <v>1</v>
      </c>
      <c r="I130" s="222"/>
      <c r="J130" s="223">
        <f>ROUND(I130*H130,2)</f>
        <v>0</v>
      </c>
      <c r="K130" s="219" t="s">
        <v>167</v>
      </c>
      <c r="L130" s="41"/>
      <c r="M130" s="224" t="s">
        <v>19</v>
      </c>
      <c r="N130" s="225" t="s">
        <v>43</v>
      </c>
      <c r="O130" s="81"/>
      <c r="P130" s="226">
        <f>O130*H130</f>
        <v>0</v>
      </c>
      <c r="Q130" s="226">
        <v>0</v>
      </c>
      <c r="R130" s="226">
        <f>Q130*H130</f>
        <v>0</v>
      </c>
      <c r="S130" s="226">
        <v>0</v>
      </c>
      <c r="T130" s="227">
        <f>S130*H130</f>
        <v>0</v>
      </c>
      <c r="U130" s="35"/>
      <c r="V130" s="35"/>
      <c r="W130" s="35"/>
      <c r="X130" s="35"/>
      <c r="Y130" s="35"/>
      <c r="Z130" s="35"/>
      <c r="AA130" s="35"/>
      <c r="AB130" s="35"/>
      <c r="AC130" s="35"/>
      <c r="AD130" s="35"/>
      <c r="AE130" s="35"/>
      <c r="AR130" s="228" t="s">
        <v>285</v>
      </c>
      <c r="AT130" s="228" t="s">
        <v>163</v>
      </c>
      <c r="AU130" s="228" t="s">
        <v>81</v>
      </c>
      <c r="AY130" s="14" t="s">
        <v>162</v>
      </c>
      <c r="BE130" s="229">
        <f>IF(N130="základní",J130,0)</f>
        <v>0</v>
      </c>
      <c r="BF130" s="229">
        <f>IF(N130="snížená",J130,0)</f>
        <v>0</v>
      </c>
      <c r="BG130" s="229">
        <f>IF(N130="zákl. přenesená",J130,0)</f>
        <v>0</v>
      </c>
      <c r="BH130" s="229">
        <f>IF(N130="sníž. přenesená",J130,0)</f>
        <v>0</v>
      </c>
      <c r="BI130" s="229">
        <f>IF(N130="nulová",J130,0)</f>
        <v>0</v>
      </c>
      <c r="BJ130" s="14" t="s">
        <v>79</v>
      </c>
      <c r="BK130" s="229">
        <f>ROUND(I130*H130,2)</f>
        <v>0</v>
      </c>
      <c r="BL130" s="14" t="s">
        <v>285</v>
      </c>
      <c r="BM130" s="228" t="s">
        <v>561</v>
      </c>
    </row>
    <row r="131" s="2" customFormat="1" ht="21.75" customHeight="1">
      <c r="A131" s="35"/>
      <c r="B131" s="36"/>
      <c r="C131" s="230" t="s">
        <v>295</v>
      </c>
      <c r="D131" s="230" t="s">
        <v>197</v>
      </c>
      <c r="E131" s="231" t="s">
        <v>562</v>
      </c>
      <c r="F131" s="232" t="s">
        <v>563</v>
      </c>
      <c r="G131" s="233" t="s">
        <v>426</v>
      </c>
      <c r="H131" s="234">
        <v>2</v>
      </c>
      <c r="I131" s="235"/>
      <c r="J131" s="236">
        <f>ROUND(I131*H131,2)</f>
        <v>0</v>
      </c>
      <c r="K131" s="232" t="s">
        <v>167</v>
      </c>
      <c r="L131" s="237"/>
      <c r="M131" s="238" t="s">
        <v>19</v>
      </c>
      <c r="N131" s="239" t="s">
        <v>43</v>
      </c>
      <c r="O131" s="81"/>
      <c r="P131" s="226">
        <f>O131*H131</f>
        <v>0</v>
      </c>
      <c r="Q131" s="226">
        <v>0</v>
      </c>
      <c r="R131" s="226">
        <f>Q131*H131</f>
        <v>0</v>
      </c>
      <c r="S131" s="226">
        <v>0</v>
      </c>
      <c r="T131" s="227">
        <f>S131*H131</f>
        <v>0</v>
      </c>
      <c r="U131" s="35"/>
      <c r="V131" s="35"/>
      <c r="W131" s="35"/>
      <c r="X131" s="35"/>
      <c r="Y131" s="35"/>
      <c r="Z131" s="35"/>
      <c r="AA131" s="35"/>
      <c r="AB131" s="35"/>
      <c r="AC131" s="35"/>
      <c r="AD131" s="35"/>
      <c r="AE131" s="35"/>
      <c r="AR131" s="228" t="s">
        <v>190</v>
      </c>
      <c r="AT131" s="228" t="s">
        <v>197</v>
      </c>
      <c r="AU131" s="228" t="s">
        <v>81</v>
      </c>
      <c r="AY131" s="14" t="s">
        <v>162</v>
      </c>
      <c r="BE131" s="229">
        <f>IF(N131="základní",J131,0)</f>
        <v>0</v>
      </c>
      <c r="BF131" s="229">
        <f>IF(N131="snížená",J131,0)</f>
        <v>0</v>
      </c>
      <c r="BG131" s="229">
        <f>IF(N131="zákl. přenesená",J131,0)</f>
        <v>0</v>
      </c>
      <c r="BH131" s="229">
        <f>IF(N131="sníž. přenesená",J131,0)</f>
        <v>0</v>
      </c>
      <c r="BI131" s="229">
        <f>IF(N131="nulová",J131,0)</f>
        <v>0</v>
      </c>
      <c r="BJ131" s="14" t="s">
        <v>79</v>
      </c>
      <c r="BK131" s="229">
        <f>ROUND(I131*H131,2)</f>
        <v>0</v>
      </c>
      <c r="BL131" s="14" t="s">
        <v>93</v>
      </c>
      <c r="BM131" s="228" t="s">
        <v>564</v>
      </c>
    </row>
    <row r="132" s="2" customFormat="1" ht="55.5" customHeight="1">
      <c r="A132" s="35"/>
      <c r="B132" s="36"/>
      <c r="C132" s="217" t="s">
        <v>300</v>
      </c>
      <c r="D132" s="217" t="s">
        <v>163</v>
      </c>
      <c r="E132" s="218" t="s">
        <v>565</v>
      </c>
      <c r="F132" s="219" t="s">
        <v>566</v>
      </c>
      <c r="G132" s="220" t="s">
        <v>193</v>
      </c>
      <c r="H132" s="221">
        <v>2</v>
      </c>
      <c r="I132" s="222"/>
      <c r="J132" s="223">
        <f>ROUND(I132*H132,2)</f>
        <v>0</v>
      </c>
      <c r="K132" s="219" t="s">
        <v>167</v>
      </c>
      <c r="L132" s="41"/>
      <c r="M132" s="224" t="s">
        <v>19</v>
      </c>
      <c r="N132" s="225" t="s">
        <v>43</v>
      </c>
      <c r="O132" s="81"/>
      <c r="P132" s="226">
        <f>O132*H132</f>
        <v>0</v>
      </c>
      <c r="Q132" s="226">
        <v>0</v>
      </c>
      <c r="R132" s="226">
        <f>Q132*H132</f>
        <v>0</v>
      </c>
      <c r="S132" s="226">
        <v>0</v>
      </c>
      <c r="T132" s="227">
        <f>S132*H132</f>
        <v>0</v>
      </c>
      <c r="U132" s="35"/>
      <c r="V132" s="35"/>
      <c r="W132" s="35"/>
      <c r="X132" s="35"/>
      <c r="Y132" s="35"/>
      <c r="Z132" s="35"/>
      <c r="AA132" s="35"/>
      <c r="AB132" s="35"/>
      <c r="AC132" s="35"/>
      <c r="AD132" s="35"/>
      <c r="AE132" s="35"/>
      <c r="AR132" s="228" t="s">
        <v>285</v>
      </c>
      <c r="AT132" s="228" t="s">
        <v>163</v>
      </c>
      <c r="AU132" s="228" t="s">
        <v>81</v>
      </c>
      <c r="AY132" s="14" t="s">
        <v>162</v>
      </c>
      <c r="BE132" s="229">
        <f>IF(N132="základní",J132,0)</f>
        <v>0</v>
      </c>
      <c r="BF132" s="229">
        <f>IF(N132="snížená",J132,0)</f>
        <v>0</v>
      </c>
      <c r="BG132" s="229">
        <f>IF(N132="zákl. přenesená",J132,0)</f>
        <v>0</v>
      </c>
      <c r="BH132" s="229">
        <f>IF(N132="sníž. přenesená",J132,0)</f>
        <v>0</v>
      </c>
      <c r="BI132" s="229">
        <f>IF(N132="nulová",J132,0)</f>
        <v>0</v>
      </c>
      <c r="BJ132" s="14" t="s">
        <v>79</v>
      </c>
      <c r="BK132" s="229">
        <f>ROUND(I132*H132,2)</f>
        <v>0</v>
      </c>
      <c r="BL132" s="14" t="s">
        <v>285</v>
      </c>
      <c r="BM132" s="228" t="s">
        <v>567</v>
      </c>
    </row>
    <row r="133" s="2" customFormat="1" ht="21.75" customHeight="1">
      <c r="A133" s="35"/>
      <c r="B133" s="36"/>
      <c r="C133" s="230" t="s">
        <v>304</v>
      </c>
      <c r="D133" s="230" t="s">
        <v>197</v>
      </c>
      <c r="E133" s="231" t="s">
        <v>568</v>
      </c>
      <c r="F133" s="232" t="s">
        <v>569</v>
      </c>
      <c r="G133" s="233" t="s">
        <v>426</v>
      </c>
      <c r="H133" s="234">
        <v>1</v>
      </c>
      <c r="I133" s="235"/>
      <c r="J133" s="236">
        <f>ROUND(I133*H133,2)</f>
        <v>0</v>
      </c>
      <c r="K133" s="232" t="s">
        <v>167</v>
      </c>
      <c r="L133" s="237"/>
      <c r="M133" s="238" t="s">
        <v>19</v>
      </c>
      <c r="N133" s="239" t="s">
        <v>43</v>
      </c>
      <c r="O133" s="81"/>
      <c r="P133" s="226">
        <f>O133*H133</f>
        <v>0</v>
      </c>
      <c r="Q133" s="226">
        <v>0</v>
      </c>
      <c r="R133" s="226">
        <f>Q133*H133</f>
        <v>0</v>
      </c>
      <c r="S133" s="226">
        <v>0</v>
      </c>
      <c r="T133" s="227">
        <f>S133*H133</f>
        <v>0</v>
      </c>
      <c r="U133" s="35"/>
      <c r="V133" s="35"/>
      <c r="W133" s="35"/>
      <c r="X133" s="35"/>
      <c r="Y133" s="35"/>
      <c r="Z133" s="35"/>
      <c r="AA133" s="35"/>
      <c r="AB133" s="35"/>
      <c r="AC133" s="35"/>
      <c r="AD133" s="35"/>
      <c r="AE133" s="35"/>
      <c r="AR133" s="228" t="s">
        <v>190</v>
      </c>
      <c r="AT133" s="228" t="s">
        <v>197</v>
      </c>
      <c r="AU133" s="228" t="s">
        <v>81</v>
      </c>
      <c r="AY133" s="14" t="s">
        <v>162</v>
      </c>
      <c r="BE133" s="229">
        <f>IF(N133="základní",J133,0)</f>
        <v>0</v>
      </c>
      <c r="BF133" s="229">
        <f>IF(N133="snížená",J133,0)</f>
        <v>0</v>
      </c>
      <c r="BG133" s="229">
        <f>IF(N133="zákl. přenesená",J133,0)</f>
        <v>0</v>
      </c>
      <c r="BH133" s="229">
        <f>IF(N133="sníž. přenesená",J133,0)</f>
        <v>0</v>
      </c>
      <c r="BI133" s="229">
        <f>IF(N133="nulová",J133,0)</f>
        <v>0</v>
      </c>
      <c r="BJ133" s="14" t="s">
        <v>79</v>
      </c>
      <c r="BK133" s="229">
        <f>ROUND(I133*H133,2)</f>
        <v>0</v>
      </c>
      <c r="BL133" s="14" t="s">
        <v>93</v>
      </c>
      <c r="BM133" s="228" t="s">
        <v>570</v>
      </c>
    </row>
    <row r="134" s="2" customFormat="1" ht="55.5" customHeight="1">
      <c r="A134" s="35"/>
      <c r="B134" s="36"/>
      <c r="C134" s="217" t="s">
        <v>308</v>
      </c>
      <c r="D134" s="217" t="s">
        <v>163</v>
      </c>
      <c r="E134" s="218" t="s">
        <v>571</v>
      </c>
      <c r="F134" s="219" t="s">
        <v>572</v>
      </c>
      <c r="G134" s="220" t="s">
        <v>193</v>
      </c>
      <c r="H134" s="221">
        <v>2</v>
      </c>
      <c r="I134" s="222"/>
      <c r="J134" s="223">
        <f>ROUND(I134*H134,2)</f>
        <v>0</v>
      </c>
      <c r="K134" s="219" t="s">
        <v>167</v>
      </c>
      <c r="L134" s="41"/>
      <c r="M134" s="224" t="s">
        <v>19</v>
      </c>
      <c r="N134" s="225" t="s">
        <v>43</v>
      </c>
      <c r="O134" s="81"/>
      <c r="P134" s="226">
        <f>O134*H134</f>
        <v>0</v>
      </c>
      <c r="Q134" s="226">
        <v>0</v>
      </c>
      <c r="R134" s="226">
        <f>Q134*H134</f>
        <v>0</v>
      </c>
      <c r="S134" s="226">
        <v>0</v>
      </c>
      <c r="T134" s="227">
        <f>S134*H134</f>
        <v>0</v>
      </c>
      <c r="U134" s="35"/>
      <c r="V134" s="35"/>
      <c r="W134" s="35"/>
      <c r="X134" s="35"/>
      <c r="Y134" s="35"/>
      <c r="Z134" s="35"/>
      <c r="AA134" s="35"/>
      <c r="AB134" s="35"/>
      <c r="AC134" s="35"/>
      <c r="AD134" s="35"/>
      <c r="AE134" s="35"/>
      <c r="AR134" s="228" t="s">
        <v>285</v>
      </c>
      <c r="AT134" s="228" t="s">
        <v>163</v>
      </c>
      <c r="AU134" s="228" t="s">
        <v>81</v>
      </c>
      <c r="AY134" s="14" t="s">
        <v>162</v>
      </c>
      <c r="BE134" s="229">
        <f>IF(N134="základní",J134,0)</f>
        <v>0</v>
      </c>
      <c r="BF134" s="229">
        <f>IF(N134="snížená",J134,0)</f>
        <v>0</v>
      </c>
      <c r="BG134" s="229">
        <f>IF(N134="zákl. přenesená",J134,0)</f>
        <v>0</v>
      </c>
      <c r="BH134" s="229">
        <f>IF(N134="sníž. přenesená",J134,0)</f>
        <v>0</v>
      </c>
      <c r="BI134" s="229">
        <f>IF(N134="nulová",J134,0)</f>
        <v>0</v>
      </c>
      <c r="BJ134" s="14" t="s">
        <v>79</v>
      </c>
      <c r="BK134" s="229">
        <f>ROUND(I134*H134,2)</f>
        <v>0</v>
      </c>
      <c r="BL134" s="14" t="s">
        <v>285</v>
      </c>
      <c r="BM134" s="228" t="s">
        <v>573</v>
      </c>
    </row>
    <row r="135" s="2" customFormat="1" ht="21.75" customHeight="1">
      <c r="A135" s="35"/>
      <c r="B135" s="36"/>
      <c r="C135" s="230" t="s">
        <v>312</v>
      </c>
      <c r="D135" s="230" t="s">
        <v>197</v>
      </c>
      <c r="E135" s="231" t="s">
        <v>574</v>
      </c>
      <c r="F135" s="232" t="s">
        <v>575</v>
      </c>
      <c r="G135" s="233" t="s">
        <v>426</v>
      </c>
      <c r="H135" s="234">
        <v>1</v>
      </c>
      <c r="I135" s="235"/>
      <c r="J135" s="236">
        <f>ROUND(I135*H135,2)</f>
        <v>0</v>
      </c>
      <c r="K135" s="232" t="s">
        <v>167</v>
      </c>
      <c r="L135" s="237"/>
      <c r="M135" s="238" t="s">
        <v>19</v>
      </c>
      <c r="N135" s="239" t="s">
        <v>43</v>
      </c>
      <c r="O135" s="81"/>
      <c r="P135" s="226">
        <f>O135*H135</f>
        <v>0</v>
      </c>
      <c r="Q135" s="226">
        <v>0</v>
      </c>
      <c r="R135" s="226">
        <f>Q135*H135</f>
        <v>0</v>
      </c>
      <c r="S135" s="226">
        <v>0</v>
      </c>
      <c r="T135" s="227">
        <f>S135*H135</f>
        <v>0</v>
      </c>
      <c r="U135" s="35"/>
      <c r="V135" s="35"/>
      <c r="W135" s="35"/>
      <c r="X135" s="35"/>
      <c r="Y135" s="35"/>
      <c r="Z135" s="35"/>
      <c r="AA135" s="35"/>
      <c r="AB135" s="35"/>
      <c r="AC135" s="35"/>
      <c r="AD135" s="35"/>
      <c r="AE135" s="35"/>
      <c r="AR135" s="228" t="s">
        <v>190</v>
      </c>
      <c r="AT135" s="228" t="s">
        <v>197</v>
      </c>
      <c r="AU135" s="228" t="s">
        <v>81</v>
      </c>
      <c r="AY135" s="14" t="s">
        <v>162</v>
      </c>
      <c r="BE135" s="229">
        <f>IF(N135="základní",J135,0)</f>
        <v>0</v>
      </c>
      <c r="BF135" s="229">
        <f>IF(N135="snížená",J135,0)</f>
        <v>0</v>
      </c>
      <c r="BG135" s="229">
        <f>IF(N135="zákl. přenesená",J135,0)</f>
        <v>0</v>
      </c>
      <c r="BH135" s="229">
        <f>IF(N135="sníž. přenesená",J135,0)</f>
        <v>0</v>
      </c>
      <c r="BI135" s="229">
        <f>IF(N135="nulová",J135,0)</f>
        <v>0</v>
      </c>
      <c r="BJ135" s="14" t="s">
        <v>79</v>
      </c>
      <c r="BK135" s="229">
        <f>ROUND(I135*H135,2)</f>
        <v>0</v>
      </c>
      <c r="BL135" s="14" t="s">
        <v>93</v>
      </c>
      <c r="BM135" s="228" t="s">
        <v>576</v>
      </c>
    </row>
    <row r="136" s="2" customFormat="1" ht="55.5" customHeight="1">
      <c r="A136" s="35"/>
      <c r="B136" s="36"/>
      <c r="C136" s="217" t="s">
        <v>316</v>
      </c>
      <c r="D136" s="217" t="s">
        <v>163</v>
      </c>
      <c r="E136" s="218" t="s">
        <v>577</v>
      </c>
      <c r="F136" s="219" t="s">
        <v>578</v>
      </c>
      <c r="G136" s="220" t="s">
        <v>193</v>
      </c>
      <c r="H136" s="221">
        <v>2</v>
      </c>
      <c r="I136" s="222"/>
      <c r="J136" s="223">
        <f>ROUND(I136*H136,2)</f>
        <v>0</v>
      </c>
      <c r="K136" s="219" t="s">
        <v>167</v>
      </c>
      <c r="L136" s="41"/>
      <c r="M136" s="224" t="s">
        <v>19</v>
      </c>
      <c r="N136" s="225" t="s">
        <v>43</v>
      </c>
      <c r="O136" s="81"/>
      <c r="P136" s="226">
        <f>O136*H136</f>
        <v>0</v>
      </c>
      <c r="Q136" s="226">
        <v>0</v>
      </c>
      <c r="R136" s="226">
        <f>Q136*H136</f>
        <v>0</v>
      </c>
      <c r="S136" s="226">
        <v>0</v>
      </c>
      <c r="T136" s="227">
        <f>S136*H136</f>
        <v>0</v>
      </c>
      <c r="U136" s="35"/>
      <c r="V136" s="35"/>
      <c r="W136" s="35"/>
      <c r="X136" s="35"/>
      <c r="Y136" s="35"/>
      <c r="Z136" s="35"/>
      <c r="AA136" s="35"/>
      <c r="AB136" s="35"/>
      <c r="AC136" s="35"/>
      <c r="AD136" s="35"/>
      <c r="AE136" s="35"/>
      <c r="AR136" s="228" t="s">
        <v>285</v>
      </c>
      <c r="AT136" s="228" t="s">
        <v>163</v>
      </c>
      <c r="AU136" s="228" t="s">
        <v>81</v>
      </c>
      <c r="AY136" s="14" t="s">
        <v>162</v>
      </c>
      <c r="BE136" s="229">
        <f>IF(N136="základní",J136,0)</f>
        <v>0</v>
      </c>
      <c r="BF136" s="229">
        <f>IF(N136="snížená",J136,0)</f>
        <v>0</v>
      </c>
      <c r="BG136" s="229">
        <f>IF(N136="zákl. přenesená",J136,0)</f>
        <v>0</v>
      </c>
      <c r="BH136" s="229">
        <f>IF(N136="sníž. přenesená",J136,0)</f>
        <v>0</v>
      </c>
      <c r="BI136" s="229">
        <f>IF(N136="nulová",J136,0)</f>
        <v>0</v>
      </c>
      <c r="BJ136" s="14" t="s">
        <v>79</v>
      </c>
      <c r="BK136" s="229">
        <f>ROUND(I136*H136,2)</f>
        <v>0</v>
      </c>
      <c r="BL136" s="14" t="s">
        <v>285</v>
      </c>
      <c r="BM136" s="228" t="s">
        <v>579</v>
      </c>
    </row>
    <row r="137" s="2" customFormat="1" ht="21.75" customHeight="1">
      <c r="A137" s="35"/>
      <c r="B137" s="36"/>
      <c r="C137" s="230" t="s">
        <v>320</v>
      </c>
      <c r="D137" s="230" t="s">
        <v>197</v>
      </c>
      <c r="E137" s="231" t="s">
        <v>580</v>
      </c>
      <c r="F137" s="232" t="s">
        <v>581</v>
      </c>
      <c r="G137" s="233" t="s">
        <v>193</v>
      </c>
      <c r="H137" s="234">
        <v>2</v>
      </c>
      <c r="I137" s="235"/>
      <c r="J137" s="236">
        <f>ROUND(I137*H137,2)</f>
        <v>0</v>
      </c>
      <c r="K137" s="232" t="s">
        <v>167</v>
      </c>
      <c r="L137" s="237"/>
      <c r="M137" s="238" t="s">
        <v>19</v>
      </c>
      <c r="N137" s="239" t="s">
        <v>43</v>
      </c>
      <c r="O137" s="81"/>
      <c r="P137" s="226">
        <f>O137*H137</f>
        <v>0</v>
      </c>
      <c r="Q137" s="226">
        <v>0</v>
      </c>
      <c r="R137" s="226">
        <f>Q137*H137</f>
        <v>0</v>
      </c>
      <c r="S137" s="226">
        <v>0</v>
      </c>
      <c r="T137" s="227">
        <f>S137*H137</f>
        <v>0</v>
      </c>
      <c r="U137" s="35"/>
      <c r="V137" s="35"/>
      <c r="W137" s="35"/>
      <c r="X137" s="35"/>
      <c r="Y137" s="35"/>
      <c r="Z137" s="35"/>
      <c r="AA137" s="35"/>
      <c r="AB137" s="35"/>
      <c r="AC137" s="35"/>
      <c r="AD137" s="35"/>
      <c r="AE137" s="35"/>
      <c r="AR137" s="228" t="s">
        <v>200</v>
      </c>
      <c r="AT137" s="228" t="s">
        <v>197</v>
      </c>
      <c r="AU137" s="228" t="s">
        <v>81</v>
      </c>
      <c r="AY137" s="14" t="s">
        <v>162</v>
      </c>
      <c r="BE137" s="229">
        <f>IF(N137="základní",J137,0)</f>
        <v>0</v>
      </c>
      <c r="BF137" s="229">
        <f>IF(N137="snížená",J137,0)</f>
        <v>0</v>
      </c>
      <c r="BG137" s="229">
        <f>IF(N137="zákl. přenesená",J137,0)</f>
        <v>0</v>
      </c>
      <c r="BH137" s="229">
        <f>IF(N137="sníž. přenesená",J137,0)</f>
        <v>0</v>
      </c>
      <c r="BI137" s="229">
        <f>IF(N137="nulová",J137,0)</f>
        <v>0</v>
      </c>
      <c r="BJ137" s="14" t="s">
        <v>79</v>
      </c>
      <c r="BK137" s="229">
        <f>ROUND(I137*H137,2)</f>
        <v>0</v>
      </c>
      <c r="BL137" s="14" t="s">
        <v>200</v>
      </c>
      <c r="BM137" s="228" t="s">
        <v>582</v>
      </c>
    </row>
    <row r="138" s="2" customFormat="1" ht="21.75" customHeight="1">
      <c r="A138" s="35"/>
      <c r="B138" s="36"/>
      <c r="C138" s="230" t="s">
        <v>324</v>
      </c>
      <c r="D138" s="230" t="s">
        <v>197</v>
      </c>
      <c r="E138" s="231" t="s">
        <v>583</v>
      </c>
      <c r="F138" s="232" t="s">
        <v>584</v>
      </c>
      <c r="G138" s="233" t="s">
        <v>193</v>
      </c>
      <c r="H138" s="234">
        <v>2</v>
      </c>
      <c r="I138" s="235"/>
      <c r="J138" s="236">
        <f>ROUND(I138*H138,2)</f>
        <v>0</v>
      </c>
      <c r="K138" s="232" t="s">
        <v>167</v>
      </c>
      <c r="L138" s="237"/>
      <c r="M138" s="238" t="s">
        <v>19</v>
      </c>
      <c r="N138" s="239" t="s">
        <v>43</v>
      </c>
      <c r="O138" s="81"/>
      <c r="P138" s="226">
        <f>O138*H138</f>
        <v>0</v>
      </c>
      <c r="Q138" s="226">
        <v>0</v>
      </c>
      <c r="R138" s="226">
        <f>Q138*H138</f>
        <v>0</v>
      </c>
      <c r="S138" s="226">
        <v>0</v>
      </c>
      <c r="T138" s="227">
        <f>S138*H138</f>
        <v>0</v>
      </c>
      <c r="U138" s="35"/>
      <c r="V138" s="35"/>
      <c r="W138" s="35"/>
      <c r="X138" s="35"/>
      <c r="Y138" s="35"/>
      <c r="Z138" s="35"/>
      <c r="AA138" s="35"/>
      <c r="AB138" s="35"/>
      <c r="AC138" s="35"/>
      <c r="AD138" s="35"/>
      <c r="AE138" s="35"/>
      <c r="AR138" s="228" t="s">
        <v>200</v>
      </c>
      <c r="AT138" s="228" t="s">
        <v>197</v>
      </c>
      <c r="AU138" s="228" t="s">
        <v>81</v>
      </c>
      <c r="AY138" s="14" t="s">
        <v>162</v>
      </c>
      <c r="BE138" s="229">
        <f>IF(N138="základní",J138,0)</f>
        <v>0</v>
      </c>
      <c r="BF138" s="229">
        <f>IF(N138="snížená",J138,0)</f>
        <v>0</v>
      </c>
      <c r="BG138" s="229">
        <f>IF(N138="zákl. přenesená",J138,0)</f>
        <v>0</v>
      </c>
      <c r="BH138" s="229">
        <f>IF(N138="sníž. přenesená",J138,0)</f>
        <v>0</v>
      </c>
      <c r="BI138" s="229">
        <f>IF(N138="nulová",J138,0)</f>
        <v>0</v>
      </c>
      <c r="BJ138" s="14" t="s">
        <v>79</v>
      </c>
      <c r="BK138" s="229">
        <f>ROUND(I138*H138,2)</f>
        <v>0</v>
      </c>
      <c r="BL138" s="14" t="s">
        <v>200</v>
      </c>
      <c r="BM138" s="228" t="s">
        <v>585</v>
      </c>
    </row>
    <row r="139" s="2" customFormat="1" ht="21.75" customHeight="1">
      <c r="A139" s="35"/>
      <c r="B139" s="36"/>
      <c r="C139" s="230" t="s">
        <v>328</v>
      </c>
      <c r="D139" s="230" t="s">
        <v>197</v>
      </c>
      <c r="E139" s="231" t="s">
        <v>586</v>
      </c>
      <c r="F139" s="232" t="s">
        <v>587</v>
      </c>
      <c r="G139" s="233" t="s">
        <v>193</v>
      </c>
      <c r="H139" s="234">
        <v>2</v>
      </c>
      <c r="I139" s="235"/>
      <c r="J139" s="236">
        <f>ROUND(I139*H139,2)</f>
        <v>0</v>
      </c>
      <c r="K139" s="232" t="s">
        <v>167</v>
      </c>
      <c r="L139" s="237"/>
      <c r="M139" s="238" t="s">
        <v>19</v>
      </c>
      <c r="N139" s="239" t="s">
        <v>43</v>
      </c>
      <c r="O139" s="81"/>
      <c r="P139" s="226">
        <f>O139*H139</f>
        <v>0</v>
      </c>
      <c r="Q139" s="226">
        <v>0</v>
      </c>
      <c r="R139" s="226">
        <f>Q139*H139</f>
        <v>0</v>
      </c>
      <c r="S139" s="226">
        <v>0</v>
      </c>
      <c r="T139" s="227">
        <f>S139*H139</f>
        <v>0</v>
      </c>
      <c r="U139" s="35"/>
      <c r="V139" s="35"/>
      <c r="W139" s="35"/>
      <c r="X139" s="35"/>
      <c r="Y139" s="35"/>
      <c r="Z139" s="35"/>
      <c r="AA139" s="35"/>
      <c r="AB139" s="35"/>
      <c r="AC139" s="35"/>
      <c r="AD139" s="35"/>
      <c r="AE139" s="35"/>
      <c r="AR139" s="228" t="s">
        <v>200</v>
      </c>
      <c r="AT139" s="228" t="s">
        <v>197</v>
      </c>
      <c r="AU139" s="228" t="s">
        <v>81</v>
      </c>
      <c r="AY139" s="14" t="s">
        <v>162</v>
      </c>
      <c r="BE139" s="229">
        <f>IF(N139="základní",J139,0)</f>
        <v>0</v>
      </c>
      <c r="BF139" s="229">
        <f>IF(N139="snížená",J139,0)</f>
        <v>0</v>
      </c>
      <c r="BG139" s="229">
        <f>IF(N139="zákl. přenesená",J139,0)</f>
        <v>0</v>
      </c>
      <c r="BH139" s="229">
        <f>IF(N139="sníž. přenesená",J139,0)</f>
        <v>0</v>
      </c>
      <c r="BI139" s="229">
        <f>IF(N139="nulová",J139,0)</f>
        <v>0</v>
      </c>
      <c r="BJ139" s="14" t="s">
        <v>79</v>
      </c>
      <c r="BK139" s="229">
        <f>ROUND(I139*H139,2)</f>
        <v>0</v>
      </c>
      <c r="BL139" s="14" t="s">
        <v>200</v>
      </c>
      <c r="BM139" s="228" t="s">
        <v>588</v>
      </c>
    </row>
    <row r="140" s="2" customFormat="1" ht="55.5" customHeight="1">
      <c r="A140" s="35"/>
      <c r="B140" s="36"/>
      <c r="C140" s="217" t="s">
        <v>332</v>
      </c>
      <c r="D140" s="217" t="s">
        <v>163</v>
      </c>
      <c r="E140" s="218" t="s">
        <v>589</v>
      </c>
      <c r="F140" s="219" t="s">
        <v>590</v>
      </c>
      <c r="G140" s="220" t="s">
        <v>193</v>
      </c>
      <c r="H140" s="221">
        <v>1</v>
      </c>
      <c r="I140" s="222"/>
      <c r="J140" s="223">
        <f>ROUND(I140*H140,2)</f>
        <v>0</v>
      </c>
      <c r="K140" s="219" t="s">
        <v>167</v>
      </c>
      <c r="L140" s="41"/>
      <c r="M140" s="224" t="s">
        <v>19</v>
      </c>
      <c r="N140" s="225" t="s">
        <v>43</v>
      </c>
      <c r="O140" s="81"/>
      <c r="P140" s="226">
        <f>O140*H140</f>
        <v>0</v>
      </c>
      <c r="Q140" s="226">
        <v>0</v>
      </c>
      <c r="R140" s="226">
        <f>Q140*H140</f>
        <v>0</v>
      </c>
      <c r="S140" s="226">
        <v>0</v>
      </c>
      <c r="T140" s="227">
        <f>S140*H140</f>
        <v>0</v>
      </c>
      <c r="U140" s="35"/>
      <c r="V140" s="35"/>
      <c r="W140" s="35"/>
      <c r="X140" s="35"/>
      <c r="Y140" s="35"/>
      <c r="Z140" s="35"/>
      <c r="AA140" s="35"/>
      <c r="AB140" s="35"/>
      <c r="AC140" s="35"/>
      <c r="AD140" s="35"/>
      <c r="AE140" s="35"/>
      <c r="AR140" s="228" t="s">
        <v>285</v>
      </c>
      <c r="AT140" s="228" t="s">
        <v>163</v>
      </c>
      <c r="AU140" s="228" t="s">
        <v>81</v>
      </c>
      <c r="AY140" s="14" t="s">
        <v>162</v>
      </c>
      <c r="BE140" s="229">
        <f>IF(N140="základní",J140,0)</f>
        <v>0</v>
      </c>
      <c r="BF140" s="229">
        <f>IF(N140="snížená",J140,0)</f>
        <v>0</v>
      </c>
      <c r="BG140" s="229">
        <f>IF(N140="zákl. přenesená",J140,0)</f>
        <v>0</v>
      </c>
      <c r="BH140" s="229">
        <f>IF(N140="sníž. přenesená",J140,0)</f>
        <v>0</v>
      </c>
      <c r="BI140" s="229">
        <f>IF(N140="nulová",J140,0)</f>
        <v>0</v>
      </c>
      <c r="BJ140" s="14" t="s">
        <v>79</v>
      </c>
      <c r="BK140" s="229">
        <f>ROUND(I140*H140,2)</f>
        <v>0</v>
      </c>
      <c r="BL140" s="14" t="s">
        <v>285</v>
      </c>
      <c r="BM140" s="228" t="s">
        <v>591</v>
      </c>
    </row>
    <row r="141" s="2" customFormat="1" ht="21.75" customHeight="1">
      <c r="A141" s="35"/>
      <c r="B141" s="36"/>
      <c r="C141" s="230" t="s">
        <v>336</v>
      </c>
      <c r="D141" s="230" t="s">
        <v>197</v>
      </c>
      <c r="E141" s="231" t="s">
        <v>592</v>
      </c>
      <c r="F141" s="232" t="s">
        <v>593</v>
      </c>
      <c r="G141" s="233" t="s">
        <v>426</v>
      </c>
      <c r="H141" s="234">
        <v>2</v>
      </c>
      <c r="I141" s="235"/>
      <c r="J141" s="236">
        <f>ROUND(I141*H141,2)</f>
        <v>0</v>
      </c>
      <c r="K141" s="232" t="s">
        <v>167</v>
      </c>
      <c r="L141" s="237"/>
      <c r="M141" s="238" t="s">
        <v>19</v>
      </c>
      <c r="N141" s="239" t="s">
        <v>43</v>
      </c>
      <c r="O141" s="81"/>
      <c r="P141" s="226">
        <f>O141*H141</f>
        <v>0</v>
      </c>
      <c r="Q141" s="226">
        <v>0</v>
      </c>
      <c r="R141" s="226">
        <f>Q141*H141</f>
        <v>0</v>
      </c>
      <c r="S141" s="226">
        <v>0</v>
      </c>
      <c r="T141" s="227">
        <f>S141*H141</f>
        <v>0</v>
      </c>
      <c r="U141" s="35"/>
      <c r="V141" s="35"/>
      <c r="W141" s="35"/>
      <c r="X141" s="35"/>
      <c r="Y141" s="35"/>
      <c r="Z141" s="35"/>
      <c r="AA141" s="35"/>
      <c r="AB141" s="35"/>
      <c r="AC141" s="35"/>
      <c r="AD141" s="35"/>
      <c r="AE141" s="35"/>
      <c r="AR141" s="228" t="s">
        <v>190</v>
      </c>
      <c r="AT141" s="228" t="s">
        <v>197</v>
      </c>
      <c r="AU141" s="228" t="s">
        <v>81</v>
      </c>
      <c r="AY141" s="14" t="s">
        <v>162</v>
      </c>
      <c r="BE141" s="229">
        <f>IF(N141="základní",J141,0)</f>
        <v>0</v>
      </c>
      <c r="BF141" s="229">
        <f>IF(N141="snížená",J141,0)</f>
        <v>0</v>
      </c>
      <c r="BG141" s="229">
        <f>IF(N141="zákl. přenesená",J141,0)</f>
        <v>0</v>
      </c>
      <c r="BH141" s="229">
        <f>IF(N141="sníž. přenesená",J141,0)</f>
        <v>0</v>
      </c>
      <c r="BI141" s="229">
        <f>IF(N141="nulová",J141,0)</f>
        <v>0</v>
      </c>
      <c r="BJ141" s="14" t="s">
        <v>79</v>
      </c>
      <c r="BK141" s="229">
        <f>ROUND(I141*H141,2)</f>
        <v>0</v>
      </c>
      <c r="BL141" s="14" t="s">
        <v>93</v>
      </c>
      <c r="BM141" s="228" t="s">
        <v>594</v>
      </c>
    </row>
    <row r="142" s="2" customFormat="1" ht="21.75" customHeight="1">
      <c r="A142" s="35"/>
      <c r="B142" s="36"/>
      <c r="C142" s="217" t="s">
        <v>340</v>
      </c>
      <c r="D142" s="217" t="s">
        <v>163</v>
      </c>
      <c r="E142" s="218" t="s">
        <v>595</v>
      </c>
      <c r="F142" s="219" t="s">
        <v>596</v>
      </c>
      <c r="G142" s="220" t="s">
        <v>193</v>
      </c>
      <c r="H142" s="221">
        <v>2</v>
      </c>
      <c r="I142" s="222"/>
      <c r="J142" s="223">
        <f>ROUND(I142*H142,2)</f>
        <v>0</v>
      </c>
      <c r="K142" s="219" t="s">
        <v>167</v>
      </c>
      <c r="L142" s="41"/>
      <c r="M142" s="224" t="s">
        <v>19</v>
      </c>
      <c r="N142" s="225" t="s">
        <v>43</v>
      </c>
      <c r="O142" s="81"/>
      <c r="P142" s="226">
        <f>O142*H142</f>
        <v>0</v>
      </c>
      <c r="Q142" s="226">
        <v>0</v>
      </c>
      <c r="R142" s="226">
        <f>Q142*H142</f>
        <v>0</v>
      </c>
      <c r="S142" s="226">
        <v>0</v>
      </c>
      <c r="T142" s="227">
        <f>S142*H142</f>
        <v>0</v>
      </c>
      <c r="U142" s="35"/>
      <c r="V142" s="35"/>
      <c r="W142" s="35"/>
      <c r="X142" s="35"/>
      <c r="Y142" s="35"/>
      <c r="Z142" s="35"/>
      <c r="AA142" s="35"/>
      <c r="AB142" s="35"/>
      <c r="AC142" s="35"/>
      <c r="AD142" s="35"/>
      <c r="AE142" s="35"/>
      <c r="AR142" s="228" t="s">
        <v>285</v>
      </c>
      <c r="AT142" s="228" t="s">
        <v>163</v>
      </c>
      <c r="AU142" s="228" t="s">
        <v>81</v>
      </c>
      <c r="AY142" s="14" t="s">
        <v>162</v>
      </c>
      <c r="BE142" s="229">
        <f>IF(N142="základní",J142,0)</f>
        <v>0</v>
      </c>
      <c r="BF142" s="229">
        <f>IF(N142="snížená",J142,0)</f>
        <v>0</v>
      </c>
      <c r="BG142" s="229">
        <f>IF(N142="zákl. přenesená",J142,0)</f>
        <v>0</v>
      </c>
      <c r="BH142" s="229">
        <f>IF(N142="sníž. přenesená",J142,0)</f>
        <v>0</v>
      </c>
      <c r="BI142" s="229">
        <f>IF(N142="nulová",J142,0)</f>
        <v>0</v>
      </c>
      <c r="BJ142" s="14" t="s">
        <v>79</v>
      </c>
      <c r="BK142" s="229">
        <f>ROUND(I142*H142,2)</f>
        <v>0</v>
      </c>
      <c r="BL142" s="14" t="s">
        <v>285</v>
      </c>
      <c r="BM142" s="228" t="s">
        <v>597</v>
      </c>
    </row>
    <row r="143" s="2" customFormat="1" ht="21.75" customHeight="1">
      <c r="A143" s="35"/>
      <c r="B143" s="36"/>
      <c r="C143" s="230" t="s">
        <v>344</v>
      </c>
      <c r="D143" s="230" t="s">
        <v>197</v>
      </c>
      <c r="E143" s="231" t="s">
        <v>598</v>
      </c>
      <c r="F143" s="232" t="s">
        <v>599</v>
      </c>
      <c r="G143" s="233" t="s">
        <v>193</v>
      </c>
      <c r="H143" s="234">
        <v>2</v>
      </c>
      <c r="I143" s="235"/>
      <c r="J143" s="236">
        <f>ROUND(I143*H143,2)</f>
        <v>0</v>
      </c>
      <c r="K143" s="232" t="s">
        <v>167</v>
      </c>
      <c r="L143" s="237"/>
      <c r="M143" s="238" t="s">
        <v>19</v>
      </c>
      <c r="N143" s="239" t="s">
        <v>43</v>
      </c>
      <c r="O143" s="81"/>
      <c r="P143" s="226">
        <f>O143*H143</f>
        <v>0</v>
      </c>
      <c r="Q143" s="226">
        <v>0</v>
      </c>
      <c r="R143" s="226">
        <f>Q143*H143</f>
        <v>0</v>
      </c>
      <c r="S143" s="226">
        <v>0</v>
      </c>
      <c r="T143" s="227">
        <f>S143*H143</f>
        <v>0</v>
      </c>
      <c r="U143" s="35"/>
      <c r="V143" s="35"/>
      <c r="W143" s="35"/>
      <c r="X143" s="35"/>
      <c r="Y143" s="35"/>
      <c r="Z143" s="35"/>
      <c r="AA143" s="35"/>
      <c r="AB143" s="35"/>
      <c r="AC143" s="35"/>
      <c r="AD143" s="35"/>
      <c r="AE143" s="35"/>
      <c r="AR143" s="228" t="s">
        <v>200</v>
      </c>
      <c r="AT143" s="228" t="s">
        <v>197</v>
      </c>
      <c r="AU143" s="228" t="s">
        <v>81</v>
      </c>
      <c r="AY143" s="14" t="s">
        <v>162</v>
      </c>
      <c r="BE143" s="229">
        <f>IF(N143="základní",J143,0)</f>
        <v>0</v>
      </c>
      <c r="BF143" s="229">
        <f>IF(N143="snížená",J143,0)</f>
        <v>0</v>
      </c>
      <c r="BG143" s="229">
        <f>IF(N143="zákl. přenesená",J143,0)</f>
        <v>0</v>
      </c>
      <c r="BH143" s="229">
        <f>IF(N143="sníž. přenesená",J143,0)</f>
        <v>0</v>
      </c>
      <c r="BI143" s="229">
        <f>IF(N143="nulová",J143,0)</f>
        <v>0</v>
      </c>
      <c r="BJ143" s="14" t="s">
        <v>79</v>
      </c>
      <c r="BK143" s="229">
        <f>ROUND(I143*H143,2)</f>
        <v>0</v>
      </c>
      <c r="BL143" s="14" t="s">
        <v>200</v>
      </c>
      <c r="BM143" s="228" t="s">
        <v>600</v>
      </c>
    </row>
    <row r="144" s="2" customFormat="1" ht="21.75" customHeight="1">
      <c r="A144" s="35"/>
      <c r="B144" s="36"/>
      <c r="C144" s="217" t="s">
        <v>348</v>
      </c>
      <c r="D144" s="217" t="s">
        <v>163</v>
      </c>
      <c r="E144" s="218" t="s">
        <v>601</v>
      </c>
      <c r="F144" s="219" t="s">
        <v>602</v>
      </c>
      <c r="G144" s="220" t="s">
        <v>193</v>
      </c>
      <c r="H144" s="221">
        <v>2</v>
      </c>
      <c r="I144" s="222"/>
      <c r="J144" s="223">
        <f>ROUND(I144*H144,2)</f>
        <v>0</v>
      </c>
      <c r="K144" s="219" t="s">
        <v>167</v>
      </c>
      <c r="L144" s="41"/>
      <c r="M144" s="224" t="s">
        <v>19</v>
      </c>
      <c r="N144" s="225" t="s">
        <v>43</v>
      </c>
      <c r="O144" s="81"/>
      <c r="P144" s="226">
        <f>O144*H144</f>
        <v>0</v>
      </c>
      <c r="Q144" s="226">
        <v>0</v>
      </c>
      <c r="R144" s="226">
        <f>Q144*H144</f>
        <v>0</v>
      </c>
      <c r="S144" s="226">
        <v>0</v>
      </c>
      <c r="T144" s="227">
        <f>S144*H144</f>
        <v>0</v>
      </c>
      <c r="U144" s="35"/>
      <c r="V144" s="35"/>
      <c r="W144" s="35"/>
      <c r="X144" s="35"/>
      <c r="Y144" s="35"/>
      <c r="Z144" s="35"/>
      <c r="AA144" s="35"/>
      <c r="AB144" s="35"/>
      <c r="AC144" s="35"/>
      <c r="AD144" s="35"/>
      <c r="AE144" s="35"/>
      <c r="AR144" s="228" t="s">
        <v>285</v>
      </c>
      <c r="AT144" s="228" t="s">
        <v>163</v>
      </c>
      <c r="AU144" s="228" t="s">
        <v>81</v>
      </c>
      <c r="AY144" s="14" t="s">
        <v>162</v>
      </c>
      <c r="BE144" s="229">
        <f>IF(N144="základní",J144,0)</f>
        <v>0</v>
      </c>
      <c r="BF144" s="229">
        <f>IF(N144="snížená",J144,0)</f>
        <v>0</v>
      </c>
      <c r="BG144" s="229">
        <f>IF(N144="zákl. přenesená",J144,0)</f>
        <v>0</v>
      </c>
      <c r="BH144" s="229">
        <f>IF(N144="sníž. přenesená",J144,0)</f>
        <v>0</v>
      </c>
      <c r="BI144" s="229">
        <f>IF(N144="nulová",J144,0)</f>
        <v>0</v>
      </c>
      <c r="BJ144" s="14" t="s">
        <v>79</v>
      </c>
      <c r="BK144" s="229">
        <f>ROUND(I144*H144,2)</f>
        <v>0</v>
      </c>
      <c r="BL144" s="14" t="s">
        <v>285</v>
      </c>
      <c r="BM144" s="228" t="s">
        <v>603</v>
      </c>
    </row>
    <row r="145" s="2" customFormat="1" ht="21.75" customHeight="1">
      <c r="A145" s="35"/>
      <c r="B145" s="36"/>
      <c r="C145" s="230" t="s">
        <v>352</v>
      </c>
      <c r="D145" s="230" t="s">
        <v>197</v>
      </c>
      <c r="E145" s="231" t="s">
        <v>604</v>
      </c>
      <c r="F145" s="232" t="s">
        <v>605</v>
      </c>
      <c r="G145" s="233" t="s">
        <v>193</v>
      </c>
      <c r="H145" s="234">
        <v>2</v>
      </c>
      <c r="I145" s="235"/>
      <c r="J145" s="236">
        <f>ROUND(I145*H145,2)</f>
        <v>0</v>
      </c>
      <c r="K145" s="232" t="s">
        <v>167</v>
      </c>
      <c r="L145" s="237"/>
      <c r="M145" s="238" t="s">
        <v>19</v>
      </c>
      <c r="N145" s="239" t="s">
        <v>43</v>
      </c>
      <c r="O145" s="81"/>
      <c r="P145" s="226">
        <f>O145*H145</f>
        <v>0</v>
      </c>
      <c r="Q145" s="226">
        <v>0</v>
      </c>
      <c r="R145" s="226">
        <f>Q145*H145</f>
        <v>0</v>
      </c>
      <c r="S145" s="226">
        <v>0</v>
      </c>
      <c r="T145" s="227">
        <f>S145*H145</f>
        <v>0</v>
      </c>
      <c r="U145" s="35"/>
      <c r="V145" s="35"/>
      <c r="W145" s="35"/>
      <c r="X145" s="35"/>
      <c r="Y145" s="35"/>
      <c r="Z145" s="35"/>
      <c r="AA145" s="35"/>
      <c r="AB145" s="35"/>
      <c r="AC145" s="35"/>
      <c r="AD145" s="35"/>
      <c r="AE145" s="35"/>
      <c r="AR145" s="228" t="s">
        <v>200</v>
      </c>
      <c r="AT145" s="228" t="s">
        <v>197</v>
      </c>
      <c r="AU145" s="228" t="s">
        <v>81</v>
      </c>
      <c r="AY145" s="14" t="s">
        <v>162</v>
      </c>
      <c r="BE145" s="229">
        <f>IF(N145="základní",J145,0)</f>
        <v>0</v>
      </c>
      <c r="BF145" s="229">
        <f>IF(N145="snížená",J145,0)</f>
        <v>0</v>
      </c>
      <c r="BG145" s="229">
        <f>IF(N145="zákl. přenesená",J145,0)</f>
        <v>0</v>
      </c>
      <c r="BH145" s="229">
        <f>IF(N145="sníž. přenesená",J145,0)</f>
        <v>0</v>
      </c>
      <c r="BI145" s="229">
        <f>IF(N145="nulová",J145,0)</f>
        <v>0</v>
      </c>
      <c r="BJ145" s="14" t="s">
        <v>79</v>
      </c>
      <c r="BK145" s="229">
        <f>ROUND(I145*H145,2)</f>
        <v>0</v>
      </c>
      <c r="BL145" s="14" t="s">
        <v>200</v>
      </c>
      <c r="BM145" s="228" t="s">
        <v>606</v>
      </c>
    </row>
    <row r="146" s="2" customFormat="1" ht="21.75" customHeight="1">
      <c r="A146" s="35"/>
      <c r="B146" s="36"/>
      <c r="C146" s="217" t="s">
        <v>356</v>
      </c>
      <c r="D146" s="217" t="s">
        <v>163</v>
      </c>
      <c r="E146" s="218" t="s">
        <v>607</v>
      </c>
      <c r="F146" s="219" t="s">
        <v>608</v>
      </c>
      <c r="G146" s="220" t="s">
        <v>193</v>
      </c>
      <c r="H146" s="221">
        <v>2</v>
      </c>
      <c r="I146" s="222"/>
      <c r="J146" s="223">
        <f>ROUND(I146*H146,2)</f>
        <v>0</v>
      </c>
      <c r="K146" s="219" t="s">
        <v>167</v>
      </c>
      <c r="L146" s="41"/>
      <c r="M146" s="224" t="s">
        <v>19</v>
      </c>
      <c r="N146" s="225" t="s">
        <v>43</v>
      </c>
      <c r="O146" s="81"/>
      <c r="P146" s="226">
        <f>O146*H146</f>
        <v>0</v>
      </c>
      <c r="Q146" s="226">
        <v>0</v>
      </c>
      <c r="R146" s="226">
        <f>Q146*H146</f>
        <v>0</v>
      </c>
      <c r="S146" s="226">
        <v>0</v>
      </c>
      <c r="T146" s="227">
        <f>S146*H146</f>
        <v>0</v>
      </c>
      <c r="U146" s="35"/>
      <c r="V146" s="35"/>
      <c r="W146" s="35"/>
      <c r="X146" s="35"/>
      <c r="Y146" s="35"/>
      <c r="Z146" s="35"/>
      <c r="AA146" s="35"/>
      <c r="AB146" s="35"/>
      <c r="AC146" s="35"/>
      <c r="AD146" s="35"/>
      <c r="AE146" s="35"/>
      <c r="AR146" s="228" t="s">
        <v>285</v>
      </c>
      <c r="AT146" s="228" t="s">
        <v>163</v>
      </c>
      <c r="AU146" s="228" t="s">
        <v>81</v>
      </c>
      <c r="AY146" s="14" t="s">
        <v>162</v>
      </c>
      <c r="BE146" s="229">
        <f>IF(N146="základní",J146,0)</f>
        <v>0</v>
      </c>
      <c r="BF146" s="229">
        <f>IF(N146="snížená",J146,0)</f>
        <v>0</v>
      </c>
      <c r="BG146" s="229">
        <f>IF(N146="zákl. přenesená",J146,0)</f>
        <v>0</v>
      </c>
      <c r="BH146" s="229">
        <f>IF(N146="sníž. přenesená",J146,0)</f>
        <v>0</v>
      </c>
      <c r="BI146" s="229">
        <f>IF(N146="nulová",J146,0)</f>
        <v>0</v>
      </c>
      <c r="BJ146" s="14" t="s">
        <v>79</v>
      </c>
      <c r="BK146" s="229">
        <f>ROUND(I146*H146,2)</f>
        <v>0</v>
      </c>
      <c r="BL146" s="14" t="s">
        <v>285</v>
      </c>
      <c r="BM146" s="228" t="s">
        <v>609</v>
      </c>
    </row>
    <row r="147" s="2" customFormat="1" ht="21.75" customHeight="1">
      <c r="A147" s="35"/>
      <c r="B147" s="36"/>
      <c r="C147" s="230" t="s">
        <v>360</v>
      </c>
      <c r="D147" s="230" t="s">
        <v>197</v>
      </c>
      <c r="E147" s="231" t="s">
        <v>610</v>
      </c>
      <c r="F147" s="232" t="s">
        <v>611</v>
      </c>
      <c r="G147" s="233" t="s">
        <v>193</v>
      </c>
      <c r="H147" s="234">
        <v>1</v>
      </c>
      <c r="I147" s="235"/>
      <c r="J147" s="236">
        <f>ROUND(I147*H147,2)</f>
        <v>0</v>
      </c>
      <c r="K147" s="232" t="s">
        <v>167</v>
      </c>
      <c r="L147" s="237"/>
      <c r="M147" s="238" t="s">
        <v>19</v>
      </c>
      <c r="N147" s="239" t="s">
        <v>43</v>
      </c>
      <c r="O147" s="81"/>
      <c r="P147" s="226">
        <f>O147*H147</f>
        <v>0</v>
      </c>
      <c r="Q147" s="226">
        <v>0</v>
      </c>
      <c r="R147" s="226">
        <f>Q147*H147</f>
        <v>0</v>
      </c>
      <c r="S147" s="226">
        <v>0</v>
      </c>
      <c r="T147" s="227">
        <f>S147*H147</f>
        <v>0</v>
      </c>
      <c r="U147" s="35"/>
      <c r="V147" s="35"/>
      <c r="W147" s="35"/>
      <c r="X147" s="35"/>
      <c r="Y147" s="35"/>
      <c r="Z147" s="35"/>
      <c r="AA147" s="35"/>
      <c r="AB147" s="35"/>
      <c r="AC147" s="35"/>
      <c r="AD147" s="35"/>
      <c r="AE147" s="35"/>
      <c r="AR147" s="228" t="s">
        <v>200</v>
      </c>
      <c r="AT147" s="228" t="s">
        <v>197</v>
      </c>
      <c r="AU147" s="228" t="s">
        <v>81</v>
      </c>
      <c r="AY147" s="14" t="s">
        <v>162</v>
      </c>
      <c r="BE147" s="229">
        <f>IF(N147="základní",J147,0)</f>
        <v>0</v>
      </c>
      <c r="BF147" s="229">
        <f>IF(N147="snížená",J147,0)</f>
        <v>0</v>
      </c>
      <c r="BG147" s="229">
        <f>IF(N147="zákl. přenesená",J147,0)</f>
        <v>0</v>
      </c>
      <c r="BH147" s="229">
        <f>IF(N147="sníž. přenesená",J147,0)</f>
        <v>0</v>
      </c>
      <c r="BI147" s="229">
        <f>IF(N147="nulová",J147,0)</f>
        <v>0</v>
      </c>
      <c r="BJ147" s="14" t="s">
        <v>79</v>
      </c>
      <c r="BK147" s="229">
        <f>ROUND(I147*H147,2)</f>
        <v>0</v>
      </c>
      <c r="BL147" s="14" t="s">
        <v>200</v>
      </c>
      <c r="BM147" s="228" t="s">
        <v>612</v>
      </c>
    </row>
    <row r="148" s="2" customFormat="1" ht="21.75" customHeight="1">
      <c r="A148" s="35"/>
      <c r="B148" s="36"/>
      <c r="C148" s="230" t="s">
        <v>364</v>
      </c>
      <c r="D148" s="230" t="s">
        <v>197</v>
      </c>
      <c r="E148" s="231" t="s">
        <v>613</v>
      </c>
      <c r="F148" s="232" t="s">
        <v>614</v>
      </c>
      <c r="G148" s="233" t="s">
        <v>193</v>
      </c>
      <c r="H148" s="234">
        <v>1</v>
      </c>
      <c r="I148" s="235"/>
      <c r="J148" s="236">
        <f>ROUND(I148*H148,2)</f>
        <v>0</v>
      </c>
      <c r="K148" s="232" t="s">
        <v>167</v>
      </c>
      <c r="L148" s="237"/>
      <c r="M148" s="238" t="s">
        <v>19</v>
      </c>
      <c r="N148" s="239" t="s">
        <v>43</v>
      </c>
      <c r="O148" s="81"/>
      <c r="P148" s="226">
        <f>O148*H148</f>
        <v>0</v>
      </c>
      <c r="Q148" s="226">
        <v>0</v>
      </c>
      <c r="R148" s="226">
        <f>Q148*H148</f>
        <v>0</v>
      </c>
      <c r="S148" s="226">
        <v>0</v>
      </c>
      <c r="T148" s="227">
        <f>S148*H148</f>
        <v>0</v>
      </c>
      <c r="U148" s="35"/>
      <c r="V148" s="35"/>
      <c r="W148" s="35"/>
      <c r="X148" s="35"/>
      <c r="Y148" s="35"/>
      <c r="Z148" s="35"/>
      <c r="AA148" s="35"/>
      <c r="AB148" s="35"/>
      <c r="AC148" s="35"/>
      <c r="AD148" s="35"/>
      <c r="AE148" s="35"/>
      <c r="AR148" s="228" t="s">
        <v>200</v>
      </c>
      <c r="AT148" s="228" t="s">
        <v>197</v>
      </c>
      <c r="AU148" s="228" t="s">
        <v>81</v>
      </c>
      <c r="AY148" s="14" t="s">
        <v>162</v>
      </c>
      <c r="BE148" s="229">
        <f>IF(N148="základní",J148,0)</f>
        <v>0</v>
      </c>
      <c r="BF148" s="229">
        <f>IF(N148="snížená",J148,0)</f>
        <v>0</v>
      </c>
      <c r="BG148" s="229">
        <f>IF(N148="zákl. přenesená",J148,0)</f>
        <v>0</v>
      </c>
      <c r="BH148" s="229">
        <f>IF(N148="sníž. přenesená",J148,0)</f>
        <v>0</v>
      </c>
      <c r="BI148" s="229">
        <f>IF(N148="nulová",J148,0)</f>
        <v>0</v>
      </c>
      <c r="BJ148" s="14" t="s">
        <v>79</v>
      </c>
      <c r="BK148" s="229">
        <f>ROUND(I148*H148,2)</f>
        <v>0</v>
      </c>
      <c r="BL148" s="14" t="s">
        <v>200</v>
      </c>
      <c r="BM148" s="228" t="s">
        <v>615</v>
      </c>
    </row>
    <row r="149" s="2" customFormat="1" ht="21.75" customHeight="1">
      <c r="A149" s="35"/>
      <c r="B149" s="36"/>
      <c r="C149" s="217" t="s">
        <v>368</v>
      </c>
      <c r="D149" s="217" t="s">
        <v>163</v>
      </c>
      <c r="E149" s="218" t="s">
        <v>616</v>
      </c>
      <c r="F149" s="219" t="s">
        <v>617</v>
      </c>
      <c r="G149" s="220" t="s">
        <v>193</v>
      </c>
      <c r="H149" s="221">
        <v>2</v>
      </c>
      <c r="I149" s="222"/>
      <c r="J149" s="223">
        <f>ROUND(I149*H149,2)</f>
        <v>0</v>
      </c>
      <c r="K149" s="219" t="s">
        <v>167</v>
      </c>
      <c r="L149" s="41"/>
      <c r="M149" s="224" t="s">
        <v>19</v>
      </c>
      <c r="N149" s="225" t="s">
        <v>43</v>
      </c>
      <c r="O149" s="81"/>
      <c r="P149" s="226">
        <f>O149*H149</f>
        <v>0</v>
      </c>
      <c r="Q149" s="226">
        <v>0</v>
      </c>
      <c r="R149" s="226">
        <f>Q149*H149</f>
        <v>0</v>
      </c>
      <c r="S149" s="226">
        <v>0</v>
      </c>
      <c r="T149" s="227">
        <f>S149*H149</f>
        <v>0</v>
      </c>
      <c r="U149" s="35"/>
      <c r="V149" s="35"/>
      <c r="W149" s="35"/>
      <c r="X149" s="35"/>
      <c r="Y149" s="35"/>
      <c r="Z149" s="35"/>
      <c r="AA149" s="35"/>
      <c r="AB149" s="35"/>
      <c r="AC149" s="35"/>
      <c r="AD149" s="35"/>
      <c r="AE149" s="35"/>
      <c r="AR149" s="228" t="s">
        <v>285</v>
      </c>
      <c r="AT149" s="228" t="s">
        <v>163</v>
      </c>
      <c r="AU149" s="228" t="s">
        <v>81</v>
      </c>
      <c r="AY149" s="14" t="s">
        <v>162</v>
      </c>
      <c r="BE149" s="229">
        <f>IF(N149="základní",J149,0)</f>
        <v>0</v>
      </c>
      <c r="BF149" s="229">
        <f>IF(N149="snížená",J149,0)</f>
        <v>0</v>
      </c>
      <c r="BG149" s="229">
        <f>IF(N149="zákl. přenesená",J149,0)</f>
        <v>0</v>
      </c>
      <c r="BH149" s="229">
        <f>IF(N149="sníž. přenesená",J149,0)</f>
        <v>0</v>
      </c>
      <c r="BI149" s="229">
        <f>IF(N149="nulová",J149,0)</f>
        <v>0</v>
      </c>
      <c r="BJ149" s="14" t="s">
        <v>79</v>
      </c>
      <c r="BK149" s="229">
        <f>ROUND(I149*H149,2)</f>
        <v>0</v>
      </c>
      <c r="BL149" s="14" t="s">
        <v>285</v>
      </c>
      <c r="BM149" s="228" t="s">
        <v>618</v>
      </c>
    </row>
    <row r="150" s="2" customFormat="1" ht="21.75" customHeight="1">
      <c r="A150" s="35"/>
      <c r="B150" s="36"/>
      <c r="C150" s="230" t="s">
        <v>372</v>
      </c>
      <c r="D150" s="230" t="s">
        <v>197</v>
      </c>
      <c r="E150" s="231" t="s">
        <v>619</v>
      </c>
      <c r="F150" s="232" t="s">
        <v>620</v>
      </c>
      <c r="G150" s="233" t="s">
        <v>193</v>
      </c>
      <c r="H150" s="234">
        <v>1</v>
      </c>
      <c r="I150" s="235"/>
      <c r="J150" s="236">
        <f>ROUND(I150*H150,2)</f>
        <v>0</v>
      </c>
      <c r="K150" s="232" t="s">
        <v>167</v>
      </c>
      <c r="L150" s="237"/>
      <c r="M150" s="238" t="s">
        <v>19</v>
      </c>
      <c r="N150" s="239" t="s">
        <v>43</v>
      </c>
      <c r="O150" s="81"/>
      <c r="P150" s="226">
        <f>O150*H150</f>
        <v>0</v>
      </c>
      <c r="Q150" s="226">
        <v>0</v>
      </c>
      <c r="R150" s="226">
        <f>Q150*H150</f>
        <v>0</v>
      </c>
      <c r="S150" s="226">
        <v>0</v>
      </c>
      <c r="T150" s="227">
        <f>S150*H150</f>
        <v>0</v>
      </c>
      <c r="U150" s="35"/>
      <c r="V150" s="35"/>
      <c r="W150" s="35"/>
      <c r="X150" s="35"/>
      <c r="Y150" s="35"/>
      <c r="Z150" s="35"/>
      <c r="AA150" s="35"/>
      <c r="AB150" s="35"/>
      <c r="AC150" s="35"/>
      <c r="AD150" s="35"/>
      <c r="AE150" s="35"/>
      <c r="AR150" s="228" t="s">
        <v>200</v>
      </c>
      <c r="AT150" s="228" t="s">
        <v>197</v>
      </c>
      <c r="AU150" s="228" t="s">
        <v>81</v>
      </c>
      <c r="AY150" s="14" t="s">
        <v>162</v>
      </c>
      <c r="BE150" s="229">
        <f>IF(N150="základní",J150,0)</f>
        <v>0</v>
      </c>
      <c r="BF150" s="229">
        <f>IF(N150="snížená",J150,0)</f>
        <v>0</v>
      </c>
      <c r="BG150" s="229">
        <f>IF(N150="zákl. přenesená",J150,0)</f>
        <v>0</v>
      </c>
      <c r="BH150" s="229">
        <f>IF(N150="sníž. přenesená",J150,0)</f>
        <v>0</v>
      </c>
      <c r="BI150" s="229">
        <f>IF(N150="nulová",J150,0)</f>
        <v>0</v>
      </c>
      <c r="BJ150" s="14" t="s">
        <v>79</v>
      </c>
      <c r="BK150" s="229">
        <f>ROUND(I150*H150,2)</f>
        <v>0</v>
      </c>
      <c r="BL150" s="14" t="s">
        <v>200</v>
      </c>
      <c r="BM150" s="228" t="s">
        <v>621</v>
      </c>
    </row>
    <row r="151" s="2" customFormat="1" ht="21.75" customHeight="1">
      <c r="A151" s="35"/>
      <c r="B151" s="36"/>
      <c r="C151" s="217" t="s">
        <v>376</v>
      </c>
      <c r="D151" s="217" t="s">
        <v>163</v>
      </c>
      <c r="E151" s="218" t="s">
        <v>622</v>
      </c>
      <c r="F151" s="219" t="s">
        <v>623</v>
      </c>
      <c r="G151" s="220" t="s">
        <v>193</v>
      </c>
      <c r="H151" s="221">
        <v>1</v>
      </c>
      <c r="I151" s="222"/>
      <c r="J151" s="223">
        <f>ROUND(I151*H151,2)</f>
        <v>0</v>
      </c>
      <c r="K151" s="219" t="s">
        <v>167</v>
      </c>
      <c r="L151" s="41"/>
      <c r="M151" s="224" t="s">
        <v>19</v>
      </c>
      <c r="N151" s="225" t="s">
        <v>43</v>
      </c>
      <c r="O151" s="81"/>
      <c r="P151" s="226">
        <f>O151*H151</f>
        <v>0</v>
      </c>
      <c r="Q151" s="226">
        <v>0</v>
      </c>
      <c r="R151" s="226">
        <f>Q151*H151</f>
        <v>0</v>
      </c>
      <c r="S151" s="226">
        <v>0</v>
      </c>
      <c r="T151" s="227">
        <f>S151*H151</f>
        <v>0</v>
      </c>
      <c r="U151" s="35"/>
      <c r="V151" s="35"/>
      <c r="W151" s="35"/>
      <c r="X151" s="35"/>
      <c r="Y151" s="35"/>
      <c r="Z151" s="35"/>
      <c r="AA151" s="35"/>
      <c r="AB151" s="35"/>
      <c r="AC151" s="35"/>
      <c r="AD151" s="35"/>
      <c r="AE151" s="35"/>
      <c r="AR151" s="228" t="s">
        <v>285</v>
      </c>
      <c r="AT151" s="228" t="s">
        <v>163</v>
      </c>
      <c r="AU151" s="228" t="s">
        <v>81</v>
      </c>
      <c r="AY151" s="14" t="s">
        <v>162</v>
      </c>
      <c r="BE151" s="229">
        <f>IF(N151="základní",J151,0)</f>
        <v>0</v>
      </c>
      <c r="BF151" s="229">
        <f>IF(N151="snížená",J151,0)</f>
        <v>0</v>
      </c>
      <c r="BG151" s="229">
        <f>IF(N151="zákl. přenesená",J151,0)</f>
        <v>0</v>
      </c>
      <c r="BH151" s="229">
        <f>IF(N151="sníž. přenesená",J151,0)</f>
        <v>0</v>
      </c>
      <c r="BI151" s="229">
        <f>IF(N151="nulová",J151,0)</f>
        <v>0</v>
      </c>
      <c r="BJ151" s="14" t="s">
        <v>79</v>
      </c>
      <c r="BK151" s="229">
        <f>ROUND(I151*H151,2)</f>
        <v>0</v>
      </c>
      <c r="BL151" s="14" t="s">
        <v>285</v>
      </c>
      <c r="BM151" s="228" t="s">
        <v>624</v>
      </c>
    </row>
    <row r="152" s="2" customFormat="1" ht="21.75" customHeight="1">
      <c r="A152" s="35"/>
      <c r="B152" s="36"/>
      <c r="C152" s="230" t="s">
        <v>380</v>
      </c>
      <c r="D152" s="230" t="s">
        <v>197</v>
      </c>
      <c r="E152" s="231" t="s">
        <v>625</v>
      </c>
      <c r="F152" s="232" t="s">
        <v>626</v>
      </c>
      <c r="G152" s="233" t="s">
        <v>193</v>
      </c>
      <c r="H152" s="234">
        <v>1</v>
      </c>
      <c r="I152" s="235"/>
      <c r="J152" s="236">
        <f>ROUND(I152*H152,2)</f>
        <v>0</v>
      </c>
      <c r="K152" s="232" t="s">
        <v>167</v>
      </c>
      <c r="L152" s="237"/>
      <c r="M152" s="238" t="s">
        <v>19</v>
      </c>
      <c r="N152" s="239" t="s">
        <v>43</v>
      </c>
      <c r="O152" s="81"/>
      <c r="P152" s="226">
        <f>O152*H152</f>
        <v>0</v>
      </c>
      <c r="Q152" s="226">
        <v>0</v>
      </c>
      <c r="R152" s="226">
        <f>Q152*H152</f>
        <v>0</v>
      </c>
      <c r="S152" s="226">
        <v>0</v>
      </c>
      <c r="T152" s="227">
        <f>S152*H152</f>
        <v>0</v>
      </c>
      <c r="U152" s="35"/>
      <c r="V152" s="35"/>
      <c r="W152" s="35"/>
      <c r="X152" s="35"/>
      <c r="Y152" s="35"/>
      <c r="Z152" s="35"/>
      <c r="AA152" s="35"/>
      <c r="AB152" s="35"/>
      <c r="AC152" s="35"/>
      <c r="AD152" s="35"/>
      <c r="AE152" s="35"/>
      <c r="AR152" s="228" t="s">
        <v>200</v>
      </c>
      <c r="AT152" s="228" t="s">
        <v>197</v>
      </c>
      <c r="AU152" s="228" t="s">
        <v>81</v>
      </c>
      <c r="AY152" s="14" t="s">
        <v>162</v>
      </c>
      <c r="BE152" s="229">
        <f>IF(N152="základní",J152,0)</f>
        <v>0</v>
      </c>
      <c r="BF152" s="229">
        <f>IF(N152="snížená",J152,0)</f>
        <v>0</v>
      </c>
      <c r="BG152" s="229">
        <f>IF(N152="zákl. přenesená",J152,0)</f>
        <v>0</v>
      </c>
      <c r="BH152" s="229">
        <f>IF(N152="sníž. přenesená",J152,0)</f>
        <v>0</v>
      </c>
      <c r="BI152" s="229">
        <f>IF(N152="nulová",J152,0)</f>
        <v>0</v>
      </c>
      <c r="BJ152" s="14" t="s">
        <v>79</v>
      </c>
      <c r="BK152" s="229">
        <f>ROUND(I152*H152,2)</f>
        <v>0</v>
      </c>
      <c r="BL152" s="14" t="s">
        <v>200</v>
      </c>
      <c r="BM152" s="228" t="s">
        <v>627</v>
      </c>
    </row>
    <row r="153" s="2" customFormat="1" ht="21.75" customHeight="1">
      <c r="A153" s="35"/>
      <c r="B153" s="36"/>
      <c r="C153" s="217" t="s">
        <v>384</v>
      </c>
      <c r="D153" s="217" t="s">
        <v>163</v>
      </c>
      <c r="E153" s="218" t="s">
        <v>628</v>
      </c>
      <c r="F153" s="219" t="s">
        <v>629</v>
      </c>
      <c r="G153" s="220" t="s">
        <v>193</v>
      </c>
      <c r="H153" s="221">
        <v>1</v>
      </c>
      <c r="I153" s="222"/>
      <c r="J153" s="223">
        <f>ROUND(I153*H153,2)</f>
        <v>0</v>
      </c>
      <c r="K153" s="219" t="s">
        <v>167</v>
      </c>
      <c r="L153" s="41"/>
      <c r="M153" s="224" t="s">
        <v>19</v>
      </c>
      <c r="N153" s="225" t="s">
        <v>43</v>
      </c>
      <c r="O153" s="81"/>
      <c r="P153" s="226">
        <f>O153*H153</f>
        <v>0</v>
      </c>
      <c r="Q153" s="226">
        <v>0</v>
      </c>
      <c r="R153" s="226">
        <f>Q153*H153</f>
        <v>0</v>
      </c>
      <c r="S153" s="226">
        <v>0</v>
      </c>
      <c r="T153" s="227">
        <f>S153*H153</f>
        <v>0</v>
      </c>
      <c r="U153" s="35"/>
      <c r="V153" s="35"/>
      <c r="W153" s="35"/>
      <c r="X153" s="35"/>
      <c r="Y153" s="35"/>
      <c r="Z153" s="35"/>
      <c r="AA153" s="35"/>
      <c r="AB153" s="35"/>
      <c r="AC153" s="35"/>
      <c r="AD153" s="35"/>
      <c r="AE153" s="35"/>
      <c r="AR153" s="228" t="s">
        <v>285</v>
      </c>
      <c r="AT153" s="228" t="s">
        <v>163</v>
      </c>
      <c r="AU153" s="228" t="s">
        <v>81</v>
      </c>
      <c r="AY153" s="14" t="s">
        <v>162</v>
      </c>
      <c r="BE153" s="229">
        <f>IF(N153="základní",J153,0)</f>
        <v>0</v>
      </c>
      <c r="BF153" s="229">
        <f>IF(N153="snížená",J153,0)</f>
        <v>0</v>
      </c>
      <c r="BG153" s="229">
        <f>IF(N153="zákl. přenesená",J153,0)</f>
        <v>0</v>
      </c>
      <c r="BH153" s="229">
        <f>IF(N153="sníž. přenesená",J153,0)</f>
        <v>0</v>
      </c>
      <c r="BI153" s="229">
        <f>IF(N153="nulová",J153,0)</f>
        <v>0</v>
      </c>
      <c r="BJ153" s="14" t="s">
        <v>79</v>
      </c>
      <c r="BK153" s="229">
        <f>ROUND(I153*H153,2)</f>
        <v>0</v>
      </c>
      <c r="BL153" s="14" t="s">
        <v>285</v>
      </c>
      <c r="BM153" s="228" t="s">
        <v>630</v>
      </c>
    </row>
    <row r="154" s="11" customFormat="1" ht="25.92" customHeight="1">
      <c r="A154" s="11"/>
      <c r="B154" s="203"/>
      <c r="C154" s="204"/>
      <c r="D154" s="205" t="s">
        <v>71</v>
      </c>
      <c r="E154" s="206" t="s">
        <v>631</v>
      </c>
      <c r="F154" s="206" t="s">
        <v>632</v>
      </c>
      <c r="G154" s="204"/>
      <c r="H154" s="204"/>
      <c r="I154" s="207"/>
      <c r="J154" s="208">
        <f>BK154</f>
        <v>0</v>
      </c>
      <c r="K154" s="204"/>
      <c r="L154" s="209"/>
      <c r="M154" s="210"/>
      <c r="N154" s="211"/>
      <c r="O154" s="211"/>
      <c r="P154" s="212">
        <f>SUM(P155:P156)</f>
        <v>0</v>
      </c>
      <c r="Q154" s="211"/>
      <c r="R154" s="212">
        <f>SUM(R155:R156)</f>
        <v>0</v>
      </c>
      <c r="S154" s="211"/>
      <c r="T154" s="213">
        <f>SUM(T155:T156)</f>
        <v>0</v>
      </c>
      <c r="U154" s="11"/>
      <c r="V154" s="11"/>
      <c r="W154" s="11"/>
      <c r="X154" s="11"/>
      <c r="Y154" s="11"/>
      <c r="Z154" s="11"/>
      <c r="AA154" s="11"/>
      <c r="AB154" s="11"/>
      <c r="AC154" s="11"/>
      <c r="AD154" s="11"/>
      <c r="AE154" s="11"/>
      <c r="AR154" s="214" t="s">
        <v>93</v>
      </c>
      <c r="AT154" s="215" t="s">
        <v>71</v>
      </c>
      <c r="AU154" s="215" t="s">
        <v>72</v>
      </c>
      <c r="AY154" s="214" t="s">
        <v>162</v>
      </c>
      <c r="BK154" s="216">
        <f>SUM(BK155:BK156)</f>
        <v>0</v>
      </c>
    </row>
    <row r="155" s="2" customFormat="1" ht="33" customHeight="1">
      <c r="A155" s="35"/>
      <c r="B155" s="36"/>
      <c r="C155" s="217" t="s">
        <v>388</v>
      </c>
      <c r="D155" s="217" t="s">
        <v>163</v>
      </c>
      <c r="E155" s="218" t="s">
        <v>633</v>
      </c>
      <c r="F155" s="219" t="s">
        <v>634</v>
      </c>
      <c r="G155" s="220" t="s">
        <v>193</v>
      </c>
      <c r="H155" s="221">
        <v>1</v>
      </c>
      <c r="I155" s="222"/>
      <c r="J155" s="223">
        <f>ROUND(I155*H155,2)</f>
        <v>0</v>
      </c>
      <c r="K155" s="219" t="s">
        <v>167</v>
      </c>
      <c r="L155" s="41"/>
      <c r="M155" s="224" t="s">
        <v>19</v>
      </c>
      <c r="N155" s="225" t="s">
        <v>43</v>
      </c>
      <c r="O155" s="81"/>
      <c r="P155" s="226">
        <f>O155*H155</f>
        <v>0</v>
      </c>
      <c r="Q155" s="226">
        <v>0</v>
      </c>
      <c r="R155" s="226">
        <f>Q155*H155</f>
        <v>0</v>
      </c>
      <c r="S155" s="226">
        <v>0</v>
      </c>
      <c r="T155" s="227">
        <f>S155*H155</f>
        <v>0</v>
      </c>
      <c r="U155" s="35"/>
      <c r="V155" s="35"/>
      <c r="W155" s="35"/>
      <c r="X155" s="35"/>
      <c r="Y155" s="35"/>
      <c r="Z155" s="35"/>
      <c r="AA155" s="35"/>
      <c r="AB155" s="35"/>
      <c r="AC155" s="35"/>
      <c r="AD155" s="35"/>
      <c r="AE155" s="35"/>
      <c r="AR155" s="228" t="s">
        <v>285</v>
      </c>
      <c r="AT155" s="228" t="s">
        <v>163</v>
      </c>
      <c r="AU155" s="228" t="s">
        <v>79</v>
      </c>
      <c r="AY155" s="14" t="s">
        <v>162</v>
      </c>
      <c r="BE155" s="229">
        <f>IF(N155="základní",J155,0)</f>
        <v>0</v>
      </c>
      <c r="BF155" s="229">
        <f>IF(N155="snížená",J155,0)</f>
        <v>0</v>
      </c>
      <c r="BG155" s="229">
        <f>IF(N155="zákl. přenesená",J155,0)</f>
        <v>0</v>
      </c>
      <c r="BH155" s="229">
        <f>IF(N155="sníž. přenesená",J155,0)</f>
        <v>0</v>
      </c>
      <c r="BI155" s="229">
        <f>IF(N155="nulová",J155,0)</f>
        <v>0</v>
      </c>
      <c r="BJ155" s="14" t="s">
        <v>79</v>
      </c>
      <c r="BK155" s="229">
        <f>ROUND(I155*H155,2)</f>
        <v>0</v>
      </c>
      <c r="BL155" s="14" t="s">
        <v>285</v>
      </c>
      <c r="BM155" s="228" t="s">
        <v>635</v>
      </c>
    </row>
    <row r="156" s="2" customFormat="1" ht="21.75" customHeight="1">
      <c r="A156" s="35"/>
      <c r="B156" s="36"/>
      <c r="C156" s="217" t="s">
        <v>392</v>
      </c>
      <c r="D156" s="217" t="s">
        <v>163</v>
      </c>
      <c r="E156" s="218" t="s">
        <v>636</v>
      </c>
      <c r="F156" s="219" t="s">
        <v>637</v>
      </c>
      <c r="G156" s="220" t="s">
        <v>193</v>
      </c>
      <c r="H156" s="221">
        <v>1</v>
      </c>
      <c r="I156" s="222"/>
      <c r="J156" s="223">
        <f>ROUND(I156*H156,2)</f>
        <v>0</v>
      </c>
      <c r="K156" s="219" t="s">
        <v>167</v>
      </c>
      <c r="L156" s="41"/>
      <c r="M156" s="240" t="s">
        <v>19</v>
      </c>
      <c r="N156" s="241" t="s">
        <v>43</v>
      </c>
      <c r="O156" s="242"/>
      <c r="P156" s="243">
        <f>O156*H156</f>
        <v>0</v>
      </c>
      <c r="Q156" s="243">
        <v>0</v>
      </c>
      <c r="R156" s="243">
        <f>Q156*H156</f>
        <v>0</v>
      </c>
      <c r="S156" s="243">
        <v>0</v>
      </c>
      <c r="T156" s="244">
        <f>S156*H156</f>
        <v>0</v>
      </c>
      <c r="U156" s="35"/>
      <c r="V156" s="35"/>
      <c r="W156" s="35"/>
      <c r="X156" s="35"/>
      <c r="Y156" s="35"/>
      <c r="Z156" s="35"/>
      <c r="AA156" s="35"/>
      <c r="AB156" s="35"/>
      <c r="AC156" s="35"/>
      <c r="AD156" s="35"/>
      <c r="AE156" s="35"/>
      <c r="AR156" s="228" t="s">
        <v>285</v>
      </c>
      <c r="AT156" s="228" t="s">
        <v>163</v>
      </c>
      <c r="AU156" s="228" t="s">
        <v>79</v>
      </c>
      <c r="AY156" s="14" t="s">
        <v>162</v>
      </c>
      <c r="BE156" s="229">
        <f>IF(N156="základní",J156,0)</f>
        <v>0</v>
      </c>
      <c r="BF156" s="229">
        <f>IF(N156="snížená",J156,0)</f>
        <v>0</v>
      </c>
      <c r="BG156" s="229">
        <f>IF(N156="zákl. přenesená",J156,0)</f>
        <v>0</v>
      </c>
      <c r="BH156" s="229">
        <f>IF(N156="sníž. přenesená",J156,0)</f>
        <v>0</v>
      </c>
      <c r="BI156" s="229">
        <f>IF(N156="nulová",J156,0)</f>
        <v>0</v>
      </c>
      <c r="BJ156" s="14" t="s">
        <v>79</v>
      </c>
      <c r="BK156" s="229">
        <f>ROUND(I156*H156,2)</f>
        <v>0</v>
      </c>
      <c r="BL156" s="14" t="s">
        <v>285</v>
      </c>
      <c r="BM156" s="228" t="s">
        <v>638</v>
      </c>
    </row>
    <row r="157" s="2" customFormat="1" ht="6.96" customHeight="1">
      <c r="A157" s="35"/>
      <c r="B157" s="56"/>
      <c r="C157" s="57"/>
      <c r="D157" s="57"/>
      <c r="E157" s="57"/>
      <c r="F157" s="57"/>
      <c r="G157" s="57"/>
      <c r="H157" s="57"/>
      <c r="I157" s="173"/>
      <c r="J157" s="57"/>
      <c r="K157" s="57"/>
      <c r="L157" s="41"/>
      <c r="M157" s="35"/>
      <c r="O157" s="35"/>
      <c r="P157" s="35"/>
      <c r="Q157" s="35"/>
      <c r="R157" s="35"/>
      <c r="S157" s="35"/>
      <c r="T157" s="35"/>
      <c r="U157" s="35"/>
      <c r="V157" s="35"/>
      <c r="W157" s="35"/>
      <c r="X157" s="35"/>
      <c r="Y157" s="35"/>
      <c r="Z157" s="35"/>
      <c r="AA157" s="35"/>
      <c r="AB157" s="35"/>
      <c r="AC157" s="35"/>
      <c r="AD157" s="35"/>
      <c r="AE157" s="35"/>
    </row>
  </sheetData>
  <sheetProtection sheet="1" autoFilter="0" formatColumns="0" formatRows="0" objects="1" scenarios="1" spinCount="100000" saltValue="lEmMzkHKNKhiDr7SnHOiniHltUUHW/pEnVHe/mL9gGFnGgPyCbapISvOeMGy/2F9iRXGlVFhDK5AzWc4fJITyA==" hashValue="6XyW/INDhzVvwKeBjQLd+jdxryW7nIlNtvKqpc4yeXFl8/6W2AtLEutMyciUh6BvC/enaMA/+PTvpVDTETh7nA==" algorithmName="SHA-512" password="CC35"/>
  <autoFilter ref="C94:K156"/>
  <mergeCells count="15">
    <mergeCell ref="E7:H7"/>
    <mergeCell ref="E11:H11"/>
    <mergeCell ref="E9:H9"/>
    <mergeCell ref="E13:H13"/>
    <mergeCell ref="E22:H22"/>
    <mergeCell ref="E31:H31"/>
    <mergeCell ref="E52:H52"/>
    <mergeCell ref="E56:H56"/>
    <mergeCell ref="E54:H54"/>
    <mergeCell ref="E58:H58"/>
    <mergeCell ref="E81:H81"/>
    <mergeCell ref="E85:H85"/>
    <mergeCell ref="E83:H83"/>
    <mergeCell ref="E87:H8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4" t="s">
        <v>100</v>
      </c>
    </row>
    <row r="3" s="1" customFormat="1" ht="6.96" customHeight="1">
      <c r="B3" s="137"/>
      <c r="C3" s="138"/>
      <c r="D3" s="138"/>
      <c r="E3" s="138"/>
      <c r="F3" s="138"/>
      <c r="G3" s="138"/>
      <c r="H3" s="138"/>
      <c r="I3" s="139"/>
      <c r="J3" s="138"/>
      <c r="K3" s="138"/>
      <c r="L3" s="17"/>
      <c r="AT3" s="14" t="s">
        <v>81</v>
      </c>
    </row>
    <row r="4" s="1" customFormat="1" ht="24.96" customHeight="1">
      <c r="B4" s="17"/>
      <c r="D4" s="140" t="s">
        <v>135</v>
      </c>
      <c r="I4" s="136"/>
      <c r="L4" s="17"/>
      <c r="M4" s="141" t="s">
        <v>10</v>
      </c>
      <c r="AT4" s="14" t="s">
        <v>4</v>
      </c>
    </row>
    <row r="5" s="1" customFormat="1" ht="6.96" customHeight="1">
      <c r="B5" s="17"/>
      <c r="I5" s="136"/>
      <c r="L5" s="17"/>
    </row>
    <row r="6" s="1" customFormat="1" ht="12" customHeight="1">
      <c r="B6" s="17"/>
      <c r="D6" s="142" t="s">
        <v>16</v>
      </c>
      <c r="I6" s="136"/>
      <c r="L6" s="17"/>
    </row>
    <row r="7" s="1" customFormat="1" ht="16.5" customHeight="1">
      <c r="B7" s="17"/>
      <c r="E7" s="143" t="str">
        <f>'Rekapitulace stavby'!K6</f>
        <v>Oprava SZZ v žst. Zvoleněves</v>
      </c>
      <c r="F7" s="142"/>
      <c r="G7" s="142"/>
      <c r="H7" s="142"/>
      <c r="I7" s="136"/>
      <c r="L7" s="17"/>
    </row>
    <row r="8" s="1" customFormat="1" ht="12" customHeight="1">
      <c r="B8" s="17"/>
      <c r="D8" s="142" t="s">
        <v>136</v>
      </c>
      <c r="I8" s="136"/>
      <c r="L8" s="17"/>
    </row>
    <row r="9" s="2" customFormat="1" ht="16.5" customHeight="1">
      <c r="A9" s="35"/>
      <c r="B9" s="41"/>
      <c r="C9" s="35"/>
      <c r="D9" s="35"/>
      <c r="E9" s="143" t="s">
        <v>137</v>
      </c>
      <c r="F9" s="35"/>
      <c r="G9" s="35"/>
      <c r="H9" s="35"/>
      <c r="I9" s="145"/>
      <c r="J9" s="35"/>
      <c r="K9" s="35"/>
      <c r="L9" s="146"/>
      <c r="S9" s="35"/>
      <c r="T9" s="35"/>
      <c r="U9" s="35"/>
      <c r="V9" s="35"/>
      <c r="W9" s="35"/>
      <c r="X9" s="35"/>
      <c r="Y9" s="35"/>
      <c r="Z9" s="35"/>
      <c r="AA9" s="35"/>
      <c r="AB9" s="35"/>
      <c r="AC9" s="35"/>
      <c r="AD9" s="35"/>
      <c r="AE9" s="35"/>
    </row>
    <row r="10" s="2" customFormat="1" ht="12" customHeight="1">
      <c r="A10" s="35"/>
      <c r="B10" s="41"/>
      <c r="C10" s="35"/>
      <c r="D10" s="142" t="s">
        <v>138</v>
      </c>
      <c r="E10" s="35"/>
      <c r="F10" s="35"/>
      <c r="G10" s="35"/>
      <c r="H10" s="35"/>
      <c r="I10" s="145"/>
      <c r="J10" s="35"/>
      <c r="K10" s="35"/>
      <c r="L10" s="146"/>
      <c r="S10" s="35"/>
      <c r="T10" s="35"/>
      <c r="U10" s="35"/>
      <c r="V10" s="35"/>
      <c r="W10" s="35"/>
      <c r="X10" s="35"/>
      <c r="Y10" s="35"/>
      <c r="Z10" s="35"/>
      <c r="AA10" s="35"/>
      <c r="AB10" s="35"/>
      <c r="AC10" s="35"/>
      <c r="AD10" s="35"/>
      <c r="AE10" s="35"/>
    </row>
    <row r="11" s="2" customFormat="1" ht="16.5" customHeight="1">
      <c r="A11" s="35"/>
      <c r="B11" s="41"/>
      <c r="C11" s="35"/>
      <c r="D11" s="35"/>
      <c r="E11" s="147" t="s">
        <v>639</v>
      </c>
      <c r="F11" s="35"/>
      <c r="G11" s="35"/>
      <c r="H11" s="35"/>
      <c r="I11" s="145"/>
      <c r="J11" s="35"/>
      <c r="K11" s="35"/>
      <c r="L11" s="146"/>
      <c r="S11" s="35"/>
      <c r="T11" s="35"/>
      <c r="U11" s="35"/>
      <c r="V11" s="35"/>
      <c r="W11" s="35"/>
      <c r="X11" s="35"/>
      <c r="Y11" s="35"/>
      <c r="Z11" s="35"/>
      <c r="AA11" s="35"/>
      <c r="AB11" s="35"/>
      <c r="AC11" s="35"/>
      <c r="AD11" s="35"/>
      <c r="AE11" s="35"/>
    </row>
    <row r="12" s="2" customFormat="1">
      <c r="A12" s="35"/>
      <c r="B12" s="41"/>
      <c r="C12" s="35"/>
      <c r="D12" s="35"/>
      <c r="E12" s="35"/>
      <c r="F12" s="35"/>
      <c r="G12" s="35"/>
      <c r="H12" s="35"/>
      <c r="I12" s="145"/>
      <c r="J12" s="35"/>
      <c r="K12" s="35"/>
      <c r="L12" s="146"/>
      <c r="S12" s="35"/>
      <c r="T12" s="35"/>
      <c r="U12" s="35"/>
      <c r="V12" s="35"/>
      <c r="W12" s="35"/>
      <c r="X12" s="35"/>
      <c r="Y12" s="35"/>
      <c r="Z12" s="35"/>
      <c r="AA12" s="35"/>
      <c r="AB12" s="35"/>
      <c r="AC12" s="35"/>
      <c r="AD12" s="35"/>
      <c r="AE12" s="35"/>
    </row>
    <row r="13" s="2" customFormat="1" ht="12" customHeight="1">
      <c r="A13" s="35"/>
      <c r="B13" s="41"/>
      <c r="C13" s="35"/>
      <c r="D13" s="142" t="s">
        <v>18</v>
      </c>
      <c r="E13" s="35"/>
      <c r="F13" s="130" t="s">
        <v>19</v>
      </c>
      <c r="G13" s="35"/>
      <c r="H13" s="35"/>
      <c r="I13" s="148" t="s">
        <v>20</v>
      </c>
      <c r="J13" s="130" t="s">
        <v>19</v>
      </c>
      <c r="K13" s="35"/>
      <c r="L13" s="146"/>
      <c r="S13" s="35"/>
      <c r="T13" s="35"/>
      <c r="U13" s="35"/>
      <c r="V13" s="35"/>
      <c r="W13" s="35"/>
      <c r="X13" s="35"/>
      <c r="Y13" s="35"/>
      <c r="Z13" s="35"/>
      <c r="AA13" s="35"/>
      <c r="AB13" s="35"/>
      <c r="AC13" s="35"/>
      <c r="AD13" s="35"/>
      <c r="AE13" s="35"/>
    </row>
    <row r="14" s="2" customFormat="1" ht="12" customHeight="1">
      <c r="A14" s="35"/>
      <c r="B14" s="41"/>
      <c r="C14" s="35"/>
      <c r="D14" s="142" t="s">
        <v>21</v>
      </c>
      <c r="E14" s="35"/>
      <c r="F14" s="130" t="s">
        <v>22</v>
      </c>
      <c r="G14" s="35"/>
      <c r="H14" s="35"/>
      <c r="I14" s="148" t="s">
        <v>23</v>
      </c>
      <c r="J14" s="149" t="str">
        <f>'Rekapitulace stavby'!AN8</f>
        <v>23. 3. 2020</v>
      </c>
      <c r="K14" s="35"/>
      <c r="L14" s="146"/>
      <c r="S14" s="35"/>
      <c r="T14" s="35"/>
      <c r="U14" s="35"/>
      <c r="V14" s="35"/>
      <c r="W14" s="35"/>
      <c r="X14" s="35"/>
      <c r="Y14" s="35"/>
      <c r="Z14" s="35"/>
      <c r="AA14" s="35"/>
      <c r="AB14" s="35"/>
      <c r="AC14" s="35"/>
      <c r="AD14" s="35"/>
      <c r="AE14" s="35"/>
    </row>
    <row r="15" s="2" customFormat="1" ht="10.8" customHeight="1">
      <c r="A15" s="35"/>
      <c r="B15" s="41"/>
      <c r="C15" s="35"/>
      <c r="D15" s="35"/>
      <c r="E15" s="35"/>
      <c r="F15" s="35"/>
      <c r="G15" s="35"/>
      <c r="H15" s="35"/>
      <c r="I15" s="145"/>
      <c r="J15" s="35"/>
      <c r="K15" s="35"/>
      <c r="L15" s="146"/>
      <c r="S15" s="35"/>
      <c r="T15" s="35"/>
      <c r="U15" s="35"/>
      <c r="V15" s="35"/>
      <c r="W15" s="35"/>
      <c r="X15" s="35"/>
      <c r="Y15" s="35"/>
      <c r="Z15" s="35"/>
      <c r="AA15" s="35"/>
      <c r="AB15" s="35"/>
      <c r="AC15" s="35"/>
      <c r="AD15" s="35"/>
      <c r="AE15" s="35"/>
    </row>
    <row r="16" s="2" customFormat="1" ht="12" customHeight="1">
      <c r="A16" s="35"/>
      <c r="B16" s="41"/>
      <c r="C16" s="35"/>
      <c r="D16" s="142" t="s">
        <v>25</v>
      </c>
      <c r="E16" s="35"/>
      <c r="F16" s="35"/>
      <c r="G16" s="35"/>
      <c r="H16" s="35"/>
      <c r="I16" s="148" t="s">
        <v>26</v>
      </c>
      <c r="J16" s="130" t="s">
        <v>19</v>
      </c>
      <c r="K16" s="35"/>
      <c r="L16" s="146"/>
      <c r="S16" s="35"/>
      <c r="T16" s="35"/>
      <c r="U16" s="35"/>
      <c r="V16" s="35"/>
      <c r="W16" s="35"/>
      <c r="X16" s="35"/>
      <c r="Y16" s="35"/>
      <c r="Z16" s="35"/>
      <c r="AA16" s="35"/>
      <c r="AB16" s="35"/>
      <c r="AC16" s="35"/>
      <c r="AD16" s="35"/>
      <c r="AE16" s="35"/>
    </row>
    <row r="17" s="2" customFormat="1" ht="18" customHeight="1">
      <c r="A17" s="35"/>
      <c r="B17" s="41"/>
      <c r="C17" s="35"/>
      <c r="D17" s="35"/>
      <c r="E17" s="130" t="s">
        <v>27</v>
      </c>
      <c r="F17" s="35"/>
      <c r="G17" s="35"/>
      <c r="H17" s="35"/>
      <c r="I17" s="148" t="s">
        <v>28</v>
      </c>
      <c r="J17" s="130" t="s">
        <v>19</v>
      </c>
      <c r="K17" s="35"/>
      <c r="L17" s="146"/>
      <c r="S17" s="35"/>
      <c r="T17" s="35"/>
      <c r="U17" s="35"/>
      <c r="V17" s="35"/>
      <c r="W17" s="35"/>
      <c r="X17" s="35"/>
      <c r="Y17" s="35"/>
      <c r="Z17" s="35"/>
      <c r="AA17" s="35"/>
      <c r="AB17" s="35"/>
      <c r="AC17" s="35"/>
      <c r="AD17" s="35"/>
      <c r="AE17" s="35"/>
    </row>
    <row r="18" s="2" customFormat="1" ht="6.96" customHeight="1">
      <c r="A18" s="35"/>
      <c r="B18" s="41"/>
      <c r="C18" s="35"/>
      <c r="D18" s="35"/>
      <c r="E18" s="35"/>
      <c r="F18" s="35"/>
      <c r="G18" s="35"/>
      <c r="H18" s="35"/>
      <c r="I18" s="145"/>
      <c r="J18" s="35"/>
      <c r="K18" s="35"/>
      <c r="L18" s="146"/>
      <c r="S18" s="35"/>
      <c r="T18" s="35"/>
      <c r="U18" s="35"/>
      <c r="V18" s="35"/>
      <c r="W18" s="35"/>
      <c r="X18" s="35"/>
      <c r="Y18" s="35"/>
      <c r="Z18" s="35"/>
      <c r="AA18" s="35"/>
      <c r="AB18" s="35"/>
      <c r="AC18" s="35"/>
      <c r="AD18" s="35"/>
      <c r="AE18" s="35"/>
    </row>
    <row r="19" s="2" customFormat="1" ht="12" customHeight="1">
      <c r="A19" s="35"/>
      <c r="B19" s="41"/>
      <c r="C19" s="35"/>
      <c r="D19" s="142" t="s">
        <v>29</v>
      </c>
      <c r="E19" s="35"/>
      <c r="F19" s="35"/>
      <c r="G19" s="35"/>
      <c r="H19" s="35"/>
      <c r="I19" s="148" t="s">
        <v>26</v>
      </c>
      <c r="J19" s="30" t="str">
        <f>'Rekapitulace stavby'!AN13</f>
        <v>Vyplň údaj</v>
      </c>
      <c r="K19" s="35"/>
      <c r="L19" s="146"/>
      <c r="S19" s="35"/>
      <c r="T19" s="35"/>
      <c r="U19" s="35"/>
      <c r="V19" s="35"/>
      <c r="W19" s="35"/>
      <c r="X19" s="35"/>
      <c r="Y19" s="35"/>
      <c r="Z19" s="35"/>
      <c r="AA19" s="35"/>
      <c r="AB19" s="35"/>
      <c r="AC19" s="35"/>
      <c r="AD19" s="35"/>
      <c r="AE19" s="35"/>
    </row>
    <row r="20" s="2" customFormat="1" ht="18" customHeight="1">
      <c r="A20" s="35"/>
      <c r="B20" s="41"/>
      <c r="C20" s="35"/>
      <c r="D20" s="35"/>
      <c r="E20" s="30" t="str">
        <f>'Rekapitulace stavby'!E14</f>
        <v>Vyplň údaj</v>
      </c>
      <c r="F20" s="130"/>
      <c r="G20" s="130"/>
      <c r="H20" s="130"/>
      <c r="I20" s="148" t="s">
        <v>28</v>
      </c>
      <c r="J20" s="30" t="str">
        <f>'Rekapitulace stavby'!AN14</f>
        <v>Vyplň údaj</v>
      </c>
      <c r="K20" s="35"/>
      <c r="L20" s="146"/>
      <c r="S20" s="35"/>
      <c r="T20" s="35"/>
      <c r="U20" s="35"/>
      <c r="V20" s="35"/>
      <c r="W20" s="35"/>
      <c r="X20" s="35"/>
      <c r="Y20" s="35"/>
      <c r="Z20" s="35"/>
      <c r="AA20" s="35"/>
      <c r="AB20" s="35"/>
      <c r="AC20" s="35"/>
      <c r="AD20" s="35"/>
      <c r="AE20" s="35"/>
    </row>
    <row r="21" s="2" customFormat="1" ht="6.96" customHeight="1">
      <c r="A21" s="35"/>
      <c r="B21" s="41"/>
      <c r="C21" s="35"/>
      <c r="D21" s="35"/>
      <c r="E21" s="35"/>
      <c r="F21" s="35"/>
      <c r="G21" s="35"/>
      <c r="H21" s="35"/>
      <c r="I21" s="145"/>
      <c r="J21" s="35"/>
      <c r="K21" s="35"/>
      <c r="L21" s="146"/>
      <c r="S21" s="35"/>
      <c r="T21" s="35"/>
      <c r="U21" s="35"/>
      <c r="V21" s="35"/>
      <c r="W21" s="35"/>
      <c r="X21" s="35"/>
      <c r="Y21" s="35"/>
      <c r="Z21" s="35"/>
      <c r="AA21" s="35"/>
      <c r="AB21" s="35"/>
      <c r="AC21" s="35"/>
      <c r="AD21" s="35"/>
      <c r="AE21" s="35"/>
    </row>
    <row r="22" s="2" customFormat="1" ht="12" customHeight="1">
      <c r="A22" s="35"/>
      <c r="B22" s="41"/>
      <c r="C22" s="35"/>
      <c r="D22" s="142" t="s">
        <v>31</v>
      </c>
      <c r="E22" s="35"/>
      <c r="F22" s="35"/>
      <c r="G22" s="35"/>
      <c r="H22" s="35"/>
      <c r="I22" s="148" t="s">
        <v>26</v>
      </c>
      <c r="J22" s="130" t="s">
        <v>19</v>
      </c>
      <c r="K22" s="35"/>
      <c r="L22" s="146"/>
      <c r="S22" s="35"/>
      <c r="T22" s="35"/>
      <c r="U22" s="35"/>
      <c r="V22" s="35"/>
      <c r="W22" s="35"/>
      <c r="X22" s="35"/>
      <c r="Y22" s="35"/>
      <c r="Z22" s="35"/>
      <c r="AA22" s="35"/>
      <c r="AB22" s="35"/>
      <c r="AC22" s="35"/>
      <c r="AD22" s="35"/>
      <c r="AE22" s="35"/>
    </row>
    <row r="23" s="2" customFormat="1" ht="18" customHeight="1">
      <c r="A23" s="35"/>
      <c r="B23" s="41"/>
      <c r="C23" s="35"/>
      <c r="D23" s="35"/>
      <c r="E23" s="130" t="s">
        <v>32</v>
      </c>
      <c r="F23" s="35"/>
      <c r="G23" s="35"/>
      <c r="H23" s="35"/>
      <c r="I23" s="148" t="s">
        <v>28</v>
      </c>
      <c r="J23" s="130" t="s">
        <v>19</v>
      </c>
      <c r="K23" s="35"/>
      <c r="L23" s="146"/>
      <c r="S23" s="35"/>
      <c r="T23" s="35"/>
      <c r="U23" s="35"/>
      <c r="V23" s="35"/>
      <c r="W23" s="35"/>
      <c r="X23" s="35"/>
      <c r="Y23" s="35"/>
      <c r="Z23" s="35"/>
      <c r="AA23" s="35"/>
      <c r="AB23" s="35"/>
      <c r="AC23" s="35"/>
      <c r="AD23" s="35"/>
      <c r="AE23" s="35"/>
    </row>
    <row r="24" s="2" customFormat="1" ht="6.96" customHeight="1">
      <c r="A24" s="35"/>
      <c r="B24" s="41"/>
      <c r="C24" s="35"/>
      <c r="D24" s="35"/>
      <c r="E24" s="35"/>
      <c r="F24" s="35"/>
      <c r="G24" s="35"/>
      <c r="H24" s="35"/>
      <c r="I24" s="145"/>
      <c r="J24" s="35"/>
      <c r="K24" s="35"/>
      <c r="L24" s="146"/>
      <c r="S24" s="35"/>
      <c r="T24" s="35"/>
      <c r="U24" s="35"/>
      <c r="V24" s="35"/>
      <c r="W24" s="35"/>
      <c r="X24" s="35"/>
      <c r="Y24" s="35"/>
      <c r="Z24" s="35"/>
      <c r="AA24" s="35"/>
      <c r="AB24" s="35"/>
      <c r="AC24" s="35"/>
      <c r="AD24" s="35"/>
      <c r="AE24" s="35"/>
    </row>
    <row r="25" s="2" customFormat="1" ht="12" customHeight="1">
      <c r="A25" s="35"/>
      <c r="B25" s="41"/>
      <c r="C25" s="35"/>
      <c r="D25" s="142" t="s">
        <v>34</v>
      </c>
      <c r="E25" s="35"/>
      <c r="F25" s="35"/>
      <c r="G25" s="35"/>
      <c r="H25" s="35"/>
      <c r="I25" s="148" t="s">
        <v>26</v>
      </c>
      <c r="J25" s="130" t="s">
        <v>19</v>
      </c>
      <c r="K25" s="35"/>
      <c r="L25" s="146"/>
      <c r="S25" s="35"/>
      <c r="T25" s="35"/>
      <c r="U25" s="35"/>
      <c r="V25" s="35"/>
      <c r="W25" s="35"/>
      <c r="X25" s="35"/>
      <c r="Y25" s="35"/>
      <c r="Z25" s="35"/>
      <c r="AA25" s="35"/>
      <c r="AB25" s="35"/>
      <c r="AC25" s="35"/>
      <c r="AD25" s="35"/>
      <c r="AE25" s="35"/>
    </row>
    <row r="26" s="2" customFormat="1" ht="18" customHeight="1">
      <c r="A26" s="35"/>
      <c r="B26" s="41"/>
      <c r="C26" s="35"/>
      <c r="D26" s="35"/>
      <c r="E26" s="130" t="s">
        <v>35</v>
      </c>
      <c r="F26" s="35"/>
      <c r="G26" s="35"/>
      <c r="H26" s="35"/>
      <c r="I26" s="148" t="s">
        <v>28</v>
      </c>
      <c r="J26" s="130" t="s">
        <v>19</v>
      </c>
      <c r="K26" s="35"/>
      <c r="L26" s="146"/>
      <c r="S26" s="35"/>
      <c r="T26" s="35"/>
      <c r="U26" s="35"/>
      <c r="V26" s="35"/>
      <c r="W26" s="35"/>
      <c r="X26" s="35"/>
      <c r="Y26" s="35"/>
      <c r="Z26" s="35"/>
      <c r="AA26" s="35"/>
      <c r="AB26" s="35"/>
      <c r="AC26" s="35"/>
      <c r="AD26" s="35"/>
      <c r="AE26" s="35"/>
    </row>
    <row r="27" s="2" customFormat="1" ht="6.96" customHeight="1">
      <c r="A27" s="35"/>
      <c r="B27" s="41"/>
      <c r="C27" s="35"/>
      <c r="D27" s="35"/>
      <c r="E27" s="35"/>
      <c r="F27" s="35"/>
      <c r="G27" s="35"/>
      <c r="H27" s="35"/>
      <c r="I27" s="145"/>
      <c r="J27" s="35"/>
      <c r="K27" s="35"/>
      <c r="L27" s="146"/>
      <c r="S27" s="35"/>
      <c r="T27" s="35"/>
      <c r="U27" s="35"/>
      <c r="V27" s="35"/>
      <c r="W27" s="35"/>
      <c r="X27" s="35"/>
      <c r="Y27" s="35"/>
      <c r="Z27" s="35"/>
      <c r="AA27" s="35"/>
      <c r="AB27" s="35"/>
      <c r="AC27" s="35"/>
      <c r="AD27" s="35"/>
      <c r="AE27" s="35"/>
    </row>
    <row r="28" s="2" customFormat="1" ht="12" customHeight="1">
      <c r="A28" s="35"/>
      <c r="B28" s="41"/>
      <c r="C28" s="35"/>
      <c r="D28" s="142" t="s">
        <v>36</v>
      </c>
      <c r="E28" s="35"/>
      <c r="F28" s="35"/>
      <c r="G28" s="35"/>
      <c r="H28" s="35"/>
      <c r="I28" s="145"/>
      <c r="J28" s="35"/>
      <c r="K28" s="35"/>
      <c r="L28" s="146"/>
      <c r="S28" s="35"/>
      <c r="T28" s="35"/>
      <c r="U28" s="35"/>
      <c r="V28" s="35"/>
      <c r="W28" s="35"/>
      <c r="X28" s="35"/>
      <c r="Y28" s="35"/>
      <c r="Z28" s="35"/>
      <c r="AA28" s="35"/>
      <c r="AB28" s="35"/>
      <c r="AC28" s="35"/>
      <c r="AD28" s="35"/>
      <c r="AE28" s="35"/>
    </row>
    <row r="29" s="8" customFormat="1" ht="16.5" customHeight="1">
      <c r="A29" s="150"/>
      <c r="B29" s="151"/>
      <c r="C29" s="150"/>
      <c r="D29" s="150"/>
      <c r="E29" s="152" t="s">
        <v>19</v>
      </c>
      <c r="F29" s="152"/>
      <c r="G29" s="152"/>
      <c r="H29" s="152"/>
      <c r="I29" s="153"/>
      <c r="J29" s="150"/>
      <c r="K29" s="150"/>
      <c r="L29" s="154"/>
      <c r="S29" s="150"/>
      <c r="T29" s="150"/>
      <c r="U29" s="150"/>
      <c r="V29" s="150"/>
      <c r="W29" s="150"/>
      <c r="X29" s="150"/>
      <c r="Y29" s="150"/>
      <c r="Z29" s="150"/>
      <c r="AA29" s="150"/>
      <c r="AB29" s="150"/>
      <c r="AC29" s="150"/>
      <c r="AD29" s="150"/>
      <c r="AE29" s="150"/>
    </row>
    <row r="30" s="2" customFormat="1" ht="6.96" customHeight="1">
      <c r="A30" s="35"/>
      <c r="B30" s="41"/>
      <c r="C30" s="35"/>
      <c r="D30" s="35"/>
      <c r="E30" s="35"/>
      <c r="F30" s="35"/>
      <c r="G30" s="35"/>
      <c r="H30" s="35"/>
      <c r="I30" s="145"/>
      <c r="J30" s="35"/>
      <c r="K30" s="35"/>
      <c r="L30" s="146"/>
      <c r="S30" s="35"/>
      <c r="T30" s="35"/>
      <c r="U30" s="35"/>
      <c r="V30" s="35"/>
      <c r="W30" s="35"/>
      <c r="X30" s="35"/>
      <c r="Y30" s="35"/>
      <c r="Z30" s="35"/>
      <c r="AA30" s="35"/>
      <c r="AB30" s="35"/>
      <c r="AC30" s="35"/>
      <c r="AD30" s="35"/>
      <c r="AE30" s="35"/>
    </row>
    <row r="31" s="2" customFormat="1" ht="6.96" customHeight="1">
      <c r="A31" s="35"/>
      <c r="B31" s="41"/>
      <c r="C31" s="35"/>
      <c r="D31" s="155"/>
      <c r="E31" s="155"/>
      <c r="F31" s="155"/>
      <c r="G31" s="155"/>
      <c r="H31" s="155"/>
      <c r="I31" s="156"/>
      <c r="J31" s="155"/>
      <c r="K31" s="155"/>
      <c r="L31" s="146"/>
      <c r="S31" s="35"/>
      <c r="T31" s="35"/>
      <c r="U31" s="35"/>
      <c r="V31" s="35"/>
      <c r="W31" s="35"/>
      <c r="X31" s="35"/>
      <c r="Y31" s="35"/>
      <c r="Z31" s="35"/>
      <c r="AA31" s="35"/>
      <c r="AB31" s="35"/>
      <c r="AC31" s="35"/>
      <c r="AD31" s="35"/>
      <c r="AE31" s="35"/>
    </row>
    <row r="32" s="2" customFormat="1" ht="25.44" customHeight="1">
      <c r="A32" s="35"/>
      <c r="B32" s="41"/>
      <c r="C32" s="35"/>
      <c r="D32" s="157" t="s">
        <v>38</v>
      </c>
      <c r="E32" s="35"/>
      <c r="F32" s="35"/>
      <c r="G32" s="35"/>
      <c r="H32" s="35"/>
      <c r="I32" s="145"/>
      <c r="J32" s="158">
        <f>ROUND(J88, 2)</f>
        <v>0</v>
      </c>
      <c r="K32" s="35"/>
      <c r="L32" s="146"/>
      <c r="S32" s="35"/>
      <c r="T32" s="35"/>
      <c r="U32" s="35"/>
      <c r="V32" s="35"/>
      <c r="W32" s="35"/>
      <c r="X32" s="35"/>
      <c r="Y32" s="35"/>
      <c r="Z32" s="35"/>
      <c r="AA32" s="35"/>
      <c r="AB32" s="35"/>
      <c r="AC32" s="35"/>
      <c r="AD32" s="35"/>
      <c r="AE32" s="35"/>
    </row>
    <row r="33" s="2" customFormat="1" ht="6.96" customHeight="1">
      <c r="A33" s="35"/>
      <c r="B33" s="41"/>
      <c r="C33" s="35"/>
      <c r="D33" s="155"/>
      <c r="E33" s="155"/>
      <c r="F33" s="155"/>
      <c r="G33" s="155"/>
      <c r="H33" s="155"/>
      <c r="I33" s="156"/>
      <c r="J33" s="155"/>
      <c r="K33" s="155"/>
      <c r="L33" s="146"/>
      <c r="S33" s="35"/>
      <c r="T33" s="35"/>
      <c r="U33" s="35"/>
      <c r="V33" s="35"/>
      <c r="W33" s="35"/>
      <c r="X33" s="35"/>
      <c r="Y33" s="35"/>
      <c r="Z33" s="35"/>
      <c r="AA33" s="35"/>
      <c r="AB33" s="35"/>
      <c r="AC33" s="35"/>
      <c r="AD33" s="35"/>
      <c r="AE33" s="35"/>
    </row>
    <row r="34" s="2" customFormat="1" ht="14.4" customHeight="1">
      <c r="A34" s="35"/>
      <c r="B34" s="41"/>
      <c r="C34" s="35"/>
      <c r="D34" s="35"/>
      <c r="E34" s="35"/>
      <c r="F34" s="159" t="s">
        <v>40</v>
      </c>
      <c r="G34" s="35"/>
      <c r="H34" s="35"/>
      <c r="I34" s="160" t="s">
        <v>39</v>
      </c>
      <c r="J34" s="159" t="s">
        <v>41</v>
      </c>
      <c r="K34" s="35"/>
      <c r="L34" s="146"/>
      <c r="S34" s="35"/>
      <c r="T34" s="35"/>
      <c r="U34" s="35"/>
      <c r="V34" s="35"/>
      <c r="W34" s="35"/>
      <c r="X34" s="35"/>
      <c r="Y34" s="35"/>
      <c r="Z34" s="35"/>
      <c r="AA34" s="35"/>
      <c r="AB34" s="35"/>
      <c r="AC34" s="35"/>
      <c r="AD34" s="35"/>
      <c r="AE34" s="35"/>
    </row>
    <row r="35" s="2" customFormat="1" ht="14.4" customHeight="1">
      <c r="A35" s="35"/>
      <c r="B35" s="41"/>
      <c r="C35" s="35"/>
      <c r="D35" s="144" t="s">
        <v>42</v>
      </c>
      <c r="E35" s="142" t="s">
        <v>43</v>
      </c>
      <c r="F35" s="161">
        <f>ROUND((SUM(BE88:BE139)),  2)</f>
        <v>0</v>
      </c>
      <c r="G35" s="35"/>
      <c r="H35" s="35"/>
      <c r="I35" s="162">
        <v>0.20999999999999999</v>
      </c>
      <c r="J35" s="161">
        <f>ROUND(((SUM(BE88:BE139))*I35),  2)</f>
        <v>0</v>
      </c>
      <c r="K35" s="35"/>
      <c r="L35" s="146"/>
      <c r="S35" s="35"/>
      <c r="T35" s="35"/>
      <c r="U35" s="35"/>
      <c r="V35" s="35"/>
      <c r="W35" s="35"/>
      <c r="X35" s="35"/>
      <c r="Y35" s="35"/>
      <c r="Z35" s="35"/>
      <c r="AA35" s="35"/>
      <c r="AB35" s="35"/>
      <c r="AC35" s="35"/>
      <c r="AD35" s="35"/>
      <c r="AE35" s="35"/>
    </row>
    <row r="36" s="2" customFormat="1" ht="14.4" customHeight="1">
      <c r="A36" s="35"/>
      <c r="B36" s="41"/>
      <c r="C36" s="35"/>
      <c r="D36" s="35"/>
      <c r="E36" s="142" t="s">
        <v>44</v>
      </c>
      <c r="F36" s="161">
        <f>ROUND((SUM(BF88:BF139)),  2)</f>
        <v>0</v>
      </c>
      <c r="G36" s="35"/>
      <c r="H36" s="35"/>
      <c r="I36" s="162">
        <v>0.14999999999999999</v>
      </c>
      <c r="J36" s="161">
        <f>ROUND(((SUM(BF88:BF139))*I36),  2)</f>
        <v>0</v>
      </c>
      <c r="K36" s="35"/>
      <c r="L36" s="146"/>
      <c r="S36" s="35"/>
      <c r="T36" s="35"/>
      <c r="U36" s="35"/>
      <c r="V36" s="35"/>
      <c r="W36" s="35"/>
      <c r="X36" s="35"/>
      <c r="Y36" s="35"/>
      <c r="Z36" s="35"/>
      <c r="AA36" s="35"/>
      <c r="AB36" s="35"/>
      <c r="AC36" s="35"/>
      <c r="AD36" s="35"/>
      <c r="AE36" s="35"/>
    </row>
    <row r="37" hidden="1" s="2" customFormat="1" ht="14.4" customHeight="1">
      <c r="A37" s="35"/>
      <c r="B37" s="41"/>
      <c r="C37" s="35"/>
      <c r="D37" s="35"/>
      <c r="E37" s="142" t="s">
        <v>45</v>
      </c>
      <c r="F37" s="161">
        <f>ROUND((SUM(BG88:BG139)),  2)</f>
        <v>0</v>
      </c>
      <c r="G37" s="35"/>
      <c r="H37" s="35"/>
      <c r="I37" s="162">
        <v>0.20999999999999999</v>
      </c>
      <c r="J37" s="161">
        <f>0</f>
        <v>0</v>
      </c>
      <c r="K37" s="35"/>
      <c r="L37" s="146"/>
      <c r="S37" s="35"/>
      <c r="T37" s="35"/>
      <c r="U37" s="35"/>
      <c r="V37" s="35"/>
      <c r="W37" s="35"/>
      <c r="X37" s="35"/>
      <c r="Y37" s="35"/>
      <c r="Z37" s="35"/>
      <c r="AA37" s="35"/>
      <c r="AB37" s="35"/>
      <c r="AC37" s="35"/>
      <c r="AD37" s="35"/>
      <c r="AE37" s="35"/>
    </row>
    <row r="38" hidden="1" s="2" customFormat="1" ht="14.4" customHeight="1">
      <c r="A38" s="35"/>
      <c r="B38" s="41"/>
      <c r="C38" s="35"/>
      <c r="D38" s="35"/>
      <c r="E38" s="142" t="s">
        <v>46</v>
      </c>
      <c r="F38" s="161">
        <f>ROUND((SUM(BH88:BH139)),  2)</f>
        <v>0</v>
      </c>
      <c r="G38" s="35"/>
      <c r="H38" s="35"/>
      <c r="I38" s="162">
        <v>0.14999999999999999</v>
      </c>
      <c r="J38" s="161">
        <f>0</f>
        <v>0</v>
      </c>
      <c r="K38" s="35"/>
      <c r="L38" s="146"/>
      <c r="S38" s="35"/>
      <c r="T38" s="35"/>
      <c r="U38" s="35"/>
      <c r="V38" s="35"/>
      <c r="W38" s="35"/>
      <c r="X38" s="35"/>
      <c r="Y38" s="35"/>
      <c r="Z38" s="35"/>
      <c r="AA38" s="35"/>
      <c r="AB38" s="35"/>
      <c r="AC38" s="35"/>
      <c r="AD38" s="35"/>
      <c r="AE38" s="35"/>
    </row>
    <row r="39" hidden="1" s="2" customFormat="1" ht="14.4" customHeight="1">
      <c r="A39" s="35"/>
      <c r="B39" s="41"/>
      <c r="C39" s="35"/>
      <c r="D39" s="35"/>
      <c r="E39" s="142" t="s">
        <v>47</v>
      </c>
      <c r="F39" s="161">
        <f>ROUND((SUM(BI88:BI139)),  2)</f>
        <v>0</v>
      </c>
      <c r="G39" s="35"/>
      <c r="H39" s="35"/>
      <c r="I39" s="162">
        <v>0</v>
      </c>
      <c r="J39" s="161">
        <f>0</f>
        <v>0</v>
      </c>
      <c r="K39" s="35"/>
      <c r="L39" s="146"/>
      <c r="S39" s="35"/>
      <c r="T39" s="35"/>
      <c r="U39" s="35"/>
      <c r="V39" s="35"/>
      <c r="W39" s="35"/>
      <c r="X39" s="35"/>
      <c r="Y39" s="35"/>
      <c r="Z39" s="35"/>
      <c r="AA39" s="35"/>
      <c r="AB39" s="35"/>
      <c r="AC39" s="35"/>
      <c r="AD39" s="35"/>
      <c r="AE39" s="35"/>
    </row>
    <row r="40" s="2" customFormat="1" ht="6.96" customHeight="1">
      <c r="A40" s="35"/>
      <c r="B40" s="41"/>
      <c r="C40" s="35"/>
      <c r="D40" s="35"/>
      <c r="E40" s="35"/>
      <c r="F40" s="35"/>
      <c r="G40" s="35"/>
      <c r="H40" s="35"/>
      <c r="I40" s="145"/>
      <c r="J40" s="35"/>
      <c r="K40" s="35"/>
      <c r="L40" s="146"/>
      <c r="S40" s="35"/>
      <c r="T40" s="35"/>
      <c r="U40" s="35"/>
      <c r="V40" s="35"/>
      <c r="W40" s="35"/>
      <c r="X40" s="35"/>
      <c r="Y40" s="35"/>
      <c r="Z40" s="35"/>
      <c r="AA40" s="35"/>
      <c r="AB40" s="35"/>
      <c r="AC40" s="35"/>
      <c r="AD40" s="35"/>
      <c r="AE40" s="35"/>
    </row>
    <row r="41" s="2" customFormat="1" ht="25.44" customHeight="1">
      <c r="A41" s="35"/>
      <c r="B41" s="41"/>
      <c r="C41" s="163"/>
      <c r="D41" s="164" t="s">
        <v>48</v>
      </c>
      <c r="E41" s="165"/>
      <c r="F41" s="165"/>
      <c r="G41" s="166" t="s">
        <v>49</v>
      </c>
      <c r="H41" s="167" t="s">
        <v>50</v>
      </c>
      <c r="I41" s="168"/>
      <c r="J41" s="169">
        <f>SUM(J32:J39)</f>
        <v>0</v>
      </c>
      <c r="K41" s="170"/>
      <c r="L41" s="146"/>
      <c r="S41" s="35"/>
      <c r="T41" s="35"/>
      <c r="U41" s="35"/>
      <c r="V41" s="35"/>
      <c r="W41" s="35"/>
      <c r="X41" s="35"/>
      <c r="Y41" s="35"/>
      <c r="Z41" s="35"/>
      <c r="AA41" s="35"/>
      <c r="AB41" s="35"/>
      <c r="AC41" s="35"/>
      <c r="AD41" s="35"/>
      <c r="AE41" s="35"/>
    </row>
    <row r="42" s="2" customFormat="1" ht="14.4" customHeight="1">
      <c r="A42" s="35"/>
      <c r="B42" s="171"/>
      <c r="C42" s="172"/>
      <c r="D42" s="172"/>
      <c r="E42" s="172"/>
      <c r="F42" s="172"/>
      <c r="G42" s="172"/>
      <c r="H42" s="172"/>
      <c r="I42" s="173"/>
      <c r="J42" s="172"/>
      <c r="K42" s="172"/>
      <c r="L42" s="146"/>
      <c r="S42" s="35"/>
      <c r="T42" s="35"/>
      <c r="U42" s="35"/>
      <c r="V42" s="35"/>
      <c r="W42" s="35"/>
      <c r="X42" s="35"/>
      <c r="Y42" s="35"/>
      <c r="Z42" s="35"/>
      <c r="AA42" s="35"/>
      <c r="AB42" s="35"/>
      <c r="AC42" s="35"/>
      <c r="AD42" s="35"/>
      <c r="AE42" s="35"/>
    </row>
    <row r="46" hidden="1" s="2" customFormat="1" ht="6.96" customHeight="1">
      <c r="A46" s="35"/>
      <c r="B46" s="174"/>
      <c r="C46" s="175"/>
      <c r="D46" s="175"/>
      <c r="E46" s="175"/>
      <c r="F46" s="175"/>
      <c r="G46" s="175"/>
      <c r="H46" s="175"/>
      <c r="I46" s="176"/>
      <c r="J46" s="175"/>
      <c r="K46" s="175"/>
      <c r="L46" s="146"/>
      <c r="S46" s="35"/>
      <c r="T46" s="35"/>
      <c r="U46" s="35"/>
      <c r="V46" s="35"/>
      <c r="W46" s="35"/>
      <c r="X46" s="35"/>
      <c r="Y46" s="35"/>
      <c r="Z46" s="35"/>
      <c r="AA46" s="35"/>
      <c r="AB46" s="35"/>
      <c r="AC46" s="35"/>
      <c r="AD46" s="35"/>
      <c r="AE46" s="35"/>
    </row>
    <row r="47" hidden="1" s="2" customFormat="1" ht="24.96" customHeight="1">
      <c r="A47" s="35"/>
      <c r="B47" s="36"/>
      <c r="C47" s="20" t="s">
        <v>142</v>
      </c>
      <c r="D47" s="37"/>
      <c r="E47" s="37"/>
      <c r="F47" s="37"/>
      <c r="G47" s="37"/>
      <c r="H47" s="37"/>
      <c r="I47" s="145"/>
      <c r="J47" s="37"/>
      <c r="K47" s="37"/>
      <c r="L47" s="146"/>
      <c r="S47" s="35"/>
      <c r="T47" s="35"/>
      <c r="U47" s="35"/>
      <c r="V47" s="35"/>
      <c r="W47" s="35"/>
      <c r="X47" s="35"/>
      <c r="Y47" s="35"/>
      <c r="Z47" s="35"/>
      <c r="AA47" s="35"/>
      <c r="AB47" s="35"/>
      <c r="AC47" s="35"/>
      <c r="AD47" s="35"/>
      <c r="AE47" s="35"/>
    </row>
    <row r="48" hidden="1" s="2" customFormat="1" ht="6.96" customHeight="1">
      <c r="A48" s="35"/>
      <c r="B48" s="36"/>
      <c r="C48" s="37"/>
      <c r="D48" s="37"/>
      <c r="E48" s="37"/>
      <c r="F48" s="37"/>
      <c r="G48" s="37"/>
      <c r="H48" s="37"/>
      <c r="I48" s="145"/>
      <c r="J48" s="37"/>
      <c r="K48" s="37"/>
      <c r="L48" s="146"/>
      <c r="S48" s="35"/>
      <c r="T48" s="35"/>
      <c r="U48" s="35"/>
      <c r="V48" s="35"/>
      <c r="W48" s="35"/>
      <c r="X48" s="35"/>
      <c r="Y48" s="35"/>
      <c r="Z48" s="35"/>
      <c r="AA48" s="35"/>
      <c r="AB48" s="35"/>
      <c r="AC48" s="35"/>
      <c r="AD48" s="35"/>
      <c r="AE48" s="35"/>
    </row>
    <row r="49" hidden="1" s="2" customFormat="1" ht="12" customHeight="1">
      <c r="A49" s="35"/>
      <c r="B49" s="36"/>
      <c r="C49" s="29" t="s">
        <v>16</v>
      </c>
      <c r="D49" s="37"/>
      <c r="E49" s="37"/>
      <c r="F49" s="37"/>
      <c r="G49" s="37"/>
      <c r="H49" s="37"/>
      <c r="I49" s="145"/>
      <c r="J49" s="37"/>
      <c r="K49" s="37"/>
      <c r="L49" s="146"/>
      <c r="S49" s="35"/>
      <c r="T49" s="35"/>
      <c r="U49" s="35"/>
      <c r="V49" s="35"/>
      <c r="W49" s="35"/>
      <c r="X49" s="35"/>
      <c r="Y49" s="35"/>
      <c r="Z49" s="35"/>
      <c r="AA49" s="35"/>
      <c r="AB49" s="35"/>
      <c r="AC49" s="35"/>
      <c r="AD49" s="35"/>
      <c r="AE49" s="35"/>
    </row>
    <row r="50" hidden="1" s="2" customFormat="1" ht="16.5" customHeight="1">
      <c r="A50" s="35"/>
      <c r="B50" s="36"/>
      <c r="C50" s="37"/>
      <c r="D50" s="37"/>
      <c r="E50" s="177" t="str">
        <f>E7</f>
        <v>Oprava SZZ v žst. Zvoleněves</v>
      </c>
      <c r="F50" s="29"/>
      <c r="G50" s="29"/>
      <c r="H50" s="29"/>
      <c r="I50" s="145"/>
      <c r="J50" s="37"/>
      <c r="K50" s="37"/>
      <c r="L50" s="146"/>
      <c r="S50" s="35"/>
      <c r="T50" s="35"/>
      <c r="U50" s="35"/>
      <c r="V50" s="35"/>
      <c r="W50" s="35"/>
      <c r="X50" s="35"/>
      <c r="Y50" s="35"/>
      <c r="Z50" s="35"/>
      <c r="AA50" s="35"/>
      <c r="AB50" s="35"/>
      <c r="AC50" s="35"/>
      <c r="AD50" s="35"/>
      <c r="AE50" s="35"/>
    </row>
    <row r="51" hidden="1" s="1" customFormat="1" ht="12" customHeight="1">
      <c r="B51" s="18"/>
      <c r="C51" s="29" t="s">
        <v>136</v>
      </c>
      <c r="D51" s="19"/>
      <c r="E51" s="19"/>
      <c r="F51" s="19"/>
      <c r="G51" s="19"/>
      <c r="H51" s="19"/>
      <c r="I51" s="136"/>
      <c r="J51" s="19"/>
      <c r="K51" s="19"/>
      <c r="L51" s="17"/>
    </row>
    <row r="52" hidden="1" s="2" customFormat="1" ht="16.5" customHeight="1">
      <c r="A52" s="35"/>
      <c r="B52" s="36"/>
      <c r="C52" s="37"/>
      <c r="D52" s="37"/>
      <c r="E52" s="177" t="s">
        <v>137</v>
      </c>
      <c r="F52" s="37"/>
      <c r="G52" s="37"/>
      <c r="H52" s="37"/>
      <c r="I52" s="145"/>
      <c r="J52" s="37"/>
      <c r="K52" s="37"/>
      <c r="L52" s="146"/>
      <c r="S52" s="35"/>
      <c r="T52" s="35"/>
      <c r="U52" s="35"/>
      <c r="V52" s="35"/>
      <c r="W52" s="35"/>
      <c r="X52" s="35"/>
      <c r="Y52" s="35"/>
      <c r="Z52" s="35"/>
      <c r="AA52" s="35"/>
      <c r="AB52" s="35"/>
      <c r="AC52" s="35"/>
      <c r="AD52" s="35"/>
      <c r="AE52" s="35"/>
    </row>
    <row r="53" hidden="1" s="2" customFormat="1" ht="12" customHeight="1">
      <c r="A53" s="35"/>
      <c r="B53" s="36"/>
      <c r="C53" s="29" t="s">
        <v>138</v>
      </c>
      <c r="D53" s="37"/>
      <c r="E53" s="37"/>
      <c r="F53" s="37"/>
      <c r="G53" s="37"/>
      <c r="H53" s="37"/>
      <c r="I53" s="145"/>
      <c r="J53" s="37"/>
      <c r="K53" s="37"/>
      <c r="L53" s="146"/>
      <c r="S53" s="35"/>
      <c r="T53" s="35"/>
      <c r="U53" s="35"/>
      <c r="V53" s="35"/>
      <c r="W53" s="35"/>
      <c r="X53" s="35"/>
      <c r="Y53" s="35"/>
      <c r="Z53" s="35"/>
      <c r="AA53" s="35"/>
      <c r="AB53" s="35"/>
      <c r="AC53" s="35"/>
      <c r="AD53" s="35"/>
      <c r="AE53" s="35"/>
    </row>
    <row r="54" hidden="1" s="2" customFormat="1" ht="16.5" customHeight="1">
      <c r="A54" s="35"/>
      <c r="B54" s="36"/>
      <c r="C54" s="37"/>
      <c r="D54" s="37"/>
      <c r="E54" s="66" t="str">
        <f>E11</f>
        <v>01.2 - stavební část</v>
      </c>
      <c r="F54" s="37"/>
      <c r="G54" s="37"/>
      <c r="H54" s="37"/>
      <c r="I54" s="145"/>
      <c r="J54" s="37"/>
      <c r="K54" s="37"/>
      <c r="L54" s="146"/>
      <c r="S54" s="35"/>
      <c r="T54" s="35"/>
      <c r="U54" s="35"/>
      <c r="V54" s="35"/>
      <c r="W54" s="35"/>
      <c r="X54" s="35"/>
      <c r="Y54" s="35"/>
      <c r="Z54" s="35"/>
      <c r="AA54" s="35"/>
      <c r="AB54" s="35"/>
      <c r="AC54" s="35"/>
      <c r="AD54" s="35"/>
      <c r="AE54" s="35"/>
    </row>
    <row r="55" hidden="1" s="2" customFormat="1" ht="6.96" customHeight="1">
      <c r="A55" s="35"/>
      <c r="B55" s="36"/>
      <c r="C55" s="37"/>
      <c r="D55" s="37"/>
      <c r="E55" s="37"/>
      <c r="F55" s="37"/>
      <c r="G55" s="37"/>
      <c r="H55" s="37"/>
      <c r="I55" s="145"/>
      <c r="J55" s="37"/>
      <c r="K55" s="37"/>
      <c r="L55" s="146"/>
      <c r="S55" s="35"/>
      <c r="T55" s="35"/>
      <c r="U55" s="35"/>
      <c r="V55" s="35"/>
      <c r="W55" s="35"/>
      <c r="X55" s="35"/>
      <c r="Y55" s="35"/>
      <c r="Z55" s="35"/>
      <c r="AA55" s="35"/>
      <c r="AB55" s="35"/>
      <c r="AC55" s="35"/>
      <c r="AD55" s="35"/>
      <c r="AE55" s="35"/>
    </row>
    <row r="56" hidden="1" s="2" customFormat="1" ht="12" customHeight="1">
      <c r="A56" s="35"/>
      <c r="B56" s="36"/>
      <c r="C56" s="29" t="s">
        <v>21</v>
      </c>
      <c r="D56" s="37"/>
      <c r="E56" s="37"/>
      <c r="F56" s="24" t="str">
        <f>F14</f>
        <v>žst. Zvoleněves</v>
      </c>
      <c r="G56" s="37"/>
      <c r="H56" s="37"/>
      <c r="I56" s="148" t="s">
        <v>23</v>
      </c>
      <c r="J56" s="69" t="str">
        <f>IF(J14="","",J14)</f>
        <v>23. 3. 2020</v>
      </c>
      <c r="K56" s="37"/>
      <c r="L56" s="146"/>
      <c r="S56" s="35"/>
      <c r="T56" s="35"/>
      <c r="U56" s="35"/>
      <c r="V56" s="35"/>
      <c r="W56" s="35"/>
      <c r="X56" s="35"/>
      <c r="Y56" s="35"/>
      <c r="Z56" s="35"/>
      <c r="AA56" s="35"/>
      <c r="AB56" s="35"/>
      <c r="AC56" s="35"/>
      <c r="AD56" s="35"/>
      <c r="AE56" s="35"/>
    </row>
    <row r="57" hidden="1" s="2" customFormat="1" ht="6.96" customHeight="1">
      <c r="A57" s="35"/>
      <c r="B57" s="36"/>
      <c r="C57" s="37"/>
      <c r="D57" s="37"/>
      <c r="E57" s="37"/>
      <c r="F57" s="37"/>
      <c r="G57" s="37"/>
      <c r="H57" s="37"/>
      <c r="I57" s="145"/>
      <c r="J57" s="37"/>
      <c r="K57" s="37"/>
      <c r="L57" s="146"/>
      <c r="S57" s="35"/>
      <c r="T57" s="35"/>
      <c r="U57" s="35"/>
      <c r="V57" s="35"/>
      <c r="W57" s="35"/>
      <c r="X57" s="35"/>
      <c r="Y57" s="35"/>
      <c r="Z57" s="35"/>
      <c r="AA57" s="35"/>
      <c r="AB57" s="35"/>
      <c r="AC57" s="35"/>
      <c r="AD57" s="35"/>
      <c r="AE57" s="35"/>
    </row>
    <row r="58" hidden="1" s="2" customFormat="1" ht="15.15" customHeight="1">
      <c r="A58" s="35"/>
      <c r="B58" s="36"/>
      <c r="C58" s="29" t="s">
        <v>25</v>
      </c>
      <c r="D58" s="37"/>
      <c r="E58" s="37"/>
      <c r="F58" s="24" t="str">
        <f>E17</f>
        <v>Jiří Kejkula</v>
      </c>
      <c r="G58" s="37"/>
      <c r="H58" s="37"/>
      <c r="I58" s="148" t="s">
        <v>31</v>
      </c>
      <c r="J58" s="33" t="str">
        <f>E23</f>
        <v xml:space="preserve"> </v>
      </c>
      <c r="K58" s="37"/>
      <c r="L58" s="146"/>
      <c r="S58" s="35"/>
      <c r="T58" s="35"/>
      <c r="U58" s="35"/>
      <c r="V58" s="35"/>
      <c r="W58" s="35"/>
      <c r="X58" s="35"/>
      <c r="Y58" s="35"/>
      <c r="Z58" s="35"/>
      <c r="AA58" s="35"/>
      <c r="AB58" s="35"/>
      <c r="AC58" s="35"/>
      <c r="AD58" s="35"/>
      <c r="AE58" s="35"/>
    </row>
    <row r="59" hidden="1" s="2" customFormat="1" ht="15.15" customHeight="1">
      <c r="A59" s="35"/>
      <c r="B59" s="36"/>
      <c r="C59" s="29" t="s">
        <v>29</v>
      </c>
      <c r="D59" s="37"/>
      <c r="E59" s="37"/>
      <c r="F59" s="24" t="str">
        <f>IF(E20="","",E20)</f>
        <v>Vyplň údaj</v>
      </c>
      <c r="G59" s="37"/>
      <c r="H59" s="37"/>
      <c r="I59" s="148" t="s">
        <v>34</v>
      </c>
      <c r="J59" s="33" t="str">
        <f>E26</f>
        <v>Milan Bělehrad</v>
      </c>
      <c r="K59" s="37"/>
      <c r="L59" s="146"/>
      <c r="S59" s="35"/>
      <c r="T59" s="35"/>
      <c r="U59" s="35"/>
      <c r="V59" s="35"/>
      <c r="W59" s="35"/>
      <c r="X59" s="35"/>
      <c r="Y59" s="35"/>
      <c r="Z59" s="35"/>
      <c r="AA59" s="35"/>
      <c r="AB59" s="35"/>
      <c r="AC59" s="35"/>
      <c r="AD59" s="35"/>
      <c r="AE59" s="35"/>
    </row>
    <row r="60" hidden="1" s="2" customFormat="1" ht="10.32" customHeight="1">
      <c r="A60" s="35"/>
      <c r="B60" s="36"/>
      <c r="C60" s="37"/>
      <c r="D60" s="37"/>
      <c r="E60" s="37"/>
      <c r="F60" s="37"/>
      <c r="G60" s="37"/>
      <c r="H60" s="37"/>
      <c r="I60" s="145"/>
      <c r="J60" s="37"/>
      <c r="K60" s="37"/>
      <c r="L60" s="146"/>
      <c r="S60" s="35"/>
      <c r="T60" s="35"/>
      <c r="U60" s="35"/>
      <c r="V60" s="35"/>
      <c r="W60" s="35"/>
      <c r="X60" s="35"/>
      <c r="Y60" s="35"/>
      <c r="Z60" s="35"/>
      <c r="AA60" s="35"/>
      <c r="AB60" s="35"/>
      <c r="AC60" s="35"/>
      <c r="AD60" s="35"/>
      <c r="AE60" s="35"/>
    </row>
    <row r="61" hidden="1" s="2" customFormat="1" ht="29.28" customHeight="1">
      <c r="A61" s="35"/>
      <c r="B61" s="36"/>
      <c r="C61" s="179" t="s">
        <v>143</v>
      </c>
      <c r="D61" s="180"/>
      <c r="E61" s="180"/>
      <c r="F61" s="180"/>
      <c r="G61" s="180"/>
      <c r="H61" s="180"/>
      <c r="I61" s="181"/>
      <c r="J61" s="182" t="s">
        <v>144</v>
      </c>
      <c r="K61" s="180"/>
      <c r="L61" s="146"/>
      <c r="S61" s="35"/>
      <c r="T61" s="35"/>
      <c r="U61" s="35"/>
      <c r="V61" s="35"/>
      <c r="W61" s="35"/>
      <c r="X61" s="35"/>
      <c r="Y61" s="35"/>
      <c r="Z61" s="35"/>
      <c r="AA61" s="35"/>
      <c r="AB61" s="35"/>
      <c r="AC61" s="35"/>
      <c r="AD61" s="35"/>
      <c r="AE61" s="35"/>
    </row>
    <row r="62" hidden="1" s="2" customFormat="1" ht="10.32" customHeight="1">
      <c r="A62" s="35"/>
      <c r="B62" s="36"/>
      <c r="C62" s="37"/>
      <c r="D62" s="37"/>
      <c r="E62" s="37"/>
      <c r="F62" s="37"/>
      <c r="G62" s="37"/>
      <c r="H62" s="37"/>
      <c r="I62" s="145"/>
      <c r="J62" s="37"/>
      <c r="K62" s="37"/>
      <c r="L62" s="146"/>
      <c r="S62" s="35"/>
      <c r="T62" s="35"/>
      <c r="U62" s="35"/>
      <c r="V62" s="35"/>
      <c r="W62" s="35"/>
      <c r="X62" s="35"/>
      <c r="Y62" s="35"/>
      <c r="Z62" s="35"/>
      <c r="AA62" s="35"/>
      <c r="AB62" s="35"/>
      <c r="AC62" s="35"/>
      <c r="AD62" s="35"/>
      <c r="AE62" s="35"/>
    </row>
    <row r="63" hidden="1" s="2" customFormat="1" ht="22.8" customHeight="1">
      <c r="A63" s="35"/>
      <c r="B63" s="36"/>
      <c r="C63" s="183" t="s">
        <v>70</v>
      </c>
      <c r="D63" s="37"/>
      <c r="E63" s="37"/>
      <c r="F63" s="37"/>
      <c r="G63" s="37"/>
      <c r="H63" s="37"/>
      <c r="I63" s="145"/>
      <c r="J63" s="99">
        <f>J88</f>
        <v>0</v>
      </c>
      <c r="K63" s="37"/>
      <c r="L63" s="146"/>
      <c r="S63" s="35"/>
      <c r="T63" s="35"/>
      <c r="U63" s="35"/>
      <c r="V63" s="35"/>
      <c r="W63" s="35"/>
      <c r="X63" s="35"/>
      <c r="Y63" s="35"/>
      <c r="Z63" s="35"/>
      <c r="AA63" s="35"/>
      <c r="AB63" s="35"/>
      <c r="AC63" s="35"/>
      <c r="AD63" s="35"/>
      <c r="AE63" s="35"/>
      <c r="AU63" s="14" t="s">
        <v>145</v>
      </c>
    </row>
    <row r="64" hidden="1" s="9" customFormat="1" ht="24.96" customHeight="1">
      <c r="A64" s="9"/>
      <c r="B64" s="184"/>
      <c r="C64" s="185"/>
      <c r="D64" s="186" t="s">
        <v>146</v>
      </c>
      <c r="E64" s="187"/>
      <c r="F64" s="187"/>
      <c r="G64" s="187"/>
      <c r="H64" s="187"/>
      <c r="I64" s="188"/>
      <c r="J64" s="189">
        <f>J89</f>
        <v>0</v>
      </c>
      <c r="K64" s="185"/>
      <c r="L64" s="190"/>
      <c r="S64" s="9"/>
      <c r="T64" s="9"/>
      <c r="U64" s="9"/>
      <c r="V64" s="9"/>
      <c r="W64" s="9"/>
      <c r="X64" s="9"/>
      <c r="Y64" s="9"/>
      <c r="Z64" s="9"/>
      <c r="AA64" s="9"/>
      <c r="AB64" s="9"/>
      <c r="AC64" s="9"/>
      <c r="AD64" s="9"/>
      <c r="AE64" s="9"/>
    </row>
    <row r="65" hidden="1" s="9" customFormat="1" ht="24.96" customHeight="1">
      <c r="A65" s="9"/>
      <c r="B65" s="184"/>
      <c r="C65" s="185"/>
      <c r="D65" s="186" t="s">
        <v>147</v>
      </c>
      <c r="E65" s="187"/>
      <c r="F65" s="187"/>
      <c r="G65" s="187"/>
      <c r="H65" s="187"/>
      <c r="I65" s="188"/>
      <c r="J65" s="189">
        <f>J121</f>
        <v>0</v>
      </c>
      <c r="K65" s="185"/>
      <c r="L65" s="190"/>
      <c r="S65" s="9"/>
      <c r="T65" s="9"/>
      <c r="U65" s="9"/>
      <c r="V65" s="9"/>
      <c r="W65" s="9"/>
      <c r="X65" s="9"/>
      <c r="Y65" s="9"/>
      <c r="Z65" s="9"/>
      <c r="AA65" s="9"/>
      <c r="AB65" s="9"/>
      <c r="AC65" s="9"/>
      <c r="AD65" s="9"/>
      <c r="AE65" s="9"/>
    </row>
    <row r="66" hidden="1" s="9" customFormat="1" ht="24.96" customHeight="1">
      <c r="A66" s="9"/>
      <c r="B66" s="184"/>
      <c r="C66" s="185"/>
      <c r="D66" s="186" t="s">
        <v>640</v>
      </c>
      <c r="E66" s="187"/>
      <c r="F66" s="187"/>
      <c r="G66" s="187"/>
      <c r="H66" s="187"/>
      <c r="I66" s="188"/>
      <c r="J66" s="189">
        <f>J135</f>
        <v>0</v>
      </c>
      <c r="K66" s="185"/>
      <c r="L66" s="190"/>
      <c r="S66" s="9"/>
      <c r="T66" s="9"/>
      <c r="U66" s="9"/>
      <c r="V66" s="9"/>
      <c r="W66" s="9"/>
      <c r="X66" s="9"/>
      <c r="Y66" s="9"/>
      <c r="Z66" s="9"/>
      <c r="AA66" s="9"/>
      <c r="AB66" s="9"/>
      <c r="AC66" s="9"/>
      <c r="AD66" s="9"/>
      <c r="AE66" s="9"/>
    </row>
    <row r="67" hidden="1" s="2" customFormat="1" ht="21.84" customHeight="1">
      <c r="A67" s="35"/>
      <c r="B67" s="36"/>
      <c r="C67" s="37"/>
      <c r="D67" s="37"/>
      <c r="E67" s="37"/>
      <c r="F67" s="37"/>
      <c r="G67" s="37"/>
      <c r="H67" s="37"/>
      <c r="I67" s="145"/>
      <c r="J67" s="37"/>
      <c r="K67" s="37"/>
      <c r="L67" s="146"/>
      <c r="S67" s="35"/>
      <c r="T67" s="35"/>
      <c r="U67" s="35"/>
      <c r="V67" s="35"/>
      <c r="W67" s="35"/>
      <c r="X67" s="35"/>
      <c r="Y67" s="35"/>
      <c r="Z67" s="35"/>
      <c r="AA67" s="35"/>
      <c r="AB67" s="35"/>
      <c r="AC67" s="35"/>
      <c r="AD67" s="35"/>
      <c r="AE67" s="35"/>
    </row>
    <row r="68" hidden="1" s="2" customFormat="1" ht="6.96" customHeight="1">
      <c r="A68" s="35"/>
      <c r="B68" s="56"/>
      <c r="C68" s="57"/>
      <c r="D68" s="57"/>
      <c r="E68" s="57"/>
      <c r="F68" s="57"/>
      <c r="G68" s="57"/>
      <c r="H68" s="57"/>
      <c r="I68" s="173"/>
      <c r="J68" s="57"/>
      <c r="K68" s="57"/>
      <c r="L68" s="146"/>
      <c r="S68" s="35"/>
      <c r="T68" s="35"/>
      <c r="U68" s="35"/>
      <c r="V68" s="35"/>
      <c r="W68" s="35"/>
      <c r="X68" s="35"/>
      <c r="Y68" s="35"/>
      <c r="Z68" s="35"/>
      <c r="AA68" s="35"/>
      <c r="AB68" s="35"/>
      <c r="AC68" s="35"/>
      <c r="AD68" s="35"/>
      <c r="AE68" s="35"/>
    </row>
    <row r="69" hidden="1"/>
    <row r="70" hidden="1"/>
    <row r="71" hidden="1"/>
    <row r="72" s="2" customFormat="1" ht="6.96" customHeight="1">
      <c r="A72" s="35"/>
      <c r="B72" s="58"/>
      <c r="C72" s="59"/>
      <c r="D72" s="59"/>
      <c r="E72" s="59"/>
      <c r="F72" s="59"/>
      <c r="G72" s="59"/>
      <c r="H72" s="59"/>
      <c r="I72" s="176"/>
      <c r="J72" s="59"/>
      <c r="K72" s="59"/>
      <c r="L72" s="146"/>
      <c r="S72" s="35"/>
      <c r="T72" s="35"/>
      <c r="U72" s="35"/>
      <c r="V72" s="35"/>
      <c r="W72" s="35"/>
      <c r="X72" s="35"/>
      <c r="Y72" s="35"/>
      <c r="Z72" s="35"/>
      <c r="AA72" s="35"/>
      <c r="AB72" s="35"/>
      <c r="AC72" s="35"/>
      <c r="AD72" s="35"/>
      <c r="AE72" s="35"/>
    </row>
    <row r="73" s="2" customFormat="1" ht="24.96" customHeight="1">
      <c r="A73" s="35"/>
      <c r="B73" s="36"/>
      <c r="C73" s="20" t="s">
        <v>148</v>
      </c>
      <c r="D73" s="37"/>
      <c r="E73" s="37"/>
      <c r="F73" s="37"/>
      <c r="G73" s="37"/>
      <c r="H73" s="37"/>
      <c r="I73" s="145"/>
      <c r="J73" s="37"/>
      <c r="K73" s="37"/>
      <c r="L73" s="146"/>
      <c r="S73" s="35"/>
      <c r="T73" s="35"/>
      <c r="U73" s="35"/>
      <c r="V73" s="35"/>
      <c r="W73" s="35"/>
      <c r="X73" s="35"/>
      <c r="Y73" s="35"/>
      <c r="Z73" s="35"/>
      <c r="AA73" s="35"/>
      <c r="AB73" s="35"/>
      <c r="AC73" s="35"/>
      <c r="AD73" s="35"/>
      <c r="AE73" s="35"/>
    </row>
    <row r="74" s="2" customFormat="1" ht="6.96" customHeight="1">
      <c r="A74" s="35"/>
      <c r="B74" s="36"/>
      <c r="C74" s="37"/>
      <c r="D74" s="37"/>
      <c r="E74" s="37"/>
      <c r="F74" s="37"/>
      <c r="G74" s="37"/>
      <c r="H74" s="37"/>
      <c r="I74" s="145"/>
      <c r="J74" s="37"/>
      <c r="K74" s="37"/>
      <c r="L74" s="146"/>
      <c r="S74" s="35"/>
      <c r="T74" s="35"/>
      <c r="U74" s="35"/>
      <c r="V74" s="35"/>
      <c r="W74" s="35"/>
      <c r="X74" s="35"/>
      <c r="Y74" s="35"/>
      <c r="Z74" s="35"/>
      <c r="AA74" s="35"/>
      <c r="AB74" s="35"/>
      <c r="AC74" s="35"/>
      <c r="AD74" s="35"/>
      <c r="AE74" s="35"/>
    </row>
    <row r="75" s="2" customFormat="1" ht="12" customHeight="1">
      <c r="A75" s="35"/>
      <c r="B75" s="36"/>
      <c r="C75" s="29" t="s">
        <v>16</v>
      </c>
      <c r="D75" s="37"/>
      <c r="E75" s="37"/>
      <c r="F75" s="37"/>
      <c r="G75" s="37"/>
      <c r="H75" s="37"/>
      <c r="I75" s="145"/>
      <c r="J75" s="37"/>
      <c r="K75" s="37"/>
      <c r="L75" s="146"/>
      <c r="S75" s="35"/>
      <c r="T75" s="35"/>
      <c r="U75" s="35"/>
      <c r="V75" s="35"/>
      <c r="W75" s="35"/>
      <c r="X75" s="35"/>
      <c r="Y75" s="35"/>
      <c r="Z75" s="35"/>
      <c r="AA75" s="35"/>
      <c r="AB75" s="35"/>
      <c r="AC75" s="35"/>
      <c r="AD75" s="35"/>
      <c r="AE75" s="35"/>
    </row>
    <row r="76" s="2" customFormat="1" ht="16.5" customHeight="1">
      <c r="A76" s="35"/>
      <c r="B76" s="36"/>
      <c r="C76" s="37"/>
      <c r="D76" s="37"/>
      <c r="E76" s="177" t="str">
        <f>E7</f>
        <v>Oprava SZZ v žst. Zvoleněves</v>
      </c>
      <c r="F76" s="29"/>
      <c r="G76" s="29"/>
      <c r="H76" s="29"/>
      <c r="I76" s="145"/>
      <c r="J76" s="37"/>
      <c r="K76" s="37"/>
      <c r="L76" s="146"/>
      <c r="S76" s="35"/>
      <c r="T76" s="35"/>
      <c r="U76" s="35"/>
      <c r="V76" s="35"/>
      <c r="W76" s="35"/>
      <c r="X76" s="35"/>
      <c r="Y76" s="35"/>
      <c r="Z76" s="35"/>
      <c r="AA76" s="35"/>
      <c r="AB76" s="35"/>
      <c r="AC76" s="35"/>
      <c r="AD76" s="35"/>
      <c r="AE76" s="35"/>
    </row>
    <row r="77" s="1" customFormat="1" ht="12" customHeight="1">
      <c r="B77" s="18"/>
      <c r="C77" s="29" t="s">
        <v>136</v>
      </c>
      <c r="D77" s="19"/>
      <c r="E77" s="19"/>
      <c r="F77" s="19"/>
      <c r="G77" s="19"/>
      <c r="H77" s="19"/>
      <c r="I77" s="136"/>
      <c r="J77" s="19"/>
      <c r="K77" s="19"/>
      <c r="L77" s="17"/>
    </row>
    <row r="78" s="2" customFormat="1" ht="16.5" customHeight="1">
      <c r="A78" s="35"/>
      <c r="B78" s="36"/>
      <c r="C78" s="37"/>
      <c r="D78" s="37"/>
      <c r="E78" s="177" t="s">
        <v>137</v>
      </c>
      <c r="F78" s="37"/>
      <c r="G78" s="37"/>
      <c r="H78" s="37"/>
      <c r="I78" s="145"/>
      <c r="J78" s="37"/>
      <c r="K78" s="37"/>
      <c r="L78" s="146"/>
      <c r="S78" s="35"/>
      <c r="T78" s="35"/>
      <c r="U78" s="35"/>
      <c r="V78" s="35"/>
      <c r="W78" s="35"/>
      <c r="X78" s="35"/>
      <c r="Y78" s="35"/>
      <c r="Z78" s="35"/>
      <c r="AA78" s="35"/>
      <c r="AB78" s="35"/>
      <c r="AC78" s="35"/>
      <c r="AD78" s="35"/>
      <c r="AE78" s="35"/>
    </row>
    <row r="79" s="2" customFormat="1" ht="12" customHeight="1">
      <c r="A79" s="35"/>
      <c r="B79" s="36"/>
      <c r="C79" s="29" t="s">
        <v>138</v>
      </c>
      <c r="D79" s="37"/>
      <c r="E79" s="37"/>
      <c r="F79" s="37"/>
      <c r="G79" s="37"/>
      <c r="H79" s="37"/>
      <c r="I79" s="145"/>
      <c r="J79" s="37"/>
      <c r="K79" s="37"/>
      <c r="L79" s="146"/>
      <c r="S79" s="35"/>
      <c r="T79" s="35"/>
      <c r="U79" s="35"/>
      <c r="V79" s="35"/>
      <c r="W79" s="35"/>
      <c r="X79" s="35"/>
      <c r="Y79" s="35"/>
      <c r="Z79" s="35"/>
      <c r="AA79" s="35"/>
      <c r="AB79" s="35"/>
      <c r="AC79" s="35"/>
      <c r="AD79" s="35"/>
      <c r="AE79" s="35"/>
    </row>
    <row r="80" s="2" customFormat="1" ht="16.5" customHeight="1">
      <c r="A80" s="35"/>
      <c r="B80" s="36"/>
      <c r="C80" s="37"/>
      <c r="D80" s="37"/>
      <c r="E80" s="66" t="str">
        <f>E11</f>
        <v>01.2 - stavební část</v>
      </c>
      <c r="F80" s="37"/>
      <c r="G80" s="37"/>
      <c r="H80" s="37"/>
      <c r="I80" s="145"/>
      <c r="J80" s="37"/>
      <c r="K80" s="37"/>
      <c r="L80" s="146"/>
      <c r="S80" s="35"/>
      <c r="T80" s="35"/>
      <c r="U80" s="35"/>
      <c r="V80" s="35"/>
      <c r="W80" s="35"/>
      <c r="X80" s="35"/>
      <c r="Y80" s="35"/>
      <c r="Z80" s="35"/>
      <c r="AA80" s="35"/>
      <c r="AB80" s="35"/>
      <c r="AC80" s="35"/>
      <c r="AD80" s="35"/>
      <c r="AE80" s="35"/>
    </row>
    <row r="81" s="2" customFormat="1" ht="6.96" customHeight="1">
      <c r="A81" s="35"/>
      <c r="B81" s="36"/>
      <c r="C81" s="37"/>
      <c r="D81" s="37"/>
      <c r="E81" s="37"/>
      <c r="F81" s="37"/>
      <c r="G81" s="37"/>
      <c r="H81" s="37"/>
      <c r="I81" s="145"/>
      <c r="J81" s="37"/>
      <c r="K81" s="37"/>
      <c r="L81" s="146"/>
      <c r="S81" s="35"/>
      <c r="T81" s="35"/>
      <c r="U81" s="35"/>
      <c r="V81" s="35"/>
      <c r="W81" s="35"/>
      <c r="X81" s="35"/>
      <c r="Y81" s="35"/>
      <c r="Z81" s="35"/>
      <c r="AA81" s="35"/>
      <c r="AB81" s="35"/>
      <c r="AC81" s="35"/>
      <c r="AD81" s="35"/>
      <c r="AE81" s="35"/>
    </row>
    <row r="82" s="2" customFormat="1" ht="12" customHeight="1">
      <c r="A82" s="35"/>
      <c r="B82" s="36"/>
      <c r="C82" s="29" t="s">
        <v>21</v>
      </c>
      <c r="D82" s="37"/>
      <c r="E82" s="37"/>
      <c r="F82" s="24" t="str">
        <f>F14</f>
        <v>žst. Zvoleněves</v>
      </c>
      <c r="G82" s="37"/>
      <c r="H82" s="37"/>
      <c r="I82" s="148" t="s">
        <v>23</v>
      </c>
      <c r="J82" s="69" t="str">
        <f>IF(J14="","",J14)</f>
        <v>23. 3. 2020</v>
      </c>
      <c r="K82" s="37"/>
      <c r="L82" s="146"/>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145"/>
      <c r="J83" s="37"/>
      <c r="K83" s="37"/>
      <c r="L83" s="146"/>
      <c r="S83" s="35"/>
      <c r="T83" s="35"/>
      <c r="U83" s="35"/>
      <c r="V83" s="35"/>
      <c r="W83" s="35"/>
      <c r="X83" s="35"/>
      <c r="Y83" s="35"/>
      <c r="Z83" s="35"/>
      <c r="AA83" s="35"/>
      <c r="AB83" s="35"/>
      <c r="AC83" s="35"/>
      <c r="AD83" s="35"/>
      <c r="AE83" s="35"/>
    </row>
    <row r="84" s="2" customFormat="1" ht="15.15" customHeight="1">
      <c r="A84" s="35"/>
      <c r="B84" s="36"/>
      <c r="C84" s="29" t="s">
        <v>25</v>
      </c>
      <c r="D84" s="37"/>
      <c r="E84" s="37"/>
      <c r="F84" s="24" t="str">
        <f>E17</f>
        <v>Jiří Kejkula</v>
      </c>
      <c r="G84" s="37"/>
      <c r="H84" s="37"/>
      <c r="I84" s="148" t="s">
        <v>31</v>
      </c>
      <c r="J84" s="33" t="str">
        <f>E23</f>
        <v xml:space="preserve"> </v>
      </c>
      <c r="K84" s="37"/>
      <c r="L84" s="146"/>
      <c r="S84" s="35"/>
      <c r="T84" s="35"/>
      <c r="U84" s="35"/>
      <c r="V84" s="35"/>
      <c r="W84" s="35"/>
      <c r="X84" s="35"/>
      <c r="Y84" s="35"/>
      <c r="Z84" s="35"/>
      <c r="AA84" s="35"/>
      <c r="AB84" s="35"/>
      <c r="AC84" s="35"/>
      <c r="AD84" s="35"/>
      <c r="AE84" s="35"/>
    </row>
    <row r="85" s="2" customFormat="1" ht="15.15" customHeight="1">
      <c r="A85" s="35"/>
      <c r="B85" s="36"/>
      <c r="C85" s="29" t="s">
        <v>29</v>
      </c>
      <c r="D85" s="37"/>
      <c r="E85" s="37"/>
      <c r="F85" s="24" t="str">
        <f>IF(E20="","",E20)</f>
        <v>Vyplň údaj</v>
      </c>
      <c r="G85" s="37"/>
      <c r="H85" s="37"/>
      <c r="I85" s="148" t="s">
        <v>34</v>
      </c>
      <c r="J85" s="33" t="str">
        <f>E26</f>
        <v>Milan Bělehrad</v>
      </c>
      <c r="K85" s="37"/>
      <c r="L85" s="146"/>
      <c r="S85" s="35"/>
      <c r="T85" s="35"/>
      <c r="U85" s="35"/>
      <c r="V85" s="35"/>
      <c r="W85" s="35"/>
      <c r="X85" s="35"/>
      <c r="Y85" s="35"/>
      <c r="Z85" s="35"/>
      <c r="AA85" s="35"/>
      <c r="AB85" s="35"/>
      <c r="AC85" s="35"/>
      <c r="AD85" s="35"/>
      <c r="AE85" s="35"/>
    </row>
    <row r="86" s="2" customFormat="1" ht="10.32" customHeight="1">
      <c r="A86" s="35"/>
      <c r="B86" s="36"/>
      <c r="C86" s="37"/>
      <c r="D86" s="37"/>
      <c r="E86" s="37"/>
      <c r="F86" s="37"/>
      <c r="G86" s="37"/>
      <c r="H86" s="37"/>
      <c r="I86" s="145"/>
      <c r="J86" s="37"/>
      <c r="K86" s="37"/>
      <c r="L86" s="146"/>
      <c r="S86" s="35"/>
      <c r="T86" s="35"/>
      <c r="U86" s="35"/>
      <c r="V86" s="35"/>
      <c r="W86" s="35"/>
      <c r="X86" s="35"/>
      <c r="Y86" s="35"/>
      <c r="Z86" s="35"/>
      <c r="AA86" s="35"/>
      <c r="AB86" s="35"/>
      <c r="AC86" s="35"/>
      <c r="AD86" s="35"/>
      <c r="AE86" s="35"/>
    </row>
    <row r="87" s="10" customFormat="1" ht="29.28" customHeight="1">
      <c r="A87" s="191"/>
      <c r="B87" s="192"/>
      <c r="C87" s="193" t="s">
        <v>149</v>
      </c>
      <c r="D87" s="194" t="s">
        <v>57</v>
      </c>
      <c r="E87" s="194" t="s">
        <v>53</v>
      </c>
      <c r="F87" s="194" t="s">
        <v>54</v>
      </c>
      <c r="G87" s="194" t="s">
        <v>150</v>
      </c>
      <c r="H87" s="194" t="s">
        <v>151</v>
      </c>
      <c r="I87" s="195" t="s">
        <v>152</v>
      </c>
      <c r="J87" s="194" t="s">
        <v>144</v>
      </c>
      <c r="K87" s="196" t="s">
        <v>153</v>
      </c>
      <c r="L87" s="197"/>
      <c r="M87" s="89" t="s">
        <v>19</v>
      </c>
      <c r="N87" s="90" t="s">
        <v>42</v>
      </c>
      <c r="O87" s="90" t="s">
        <v>154</v>
      </c>
      <c r="P87" s="90" t="s">
        <v>155</v>
      </c>
      <c r="Q87" s="90" t="s">
        <v>156</v>
      </c>
      <c r="R87" s="90" t="s">
        <v>157</v>
      </c>
      <c r="S87" s="90" t="s">
        <v>158</v>
      </c>
      <c r="T87" s="91" t="s">
        <v>159</v>
      </c>
      <c r="U87" s="191"/>
      <c r="V87" s="191"/>
      <c r="W87" s="191"/>
      <c r="X87" s="191"/>
      <c r="Y87" s="191"/>
      <c r="Z87" s="191"/>
      <c r="AA87" s="191"/>
      <c r="AB87" s="191"/>
      <c r="AC87" s="191"/>
      <c r="AD87" s="191"/>
      <c r="AE87" s="191"/>
    </row>
    <row r="88" s="2" customFormat="1" ht="22.8" customHeight="1">
      <c r="A88" s="35"/>
      <c r="B88" s="36"/>
      <c r="C88" s="96" t="s">
        <v>160</v>
      </c>
      <c r="D88" s="37"/>
      <c r="E88" s="37"/>
      <c r="F88" s="37"/>
      <c r="G88" s="37"/>
      <c r="H88" s="37"/>
      <c r="I88" s="145"/>
      <c r="J88" s="198">
        <f>BK88</f>
        <v>0</v>
      </c>
      <c r="K88" s="37"/>
      <c r="L88" s="41"/>
      <c r="M88" s="92"/>
      <c r="N88" s="199"/>
      <c r="O88" s="93"/>
      <c r="P88" s="200">
        <f>P89+P121+P135</f>
        <v>0</v>
      </c>
      <c r="Q88" s="93"/>
      <c r="R88" s="200">
        <f>R89+R121+R135</f>
        <v>7.2631199999999998</v>
      </c>
      <c r="S88" s="93"/>
      <c r="T88" s="201">
        <f>T89+T121+T135</f>
        <v>0</v>
      </c>
      <c r="U88" s="35"/>
      <c r="V88" s="35"/>
      <c r="W88" s="35"/>
      <c r="X88" s="35"/>
      <c r="Y88" s="35"/>
      <c r="Z88" s="35"/>
      <c r="AA88" s="35"/>
      <c r="AB88" s="35"/>
      <c r="AC88" s="35"/>
      <c r="AD88" s="35"/>
      <c r="AE88" s="35"/>
      <c r="AT88" s="14" t="s">
        <v>71</v>
      </c>
      <c r="AU88" s="14" t="s">
        <v>145</v>
      </c>
      <c r="BK88" s="202">
        <f>BK89+BK121+BK135</f>
        <v>0</v>
      </c>
    </row>
    <row r="89" s="11" customFormat="1" ht="25.92" customHeight="1">
      <c r="A89" s="11"/>
      <c r="B89" s="203"/>
      <c r="C89" s="204"/>
      <c r="D89" s="205" t="s">
        <v>71</v>
      </c>
      <c r="E89" s="206" t="s">
        <v>82</v>
      </c>
      <c r="F89" s="206" t="s">
        <v>161</v>
      </c>
      <c r="G89" s="204"/>
      <c r="H89" s="204"/>
      <c r="I89" s="207"/>
      <c r="J89" s="208">
        <f>BK89</f>
        <v>0</v>
      </c>
      <c r="K89" s="204"/>
      <c r="L89" s="209"/>
      <c r="M89" s="210"/>
      <c r="N89" s="211"/>
      <c r="O89" s="211"/>
      <c r="P89" s="212">
        <f>SUM(P90:P120)</f>
        <v>0</v>
      </c>
      <c r="Q89" s="211"/>
      <c r="R89" s="212">
        <f>SUM(R90:R120)</f>
        <v>7.2408000000000001</v>
      </c>
      <c r="S89" s="211"/>
      <c r="T89" s="213">
        <f>SUM(T90:T120)</f>
        <v>0</v>
      </c>
      <c r="U89" s="11"/>
      <c r="V89" s="11"/>
      <c r="W89" s="11"/>
      <c r="X89" s="11"/>
      <c r="Y89" s="11"/>
      <c r="Z89" s="11"/>
      <c r="AA89" s="11"/>
      <c r="AB89" s="11"/>
      <c r="AC89" s="11"/>
      <c r="AD89" s="11"/>
      <c r="AE89" s="11"/>
      <c r="AR89" s="214" t="s">
        <v>79</v>
      </c>
      <c r="AT89" s="215" t="s">
        <v>71</v>
      </c>
      <c r="AU89" s="215" t="s">
        <v>72</v>
      </c>
      <c r="AY89" s="214" t="s">
        <v>162</v>
      </c>
      <c r="BK89" s="216">
        <f>SUM(BK90:BK120)</f>
        <v>0</v>
      </c>
    </row>
    <row r="90" s="2" customFormat="1" ht="21.75" customHeight="1">
      <c r="A90" s="35"/>
      <c r="B90" s="36"/>
      <c r="C90" s="217" t="s">
        <v>81</v>
      </c>
      <c r="D90" s="217" t="s">
        <v>163</v>
      </c>
      <c r="E90" s="218" t="s">
        <v>641</v>
      </c>
      <c r="F90" s="219" t="s">
        <v>642</v>
      </c>
      <c r="G90" s="220" t="s">
        <v>643</v>
      </c>
      <c r="H90" s="221">
        <v>42</v>
      </c>
      <c r="I90" s="222"/>
      <c r="J90" s="223">
        <f>ROUND(I90*H90,2)</f>
        <v>0</v>
      </c>
      <c r="K90" s="219" t="s">
        <v>644</v>
      </c>
      <c r="L90" s="41"/>
      <c r="M90" s="224" t="s">
        <v>19</v>
      </c>
      <c r="N90" s="225" t="s">
        <v>43</v>
      </c>
      <c r="O90" s="81"/>
      <c r="P90" s="226">
        <f>O90*H90</f>
        <v>0</v>
      </c>
      <c r="Q90" s="226">
        <v>0</v>
      </c>
      <c r="R90" s="226">
        <f>Q90*H90</f>
        <v>0</v>
      </c>
      <c r="S90" s="226">
        <v>0</v>
      </c>
      <c r="T90" s="227">
        <f>S90*H90</f>
        <v>0</v>
      </c>
      <c r="U90" s="35"/>
      <c r="V90" s="35"/>
      <c r="W90" s="35"/>
      <c r="X90" s="35"/>
      <c r="Y90" s="35"/>
      <c r="Z90" s="35"/>
      <c r="AA90" s="35"/>
      <c r="AB90" s="35"/>
      <c r="AC90" s="35"/>
      <c r="AD90" s="35"/>
      <c r="AE90" s="35"/>
      <c r="AR90" s="228" t="s">
        <v>93</v>
      </c>
      <c r="AT90" s="228" t="s">
        <v>163</v>
      </c>
      <c r="AU90" s="228" t="s">
        <v>79</v>
      </c>
      <c r="AY90" s="14" t="s">
        <v>162</v>
      </c>
      <c r="BE90" s="229">
        <f>IF(N90="základní",J90,0)</f>
        <v>0</v>
      </c>
      <c r="BF90" s="229">
        <f>IF(N90="snížená",J90,0)</f>
        <v>0</v>
      </c>
      <c r="BG90" s="229">
        <f>IF(N90="zákl. přenesená",J90,0)</f>
        <v>0</v>
      </c>
      <c r="BH90" s="229">
        <f>IF(N90="sníž. přenesená",J90,0)</f>
        <v>0</v>
      </c>
      <c r="BI90" s="229">
        <f>IF(N90="nulová",J90,0)</f>
        <v>0</v>
      </c>
      <c r="BJ90" s="14" t="s">
        <v>79</v>
      </c>
      <c r="BK90" s="229">
        <f>ROUND(I90*H90,2)</f>
        <v>0</v>
      </c>
      <c r="BL90" s="14" t="s">
        <v>93</v>
      </c>
      <c r="BM90" s="228" t="s">
        <v>645</v>
      </c>
    </row>
    <row r="91" s="2" customFormat="1">
      <c r="A91" s="35"/>
      <c r="B91" s="36"/>
      <c r="C91" s="37"/>
      <c r="D91" s="253" t="s">
        <v>646</v>
      </c>
      <c r="E91" s="37"/>
      <c r="F91" s="254" t="s">
        <v>647</v>
      </c>
      <c r="G91" s="37"/>
      <c r="H91" s="37"/>
      <c r="I91" s="145"/>
      <c r="J91" s="37"/>
      <c r="K91" s="37"/>
      <c r="L91" s="41"/>
      <c r="M91" s="255"/>
      <c r="N91" s="256"/>
      <c r="O91" s="81"/>
      <c r="P91" s="81"/>
      <c r="Q91" s="81"/>
      <c r="R91" s="81"/>
      <c r="S91" s="81"/>
      <c r="T91" s="82"/>
      <c r="U91" s="35"/>
      <c r="V91" s="35"/>
      <c r="W91" s="35"/>
      <c r="X91" s="35"/>
      <c r="Y91" s="35"/>
      <c r="Z91" s="35"/>
      <c r="AA91" s="35"/>
      <c r="AB91" s="35"/>
      <c r="AC91" s="35"/>
      <c r="AD91" s="35"/>
      <c r="AE91" s="35"/>
      <c r="AT91" s="14" t="s">
        <v>646</v>
      </c>
      <c r="AU91" s="14" t="s">
        <v>79</v>
      </c>
    </row>
    <row r="92" s="2" customFormat="1" ht="21.75" customHeight="1">
      <c r="A92" s="35"/>
      <c r="B92" s="36"/>
      <c r="C92" s="217" t="s">
        <v>266</v>
      </c>
      <c r="D92" s="217" t="s">
        <v>163</v>
      </c>
      <c r="E92" s="218" t="s">
        <v>648</v>
      </c>
      <c r="F92" s="219" t="s">
        <v>649</v>
      </c>
      <c r="G92" s="220" t="s">
        <v>650</v>
      </c>
      <c r="H92" s="221">
        <v>125</v>
      </c>
      <c r="I92" s="222"/>
      <c r="J92" s="223">
        <f>ROUND(I92*H92,2)</f>
        <v>0</v>
      </c>
      <c r="K92" s="219" t="s">
        <v>644</v>
      </c>
      <c r="L92" s="41"/>
      <c r="M92" s="224" t="s">
        <v>19</v>
      </c>
      <c r="N92" s="225" t="s">
        <v>43</v>
      </c>
      <c r="O92" s="81"/>
      <c r="P92" s="226">
        <f>O92*H92</f>
        <v>0</v>
      </c>
      <c r="Q92" s="226">
        <v>0</v>
      </c>
      <c r="R92" s="226">
        <f>Q92*H92</f>
        <v>0</v>
      </c>
      <c r="S92" s="226">
        <v>0</v>
      </c>
      <c r="T92" s="227">
        <f>S92*H92</f>
        <v>0</v>
      </c>
      <c r="U92" s="35"/>
      <c r="V92" s="35"/>
      <c r="W92" s="35"/>
      <c r="X92" s="35"/>
      <c r="Y92" s="35"/>
      <c r="Z92" s="35"/>
      <c r="AA92" s="35"/>
      <c r="AB92" s="35"/>
      <c r="AC92" s="35"/>
      <c r="AD92" s="35"/>
      <c r="AE92" s="35"/>
      <c r="AR92" s="228" t="s">
        <v>93</v>
      </c>
      <c r="AT92" s="228" t="s">
        <v>163</v>
      </c>
      <c r="AU92" s="228" t="s">
        <v>79</v>
      </c>
      <c r="AY92" s="14" t="s">
        <v>162</v>
      </c>
      <c r="BE92" s="229">
        <f>IF(N92="základní",J92,0)</f>
        <v>0</v>
      </c>
      <c r="BF92" s="229">
        <f>IF(N92="snížená",J92,0)</f>
        <v>0</v>
      </c>
      <c r="BG92" s="229">
        <f>IF(N92="zákl. přenesená",J92,0)</f>
        <v>0</v>
      </c>
      <c r="BH92" s="229">
        <f>IF(N92="sníž. přenesená",J92,0)</f>
        <v>0</v>
      </c>
      <c r="BI92" s="229">
        <f>IF(N92="nulová",J92,0)</f>
        <v>0</v>
      </c>
      <c r="BJ92" s="14" t="s">
        <v>79</v>
      </c>
      <c r="BK92" s="229">
        <f>ROUND(I92*H92,2)</f>
        <v>0</v>
      </c>
      <c r="BL92" s="14" t="s">
        <v>93</v>
      </c>
      <c r="BM92" s="228" t="s">
        <v>651</v>
      </c>
    </row>
    <row r="93" s="2" customFormat="1">
      <c r="A93" s="35"/>
      <c r="B93" s="36"/>
      <c r="C93" s="37"/>
      <c r="D93" s="253" t="s">
        <v>646</v>
      </c>
      <c r="E93" s="37"/>
      <c r="F93" s="254" t="s">
        <v>652</v>
      </c>
      <c r="G93" s="37"/>
      <c r="H93" s="37"/>
      <c r="I93" s="145"/>
      <c r="J93" s="37"/>
      <c r="K93" s="37"/>
      <c r="L93" s="41"/>
      <c r="M93" s="255"/>
      <c r="N93" s="256"/>
      <c r="O93" s="81"/>
      <c r="P93" s="81"/>
      <c r="Q93" s="81"/>
      <c r="R93" s="81"/>
      <c r="S93" s="81"/>
      <c r="T93" s="82"/>
      <c r="U93" s="35"/>
      <c r="V93" s="35"/>
      <c r="W93" s="35"/>
      <c r="X93" s="35"/>
      <c r="Y93" s="35"/>
      <c r="Z93" s="35"/>
      <c r="AA93" s="35"/>
      <c r="AB93" s="35"/>
      <c r="AC93" s="35"/>
      <c r="AD93" s="35"/>
      <c r="AE93" s="35"/>
      <c r="AT93" s="14" t="s">
        <v>646</v>
      </c>
      <c r="AU93" s="14" t="s">
        <v>79</v>
      </c>
    </row>
    <row r="94" s="2" customFormat="1" ht="21.75" customHeight="1">
      <c r="A94" s="35"/>
      <c r="B94" s="36"/>
      <c r="C94" s="217" t="s">
        <v>274</v>
      </c>
      <c r="D94" s="217" t="s">
        <v>163</v>
      </c>
      <c r="E94" s="218" t="s">
        <v>653</v>
      </c>
      <c r="F94" s="219" t="s">
        <v>654</v>
      </c>
      <c r="G94" s="220" t="s">
        <v>643</v>
      </c>
      <c r="H94" s="221">
        <v>72.5</v>
      </c>
      <c r="I94" s="222"/>
      <c r="J94" s="223">
        <f>ROUND(I94*H94,2)</f>
        <v>0</v>
      </c>
      <c r="K94" s="219" t="s">
        <v>644</v>
      </c>
      <c r="L94" s="41"/>
      <c r="M94" s="224" t="s">
        <v>19</v>
      </c>
      <c r="N94" s="225" t="s">
        <v>43</v>
      </c>
      <c r="O94" s="81"/>
      <c r="P94" s="226">
        <f>O94*H94</f>
        <v>0</v>
      </c>
      <c r="Q94" s="226">
        <v>0</v>
      </c>
      <c r="R94" s="226">
        <f>Q94*H94</f>
        <v>0</v>
      </c>
      <c r="S94" s="226">
        <v>0</v>
      </c>
      <c r="T94" s="227">
        <f>S94*H94</f>
        <v>0</v>
      </c>
      <c r="U94" s="35"/>
      <c r="V94" s="35"/>
      <c r="W94" s="35"/>
      <c r="X94" s="35"/>
      <c r="Y94" s="35"/>
      <c r="Z94" s="35"/>
      <c r="AA94" s="35"/>
      <c r="AB94" s="35"/>
      <c r="AC94" s="35"/>
      <c r="AD94" s="35"/>
      <c r="AE94" s="35"/>
      <c r="AR94" s="228" t="s">
        <v>93</v>
      </c>
      <c r="AT94" s="228" t="s">
        <v>163</v>
      </c>
      <c r="AU94" s="228" t="s">
        <v>79</v>
      </c>
      <c r="AY94" s="14" t="s">
        <v>162</v>
      </c>
      <c r="BE94" s="229">
        <f>IF(N94="základní",J94,0)</f>
        <v>0</v>
      </c>
      <c r="BF94" s="229">
        <f>IF(N94="snížená",J94,0)</f>
        <v>0</v>
      </c>
      <c r="BG94" s="229">
        <f>IF(N94="zákl. přenesená",J94,0)</f>
        <v>0</v>
      </c>
      <c r="BH94" s="229">
        <f>IF(N94="sníž. přenesená",J94,0)</f>
        <v>0</v>
      </c>
      <c r="BI94" s="229">
        <f>IF(N94="nulová",J94,0)</f>
        <v>0</v>
      </c>
      <c r="BJ94" s="14" t="s">
        <v>79</v>
      </c>
      <c r="BK94" s="229">
        <f>ROUND(I94*H94,2)</f>
        <v>0</v>
      </c>
      <c r="BL94" s="14" t="s">
        <v>93</v>
      </c>
      <c r="BM94" s="228" t="s">
        <v>655</v>
      </c>
    </row>
    <row r="95" s="2" customFormat="1">
      <c r="A95" s="35"/>
      <c r="B95" s="36"/>
      <c r="C95" s="37"/>
      <c r="D95" s="253" t="s">
        <v>646</v>
      </c>
      <c r="E95" s="37"/>
      <c r="F95" s="254" t="s">
        <v>656</v>
      </c>
      <c r="G95" s="37"/>
      <c r="H95" s="37"/>
      <c r="I95" s="145"/>
      <c r="J95" s="37"/>
      <c r="K95" s="37"/>
      <c r="L95" s="41"/>
      <c r="M95" s="255"/>
      <c r="N95" s="256"/>
      <c r="O95" s="81"/>
      <c r="P95" s="81"/>
      <c r="Q95" s="81"/>
      <c r="R95" s="81"/>
      <c r="S95" s="81"/>
      <c r="T95" s="82"/>
      <c r="U95" s="35"/>
      <c r="V95" s="35"/>
      <c r="W95" s="35"/>
      <c r="X95" s="35"/>
      <c r="Y95" s="35"/>
      <c r="Z95" s="35"/>
      <c r="AA95" s="35"/>
      <c r="AB95" s="35"/>
      <c r="AC95" s="35"/>
      <c r="AD95" s="35"/>
      <c r="AE95" s="35"/>
      <c r="AT95" s="14" t="s">
        <v>646</v>
      </c>
      <c r="AU95" s="14" t="s">
        <v>79</v>
      </c>
    </row>
    <row r="96" s="2" customFormat="1" ht="21.75" customHeight="1">
      <c r="A96" s="35"/>
      <c r="B96" s="36"/>
      <c r="C96" s="217" t="s">
        <v>270</v>
      </c>
      <c r="D96" s="217" t="s">
        <v>163</v>
      </c>
      <c r="E96" s="218" t="s">
        <v>657</v>
      </c>
      <c r="F96" s="219" t="s">
        <v>658</v>
      </c>
      <c r="G96" s="220" t="s">
        <v>643</v>
      </c>
      <c r="H96" s="221">
        <v>248</v>
      </c>
      <c r="I96" s="222"/>
      <c r="J96" s="223">
        <f>ROUND(I96*H96,2)</f>
        <v>0</v>
      </c>
      <c r="K96" s="219" t="s">
        <v>644</v>
      </c>
      <c r="L96" s="41"/>
      <c r="M96" s="224" t="s">
        <v>19</v>
      </c>
      <c r="N96" s="225" t="s">
        <v>43</v>
      </c>
      <c r="O96" s="81"/>
      <c r="P96" s="226">
        <f>O96*H96</f>
        <v>0</v>
      </c>
      <c r="Q96" s="226">
        <v>0</v>
      </c>
      <c r="R96" s="226">
        <f>Q96*H96</f>
        <v>0</v>
      </c>
      <c r="S96" s="226">
        <v>0</v>
      </c>
      <c r="T96" s="227">
        <f>S96*H96</f>
        <v>0</v>
      </c>
      <c r="U96" s="35"/>
      <c r="V96" s="35"/>
      <c r="W96" s="35"/>
      <c r="X96" s="35"/>
      <c r="Y96" s="35"/>
      <c r="Z96" s="35"/>
      <c r="AA96" s="35"/>
      <c r="AB96" s="35"/>
      <c r="AC96" s="35"/>
      <c r="AD96" s="35"/>
      <c r="AE96" s="35"/>
      <c r="AR96" s="228" t="s">
        <v>93</v>
      </c>
      <c r="AT96" s="228" t="s">
        <v>163</v>
      </c>
      <c r="AU96" s="228" t="s">
        <v>79</v>
      </c>
      <c r="AY96" s="14" t="s">
        <v>162</v>
      </c>
      <c r="BE96" s="229">
        <f>IF(N96="základní",J96,0)</f>
        <v>0</v>
      </c>
      <c r="BF96" s="229">
        <f>IF(N96="snížená",J96,0)</f>
        <v>0</v>
      </c>
      <c r="BG96" s="229">
        <f>IF(N96="zákl. přenesená",J96,0)</f>
        <v>0</v>
      </c>
      <c r="BH96" s="229">
        <f>IF(N96="sníž. přenesená",J96,0)</f>
        <v>0</v>
      </c>
      <c r="BI96" s="229">
        <f>IF(N96="nulová",J96,0)</f>
        <v>0</v>
      </c>
      <c r="BJ96" s="14" t="s">
        <v>79</v>
      </c>
      <c r="BK96" s="229">
        <f>ROUND(I96*H96,2)</f>
        <v>0</v>
      </c>
      <c r="BL96" s="14" t="s">
        <v>93</v>
      </c>
      <c r="BM96" s="228" t="s">
        <v>659</v>
      </c>
    </row>
    <row r="97" s="2" customFormat="1">
      <c r="A97" s="35"/>
      <c r="B97" s="36"/>
      <c r="C97" s="37"/>
      <c r="D97" s="253" t="s">
        <v>646</v>
      </c>
      <c r="E97" s="37"/>
      <c r="F97" s="254" t="s">
        <v>660</v>
      </c>
      <c r="G97" s="37"/>
      <c r="H97" s="37"/>
      <c r="I97" s="145"/>
      <c r="J97" s="37"/>
      <c r="K97" s="37"/>
      <c r="L97" s="41"/>
      <c r="M97" s="255"/>
      <c r="N97" s="256"/>
      <c r="O97" s="81"/>
      <c r="P97" s="81"/>
      <c r="Q97" s="81"/>
      <c r="R97" s="81"/>
      <c r="S97" s="81"/>
      <c r="T97" s="82"/>
      <c r="U97" s="35"/>
      <c r="V97" s="35"/>
      <c r="W97" s="35"/>
      <c r="X97" s="35"/>
      <c r="Y97" s="35"/>
      <c r="Z97" s="35"/>
      <c r="AA97" s="35"/>
      <c r="AB97" s="35"/>
      <c r="AC97" s="35"/>
      <c r="AD97" s="35"/>
      <c r="AE97" s="35"/>
      <c r="AT97" s="14" t="s">
        <v>646</v>
      </c>
      <c r="AU97" s="14" t="s">
        <v>79</v>
      </c>
    </row>
    <row r="98" s="2" customFormat="1" ht="21.75" customHeight="1">
      <c r="A98" s="35"/>
      <c r="B98" s="36"/>
      <c r="C98" s="217" t="s">
        <v>178</v>
      </c>
      <c r="D98" s="217" t="s">
        <v>163</v>
      </c>
      <c r="E98" s="218" t="s">
        <v>661</v>
      </c>
      <c r="F98" s="219" t="s">
        <v>662</v>
      </c>
      <c r="G98" s="220" t="s">
        <v>650</v>
      </c>
      <c r="H98" s="221">
        <v>192</v>
      </c>
      <c r="I98" s="222"/>
      <c r="J98" s="223">
        <f>ROUND(I98*H98,2)</f>
        <v>0</v>
      </c>
      <c r="K98" s="219" t="s">
        <v>644</v>
      </c>
      <c r="L98" s="41"/>
      <c r="M98" s="224" t="s">
        <v>19</v>
      </c>
      <c r="N98" s="225" t="s">
        <v>43</v>
      </c>
      <c r="O98" s="81"/>
      <c r="P98" s="226">
        <f>O98*H98</f>
        <v>0</v>
      </c>
      <c r="Q98" s="226">
        <v>0.002</v>
      </c>
      <c r="R98" s="226">
        <f>Q98*H98</f>
        <v>0.38400000000000001</v>
      </c>
      <c r="S98" s="226">
        <v>0</v>
      </c>
      <c r="T98" s="227">
        <f>S98*H98</f>
        <v>0</v>
      </c>
      <c r="U98" s="35"/>
      <c r="V98" s="35"/>
      <c r="W98" s="35"/>
      <c r="X98" s="35"/>
      <c r="Y98" s="35"/>
      <c r="Z98" s="35"/>
      <c r="AA98" s="35"/>
      <c r="AB98" s="35"/>
      <c r="AC98" s="35"/>
      <c r="AD98" s="35"/>
      <c r="AE98" s="35"/>
      <c r="AR98" s="228" t="s">
        <v>93</v>
      </c>
      <c r="AT98" s="228" t="s">
        <v>163</v>
      </c>
      <c r="AU98" s="228" t="s">
        <v>79</v>
      </c>
      <c r="AY98" s="14" t="s">
        <v>162</v>
      </c>
      <c r="BE98" s="229">
        <f>IF(N98="základní",J98,0)</f>
        <v>0</v>
      </c>
      <c r="BF98" s="229">
        <f>IF(N98="snížená",J98,0)</f>
        <v>0</v>
      </c>
      <c r="BG98" s="229">
        <f>IF(N98="zákl. přenesená",J98,0)</f>
        <v>0</v>
      </c>
      <c r="BH98" s="229">
        <f>IF(N98="sníž. přenesená",J98,0)</f>
        <v>0</v>
      </c>
      <c r="BI98" s="229">
        <f>IF(N98="nulová",J98,0)</f>
        <v>0</v>
      </c>
      <c r="BJ98" s="14" t="s">
        <v>79</v>
      </c>
      <c r="BK98" s="229">
        <f>ROUND(I98*H98,2)</f>
        <v>0</v>
      </c>
      <c r="BL98" s="14" t="s">
        <v>93</v>
      </c>
      <c r="BM98" s="228" t="s">
        <v>663</v>
      </c>
    </row>
    <row r="99" s="2" customFormat="1">
      <c r="A99" s="35"/>
      <c r="B99" s="36"/>
      <c r="C99" s="37"/>
      <c r="D99" s="253" t="s">
        <v>646</v>
      </c>
      <c r="E99" s="37"/>
      <c r="F99" s="254" t="s">
        <v>664</v>
      </c>
      <c r="G99" s="37"/>
      <c r="H99" s="37"/>
      <c r="I99" s="145"/>
      <c r="J99" s="37"/>
      <c r="K99" s="37"/>
      <c r="L99" s="41"/>
      <c r="M99" s="255"/>
      <c r="N99" s="256"/>
      <c r="O99" s="81"/>
      <c r="P99" s="81"/>
      <c r="Q99" s="81"/>
      <c r="R99" s="81"/>
      <c r="S99" s="81"/>
      <c r="T99" s="82"/>
      <c r="U99" s="35"/>
      <c r="V99" s="35"/>
      <c r="W99" s="35"/>
      <c r="X99" s="35"/>
      <c r="Y99" s="35"/>
      <c r="Z99" s="35"/>
      <c r="AA99" s="35"/>
      <c r="AB99" s="35"/>
      <c r="AC99" s="35"/>
      <c r="AD99" s="35"/>
      <c r="AE99" s="35"/>
      <c r="AT99" s="14" t="s">
        <v>646</v>
      </c>
      <c r="AU99" s="14" t="s">
        <v>79</v>
      </c>
    </row>
    <row r="100" s="2" customFormat="1" ht="21.75" customHeight="1">
      <c r="A100" s="35"/>
      <c r="B100" s="36"/>
      <c r="C100" s="217" t="s">
        <v>182</v>
      </c>
      <c r="D100" s="217" t="s">
        <v>163</v>
      </c>
      <c r="E100" s="218" t="s">
        <v>665</v>
      </c>
      <c r="F100" s="219" t="s">
        <v>666</v>
      </c>
      <c r="G100" s="220" t="s">
        <v>650</v>
      </c>
      <c r="H100" s="221">
        <v>192</v>
      </c>
      <c r="I100" s="222"/>
      <c r="J100" s="223">
        <f>ROUND(I100*H100,2)</f>
        <v>0</v>
      </c>
      <c r="K100" s="219" t="s">
        <v>644</v>
      </c>
      <c r="L100" s="41"/>
      <c r="M100" s="224" t="s">
        <v>19</v>
      </c>
      <c r="N100" s="225" t="s">
        <v>43</v>
      </c>
      <c r="O100" s="81"/>
      <c r="P100" s="226">
        <f>O100*H100</f>
        <v>0</v>
      </c>
      <c r="Q100" s="226">
        <v>0</v>
      </c>
      <c r="R100" s="226">
        <f>Q100*H100</f>
        <v>0</v>
      </c>
      <c r="S100" s="226">
        <v>0</v>
      </c>
      <c r="T100" s="227">
        <f>S100*H100</f>
        <v>0</v>
      </c>
      <c r="U100" s="35"/>
      <c r="V100" s="35"/>
      <c r="W100" s="35"/>
      <c r="X100" s="35"/>
      <c r="Y100" s="35"/>
      <c r="Z100" s="35"/>
      <c r="AA100" s="35"/>
      <c r="AB100" s="35"/>
      <c r="AC100" s="35"/>
      <c r="AD100" s="35"/>
      <c r="AE100" s="35"/>
      <c r="AR100" s="228" t="s">
        <v>93</v>
      </c>
      <c r="AT100" s="228" t="s">
        <v>163</v>
      </c>
      <c r="AU100" s="228" t="s">
        <v>79</v>
      </c>
      <c r="AY100" s="14" t="s">
        <v>162</v>
      </c>
      <c r="BE100" s="229">
        <f>IF(N100="základní",J100,0)</f>
        <v>0</v>
      </c>
      <c r="BF100" s="229">
        <f>IF(N100="snížená",J100,0)</f>
        <v>0</v>
      </c>
      <c r="BG100" s="229">
        <f>IF(N100="zákl. přenesená",J100,0)</f>
        <v>0</v>
      </c>
      <c r="BH100" s="229">
        <f>IF(N100="sníž. přenesená",J100,0)</f>
        <v>0</v>
      </c>
      <c r="BI100" s="229">
        <f>IF(N100="nulová",J100,0)</f>
        <v>0</v>
      </c>
      <c r="BJ100" s="14" t="s">
        <v>79</v>
      </c>
      <c r="BK100" s="229">
        <f>ROUND(I100*H100,2)</f>
        <v>0</v>
      </c>
      <c r="BL100" s="14" t="s">
        <v>93</v>
      </c>
      <c r="BM100" s="228" t="s">
        <v>667</v>
      </c>
    </row>
    <row r="101" s="2" customFormat="1" ht="16.5" customHeight="1">
      <c r="A101" s="35"/>
      <c r="B101" s="36"/>
      <c r="C101" s="217" t="s">
        <v>186</v>
      </c>
      <c r="D101" s="217" t="s">
        <v>163</v>
      </c>
      <c r="E101" s="218" t="s">
        <v>668</v>
      </c>
      <c r="F101" s="219" t="s">
        <v>669</v>
      </c>
      <c r="G101" s="220" t="s">
        <v>650</v>
      </c>
      <c r="H101" s="221">
        <v>582</v>
      </c>
      <c r="I101" s="222"/>
      <c r="J101" s="223">
        <f>ROUND(I101*H101,2)</f>
        <v>0</v>
      </c>
      <c r="K101" s="219" t="s">
        <v>644</v>
      </c>
      <c r="L101" s="41"/>
      <c r="M101" s="224" t="s">
        <v>19</v>
      </c>
      <c r="N101" s="225" t="s">
        <v>43</v>
      </c>
      <c r="O101" s="81"/>
      <c r="P101" s="226">
        <f>O101*H101</f>
        <v>0</v>
      </c>
      <c r="Q101" s="226">
        <v>0</v>
      </c>
      <c r="R101" s="226">
        <f>Q101*H101</f>
        <v>0</v>
      </c>
      <c r="S101" s="226">
        <v>0</v>
      </c>
      <c r="T101" s="227">
        <f>S101*H101</f>
        <v>0</v>
      </c>
      <c r="U101" s="35"/>
      <c r="V101" s="35"/>
      <c r="W101" s="35"/>
      <c r="X101" s="35"/>
      <c r="Y101" s="35"/>
      <c r="Z101" s="35"/>
      <c r="AA101" s="35"/>
      <c r="AB101" s="35"/>
      <c r="AC101" s="35"/>
      <c r="AD101" s="35"/>
      <c r="AE101" s="35"/>
      <c r="AR101" s="228" t="s">
        <v>93</v>
      </c>
      <c r="AT101" s="228" t="s">
        <v>163</v>
      </c>
      <c r="AU101" s="228" t="s">
        <v>79</v>
      </c>
      <c r="AY101" s="14" t="s">
        <v>162</v>
      </c>
      <c r="BE101" s="229">
        <f>IF(N101="základní",J101,0)</f>
        <v>0</v>
      </c>
      <c r="BF101" s="229">
        <f>IF(N101="snížená",J101,0)</f>
        <v>0</v>
      </c>
      <c r="BG101" s="229">
        <f>IF(N101="zákl. přenesená",J101,0)</f>
        <v>0</v>
      </c>
      <c r="BH101" s="229">
        <f>IF(N101="sníž. přenesená",J101,0)</f>
        <v>0</v>
      </c>
      <c r="BI101" s="229">
        <f>IF(N101="nulová",J101,0)</f>
        <v>0</v>
      </c>
      <c r="BJ101" s="14" t="s">
        <v>79</v>
      </c>
      <c r="BK101" s="229">
        <f>ROUND(I101*H101,2)</f>
        <v>0</v>
      </c>
      <c r="BL101" s="14" t="s">
        <v>93</v>
      </c>
      <c r="BM101" s="228" t="s">
        <v>670</v>
      </c>
    </row>
    <row r="102" s="2" customFormat="1" ht="21.75" customHeight="1">
      <c r="A102" s="35"/>
      <c r="B102" s="36"/>
      <c r="C102" s="217" t="s">
        <v>278</v>
      </c>
      <c r="D102" s="217" t="s">
        <v>163</v>
      </c>
      <c r="E102" s="218" t="s">
        <v>671</v>
      </c>
      <c r="F102" s="219" t="s">
        <v>672</v>
      </c>
      <c r="G102" s="220" t="s">
        <v>650</v>
      </c>
      <c r="H102" s="221">
        <v>65</v>
      </c>
      <c r="I102" s="222"/>
      <c r="J102" s="223">
        <f>ROUND(I102*H102,2)</f>
        <v>0</v>
      </c>
      <c r="K102" s="219" t="s">
        <v>644</v>
      </c>
      <c r="L102" s="41"/>
      <c r="M102" s="224" t="s">
        <v>19</v>
      </c>
      <c r="N102" s="225" t="s">
        <v>43</v>
      </c>
      <c r="O102" s="81"/>
      <c r="P102" s="226">
        <f>O102*H102</f>
        <v>0</v>
      </c>
      <c r="Q102" s="226">
        <v>0</v>
      </c>
      <c r="R102" s="226">
        <f>Q102*H102</f>
        <v>0</v>
      </c>
      <c r="S102" s="226">
        <v>0</v>
      </c>
      <c r="T102" s="227">
        <f>S102*H102</f>
        <v>0</v>
      </c>
      <c r="U102" s="35"/>
      <c r="V102" s="35"/>
      <c r="W102" s="35"/>
      <c r="X102" s="35"/>
      <c r="Y102" s="35"/>
      <c r="Z102" s="35"/>
      <c r="AA102" s="35"/>
      <c r="AB102" s="35"/>
      <c r="AC102" s="35"/>
      <c r="AD102" s="35"/>
      <c r="AE102" s="35"/>
      <c r="AR102" s="228" t="s">
        <v>93</v>
      </c>
      <c r="AT102" s="228" t="s">
        <v>163</v>
      </c>
      <c r="AU102" s="228" t="s">
        <v>79</v>
      </c>
      <c r="AY102" s="14" t="s">
        <v>162</v>
      </c>
      <c r="BE102" s="229">
        <f>IF(N102="základní",J102,0)</f>
        <v>0</v>
      </c>
      <c r="BF102" s="229">
        <f>IF(N102="snížená",J102,0)</f>
        <v>0</v>
      </c>
      <c r="BG102" s="229">
        <f>IF(N102="zákl. přenesená",J102,0)</f>
        <v>0</v>
      </c>
      <c r="BH102" s="229">
        <f>IF(N102="sníž. přenesená",J102,0)</f>
        <v>0</v>
      </c>
      <c r="BI102" s="229">
        <f>IF(N102="nulová",J102,0)</f>
        <v>0</v>
      </c>
      <c r="BJ102" s="14" t="s">
        <v>79</v>
      </c>
      <c r="BK102" s="229">
        <f>ROUND(I102*H102,2)</f>
        <v>0</v>
      </c>
      <c r="BL102" s="14" t="s">
        <v>93</v>
      </c>
      <c r="BM102" s="228" t="s">
        <v>673</v>
      </c>
    </row>
    <row r="103" s="2" customFormat="1">
      <c r="A103" s="35"/>
      <c r="B103" s="36"/>
      <c r="C103" s="37"/>
      <c r="D103" s="253" t="s">
        <v>646</v>
      </c>
      <c r="E103" s="37"/>
      <c r="F103" s="254" t="s">
        <v>674</v>
      </c>
      <c r="G103" s="37"/>
      <c r="H103" s="37"/>
      <c r="I103" s="145"/>
      <c r="J103" s="37"/>
      <c r="K103" s="37"/>
      <c r="L103" s="41"/>
      <c r="M103" s="255"/>
      <c r="N103" s="256"/>
      <c r="O103" s="81"/>
      <c r="P103" s="81"/>
      <c r="Q103" s="81"/>
      <c r="R103" s="81"/>
      <c r="S103" s="81"/>
      <c r="T103" s="82"/>
      <c r="U103" s="35"/>
      <c r="V103" s="35"/>
      <c r="W103" s="35"/>
      <c r="X103" s="35"/>
      <c r="Y103" s="35"/>
      <c r="Z103" s="35"/>
      <c r="AA103" s="35"/>
      <c r="AB103" s="35"/>
      <c r="AC103" s="35"/>
      <c r="AD103" s="35"/>
      <c r="AE103" s="35"/>
      <c r="AT103" s="14" t="s">
        <v>646</v>
      </c>
      <c r="AU103" s="14" t="s">
        <v>79</v>
      </c>
    </row>
    <row r="104" s="2" customFormat="1" ht="16.5" customHeight="1">
      <c r="A104" s="35"/>
      <c r="B104" s="36"/>
      <c r="C104" s="217" t="s">
        <v>196</v>
      </c>
      <c r="D104" s="217" t="s">
        <v>163</v>
      </c>
      <c r="E104" s="218" t="s">
        <v>675</v>
      </c>
      <c r="F104" s="219" t="s">
        <v>676</v>
      </c>
      <c r="G104" s="220" t="s">
        <v>677</v>
      </c>
      <c r="H104" s="221">
        <v>11</v>
      </c>
      <c r="I104" s="222"/>
      <c r="J104" s="223">
        <f>ROUND(I104*H104,2)</f>
        <v>0</v>
      </c>
      <c r="K104" s="219" t="s">
        <v>644</v>
      </c>
      <c r="L104" s="41"/>
      <c r="M104" s="224" t="s">
        <v>19</v>
      </c>
      <c r="N104" s="225" t="s">
        <v>43</v>
      </c>
      <c r="O104" s="81"/>
      <c r="P104" s="226">
        <f>O104*H104</f>
        <v>0</v>
      </c>
      <c r="Q104" s="226">
        <v>0.0088000000000000005</v>
      </c>
      <c r="R104" s="226">
        <f>Q104*H104</f>
        <v>0.096800000000000011</v>
      </c>
      <c r="S104" s="226">
        <v>0</v>
      </c>
      <c r="T104" s="227">
        <f>S104*H104</f>
        <v>0</v>
      </c>
      <c r="U104" s="35"/>
      <c r="V104" s="35"/>
      <c r="W104" s="35"/>
      <c r="X104" s="35"/>
      <c r="Y104" s="35"/>
      <c r="Z104" s="35"/>
      <c r="AA104" s="35"/>
      <c r="AB104" s="35"/>
      <c r="AC104" s="35"/>
      <c r="AD104" s="35"/>
      <c r="AE104" s="35"/>
      <c r="AR104" s="228" t="s">
        <v>93</v>
      </c>
      <c r="AT104" s="228" t="s">
        <v>163</v>
      </c>
      <c r="AU104" s="228" t="s">
        <v>79</v>
      </c>
      <c r="AY104" s="14" t="s">
        <v>162</v>
      </c>
      <c r="BE104" s="229">
        <f>IF(N104="základní",J104,0)</f>
        <v>0</v>
      </c>
      <c r="BF104" s="229">
        <f>IF(N104="snížená",J104,0)</f>
        <v>0</v>
      </c>
      <c r="BG104" s="229">
        <f>IF(N104="zákl. přenesená",J104,0)</f>
        <v>0</v>
      </c>
      <c r="BH104" s="229">
        <f>IF(N104="sníž. přenesená",J104,0)</f>
        <v>0</v>
      </c>
      <c r="BI104" s="229">
        <f>IF(N104="nulová",J104,0)</f>
        <v>0</v>
      </c>
      <c r="BJ104" s="14" t="s">
        <v>79</v>
      </c>
      <c r="BK104" s="229">
        <f>ROUND(I104*H104,2)</f>
        <v>0</v>
      </c>
      <c r="BL104" s="14" t="s">
        <v>93</v>
      </c>
      <c r="BM104" s="228" t="s">
        <v>678</v>
      </c>
    </row>
    <row r="105" s="2" customFormat="1">
      <c r="A105" s="35"/>
      <c r="B105" s="36"/>
      <c r="C105" s="37"/>
      <c r="D105" s="253" t="s">
        <v>646</v>
      </c>
      <c r="E105" s="37"/>
      <c r="F105" s="254" t="s">
        <v>679</v>
      </c>
      <c r="G105" s="37"/>
      <c r="H105" s="37"/>
      <c r="I105" s="145"/>
      <c r="J105" s="37"/>
      <c r="K105" s="37"/>
      <c r="L105" s="41"/>
      <c r="M105" s="255"/>
      <c r="N105" s="256"/>
      <c r="O105" s="81"/>
      <c r="P105" s="81"/>
      <c r="Q105" s="81"/>
      <c r="R105" s="81"/>
      <c r="S105" s="81"/>
      <c r="T105" s="82"/>
      <c r="U105" s="35"/>
      <c r="V105" s="35"/>
      <c r="W105" s="35"/>
      <c r="X105" s="35"/>
      <c r="Y105" s="35"/>
      <c r="Z105" s="35"/>
      <c r="AA105" s="35"/>
      <c r="AB105" s="35"/>
      <c r="AC105" s="35"/>
      <c r="AD105" s="35"/>
      <c r="AE105" s="35"/>
      <c r="AT105" s="14" t="s">
        <v>646</v>
      </c>
      <c r="AU105" s="14" t="s">
        <v>79</v>
      </c>
    </row>
    <row r="106" s="2" customFormat="1" ht="21.75" customHeight="1">
      <c r="A106" s="35"/>
      <c r="B106" s="36"/>
      <c r="C106" s="217" t="s">
        <v>202</v>
      </c>
      <c r="D106" s="217" t="s">
        <v>163</v>
      </c>
      <c r="E106" s="218" t="s">
        <v>680</v>
      </c>
      <c r="F106" s="219" t="s">
        <v>681</v>
      </c>
      <c r="G106" s="220" t="s">
        <v>650</v>
      </c>
      <c r="H106" s="221">
        <v>78</v>
      </c>
      <c r="I106" s="222"/>
      <c r="J106" s="223">
        <f>ROUND(I106*H106,2)</f>
        <v>0</v>
      </c>
      <c r="K106" s="219" t="s">
        <v>644</v>
      </c>
      <c r="L106" s="41"/>
      <c r="M106" s="224" t="s">
        <v>19</v>
      </c>
      <c r="N106" s="225" t="s">
        <v>43</v>
      </c>
      <c r="O106" s="81"/>
      <c r="P106" s="226">
        <f>O106*H106</f>
        <v>0</v>
      </c>
      <c r="Q106" s="226">
        <v>0</v>
      </c>
      <c r="R106" s="226">
        <f>Q106*H106</f>
        <v>0</v>
      </c>
      <c r="S106" s="226">
        <v>0</v>
      </c>
      <c r="T106" s="227">
        <f>S106*H106</f>
        <v>0</v>
      </c>
      <c r="U106" s="35"/>
      <c r="V106" s="35"/>
      <c r="W106" s="35"/>
      <c r="X106" s="35"/>
      <c r="Y106" s="35"/>
      <c r="Z106" s="35"/>
      <c r="AA106" s="35"/>
      <c r="AB106" s="35"/>
      <c r="AC106" s="35"/>
      <c r="AD106" s="35"/>
      <c r="AE106" s="35"/>
      <c r="AR106" s="228" t="s">
        <v>93</v>
      </c>
      <c r="AT106" s="228" t="s">
        <v>163</v>
      </c>
      <c r="AU106" s="228" t="s">
        <v>79</v>
      </c>
      <c r="AY106" s="14" t="s">
        <v>162</v>
      </c>
      <c r="BE106" s="229">
        <f>IF(N106="základní",J106,0)</f>
        <v>0</v>
      </c>
      <c r="BF106" s="229">
        <f>IF(N106="snížená",J106,0)</f>
        <v>0</v>
      </c>
      <c r="BG106" s="229">
        <f>IF(N106="zákl. přenesená",J106,0)</f>
        <v>0</v>
      </c>
      <c r="BH106" s="229">
        <f>IF(N106="sníž. přenesená",J106,0)</f>
        <v>0</v>
      </c>
      <c r="BI106" s="229">
        <f>IF(N106="nulová",J106,0)</f>
        <v>0</v>
      </c>
      <c r="BJ106" s="14" t="s">
        <v>79</v>
      </c>
      <c r="BK106" s="229">
        <f>ROUND(I106*H106,2)</f>
        <v>0</v>
      </c>
      <c r="BL106" s="14" t="s">
        <v>93</v>
      </c>
      <c r="BM106" s="228" t="s">
        <v>682</v>
      </c>
    </row>
    <row r="107" s="2" customFormat="1">
      <c r="A107" s="35"/>
      <c r="B107" s="36"/>
      <c r="C107" s="37"/>
      <c r="D107" s="253" t="s">
        <v>646</v>
      </c>
      <c r="E107" s="37"/>
      <c r="F107" s="254" t="s">
        <v>683</v>
      </c>
      <c r="G107" s="37"/>
      <c r="H107" s="37"/>
      <c r="I107" s="145"/>
      <c r="J107" s="37"/>
      <c r="K107" s="37"/>
      <c r="L107" s="41"/>
      <c r="M107" s="255"/>
      <c r="N107" s="256"/>
      <c r="O107" s="81"/>
      <c r="P107" s="81"/>
      <c r="Q107" s="81"/>
      <c r="R107" s="81"/>
      <c r="S107" s="81"/>
      <c r="T107" s="82"/>
      <c r="U107" s="35"/>
      <c r="V107" s="35"/>
      <c r="W107" s="35"/>
      <c r="X107" s="35"/>
      <c r="Y107" s="35"/>
      <c r="Z107" s="35"/>
      <c r="AA107" s="35"/>
      <c r="AB107" s="35"/>
      <c r="AC107" s="35"/>
      <c r="AD107" s="35"/>
      <c r="AE107" s="35"/>
      <c r="AT107" s="14" t="s">
        <v>646</v>
      </c>
      <c r="AU107" s="14" t="s">
        <v>79</v>
      </c>
    </row>
    <row r="108" s="2" customFormat="1" ht="16.5" customHeight="1">
      <c r="A108" s="35"/>
      <c r="B108" s="36"/>
      <c r="C108" s="217" t="s">
        <v>206</v>
      </c>
      <c r="D108" s="217" t="s">
        <v>163</v>
      </c>
      <c r="E108" s="218" t="s">
        <v>684</v>
      </c>
      <c r="F108" s="219" t="s">
        <v>685</v>
      </c>
      <c r="G108" s="220" t="s">
        <v>650</v>
      </c>
      <c r="H108" s="221">
        <v>116</v>
      </c>
      <c r="I108" s="222"/>
      <c r="J108" s="223">
        <f>ROUND(I108*H108,2)</f>
        <v>0</v>
      </c>
      <c r="K108" s="219" t="s">
        <v>644</v>
      </c>
      <c r="L108" s="41"/>
      <c r="M108" s="224" t="s">
        <v>19</v>
      </c>
      <c r="N108" s="225" t="s">
        <v>43</v>
      </c>
      <c r="O108" s="81"/>
      <c r="P108" s="226">
        <f>O108*H108</f>
        <v>0</v>
      </c>
      <c r="Q108" s="226">
        <v>0</v>
      </c>
      <c r="R108" s="226">
        <f>Q108*H108</f>
        <v>0</v>
      </c>
      <c r="S108" s="226">
        <v>0</v>
      </c>
      <c r="T108" s="227">
        <f>S108*H108</f>
        <v>0</v>
      </c>
      <c r="U108" s="35"/>
      <c r="V108" s="35"/>
      <c r="W108" s="35"/>
      <c r="X108" s="35"/>
      <c r="Y108" s="35"/>
      <c r="Z108" s="35"/>
      <c r="AA108" s="35"/>
      <c r="AB108" s="35"/>
      <c r="AC108" s="35"/>
      <c r="AD108" s="35"/>
      <c r="AE108" s="35"/>
      <c r="AR108" s="228" t="s">
        <v>93</v>
      </c>
      <c r="AT108" s="228" t="s">
        <v>163</v>
      </c>
      <c r="AU108" s="228" t="s">
        <v>79</v>
      </c>
      <c r="AY108" s="14" t="s">
        <v>162</v>
      </c>
      <c r="BE108" s="229">
        <f>IF(N108="základní",J108,0)</f>
        <v>0</v>
      </c>
      <c r="BF108" s="229">
        <f>IF(N108="snížená",J108,0)</f>
        <v>0</v>
      </c>
      <c r="BG108" s="229">
        <f>IF(N108="zákl. přenesená",J108,0)</f>
        <v>0</v>
      </c>
      <c r="BH108" s="229">
        <f>IF(N108="sníž. přenesená",J108,0)</f>
        <v>0</v>
      </c>
      <c r="BI108" s="229">
        <f>IF(N108="nulová",J108,0)</f>
        <v>0</v>
      </c>
      <c r="BJ108" s="14" t="s">
        <v>79</v>
      </c>
      <c r="BK108" s="229">
        <f>ROUND(I108*H108,2)</f>
        <v>0</v>
      </c>
      <c r="BL108" s="14" t="s">
        <v>93</v>
      </c>
      <c r="BM108" s="228" t="s">
        <v>686</v>
      </c>
    </row>
    <row r="109" s="2" customFormat="1">
      <c r="A109" s="35"/>
      <c r="B109" s="36"/>
      <c r="C109" s="37"/>
      <c r="D109" s="253" t="s">
        <v>646</v>
      </c>
      <c r="E109" s="37"/>
      <c r="F109" s="254" t="s">
        <v>683</v>
      </c>
      <c r="G109" s="37"/>
      <c r="H109" s="37"/>
      <c r="I109" s="145"/>
      <c r="J109" s="37"/>
      <c r="K109" s="37"/>
      <c r="L109" s="41"/>
      <c r="M109" s="255"/>
      <c r="N109" s="256"/>
      <c r="O109" s="81"/>
      <c r="P109" s="81"/>
      <c r="Q109" s="81"/>
      <c r="R109" s="81"/>
      <c r="S109" s="81"/>
      <c r="T109" s="82"/>
      <c r="U109" s="35"/>
      <c r="V109" s="35"/>
      <c r="W109" s="35"/>
      <c r="X109" s="35"/>
      <c r="Y109" s="35"/>
      <c r="Z109" s="35"/>
      <c r="AA109" s="35"/>
      <c r="AB109" s="35"/>
      <c r="AC109" s="35"/>
      <c r="AD109" s="35"/>
      <c r="AE109" s="35"/>
      <c r="AT109" s="14" t="s">
        <v>646</v>
      </c>
      <c r="AU109" s="14" t="s">
        <v>79</v>
      </c>
    </row>
    <row r="110" s="2" customFormat="1" ht="21.75" customHeight="1">
      <c r="A110" s="35"/>
      <c r="B110" s="36"/>
      <c r="C110" s="217" t="s">
        <v>210</v>
      </c>
      <c r="D110" s="217" t="s">
        <v>163</v>
      </c>
      <c r="E110" s="218" t="s">
        <v>687</v>
      </c>
      <c r="F110" s="219" t="s">
        <v>688</v>
      </c>
      <c r="G110" s="220" t="s">
        <v>650</v>
      </c>
      <c r="H110" s="221">
        <v>32</v>
      </c>
      <c r="I110" s="222"/>
      <c r="J110" s="223">
        <f>ROUND(I110*H110,2)</f>
        <v>0</v>
      </c>
      <c r="K110" s="219" t="s">
        <v>644</v>
      </c>
      <c r="L110" s="41"/>
      <c r="M110" s="224" t="s">
        <v>19</v>
      </c>
      <c r="N110" s="225" t="s">
        <v>43</v>
      </c>
      <c r="O110" s="81"/>
      <c r="P110" s="226">
        <f>O110*H110</f>
        <v>0</v>
      </c>
      <c r="Q110" s="226">
        <v>0</v>
      </c>
      <c r="R110" s="226">
        <f>Q110*H110</f>
        <v>0</v>
      </c>
      <c r="S110" s="226">
        <v>0</v>
      </c>
      <c r="T110" s="227">
        <f>S110*H110</f>
        <v>0</v>
      </c>
      <c r="U110" s="35"/>
      <c r="V110" s="35"/>
      <c r="W110" s="35"/>
      <c r="X110" s="35"/>
      <c r="Y110" s="35"/>
      <c r="Z110" s="35"/>
      <c r="AA110" s="35"/>
      <c r="AB110" s="35"/>
      <c r="AC110" s="35"/>
      <c r="AD110" s="35"/>
      <c r="AE110" s="35"/>
      <c r="AR110" s="228" t="s">
        <v>93</v>
      </c>
      <c r="AT110" s="228" t="s">
        <v>163</v>
      </c>
      <c r="AU110" s="228" t="s">
        <v>79</v>
      </c>
      <c r="AY110" s="14" t="s">
        <v>162</v>
      </c>
      <c r="BE110" s="229">
        <f>IF(N110="základní",J110,0)</f>
        <v>0</v>
      </c>
      <c r="BF110" s="229">
        <f>IF(N110="snížená",J110,0)</f>
        <v>0</v>
      </c>
      <c r="BG110" s="229">
        <f>IF(N110="zákl. přenesená",J110,0)</f>
        <v>0</v>
      </c>
      <c r="BH110" s="229">
        <f>IF(N110="sníž. přenesená",J110,0)</f>
        <v>0</v>
      </c>
      <c r="BI110" s="229">
        <f>IF(N110="nulová",J110,0)</f>
        <v>0</v>
      </c>
      <c r="BJ110" s="14" t="s">
        <v>79</v>
      </c>
      <c r="BK110" s="229">
        <f>ROUND(I110*H110,2)</f>
        <v>0</v>
      </c>
      <c r="BL110" s="14" t="s">
        <v>93</v>
      </c>
      <c r="BM110" s="228" t="s">
        <v>689</v>
      </c>
    </row>
    <row r="111" s="2" customFormat="1">
      <c r="A111" s="35"/>
      <c r="B111" s="36"/>
      <c r="C111" s="37"/>
      <c r="D111" s="253" t="s">
        <v>646</v>
      </c>
      <c r="E111" s="37"/>
      <c r="F111" s="254" t="s">
        <v>683</v>
      </c>
      <c r="G111" s="37"/>
      <c r="H111" s="37"/>
      <c r="I111" s="145"/>
      <c r="J111" s="37"/>
      <c r="K111" s="37"/>
      <c r="L111" s="41"/>
      <c r="M111" s="255"/>
      <c r="N111" s="256"/>
      <c r="O111" s="81"/>
      <c r="P111" s="81"/>
      <c r="Q111" s="81"/>
      <c r="R111" s="81"/>
      <c r="S111" s="81"/>
      <c r="T111" s="82"/>
      <c r="U111" s="35"/>
      <c r="V111" s="35"/>
      <c r="W111" s="35"/>
      <c r="X111" s="35"/>
      <c r="Y111" s="35"/>
      <c r="Z111" s="35"/>
      <c r="AA111" s="35"/>
      <c r="AB111" s="35"/>
      <c r="AC111" s="35"/>
      <c r="AD111" s="35"/>
      <c r="AE111" s="35"/>
      <c r="AT111" s="14" t="s">
        <v>646</v>
      </c>
      <c r="AU111" s="14" t="s">
        <v>79</v>
      </c>
    </row>
    <row r="112" s="2" customFormat="1" ht="21.75" customHeight="1">
      <c r="A112" s="35"/>
      <c r="B112" s="36"/>
      <c r="C112" s="217" t="s">
        <v>214</v>
      </c>
      <c r="D112" s="217" t="s">
        <v>163</v>
      </c>
      <c r="E112" s="218" t="s">
        <v>690</v>
      </c>
      <c r="F112" s="219" t="s">
        <v>691</v>
      </c>
      <c r="G112" s="220" t="s">
        <v>650</v>
      </c>
      <c r="H112" s="221">
        <v>48</v>
      </c>
      <c r="I112" s="222"/>
      <c r="J112" s="223">
        <f>ROUND(I112*H112,2)</f>
        <v>0</v>
      </c>
      <c r="K112" s="219" t="s">
        <v>644</v>
      </c>
      <c r="L112" s="41"/>
      <c r="M112" s="224" t="s">
        <v>19</v>
      </c>
      <c r="N112" s="225" t="s">
        <v>43</v>
      </c>
      <c r="O112" s="81"/>
      <c r="P112" s="226">
        <f>O112*H112</f>
        <v>0</v>
      </c>
      <c r="Q112" s="226">
        <v>0</v>
      </c>
      <c r="R112" s="226">
        <f>Q112*H112</f>
        <v>0</v>
      </c>
      <c r="S112" s="226">
        <v>0</v>
      </c>
      <c r="T112" s="227">
        <f>S112*H112</f>
        <v>0</v>
      </c>
      <c r="U112" s="35"/>
      <c r="V112" s="35"/>
      <c r="W112" s="35"/>
      <c r="X112" s="35"/>
      <c r="Y112" s="35"/>
      <c r="Z112" s="35"/>
      <c r="AA112" s="35"/>
      <c r="AB112" s="35"/>
      <c r="AC112" s="35"/>
      <c r="AD112" s="35"/>
      <c r="AE112" s="35"/>
      <c r="AR112" s="228" t="s">
        <v>93</v>
      </c>
      <c r="AT112" s="228" t="s">
        <v>163</v>
      </c>
      <c r="AU112" s="228" t="s">
        <v>79</v>
      </c>
      <c r="AY112" s="14" t="s">
        <v>162</v>
      </c>
      <c r="BE112" s="229">
        <f>IF(N112="základní",J112,0)</f>
        <v>0</v>
      </c>
      <c r="BF112" s="229">
        <f>IF(N112="snížená",J112,0)</f>
        <v>0</v>
      </c>
      <c r="BG112" s="229">
        <f>IF(N112="zákl. přenesená",J112,0)</f>
        <v>0</v>
      </c>
      <c r="BH112" s="229">
        <f>IF(N112="sníž. přenesená",J112,0)</f>
        <v>0</v>
      </c>
      <c r="BI112" s="229">
        <f>IF(N112="nulová",J112,0)</f>
        <v>0</v>
      </c>
      <c r="BJ112" s="14" t="s">
        <v>79</v>
      </c>
      <c r="BK112" s="229">
        <f>ROUND(I112*H112,2)</f>
        <v>0</v>
      </c>
      <c r="BL112" s="14" t="s">
        <v>93</v>
      </c>
      <c r="BM112" s="228" t="s">
        <v>692</v>
      </c>
    </row>
    <row r="113" s="2" customFormat="1">
      <c r="A113" s="35"/>
      <c r="B113" s="36"/>
      <c r="C113" s="37"/>
      <c r="D113" s="253" t="s">
        <v>646</v>
      </c>
      <c r="E113" s="37"/>
      <c r="F113" s="254" t="s">
        <v>683</v>
      </c>
      <c r="G113" s="37"/>
      <c r="H113" s="37"/>
      <c r="I113" s="145"/>
      <c r="J113" s="37"/>
      <c r="K113" s="37"/>
      <c r="L113" s="41"/>
      <c r="M113" s="255"/>
      <c r="N113" s="256"/>
      <c r="O113" s="81"/>
      <c r="P113" s="81"/>
      <c r="Q113" s="81"/>
      <c r="R113" s="81"/>
      <c r="S113" s="81"/>
      <c r="T113" s="82"/>
      <c r="U113" s="35"/>
      <c r="V113" s="35"/>
      <c r="W113" s="35"/>
      <c r="X113" s="35"/>
      <c r="Y113" s="35"/>
      <c r="Z113" s="35"/>
      <c r="AA113" s="35"/>
      <c r="AB113" s="35"/>
      <c r="AC113" s="35"/>
      <c r="AD113" s="35"/>
      <c r="AE113" s="35"/>
      <c r="AT113" s="14" t="s">
        <v>646</v>
      </c>
      <c r="AU113" s="14" t="s">
        <v>79</v>
      </c>
    </row>
    <row r="114" s="2" customFormat="1" ht="21.75" customHeight="1">
      <c r="A114" s="35"/>
      <c r="B114" s="36"/>
      <c r="C114" s="217" t="s">
        <v>220</v>
      </c>
      <c r="D114" s="217" t="s">
        <v>163</v>
      </c>
      <c r="E114" s="218" t="s">
        <v>693</v>
      </c>
      <c r="F114" s="219" t="s">
        <v>694</v>
      </c>
      <c r="G114" s="220" t="s">
        <v>166</v>
      </c>
      <c r="H114" s="221">
        <v>420</v>
      </c>
      <c r="I114" s="222"/>
      <c r="J114" s="223">
        <f>ROUND(I114*H114,2)</f>
        <v>0</v>
      </c>
      <c r="K114" s="219" t="s">
        <v>644</v>
      </c>
      <c r="L114" s="41"/>
      <c r="M114" s="224" t="s">
        <v>19</v>
      </c>
      <c r="N114" s="225" t="s">
        <v>43</v>
      </c>
      <c r="O114" s="81"/>
      <c r="P114" s="226">
        <f>O114*H114</f>
        <v>0</v>
      </c>
      <c r="Q114" s="226">
        <v>0</v>
      </c>
      <c r="R114" s="226">
        <f>Q114*H114</f>
        <v>0</v>
      </c>
      <c r="S114" s="226">
        <v>0</v>
      </c>
      <c r="T114" s="227">
        <f>S114*H114</f>
        <v>0</v>
      </c>
      <c r="U114" s="35"/>
      <c r="V114" s="35"/>
      <c r="W114" s="35"/>
      <c r="X114" s="35"/>
      <c r="Y114" s="35"/>
      <c r="Z114" s="35"/>
      <c r="AA114" s="35"/>
      <c r="AB114" s="35"/>
      <c r="AC114" s="35"/>
      <c r="AD114" s="35"/>
      <c r="AE114" s="35"/>
      <c r="AR114" s="228" t="s">
        <v>93</v>
      </c>
      <c r="AT114" s="228" t="s">
        <v>163</v>
      </c>
      <c r="AU114" s="228" t="s">
        <v>79</v>
      </c>
      <c r="AY114" s="14" t="s">
        <v>162</v>
      </c>
      <c r="BE114" s="229">
        <f>IF(N114="základní",J114,0)</f>
        <v>0</v>
      </c>
      <c r="BF114" s="229">
        <f>IF(N114="snížená",J114,0)</f>
        <v>0</v>
      </c>
      <c r="BG114" s="229">
        <f>IF(N114="zákl. přenesená",J114,0)</f>
        <v>0</v>
      </c>
      <c r="BH114" s="229">
        <f>IF(N114="sníž. přenesená",J114,0)</f>
        <v>0</v>
      </c>
      <c r="BI114" s="229">
        <f>IF(N114="nulová",J114,0)</f>
        <v>0</v>
      </c>
      <c r="BJ114" s="14" t="s">
        <v>79</v>
      </c>
      <c r="BK114" s="229">
        <f>ROUND(I114*H114,2)</f>
        <v>0</v>
      </c>
      <c r="BL114" s="14" t="s">
        <v>93</v>
      </c>
      <c r="BM114" s="228" t="s">
        <v>695</v>
      </c>
    </row>
    <row r="115" s="2" customFormat="1">
      <c r="A115" s="35"/>
      <c r="B115" s="36"/>
      <c r="C115" s="37"/>
      <c r="D115" s="253" t="s">
        <v>646</v>
      </c>
      <c r="E115" s="37"/>
      <c r="F115" s="254" t="s">
        <v>696</v>
      </c>
      <c r="G115" s="37"/>
      <c r="H115" s="37"/>
      <c r="I115" s="145"/>
      <c r="J115" s="37"/>
      <c r="K115" s="37"/>
      <c r="L115" s="41"/>
      <c r="M115" s="255"/>
      <c r="N115" s="256"/>
      <c r="O115" s="81"/>
      <c r="P115" s="81"/>
      <c r="Q115" s="81"/>
      <c r="R115" s="81"/>
      <c r="S115" s="81"/>
      <c r="T115" s="82"/>
      <c r="U115" s="35"/>
      <c r="V115" s="35"/>
      <c r="W115" s="35"/>
      <c r="X115" s="35"/>
      <c r="Y115" s="35"/>
      <c r="Z115" s="35"/>
      <c r="AA115" s="35"/>
      <c r="AB115" s="35"/>
      <c r="AC115" s="35"/>
      <c r="AD115" s="35"/>
      <c r="AE115" s="35"/>
      <c r="AT115" s="14" t="s">
        <v>646</v>
      </c>
      <c r="AU115" s="14" t="s">
        <v>79</v>
      </c>
    </row>
    <row r="116" s="2" customFormat="1" ht="16.5" customHeight="1">
      <c r="A116" s="35"/>
      <c r="B116" s="36"/>
      <c r="C116" s="217" t="s">
        <v>8</v>
      </c>
      <c r="D116" s="217" t="s">
        <v>163</v>
      </c>
      <c r="E116" s="218" t="s">
        <v>697</v>
      </c>
      <c r="F116" s="219" t="s">
        <v>698</v>
      </c>
      <c r="G116" s="220" t="s">
        <v>643</v>
      </c>
      <c r="H116" s="221">
        <v>328</v>
      </c>
      <c r="I116" s="222"/>
      <c r="J116" s="223">
        <f>ROUND(I116*H116,2)</f>
        <v>0</v>
      </c>
      <c r="K116" s="219" t="s">
        <v>644</v>
      </c>
      <c r="L116" s="41"/>
      <c r="M116" s="224" t="s">
        <v>19</v>
      </c>
      <c r="N116" s="225" t="s">
        <v>43</v>
      </c>
      <c r="O116" s="81"/>
      <c r="P116" s="226">
        <f>O116*H116</f>
        <v>0</v>
      </c>
      <c r="Q116" s="226">
        <v>0</v>
      </c>
      <c r="R116" s="226">
        <f>Q116*H116</f>
        <v>0</v>
      </c>
      <c r="S116" s="226">
        <v>0</v>
      </c>
      <c r="T116" s="227">
        <f>S116*H116</f>
        <v>0</v>
      </c>
      <c r="U116" s="35"/>
      <c r="V116" s="35"/>
      <c r="W116" s="35"/>
      <c r="X116" s="35"/>
      <c r="Y116" s="35"/>
      <c r="Z116" s="35"/>
      <c r="AA116" s="35"/>
      <c r="AB116" s="35"/>
      <c r="AC116" s="35"/>
      <c r="AD116" s="35"/>
      <c r="AE116" s="35"/>
      <c r="AR116" s="228" t="s">
        <v>93</v>
      </c>
      <c r="AT116" s="228" t="s">
        <v>163</v>
      </c>
      <c r="AU116" s="228" t="s">
        <v>79</v>
      </c>
      <c r="AY116" s="14" t="s">
        <v>162</v>
      </c>
      <c r="BE116" s="229">
        <f>IF(N116="základní",J116,0)</f>
        <v>0</v>
      </c>
      <c r="BF116" s="229">
        <f>IF(N116="snížená",J116,0)</f>
        <v>0</v>
      </c>
      <c r="BG116" s="229">
        <f>IF(N116="zákl. přenesená",J116,0)</f>
        <v>0</v>
      </c>
      <c r="BH116" s="229">
        <f>IF(N116="sníž. přenesená",J116,0)</f>
        <v>0</v>
      </c>
      <c r="BI116" s="229">
        <f>IF(N116="nulová",J116,0)</f>
        <v>0</v>
      </c>
      <c r="BJ116" s="14" t="s">
        <v>79</v>
      </c>
      <c r="BK116" s="229">
        <f>ROUND(I116*H116,2)</f>
        <v>0</v>
      </c>
      <c r="BL116" s="14" t="s">
        <v>93</v>
      </c>
      <c r="BM116" s="228" t="s">
        <v>699</v>
      </c>
    </row>
    <row r="117" s="2" customFormat="1">
      <c r="A117" s="35"/>
      <c r="B117" s="36"/>
      <c r="C117" s="37"/>
      <c r="D117" s="253" t="s">
        <v>646</v>
      </c>
      <c r="E117" s="37"/>
      <c r="F117" s="254" t="s">
        <v>700</v>
      </c>
      <c r="G117" s="37"/>
      <c r="H117" s="37"/>
      <c r="I117" s="145"/>
      <c r="J117" s="37"/>
      <c r="K117" s="37"/>
      <c r="L117" s="41"/>
      <c r="M117" s="255"/>
      <c r="N117" s="256"/>
      <c r="O117" s="81"/>
      <c r="P117" s="81"/>
      <c r="Q117" s="81"/>
      <c r="R117" s="81"/>
      <c r="S117" s="81"/>
      <c r="T117" s="82"/>
      <c r="U117" s="35"/>
      <c r="V117" s="35"/>
      <c r="W117" s="35"/>
      <c r="X117" s="35"/>
      <c r="Y117" s="35"/>
      <c r="Z117" s="35"/>
      <c r="AA117" s="35"/>
      <c r="AB117" s="35"/>
      <c r="AC117" s="35"/>
      <c r="AD117" s="35"/>
      <c r="AE117" s="35"/>
      <c r="AT117" s="14" t="s">
        <v>646</v>
      </c>
      <c r="AU117" s="14" t="s">
        <v>79</v>
      </c>
    </row>
    <row r="118" s="2" customFormat="1" ht="16.5" customHeight="1">
      <c r="A118" s="35"/>
      <c r="B118" s="36"/>
      <c r="C118" s="230" t="s">
        <v>227</v>
      </c>
      <c r="D118" s="230" t="s">
        <v>197</v>
      </c>
      <c r="E118" s="231" t="s">
        <v>701</v>
      </c>
      <c r="F118" s="232" t="s">
        <v>702</v>
      </c>
      <c r="G118" s="233" t="s">
        <v>166</v>
      </c>
      <c r="H118" s="234">
        <v>96</v>
      </c>
      <c r="I118" s="235"/>
      <c r="J118" s="236">
        <f>ROUND(I118*H118,2)</f>
        <v>0</v>
      </c>
      <c r="K118" s="232" t="s">
        <v>644</v>
      </c>
      <c r="L118" s="237"/>
      <c r="M118" s="238" t="s">
        <v>19</v>
      </c>
      <c r="N118" s="239" t="s">
        <v>43</v>
      </c>
      <c r="O118" s="81"/>
      <c r="P118" s="226">
        <f>O118*H118</f>
        <v>0</v>
      </c>
      <c r="Q118" s="226">
        <v>0.0087500000000000008</v>
      </c>
      <c r="R118" s="226">
        <f>Q118*H118</f>
        <v>0.84000000000000008</v>
      </c>
      <c r="S118" s="226">
        <v>0</v>
      </c>
      <c r="T118" s="227">
        <f>S118*H118</f>
        <v>0</v>
      </c>
      <c r="U118" s="35"/>
      <c r="V118" s="35"/>
      <c r="W118" s="35"/>
      <c r="X118" s="35"/>
      <c r="Y118" s="35"/>
      <c r="Z118" s="35"/>
      <c r="AA118" s="35"/>
      <c r="AB118" s="35"/>
      <c r="AC118" s="35"/>
      <c r="AD118" s="35"/>
      <c r="AE118" s="35"/>
      <c r="AR118" s="228" t="s">
        <v>190</v>
      </c>
      <c r="AT118" s="228" t="s">
        <v>197</v>
      </c>
      <c r="AU118" s="228" t="s">
        <v>79</v>
      </c>
      <c r="AY118" s="14" t="s">
        <v>162</v>
      </c>
      <c r="BE118" s="229">
        <f>IF(N118="základní",J118,0)</f>
        <v>0</v>
      </c>
      <c r="BF118" s="229">
        <f>IF(N118="snížená",J118,0)</f>
        <v>0</v>
      </c>
      <c r="BG118" s="229">
        <f>IF(N118="zákl. přenesená",J118,0)</f>
        <v>0</v>
      </c>
      <c r="BH118" s="229">
        <f>IF(N118="sníž. přenesená",J118,0)</f>
        <v>0</v>
      </c>
      <c r="BI118" s="229">
        <f>IF(N118="nulová",J118,0)</f>
        <v>0</v>
      </c>
      <c r="BJ118" s="14" t="s">
        <v>79</v>
      </c>
      <c r="BK118" s="229">
        <f>ROUND(I118*H118,2)</f>
        <v>0</v>
      </c>
      <c r="BL118" s="14" t="s">
        <v>93</v>
      </c>
      <c r="BM118" s="228" t="s">
        <v>703</v>
      </c>
    </row>
    <row r="119" s="2" customFormat="1" ht="16.5" customHeight="1">
      <c r="A119" s="35"/>
      <c r="B119" s="36"/>
      <c r="C119" s="217" t="s">
        <v>231</v>
      </c>
      <c r="D119" s="217" t="s">
        <v>163</v>
      </c>
      <c r="E119" s="218" t="s">
        <v>704</v>
      </c>
      <c r="F119" s="219" t="s">
        <v>705</v>
      </c>
      <c r="G119" s="220" t="s">
        <v>166</v>
      </c>
      <c r="H119" s="221">
        <v>1600</v>
      </c>
      <c r="I119" s="222"/>
      <c r="J119" s="223">
        <f>ROUND(I119*H119,2)</f>
        <v>0</v>
      </c>
      <c r="K119" s="219" t="s">
        <v>644</v>
      </c>
      <c r="L119" s="41"/>
      <c r="M119" s="224" t="s">
        <v>19</v>
      </c>
      <c r="N119" s="225" t="s">
        <v>43</v>
      </c>
      <c r="O119" s="81"/>
      <c r="P119" s="226">
        <f>O119*H119</f>
        <v>0</v>
      </c>
      <c r="Q119" s="226">
        <v>0</v>
      </c>
      <c r="R119" s="226">
        <f>Q119*H119</f>
        <v>0</v>
      </c>
      <c r="S119" s="226">
        <v>0</v>
      </c>
      <c r="T119" s="227">
        <f>S119*H119</f>
        <v>0</v>
      </c>
      <c r="U119" s="35"/>
      <c r="V119" s="35"/>
      <c r="W119" s="35"/>
      <c r="X119" s="35"/>
      <c r="Y119" s="35"/>
      <c r="Z119" s="35"/>
      <c r="AA119" s="35"/>
      <c r="AB119" s="35"/>
      <c r="AC119" s="35"/>
      <c r="AD119" s="35"/>
      <c r="AE119" s="35"/>
      <c r="AR119" s="228" t="s">
        <v>93</v>
      </c>
      <c r="AT119" s="228" t="s">
        <v>163</v>
      </c>
      <c r="AU119" s="228" t="s">
        <v>79</v>
      </c>
      <c r="AY119" s="14" t="s">
        <v>162</v>
      </c>
      <c r="BE119" s="229">
        <f>IF(N119="základní",J119,0)</f>
        <v>0</v>
      </c>
      <c r="BF119" s="229">
        <f>IF(N119="snížená",J119,0)</f>
        <v>0</v>
      </c>
      <c r="BG119" s="229">
        <f>IF(N119="zákl. přenesená",J119,0)</f>
        <v>0</v>
      </c>
      <c r="BH119" s="229">
        <f>IF(N119="sníž. přenesená",J119,0)</f>
        <v>0</v>
      </c>
      <c r="BI119" s="229">
        <f>IF(N119="nulová",J119,0)</f>
        <v>0</v>
      </c>
      <c r="BJ119" s="14" t="s">
        <v>79</v>
      </c>
      <c r="BK119" s="229">
        <f>ROUND(I119*H119,2)</f>
        <v>0</v>
      </c>
      <c r="BL119" s="14" t="s">
        <v>93</v>
      </c>
      <c r="BM119" s="228" t="s">
        <v>706</v>
      </c>
    </row>
    <row r="120" s="2" customFormat="1" ht="16.5" customHeight="1">
      <c r="A120" s="35"/>
      <c r="B120" s="36"/>
      <c r="C120" s="230" t="s">
        <v>235</v>
      </c>
      <c r="D120" s="230" t="s">
        <v>197</v>
      </c>
      <c r="E120" s="231" t="s">
        <v>707</v>
      </c>
      <c r="F120" s="232" t="s">
        <v>708</v>
      </c>
      <c r="G120" s="233" t="s">
        <v>166</v>
      </c>
      <c r="H120" s="234">
        <v>1600</v>
      </c>
      <c r="I120" s="235"/>
      <c r="J120" s="236">
        <f>ROUND(I120*H120,2)</f>
        <v>0</v>
      </c>
      <c r="K120" s="232" t="s">
        <v>644</v>
      </c>
      <c r="L120" s="237"/>
      <c r="M120" s="238" t="s">
        <v>19</v>
      </c>
      <c r="N120" s="239" t="s">
        <v>43</v>
      </c>
      <c r="O120" s="81"/>
      <c r="P120" s="226">
        <f>O120*H120</f>
        <v>0</v>
      </c>
      <c r="Q120" s="226">
        <v>0.0037000000000000002</v>
      </c>
      <c r="R120" s="226">
        <f>Q120*H120</f>
        <v>5.9199999999999999</v>
      </c>
      <c r="S120" s="226">
        <v>0</v>
      </c>
      <c r="T120" s="227">
        <f>S120*H120</f>
        <v>0</v>
      </c>
      <c r="U120" s="35"/>
      <c r="V120" s="35"/>
      <c r="W120" s="35"/>
      <c r="X120" s="35"/>
      <c r="Y120" s="35"/>
      <c r="Z120" s="35"/>
      <c r="AA120" s="35"/>
      <c r="AB120" s="35"/>
      <c r="AC120" s="35"/>
      <c r="AD120" s="35"/>
      <c r="AE120" s="35"/>
      <c r="AR120" s="228" t="s">
        <v>190</v>
      </c>
      <c r="AT120" s="228" t="s">
        <v>197</v>
      </c>
      <c r="AU120" s="228" t="s">
        <v>79</v>
      </c>
      <c r="AY120" s="14" t="s">
        <v>162</v>
      </c>
      <c r="BE120" s="229">
        <f>IF(N120="základní",J120,0)</f>
        <v>0</v>
      </c>
      <c r="BF120" s="229">
        <f>IF(N120="snížená",J120,0)</f>
        <v>0</v>
      </c>
      <c r="BG120" s="229">
        <f>IF(N120="zákl. přenesená",J120,0)</f>
        <v>0</v>
      </c>
      <c r="BH120" s="229">
        <f>IF(N120="sníž. přenesená",J120,0)</f>
        <v>0</v>
      </c>
      <c r="BI120" s="229">
        <f>IF(N120="nulová",J120,0)</f>
        <v>0</v>
      </c>
      <c r="BJ120" s="14" t="s">
        <v>79</v>
      </c>
      <c r="BK120" s="229">
        <f>ROUND(I120*H120,2)</f>
        <v>0</v>
      </c>
      <c r="BL120" s="14" t="s">
        <v>93</v>
      </c>
      <c r="BM120" s="228" t="s">
        <v>709</v>
      </c>
    </row>
    <row r="121" s="11" customFormat="1" ht="25.92" customHeight="1">
      <c r="A121" s="11"/>
      <c r="B121" s="203"/>
      <c r="C121" s="204"/>
      <c r="D121" s="205" t="s">
        <v>71</v>
      </c>
      <c r="E121" s="206" t="s">
        <v>110</v>
      </c>
      <c r="F121" s="206" t="s">
        <v>195</v>
      </c>
      <c r="G121" s="204"/>
      <c r="H121" s="204"/>
      <c r="I121" s="207"/>
      <c r="J121" s="208">
        <f>BK121</f>
        <v>0</v>
      </c>
      <c r="K121" s="204"/>
      <c r="L121" s="209"/>
      <c r="M121" s="210"/>
      <c r="N121" s="211"/>
      <c r="O121" s="211"/>
      <c r="P121" s="212">
        <f>SUM(P122:P134)</f>
        <v>0</v>
      </c>
      <c r="Q121" s="211"/>
      <c r="R121" s="212">
        <f>SUM(R122:R134)</f>
        <v>0.02232</v>
      </c>
      <c r="S121" s="211"/>
      <c r="T121" s="213">
        <f>SUM(T122:T134)</f>
        <v>0</v>
      </c>
      <c r="U121" s="11"/>
      <c r="V121" s="11"/>
      <c r="W121" s="11"/>
      <c r="X121" s="11"/>
      <c r="Y121" s="11"/>
      <c r="Z121" s="11"/>
      <c r="AA121" s="11"/>
      <c r="AB121" s="11"/>
      <c r="AC121" s="11"/>
      <c r="AD121" s="11"/>
      <c r="AE121" s="11"/>
      <c r="AR121" s="214" t="s">
        <v>79</v>
      </c>
      <c r="AT121" s="215" t="s">
        <v>71</v>
      </c>
      <c r="AU121" s="215" t="s">
        <v>72</v>
      </c>
      <c r="AY121" s="214" t="s">
        <v>162</v>
      </c>
      <c r="BK121" s="216">
        <f>SUM(BK122:BK134)</f>
        <v>0</v>
      </c>
    </row>
    <row r="122" s="2" customFormat="1" ht="21.75" customHeight="1">
      <c r="A122" s="35"/>
      <c r="B122" s="36"/>
      <c r="C122" s="217" t="s">
        <v>239</v>
      </c>
      <c r="D122" s="217" t="s">
        <v>163</v>
      </c>
      <c r="E122" s="218" t="s">
        <v>710</v>
      </c>
      <c r="F122" s="219" t="s">
        <v>711</v>
      </c>
      <c r="G122" s="220" t="s">
        <v>193</v>
      </c>
      <c r="H122" s="221">
        <v>120</v>
      </c>
      <c r="I122" s="222"/>
      <c r="J122" s="223">
        <f>ROUND(I122*H122,2)</f>
        <v>0</v>
      </c>
      <c r="K122" s="219" t="s">
        <v>644</v>
      </c>
      <c r="L122" s="41"/>
      <c r="M122" s="224" t="s">
        <v>19</v>
      </c>
      <c r="N122" s="225" t="s">
        <v>43</v>
      </c>
      <c r="O122" s="81"/>
      <c r="P122" s="226">
        <f>O122*H122</f>
        <v>0</v>
      </c>
      <c r="Q122" s="226">
        <v>0</v>
      </c>
      <c r="R122" s="226">
        <f>Q122*H122</f>
        <v>0</v>
      </c>
      <c r="S122" s="226">
        <v>0</v>
      </c>
      <c r="T122" s="227">
        <f>S122*H122</f>
        <v>0</v>
      </c>
      <c r="U122" s="35"/>
      <c r="V122" s="35"/>
      <c r="W122" s="35"/>
      <c r="X122" s="35"/>
      <c r="Y122" s="35"/>
      <c r="Z122" s="35"/>
      <c r="AA122" s="35"/>
      <c r="AB122" s="35"/>
      <c r="AC122" s="35"/>
      <c r="AD122" s="35"/>
      <c r="AE122" s="35"/>
      <c r="AR122" s="228" t="s">
        <v>93</v>
      </c>
      <c r="AT122" s="228" t="s">
        <v>163</v>
      </c>
      <c r="AU122" s="228" t="s">
        <v>79</v>
      </c>
      <c r="AY122" s="14" t="s">
        <v>162</v>
      </c>
      <c r="BE122" s="229">
        <f>IF(N122="základní",J122,0)</f>
        <v>0</v>
      </c>
      <c r="BF122" s="229">
        <f>IF(N122="snížená",J122,0)</f>
        <v>0</v>
      </c>
      <c r="BG122" s="229">
        <f>IF(N122="zákl. přenesená",J122,0)</f>
        <v>0</v>
      </c>
      <c r="BH122" s="229">
        <f>IF(N122="sníž. přenesená",J122,0)</f>
        <v>0</v>
      </c>
      <c r="BI122" s="229">
        <f>IF(N122="nulová",J122,0)</f>
        <v>0</v>
      </c>
      <c r="BJ122" s="14" t="s">
        <v>79</v>
      </c>
      <c r="BK122" s="229">
        <f>ROUND(I122*H122,2)</f>
        <v>0</v>
      </c>
      <c r="BL122" s="14" t="s">
        <v>93</v>
      </c>
      <c r="BM122" s="228" t="s">
        <v>712</v>
      </c>
    </row>
    <row r="123" s="2" customFormat="1">
      <c r="A123" s="35"/>
      <c r="B123" s="36"/>
      <c r="C123" s="37"/>
      <c r="D123" s="253" t="s">
        <v>646</v>
      </c>
      <c r="E123" s="37"/>
      <c r="F123" s="254" t="s">
        <v>713</v>
      </c>
      <c r="G123" s="37"/>
      <c r="H123" s="37"/>
      <c r="I123" s="145"/>
      <c r="J123" s="37"/>
      <c r="K123" s="37"/>
      <c r="L123" s="41"/>
      <c r="M123" s="255"/>
      <c r="N123" s="256"/>
      <c r="O123" s="81"/>
      <c r="P123" s="81"/>
      <c r="Q123" s="81"/>
      <c r="R123" s="81"/>
      <c r="S123" s="81"/>
      <c r="T123" s="82"/>
      <c r="U123" s="35"/>
      <c r="V123" s="35"/>
      <c r="W123" s="35"/>
      <c r="X123" s="35"/>
      <c r="Y123" s="35"/>
      <c r="Z123" s="35"/>
      <c r="AA123" s="35"/>
      <c r="AB123" s="35"/>
      <c r="AC123" s="35"/>
      <c r="AD123" s="35"/>
      <c r="AE123" s="35"/>
      <c r="AT123" s="14" t="s">
        <v>646</v>
      </c>
      <c r="AU123" s="14" t="s">
        <v>79</v>
      </c>
    </row>
    <row r="124" s="2" customFormat="1" ht="21.75" customHeight="1">
      <c r="A124" s="35"/>
      <c r="B124" s="36"/>
      <c r="C124" s="217" t="s">
        <v>243</v>
      </c>
      <c r="D124" s="217" t="s">
        <v>163</v>
      </c>
      <c r="E124" s="218" t="s">
        <v>714</v>
      </c>
      <c r="F124" s="219" t="s">
        <v>715</v>
      </c>
      <c r="G124" s="220" t="s">
        <v>193</v>
      </c>
      <c r="H124" s="221">
        <v>110</v>
      </c>
      <c r="I124" s="222"/>
      <c r="J124" s="223">
        <f>ROUND(I124*H124,2)</f>
        <v>0</v>
      </c>
      <c r="K124" s="219" t="s">
        <v>644</v>
      </c>
      <c r="L124" s="41"/>
      <c r="M124" s="224" t="s">
        <v>19</v>
      </c>
      <c r="N124" s="225" t="s">
        <v>43</v>
      </c>
      <c r="O124" s="81"/>
      <c r="P124" s="226">
        <f>O124*H124</f>
        <v>0</v>
      </c>
      <c r="Q124" s="226">
        <v>0</v>
      </c>
      <c r="R124" s="226">
        <f>Q124*H124</f>
        <v>0</v>
      </c>
      <c r="S124" s="226">
        <v>0</v>
      </c>
      <c r="T124" s="227">
        <f>S124*H124</f>
        <v>0</v>
      </c>
      <c r="U124" s="35"/>
      <c r="V124" s="35"/>
      <c r="W124" s="35"/>
      <c r="X124" s="35"/>
      <c r="Y124" s="35"/>
      <c r="Z124" s="35"/>
      <c r="AA124" s="35"/>
      <c r="AB124" s="35"/>
      <c r="AC124" s="35"/>
      <c r="AD124" s="35"/>
      <c r="AE124" s="35"/>
      <c r="AR124" s="228" t="s">
        <v>93</v>
      </c>
      <c r="AT124" s="228" t="s">
        <v>163</v>
      </c>
      <c r="AU124" s="228" t="s">
        <v>79</v>
      </c>
      <c r="AY124" s="14" t="s">
        <v>162</v>
      </c>
      <c r="BE124" s="229">
        <f>IF(N124="základní",J124,0)</f>
        <v>0</v>
      </c>
      <c r="BF124" s="229">
        <f>IF(N124="snížená",J124,0)</f>
        <v>0</v>
      </c>
      <c r="BG124" s="229">
        <f>IF(N124="zákl. přenesená",J124,0)</f>
        <v>0</v>
      </c>
      <c r="BH124" s="229">
        <f>IF(N124="sníž. přenesená",J124,0)</f>
        <v>0</v>
      </c>
      <c r="BI124" s="229">
        <f>IF(N124="nulová",J124,0)</f>
        <v>0</v>
      </c>
      <c r="BJ124" s="14" t="s">
        <v>79</v>
      </c>
      <c r="BK124" s="229">
        <f>ROUND(I124*H124,2)</f>
        <v>0</v>
      </c>
      <c r="BL124" s="14" t="s">
        <v>93</v>
      </c>
      <c r="BM124" s="228" t="s">
        <v>716</v>
      </c>
    </row>
    <row r="125" s="2" customFormat="1">
      <c r="A125" s="35"/>
      <c r="B125" s="36"/>
      <c r="C125" s="37"/>
      <c r="D125" s="253" t="s">
        <v>646</v>
      </c>
      <c r="E125" s="37"/>
      <c r="F125" s="254" t="s">
        <v>713</v>
      </c>
      <c r="G125" s="37"/>
      <c r="H125" s="37"/>
      <c r="I125" s="145"/>
      <c r="J125" s="37"/>
      <c r="K125" s="37"/>
      <c r="L125" s="41"/>
      <c r="M125" s="255"/>
      <c r="N125" s="256"/>
      <c r="O125" s="81"/>
      <c r="P125" s="81"/>
      <c r="Q125" s="81"/>
      <c r="R125" s="81"/>
      <c r="S125" s="81"/>
      <c r="T125" s="82"/>
      <c r="U125" s="35"/>
      <c r="V125" s="35"/>
      <c r="W125" s="35"/>
      <c r="X125" s="35"/>
      <c r="Y125" s="35"/>
      <c r="Z125" s="35"/>
      <c r="AA125" s="35"/>
      <c r="AB125" s="35"/>
      <c r="AC125" s="35"/>
      <c r="AD125" s="35"/>
      <c r="AE125" s="35"/>
      <c r="AT125" s="14" t="s">
        <v>646</v>
      </c>
      <c r="AU125" s="14" t="s">
        <v>79</v>
      </c>
    </row>
    <row r="126" s="2" customFormat="1" ht="21.75" customHeight="1">
      <c r="A126" s="35"/>
      <c r="B126" s="36"/>
      <c r="C126" s="217" t="s">
        <v>7</v>
      </c>
      <c r="D126" s="217" t="s">
        <v>163</v>
      </c>
      <c r="E126" s="218" t="s">
        <v>717</v>
      </c>
      <c r="F126" s="219" t="s">
        <v>718</v>
      </c>
      <c r="G126" s="220" t="s">
        <v>193</v>
      </c>
      <c r="H126" s="221">
        <v>96</v>
      </c>
      <c r="I126" s="222"/>
      <c r="J126" s="223">
        <f>ROUND(I126*H126,2)</f>
        <v>0</v>
      </c>
      <c r="K126" s="219" t="s">
        <v>644</v>
      </c>
      <c r="L126" s="41"/>
      <c r="M126" s="224" t="s">
        <v>19</v>
      </c>
      <c r="N126" s="225" t="s">
        <v>43</v>
      </c>
      <c r="O126" s="81"/>
      <c r="P126" s="226">
        <f>O126*H126</f>
        <v>0</v>
      </c>
      <c r="Q126" s="226">
        <v>0</v>
      </c>
      <c r="R126" s="226">
        <f>Q126*H126</f>
        <v>0</v>
      </c>
      <c r="S126" s="226">
        <v>0</v>
      </c>
      <c r="T126" s="227">
        <f>S126*H126</f>
        <v>0</v>
      </c>
      <c r="U126" s="35"/>
      <c r="V126" s="35"/>
      <c r="W126" s="35"/>
      <c r="X126" s="35"/>
      <c r="Y126" s="35"/>
      <c r="Z126" s="35"/>
      <c r="AA126" s="35"/>
      <c r="AB126" s="35"/>
      <c r="AC126" s="35"/>
      <c r="AD126" s="35"/>
      <c r="AE126" s="35"/>
      <c r="AR126" s="228" t="s">
        <v>93</v>
      </c>
      <c r="AT126" s="228" t="s">
        <v>163</v>
      </c>
      <c r="AU126" s="228" t="s">
        <v>79</v>
      </c>
      <c r="AY126" s="14" t="s">
        <v>162</v>
      </c>
      <c r="BE126" s="229">
        <f>IF(N126="základní",J126,0)</f>
        <v>0</v>
      </c>
      <c r="BF126" s="229">
        <f>IF(N126="snížená",J126,0)</f>
        <v>0</v>
      </c>
      <c r="BG126" s="229">
        <f>IF(N126="zákl. přenesená",J126,0)</f>
        <v>0</v>
      </c>
      <c r="BH126" s="229">
        <f>IF(N126="sníž. přenesená",J126,0)</f>
        <v>0</v>
      </c>
      <c r="BI126" s="229">
        <f>IF(N126="nulová",J126,0)</f>
        <v>0</v>
      </c>
      <c r="BJ126" s="14" t="s">
        <v>79</v>
      </c>
      <c r="BK126" s="229">
        <f>ROUND(I126*H126,2)</f>
        <v>0</v>
      </c>
      <c r="BL126" s="14" t="s">
        <v>93</v>
      </c>
      <c r="BM126" s="228" t="s">
        <v>719</v>
      </c>
    </row>
    <row r="127" s="2" customFormat="1">
      <c r="A127" s="35"/>
      <c r="B127" s="36"/>
      <c r="C127" s="37"/>
      <c r="D127" s="253" t="s">
        <v>646</v>
      </c>
      <c r="E127" s="37"/>
      <c r="F127" s="254" t="s">
        <v>720</v>
      </c>
      <c r="G127" s="37"/>
      <c r="H127" s="37"/>
      <c r="I127" s="145"/>
      <c r="J127" s="37"/>
      <c r="K127" s="37"/>
      <c r="L127" s="41"/>
      <c r="M127" s="255"/>
      <c r="N127" s="256"/>
      <c r="O127" s="81"/>
      <c r="P127" s="81"/>
      <c r="Q127" s="81"/>
      <c r="R127" s="81"/>
      <c r="S127" s="81"/>
      <c r="T127" s="82"/>
      <c r="U127" s="35"/>
      <c r="V127" s="35"/>
      <c r="W127" s="35"/>
      <c r="X127" s="35"/>
      <c r="Y127" s="35"/>
      <c r="Z127" s="35"/>
      <c r="AA127" s="35"/>
      <c r="AB127" s="35"/>
      <c r="AC127" s="35"/>
      <c r="AD127" s="35"/>
      <c r="AE127" s="35"/>
      <c r="AT127" s="14" t="s">
        <v>646</v>
      </c>
      <c r="AU127" s="14" t="s">
        <v>79</v>
      </c>
    </row>
    <row r="128" s="2" customFormat="1" ht="21.75" customHeight="1">
      <c r="A128" s="35"/>
      <c r="B128" s="36"/>
      <c r="C128" s="217" t="s">
        <v>250</v>
      </c>
      <c r="D128" s="217" t="s">
        <v>163</v>
      </c>
      <c r="E128" s="218" t="s">
        <v>721</v>
      </c>
      <c r="F128" s="219" t="s">
        <v>722</v>
      </c>
      <c r="G128" s="220" t="s">
        <v>193</v>
      </c>
      <c r="H128" s="221">
        <v>180</v>
      </c>
      <c r="I128" s="222"/>
      <c r="J128" s="223">
        <f>ROUND(I128*H128,2)</f>
        <v>0</v>
      </c>
      <c r="K128" s="219" t="s">
        <v>644</v>
      </c>
      <c r="L128" s="41"/>
      <c r="M128" s="224" t="s">
        <v>19</v>
      </c>
      <c r="N128" s="225" t="s">
        <v>43</v>
      </c>
      <c r="O128" s="81"/>
      <c r="P128" s="226">
        <f>O128*H128</f>
        <v>0</v>
      </c>
      <c r="Q128" s="226">
        <v>0</v>
      </c>
      <c r="R128" s="226">
        <f>Q128*H128</f>
        <v>0</v>
      </c>
      <c r="S128" s="226">
        <v>0</v>
      </c>
      <c r="T128" s="227">
        <f>S128*H128</f>
        <v>0</v>
      </c>
      <c r="U128" s="35"/>
      <c r="V128" s="35"/>
      <c r="W128" s="35"/>
      <c r="X128" s="35"/>
      <c r="Y128" s="35"/>
      <c r="Z128" s="35"/>
      <c r="AA128" s="35"/>
      <c r="AB128" s="35"/>
      <c r="AC128" s="35"/>
      <c r="AD128" s="35"/>
      <c r="AE128" s="35"/>
      <c r="AR128" s="228" t="s">
        <v>93</v>
      </c>
      <c r="AT128" s="228" t="s">
        <v>163</v>
      </c>
      <c r="AU128" s="228" t="s">
        <v>79</v>
      </c>
      <c r="AY128" s="14" t="s">
        <v>162</v>
      </c>
      <c r="BE128" s="229">
        <f>IF(N128="základní",J128,0)</f>
        <v>0</v>
      </c>
      <c r="BF128" s="229">
        <f>IF(N128="snížená",J128,0)</f>
        <v>0</v>
      </c>
      <c r="BG128" s="229">
        <f>IF(N128="zákl. přenesená",J128,0)</f>
        <v>0</v>
      </c>
      <c r="BH128" s="229">
        <f>IF(N128="sníž. přenesená",J128,0)</f>
        <v>0</v>
      </c>
      <c r="BI128" s="229">
        <f>IF(N128="nulová",J128,0)</f>
        <v>0</v>
      </c>
      <c r="BJ128" s="14" t="s">
        <v>79</v>
      </c>
      <c r="BK128" s="229">
        <f>ROUND(I128*H128,2)</f>
        <v>0</v>
      </c>
      <c r="BL128" s="14" t="s">
        <v>93</v>
      </c>
      <c r="BM128" s="228" t="s">
        <v>723</v>
      </c>
    </row>
    <row r="129" s="2" customFormat="1">
      <c r="A129" s="35"/>
      <c r="B129" s="36"/>
      <c r="C129" s="37"/>
      <c r="D129" s="253" t="s">
        <v>646</v>
      </c>
      <c r="E129" s="37"/>
      <c r="F129" s="254" t="s">
        <v>724</v>
      </c>
      <c r="G129" s="37"/>
      <c r="H129" s="37"/>
      <c r="I129" s="145"/>
      <c r="J129" s="37"/>
      <c r="K129" s="37"/>
      <c r="L129" s="41"/>
      <c r="M129" s="255"/>
      <c r="N129" s="256"/>
      <c r="O129" s="81"/>
      <c r="P129" s="81"/>
      <c r="Q129" s="81"/>
      <c r="R129" s="81"/>
      <c r="S129" s="81"/>
      <c r="T129" s="82"/>
      <c r="U129" s="35"/>
      <c r="V129" s="35"/>
      <c r="W129" s="35"/>
      <c r="X129" s="35"/>
      <c r="Y129" s="35"/>
      <c r="Z129" s="35"/>
      <c r="AA129" s="35"/>
      <c r="AB129" s="35"/>
      <c r="AC129" s="35"/>
      <c r="AD129" s="35"/>
      <c r="AE129" s="35"/>
      <c r="AT129" s="14" t="s">
        <v>646</v>
      </c>
      <c r="AU129" s="14" t="s">
        <v>79</v>
      </c>
    </row>
    <row r="130" s="2" customFormat="1" ht="21.75" customHeight="1">
      <c r="A130" s="35"/>
      <c r="B130" s="36"/>
      <c r="C130" s="217" t="s">
        <v>254</v>
      </c>
      <c r="D130" s="217" t="s">
        <v>163</v>
      </c>
      <c r="E130" s="218" t="s">
        <v>725</v>
      </c>
      <c r="F130" s="219" t="s">
        <v>726</v>
      </c>
      <c r="G130" s="220" t="s">
        <v>193</v>
      </c>
      <c r="H130" s="221">
        <v>24</v>
      </c>
      <c r="I130" s="222"/>
      <c r="J130" s="223">
        <f>ROUND(I130*H130,2)</f>
        <v>0</v>
      </c>
      <c r="K130" s="219" t="s">
        <v>644</v>
      </c>
      <c r="L130" s="41"/>
      <c r="M130" s="224" t="s">
        <v>19</v>
      </c>
      <c r="N130" s="225" t="s">
        <v>43</v>
      </c>
      <c r="O130" s="81"/>
      <c r="P130" s="226">
        <f>O130*H130</f>
        <v>0</v>
      </c>
      <c r="Q130" s="226">
        <v>0.00093000000000000005</v>
      </c>
      <c r="R130" s="226">
        <f>Q130*H130</f>
        <v>0.02232</v>
      </c>
      <c r="S130" s="226">
        <v>0</v>
      </c>
      <c r="T130" s="227">
        <f>S130*H130</f>
        <v>0</v>
      </c>
      <c r="U130" s="35"/>
      <c r="V130" s="35"/>
      <c r="W130" s="35"/>
      <c r="X130" s="35"/>
      <c r="Y130" s="35"/>
      <c r="Z130" s="35"/>
      <c r="AA130" s="35"/>
      <c r="AB130" s="35"/>
      <c r="AC130" s="35"/>
      <c r="AD130" s="35"/>
      <c r="AE130" s="35"/>
      <c r="AR130" s="228" t="s">
        <v>93</v>
      </c>
      <c r="AT130" s="228" t="s">
        <v>163</v>
      </c>
      <c r="AU130" s="228" t="s">
        <v>79</v>
      </c>
      <c r="AY130" s="14" t="s">
        <v>162</v>
      </c>
      <c r="BE130" s="229">
        <f>IF(N130="základní",J130,0)</f>
        <v>0</v>
      </c>
      <c r="BF130" s="229">
        <f>IF(N130="snížená",J130,0)</f>
        <v>0</v>
      </c>
      <c r="BG130" s="229">
        <f>IF(N130="zákl. přenesená",J130,0)</f>
        <v>0</v>
      </c>
      <c r="BH130" s="229">
        <f>IF(N130="sníž. přenesená",J130,0)</f>
        <v>0</v>
      </c>
      <c r="BI130" s="229">
        <f>IF(N130="nulová",J130,0)</f>
        <v>0</v>
      </c>
      <c r="BJ130" s="14" t="s">
        <v>79</v>
      </c>
      <c r="BK130" s="229">
        <f>ROUND(I130*H130,2)</f>
        <v>0</v>
      </c>
      <c r="BL130" s="14" t="s">
        <v>93</v>
      </c>
      <c r="BM130" s="228" t="s">
        <v>727</v>
      </c>
    </row>
    <row r="131" s="2" customFormat="1">
      <c r="A131" s="35"/>
      <c r="B131" s="36"/>
      <c r="C131" s="37"/>
      <c r="D131" s="253" t="s">
        <v>646</v>
      </c>
      <c r="E131" s="37"/>
      <c r="F131" s="254" t="s">
        <v>728</v>
      </c>
      <c r="G131" s="37"/>
      <c r="H131" s="37"/>
      <c r="I131" s="145"/>
      <c r="J131" s="37"/>
      <c r="K131" s="37"/>
      <c r="L131" s="41"/>
      <c r="M131" s="255"/>
      <c r="N131" s="256"/>
      <c r="O131" s="81"/>
      <c r="P131" s="81"/>
      <c r="Q131" s="81"/>
      <c r="R131" s="81"/>
      <c r="S131" s="81"/>
      <c r="T131" s="82"/>
      <c r="U131" s="35"/>
      <c r="V131" s="35"/>
      <c r="W131" s="35"/>
      <c r="X131" s="35"/>
      <c r="Y131" s="35"/>
      <c r="Z131" s="35"/>
      <c r="AA131" s="35"/>
      <c r="AB131" s="35"/>
      <c r="AC131" s="35"/>
      <c r="AD131" s="35"/>
      <c r="AE131" s="35"/>
      <c r="AT131" s="14" t="s">
        <v>646</v>
      </c>
      <c r="AU131" s="14" t="s">
        <v>79</v>
      </c>
    </row>
    <row r="132" s="2" customFormat="1" ht="16.5" customHeight="1">
      <c r="A132" s="35"/>
      <c r="B132" s="36"/>
      <c r="C132" s="217" t="s">
        <v>258</v>
      </c>
      <c r="D132" s="217" t="s">
        <v>163</v>
      </c>
      <c r="E132" s="218" t="s">
        <v>729</v>
      </c>
      <c r="F132" s="219" t="s">
        <v>730</v>
      </c>
      <c r="G132" s="220" t="s">
        <v>193</v>
      </c>
      <c r="H132" s="221">
        <v>180</v>
      </c>
      <c r="I132" s="222"/>
      <c r="J132" s="223">
        <f>ROUND(I132*H132,2)</f>
        <v>0</v>
      </c>
      <c r="K132" s="219" t="s">
        <v>644</v>
      </c>
      <c r="L132" s="41"/>
      <c r="M132" s="224" t="s">
        <v>19</v>
      </c>
      <c r="N132" s="225" t="s">
        <v>43</v>
      </c>
      <c r="O132" s="81"/>
      <c r="P132" s="226">
        <f>O132*H132</f>
        <v>0</v>
      </c>
      <c r="Q132" s="226">
        <v>0</v>
      </c>
      <c r="R132" s="226">
        <f>Q132*H132</f>
        <v>0</v>
      </c>
      <c r="S132" s="226">
        <v>0</v>
      </c>
      <c r="T132" s="227">
        <f>S132*H132</f>
        <v>0</v>
      </c>
      <c r="U132" s="35"/>
      <c r="V132" s="35"/>
      <c r="W132" s="35"/>
      <c r="X132" s="35"/>
      <c r="Y132" s="35"/>
      <c r="Z132" s="35"/>
      <c r="AA132" s="35"/>
      <c r="AB132" s="35"/>
      <c r="AC132" s="35"/>
      <c r="AD132" s="35"/>
      <c r="AE132" s="35"/>
      <c r="AR132" s="228" t="s">
        <v>93</v>
      </c>
      <c r="AT132" s="228" t="s">
        <v>163</v>
      </c>
      <c r="AU132" s="228" t="s">
        <v>79</v>
      </c>
      <c r="AY132" s="14" t="s">
        <v>162</v>
      </c>
      <c r="BE132" s="229">
        <f>IF(N132="základní",J132,0)</f>
        <v>0</v>
      </c>
      <c r="BF132" s="229">
        <f>IF(N132="snížená",J132,0)</f>
        <v>0</v>
      </c>
      <c r="BG132" s="229">
        <f>IF(N132="zákl. přenesená",J132,0)</f>
        <v>0</v>
      </c>
      <c r="BH132" s="229">
        <f>IF(N132="sníž. přenesená",J132,0)</f>
        <v>0</v>
      </c>
      <c r="BI132" s="229">
        <f>IF(N132="nulová",J132,0)</f>
        <v>0</v>
      </c>
      <c r="BJ132" s="14" t="s">
        <v>79</v>
      </c>
      <c r="BK132" s="229">
        <f>ROUND(I132*H132,2)</f>
        <v>0</v>
      </c>
      <c r="BL132" s="14" t="s">
        <v>93</v>
      </c>
      <c r="BM132" s="228" t="s">
        <v>731</v>
      </c>
    </row>
    <row r="133" s="2" customFormat="1">
      <c r="A133" s="35"/>
      <c r="B133" s="36"/>
      <c r="C133" s="37"/>
      <c r="D133" s="253" t="s">
        <v>646</v>
      </c>
      <c r="E133" s="37"/>
      <c r="F133" s="254" t="s">
        <v>732</v>
      </c>
      <c r="G133" s="37"/>
      <c r="H133" s="37"/>
      <c r="I133" s="145"/>
      <c r="J133" s="37"/>
      <c r="K133" s="37"/>
      <c r="L133" s="41"/>
      <c r="M133" s="255"/>
      <c r="N133" s="256"/>
      <c r="O133" s="81"/>
      <c r="P133" s="81"/>
      <c r="Q133" s="81"/>
      <c r="R133" s="81"/>
      <c r="S133" s="81"/>
      <c r="T133" s="82"/>
      <c r="U133" s="35"/>
      <c r="V133" s="35"/>
      <c r="W133" s="35"/>
      <c r="X133" s="35"/>
      <c r="Y133" s="35"/>
      <c r="Z133" s="35"/>
      <c r="AA133" s="35"/>
      <c r="AB133" s="35"/>
      <c r="AC133" s="35"/>
      <c r="AD133" s="35"/>
      <c r="AE133" s="35"/>
      <c r="AT133" s="14" t="s">
        <v>646</v>
      </c>
      <c r="AU133" s="14" t="s">
        <v>79</v>
      </c>
    </row>
    <row r="134" s="2" customFormat="1" ht="21.75" customHeight="1">
      <c r="A134" s="35"/>
      <c r="B134" s="36"/>
      <c r="C134" s="217" t="s">
        <v>262</v>
      </c>
      <c r="D134" s="217" t="s">
        <v>163</v>
      </c>
      <c r="E134" s="218" t="s">
        <v>733</v>
      </c>
      <c r="F134" s="219" t="s">
        <v>734</v>
      </c>
      <c r="G134" s="220" t="s">
        <v>193</v>
      </c>
      <c r="H134" s="221">
        <v>24</v>
      </c>
      <c r="I134" s="222"/>
      <c r="J134" s="223">
        <f>ROUND(I134*H134,2)</f>
        <v>0</v>
      </c>
      <c r="K134" s="219" t="s">
        <v>644</v>
      </c>
      <c r="L134" s="41"/>
      <c r="M134" s="224" t="s">
        <v>19</v>
      </c>
      <c r="N134" s="225" t="s">
        <v>43</v>
      </c>
      <c r="O134" s="81"/>
      <c r="P134" s="226">
        <f>O134*H134</f>
        <v>0</v>
      </c>
      <c r="Q134" s="226">
        <v>0</v>
      </c>
      <c r="R134" s="226">
        <f>Q134*H134</f>
        <v>0</v>
      </c>
      <c r="S134" s="226">
        <v>0</v>
      </c>
      <c r="T134" s="227">
        <f>S134*H134</f>
        <v>0</v>
      </c>
      <c r="U134" s="35"/>
      <c r="V134" s="35"/>
      <c r="W134" s="35"/>
      <c r="X134" s="35"/>
      <c r="Y134" s="35"/>
      <c r="Z134" s="35"/>
      <c r="AA134" s="35"/>
      <c r="AB134" s="35"/>
      <c r="AC134" s="35"/>
      <c r="AD134" s="35"/>
      <c r="AE134" s="35"/>
      <c r="AR134" s="228" t="s">
        <v>93</v>
      </c>
      <c r="AT134" s="228" t="s">
        <v>163</v>
      </c>
      <c r="AU134" s="228" t="s">
        <v>79</v>
      </c>
      <c r="AY134" s="14" t="s">
        <v>162</v>
      </c>
      <c r="BE134" s="229">
        <f>IF(N134="základní",J134,0)</f>
        <v>0</v>
      </c>
      <c r="BF134" s="229">
        <f>IF(N134="snížená",J134,0)</f>
        <v>0</v>
      </c>
      <c r="BG134" s="229">
        <f>IF(N134="zákl. přenesená",J134,0)</f>
        <v>0</v>
      </c>
      <c r="BH134" s="229">
        <f>IF(N134="sníž. přenesená",J134,0)</f>
        <v>0</v>
      </c>
      <c r="BI134" s="229">
        <f>IF(N134="nulová",J134,0)</f>
        <v>0</v>
      </c>
      <c r="BJ134" s="14" t="s">
        <v>79</v>
      </c>
      <c r="BK134" s="229">
        <f>ROUND(I134*H134,2)</f>
        <v>0</v>
      </c>
      <c r="BL134" s="14" t="s">
        <v>93</v>
      </c>
      <c r="BM134" s="228" t="s">
        <v>735</v>
      </c>
    </row>
    <row r="135" s="11" customFormat="1" ht="25.92" customHeight="1">
      <c r="A135" s="11"/>
      <c r="B135" s="203"/>
      <c r="C135" s="204"/>
      <c r="D135" s="205" t="s">
        <v>71</v>
      </c>
      <c r="E135" s="206" t="s">
        <v>736</v>
      </c>
      <c r="F135" s="206" t="s">
        <v>737</v>
      </c>
      <c r="G135" s="204"/>
      <c r="H135" s="204"/>
      <c r="I135" s="207"/>
      <c r="J135" s="208">
        <f>BK135</f>
        <v>0</v>
      </c>
      <c r="K135" s="204"/>
      <c r="L135" s="209"/>
      <c r="M135" s="210"/>
      <c r="N135" s="211"/>
      <c r="O135" s="211"/>
      <c r="P135" s="212">
        <f>SUM(P136:P139)</f>
        <v>0</v>
      </c>
      <c r="Q135" s="211"/>
      <c r="R135" s="212">
        <f>SUM(R136:R139)</f>
        <v>0</v>
      </c>
      <c r="S135" s="211"/>
      <c r="T135" s="213">
        <f>SUM(T136:T139)</f>
        <v>0</v>
      </c>
      <c r="U135" s="11"/>
      <c r="V135" s="11"/>
      <c r="W135" s="11"/>
      <c r="X135" s="11"/>
      <c r="Y135" s="11"/>
      <c r="Z135" s="11"/>
      <c r="AA135" s="11"/>
      <c r="AB135" s="11"/>
      <c r="AC135" s="11"/>
      <c r="AD135" s="11"/>
      <c r="AE135" s="11"/>
      <c r="AR135" s="214" t="s">
        <v>93</v>
      </c>
      <c r="AT135" s="215" t="s">
        <v>71</v>
      </c>
      <c r="AU135" s="215" t="s">
        <v>72</v>
      </c>
      <c r="AY135" s="214" t="s">
        <v>162</v>
      </c>
      <c r="BK135" s="216">
        <f>SUM(BK136:BK139)</f>
        <v>0</v>
      </c>
    </row>
    <row r="136" s="2" customFormat="1" ht="16.5" customHeight="1">
      <c r="A136" s="35"/>
      <c r="B136" s="36"/>
      <c r="C136" s="217" t="s">
        <v>291</v>
      </c>
      <c r="D136" s="217" t="s">
        <v>163</v>
      </c>
      <c r="E136" s="218" t="s">
        <v>738</v>
      </c>
      <c r="F136" s="219" t="s">
        <v>739</v>
      </c>
      <c r="G136" s="220" t="s">
        <v>298</v>
      </c>
      <c r="H136" s="221">
        <v>160</v>
      </c>
      <c r="I136" s="222"/>
      <c r="J136" s="223">
        <f>ROUND(I136*H136,2)</f>
        <v>0</v>
      </c>
      <c r="K136" s="219" t="s">
        <v>644</v>
      </c>
      <c r="L136" s="41"/>
      <c r="M136" s="224" t="s">
        <v>19</v>
      </c>
      <c r="N136" s="225" t="s">
        <v>43</v>
      </c>
      <c r="O136" s="81"/>
      <c r="P136" s="226">
        <f>O136*H136</f>
        <v>0</v>
      </c>
      <c r="Q136" s="226">
        <v>0</v>
      </c>
      <c r="R136" s="226">
        <f>Q136*H136</f>
        <v>0</v>
      </c>
      <c r="S136" s="226">
        <v>0</v>
      </c>
      <c r="T136" s="227">
        <f>S136*H136</f>
        <v>0</v>
      </c>
      <c r="U136" s="35"/>
      <c r="V136" s="35"/>
      <c r="W136" s="35"/>
      <c r="X136" s="35"/>
      <c r="Y136" s="35"/>
      <c r="Z136" s="35"/>
      <c r="AA136" s="35"/>
      <c r="AB136" s="35"/>
      <c r="AC136" s="35"/>
      <c r="AD136" s="35"/>
      <c r="AE136" s="35"/>
      <c r="AR136" s="228" t="s">
        <v>285</v>
      </c>
      <c r="AT136" s="228" t="s">
        <v>163</v>
      </c>
      <c r="AU136" s="228" t="s">
        <v>79</v>
      </c>
      <c r="AY136" s="14" t="s">
        <v>162</v>
      </c>
      <c r="BE136" s="229">
        <f>IF(N136="základní",J136,0)</f>
        <v>0</v>
      </c>
      <c r="BF136" s="229">
        <f>IF(N136="snížená",J136,0)</f>
        <v>0</v>
      </c>
      <c r="BG136" s="229">
        <f>IF(N136="zákl. přenesená",J136,0)</f>
        <v>0</v>
      </c>
      <c r="BH136" s="229">
        <f>IF(N136="sníž. přenesená",J136,0)</f>
        <v>0</v>
      </c>
      <c r="BI136" s="229">
        <f>IF(N136="nulová",J136,0)</f>
        <v>0</v>
      </c>
      <c r="BJ136" s="14" t="s">
        <v>79</v>
      </c>
      <c r="BK136" s="229">
        <f>ROUND(I136*H136,2)</f>
        <v>0</v>
      </c>
      <c r="BL136" s="14" t="s">
        <v>285</v>
      </c>
      <c r="BM136" s="228" t="s">
        <v>740</v>
      </c>
    </row>
    <row r="137" s="2" customFormat="1" ht="21.75" customHeight="1">
      <c r="A137" s="35"/>
      <c r="B137" s="36"/>
      <c r="C137" s="217" t="s">
        <v>282</v>
      </c>
      <c r="D137" s="217" t="s">
        <v>163</v>
      </c>
      <c r="E137" s="218" t="s">
        <v>741</v>
      </c>
      <c r="F137" s="219" t="s">
        <v>742</v>
      </c>
      <c r="G137" s="220" t="s">
        <v>298</v>
      </c>
      <c r="H137" s="221">
        <v>150</v>
      </c>
      <c r="I137" s="222"/>
      <c r="J137" s="223">
        <f>ROUND(I137*H137,2)</f>
        <v>0</v>
      </c>
      <c r="K137" s="219" t="s">
        <v>644</v>
      </c>
      <c r="L137" s="41"/>
      <c r="M137" s="224" t="s">
        <v>19</v>
      </c>
      <c r="N137" s="225" t="s">
        <v>43</v>
      </c>
      <c r="O137" s="81"/>
      <c r="P137" s="226">
        <f>O137*H137</f>
        <v>0</v>
      </c>
      <c r="Q137" s="226">
        <v>0</v>
      </c>
      <c r="R137" s="226">
        <f>Q137*H137</f>
        <v>0</v>
      </c>
      <c r="S137" s="226">
        <v>0</v>
      </c>
      <c r="T137" s="227">
        <f>S137*H137</f>
        <v>0</v>
      </c>
      <c r="U137" s="35"/>
      <c r="V137" s="35"/>
      <c r="W137" s="35"/>
      <c r="X137" s="35"/>
      <c r="Y137" s="35"/>
      <c r="Z137" s="35"/>
      <c r="AA137" s="35"/>
      <c r="AB137" s="35"/>
      <c r="AC137" s="35"/>
      <c r="AD137" s="35"/>
      <c r="AE137" s="35"/>
      <c r="AR137" s="228" t="s">
        <v>285</v>
      </c>
      <c r="AT137" s="228" t="s">
        <v>163</v>
      </c>
      <c r="AU137" s="228" t="s">
        <v>79</v>
      </c>
      <c r="AY137" s="14" t="s">
        <v>162</v>
      </c>
      <c r="BE137" s="229">
        <f>IF(N137="základní",J137,0)</f>
        <v>0</v>
      </c>
      <c r="BF137" s="229">
        <f>IF(N137="snížená",J137,0)</f>
        <v>0</v>
      </c>
      <c r="BG137" s="229">
        <f>IF(N137="zákl. přenesená",J137,0)</f>
        <v>0</v>
      </c>
      <c r="BH137" s="229">
        <f>IF(N137="sníž. přenesená",J137,0)</f>
        <v>0</v>
      </c>
      <c r="BI137" s="229">
        <f>IF(N137="nulová",J137,0)</f>
        <v>0</v>
      </c>
      <c r="BJ137" s="14" t="s">
        <v>79</v>
      </c>
      <c r="BK137" s="229">
        <f>ROUND(I137*H137,2)</f>
        <v>0</v>
      </c>
      <c r="BL137" s="14" t="s">
        <v>285</v>
      </c>
      <c r="BM137" s="228" t="s">
        <v>743</v>
      </c>
    </row>
    <row r="138" s="2" customFormat="1" ht="21.75" customHeight="1">
      <c r="A138" s="35"/>
      <c r="B138" s="36"/>
      <c r="C138" s="217" t="s">
        <v>287</v>
      </c>
      <c r="D138" s="217" t="s">
        <v>163</v>
      </c>
      <c r="E138" s="218" t="s">
        <v>744</v>
      </c>
      <c r="F138" s="219" t="s">
        <v>745</v>
      </c>
      <c r="G138" s="220" t="s">
        <v>298</v>
      </c>
      <c r="H138" s="221">
        <v>115</v>
      </c>
      <c r="I138" s="222"/>
      <c r="J138" s="223">
        <f>ROUND(I138*H138,2)</f>
        <v>0</v>
      </c>
      <c r="K138" s="219" t="s">
        <v>644</v>
      </c>
      <c r="L138" s="41"/>
      <c r="M138" s="224" t="s">
        <v>19</v>
      </c>
      <c r="N138" s="225" t="s">
        <v>43</v>
      </c>
      <c r="O138" s="81"/>
      <c r="P138" s="226">
        <f>O138*H138</f>
        <v>0</v>
      </c>
      <c r="Q138" s="226">
        <v>0</v>
      </c>
      <c r="R138" s="226">
        <f>Q138*H138</f>
        <v>0</v>
      </c>
      <c r="S138" s="226">
        <v>0</v>
      </c>
      <c r="T138" s="227">
        <f>S138*H138</f>
        <v>0</v>
      </c>
      <c r="U138" s="35"/>
      <c r="V138" s="35"/>
      <c r="W138" s="35"/>
      <c r="X138" s="35"/>
      <c r="Y138" s="35"/>
      <c r="Z138" s="35"/>
      <c r="AA138" s="35"/>
      <c r="AB138" s="35"/>
      <c r="AC138" s="35"/>
      <c r="AD138" s="35"/>
      <c r="AE138" s="35"/>
      <c r="AR138" s="228" t="s">
        <v>285</v>
      </c>
      <c r="AT138" s="228" t="s">
        <v>163</v>
      </c>
      <c r="AU138" s="228" t="s">
        <v>79</v>
      </c>
      <c r="AY138" s="14" t="s">
        <v>162</v>
      </c>
      <c r="BE138" s="229">
        <f>IF(N138="základní",J138,0)</f>
        <v>0</v>
      </c>
      <c r="BF138" s="229">
        <f>IF(N138="snížená",J138,0)</f>
        <v>0</v>
      </c>
      <c r="BG138" s="229">
        <f>IF(N138="zákl. přenesená",J138,0)</f>
        <v>0</v>
      </c>
      <c r="BH138" s="229">
        <f>IF(N138="sníž. přenesená",J138,0)</f>
        <v>0</v>
      </c>
      <c r="BI138" s="229">
        <f>IF(N138="nulová",J138,0)</f>
        <v>0</v>
      </c>
      <c r="BJ138" s="14" t="s">
        <v>79</v>
      </c>
      <c r="BK138" s="229">
        <f>ROUND(I138*H138,2)</f>
        <v>0</v>
      </c>
      <c r="BL138" s="14" t="s">
        <v>285</v>
      </c>
      <c r="BM138" s="228" t="s">
        <v>746</v>
      </c>
    </row>
    <row r="139" s="2" customFormat="1" ht="16.5" customHeight="1">
      <c r="A139" s="35"/>
      <c r="B139" s="36"/>
      <c r="C139" s="217" t="s">
        <v>295</v>
      </c>
      <c r="D139" s="217" t="s">
        <v>163</v>
      </c>
      <c r="E139" s="218" t="s">
        <v>747</v>
      </c>
      <c r="F139" s="219" t="s">
        <v>748</v>
      </c>
      <c r="G139" s="220" t="s">
        <v>298</v>
      </c>
      <c r="H139" s="221">
        <v>80</v>
      </c>
      <c r="I139" s="222"/>
      <c r="J139" s="223">
        <f>ROUND(I139*H139,2)</f>
        <v>0</v>
      </c>
      <c r="K139" s="219" t="s">
        <v>644</v>
      </c>
      <c r="L139" s="41"/>
      <c r="M139" s="240" t="s">
        <v>19</v>
      </c>
      <c r="N139" s="241" t="s">
        <v>43</v>
      </c>
      <c r="O139" s="242"/>
      <c r="P139" s="243">
        <f>O139*H139</f>
        <v>0</v>
      </c>
      <c r="Q139" s="243">
        <v>0</v>
      </c>
      <c r="R139" s="243">
        <f>Q139*H139</f>
        <v>0</v>
      </c>
      <c r="S139" s="243">
        <v>0</v>
      </c>
      <c r="T139" s="244">
        <f>S139*H139</f>
        <v>0</v>
      </c>
      <c r="U139" s="35"/>
      <c r="V139" s="35"/>
      <c r="W139" s="35"/>
      <c r="X139" s="35"/>
      <c r="Y139" s="35"/>
      <c r="Z139" s="35"/>
      <c r="AA139" s="35"/>
      <c r="AB139" s="35"/>
      <c r="AC139" s="35"/>
      <c r="AD139" s="35"/>
      <c r="AE139" s="35"/>
      <c r="AR139" s="228" t="s">
        <v>285</v>
      </c>
      <c r="AT139" s="228" t="s">
        <v>163</v>
      </c>
      <c r="AU139" s="228" t="s">
        <v>79</v>
      </c>
      <c r="AY139" s="14" t="s">
        <v>162</v>
      </c>
      <c r="BE139" s="229">
        <f>IF(N139="základní",J139,0)</f>
        <v>0</v>
      </c>
      <c r="BF139" s="229">
        <f>IF(N139="snížená",J139,0)</f>
        <v>0</v>
      </c>
      <c r="BG139" s="229">
        <f>IF(N139="zákl. přenesená",J139,0)</f>
        <v>0</v>
      </c>
      <c r="BH139" s="229">
        <f>IF(N139="sníž. přenesená",J139,0)</f>
        <v>0</v>
      </c>
      <c r="BI139" s="229">
        <f>IF(N139="nulová",J139,0)</f>
        <v>0</v>
      </c>
      <c r="BJ139" s="14" t="s">
        <v>79</v>
      </c>
      <c r="BK139" s="229">
        <f>ROUND(I139*H139,2)</f>
        <v>0</v>
      </c>
      <c r="BL139" s="14" t="s">
        <v>285</v>
      </c>
      <c r="BM139" s="228" t="s">
        <v>749</v>
      </c>
    </row>
    <row r="140" s="2" customFormat="1" ht="6.96" customHeight="1">
      <c r="A140" s="35"/>
      <c r="B140" s="56"/>
      <c r="C140" s="57"/>
      <c r="D140" s="57"/>
      <c r="E140" s="57"/>
      <c r="F140" s="57"/>
      <c r="G140" s="57"/>
      <c r="H140" s="57"/>
      <c r="I140" s="173"/>
      <c r="J140" s="57"/>
      <c r="K140" s="57"/>
      <c r="L140" s="41"/>
      <c r="M140" s="35"/>
      <c r="O140" s="35"/>
      <c r="P140" s="35"/>
      <c r="Q140" s="35"/>
      <c r="R140" s="35"/>
      <c r="S140" s="35"/>
      <c r="T140" s="35"/>
      <c r="U140" s="35"/>
      <c r="V140" s="35"/>
      <c r="W140" s="35"/>
      <c r="X140" s="35"/>
      <c r="Y140" s="35"/>
      <c r="Z140" s="35"/>
      <c r="AA140" s="35"/>
      <c r="AB140" s="35"/>
      <c r="AC140" s="35"/>
      <c r="AD140" s="35"/>
      <c r="AE140" s="35"/>
    </row>
  </sheetData>
  <sheetProtection sheet="1" autoFilter="0" formatColumns="0" formatRows="0" objects="1" scenarios="1" spinCount="100000" saltValue="PvKMN4n0AUwkP82c/mh7i7KojZz8pddkY5sabpz599MHGXFsaKMalsrT2bsPYzbZG1qNl2/k31F7zvFeWqI+gg==" hashValue="eVIjaarIUPUugUvP6vgmFKEr0y056mdUK5ZMfaZFj6PsllKaBFhoKIDO19pMMu1TdRfQN1XXmAhB66+CfAzQhw==" algorithmName="SHA-512" password="CC35"/>
  <autoFilter ref="C87:K139"/>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4" t="s">
        <v>106</v>
      </c>
    </row>
    <row r="3" s="1" customFormat="1" ht="6.96" customHeight="1">
      <c r="B3" s="137"/>
      <c r="C3" s="138"/>
      <c r="D3" s="138"/>
      <c r="E3" s="138"/>
      <c r="F3" s="138"/>
      <c r="G3" s="138"/>
      <c r="H3" s="138"/>
      <c r="I3" s="139"/>
      <c r="J3" s="138"/>
      <c r="K3" s="138"/>
      <c r="L3" s="17"/>
      <c r="AT3" s="14" t="s">
        <v>81</v>
      </c>
    </row>
    <row r="4" s="1" customFormat="1" ht="24.96" customHeight="1">
      <c r="B4" s="17"/>
      <c r="D4" s="140" t="s">
        <v>135</v>
      </c>
      <c r="I4" s="136"/>
      <c r="L4" s="17"/>
      <c r="M4" s="141" t="s">
        <v>10</v>
      </c>
      <c r="AT4" s="14" t="s">
        <v>4</v>
      </c>
    </row>
    <row r="5" s="1" customFormat="1" ht="6.96" customHeight="1">
      <c r="B5" s="17"/>
      <c r="I5" s="136"/>
      <c r="L5" s="17"/>
    </row>
    <row r="6" s="1" customFormat="1" ht="12" customHeight="1">
      <c r="B6" s="17"/>
      <c r="D6" s="142" t="s">
        <v>16</v>
      </c>
      <c r="I6" s="136"/>
      <c r="L6" s="17"/>
    </row>
    <row r="7" s="1" customFormat="1" ht="16.5" customHeight="1">
      <c r="B7" s="17"/>
      <c r="E7" s="143" t="str">
        <f>'Rekapitulace stavby'!K6</f>
        <v>Oprava SZZ v žst. Zvoleněves</v>
      </c>
      <c r="F7" s="142"/>
      <c r="G7" s="142"/>
      <c r="H7" s="142"/>
      <c r="I7" s="136"/>
      <c r="L7" s="17"/>
    </row>
    <row r="8">
      <c r="B8" s="17"/>
      <c r="D8" s="142" t="s">
        <v>136</v>
      </c>
      <c r="L8" s="17"/>
    </row>
    <row r="9" s="1" customFormat="1" ht="16.5" customHeight="1">
      <c r="B9" s="17"/>
      <c r="E9" s="143" t="s">
        <v>137</v>
      </c>
      <c r="F9" s="1"/>
      <c r="G9" s="1"/>
      <c r="H9" s="1"/>
      <c r="I9" s="136"/>
      <c r="L9" s="17"/>
    </row>
    <row r="10" s="1" customFormat="1" ht="12" customHeight="1">
      <c r="B10" s="17"/>
      <c r="D10" s="142" t="s">
        <v>138</v>
      </c>
      <c r="I10" s="136"/>
      <c r="L10" s="17"/>
    </row>
    <row r="11" s="2" customFormat="1" ht="16.5" customHeight="1">
      <c r="A11" s="35"/>
      <c r="B11" s="41"/>
      <c r="C11" s="35"/>
      <c r="D11" s="35"/>
      <c r="E11" s="144" t="s">
        <v>750</v>
      </c>
      <c r="F11" s="35"/>
      <c r="G11" s="35"/>
      <c r="H11" s="35"/>
      <c r="I11" s="145"/>
      <c r="J11" s="35"/>
      <c r="K11" s="35"/>
      <c r="L11" s="146"/>
      <c r="S11" s="35"/>
      <c r="T11" s="35"/>
      <c r="U11" s="35"/>
      <c r="V11" s="35"/>
      <c r="W11" s="35"/>
      <c r="X11" s="35"/>
      <c r="Y11" s="35"/>
      <c r="Z11" s="35"/>
      <c r="AA11" s="35"/>
      <c r="AB11" s="35"/>
      <c r="AC11" s="35"/>
      <c r="AD11" s="35"/>
      <c r="AE11" s="35"/>
    </row>
    <row r="12" s="2" customFormat="1" ht="12" customHeight="1">
      <c r="A12" s="35"/>
      <c r="B12" s="41"/>
      <c r="C12" s="35"/>
      <c r="D12" s="142" t="s">
        <v>751</v>
      </c>
      <c r="E12" s="35"/>
      <c r="F12" s="35"/>
      <c r="G12" s="35"/>
      <c r="H12" s="35"/>
      <c r="I12" s="145"/>
      <c r="J12" s="35"/>
      <c r="K12" s="35"/>
      <c r="L12" s="146"/>
      <c r="S12" s="35"/>
      <c r="T12" s="35"/>
      <c r="U12" s="35"/>
      <c r="V12" s="35"/>
      <c r="W12" s="35"/>
      <c r="X12" s="35"/>
      <c r="Y12" s="35"/>
      <c r="Z12" s="35"/>
      <c r="AA12" s="35"/>
      <c r="AB12" s="35"/>
      <c r="AC12" s="35"/>
      <c r="AD12" s="35"/>
      <c r="AE12" s="35"/>
    </row>
    <row r="13" s="2" customFormat="1" ht="16.5" customHeight="1">
      <c r="A13" s="35"/>
      <c r="B13" s="41"/>
      <c r="C13" s="35"/>
      <c r="D13" s="35"/>
      <c r="E13" s="147" t="s">
        <v>752</v>
      </c>
      <c r="F13" s="35"/>
      <c r="G13" s="35"/>
      <c r="H13" s="35"/>
      <c r="I13" s="145"/>
      <c r="J13" s="35"/>
      <c r="K13" s="35"/>
      <c r="L13" s="146"/>
      <c r="S13" s="35"/>
      <c r="T13" s="35"/>
      <c r="U13" s="35"/>
      <c r="V13" s="35"/>
      <c r="W13" s="35"/>
      <c r="X13" s="35"/>
      <c r="Y13" s="35"/>
      <c r="Z13" s="35"/>
      <c r="AA13" s="35"/>
      <c r="AB13" s="35"/>
      <c r="AC13" s="35"/>
      <c r="AD13" s="35"/>
      <c r="AE13" s="35"/>
    </row>
    <row r="14" s="2" customFormat="1">
      <c r="A14" s="35"/>
      <c r="B14" s="41"/>
      <c r="C14" s="35"/>
      <c r="D14" s="35"/>
      <c r="E14" s="35"/>
      <c r="F14" s="35"/>
      <c r="G14" s="35"/>
      <c r="H14" s="35"/>
      <c r="I14" s="145"/>
      <c r="J14" s="35"/>
      <c r="K14" s="35"/>
      <c r="L14" s="146"/>
      <c r="S14" s="35"/>
      <c r="T14" s="35"/>
      <c r="U14" s="35"/>
      <c r="V14" s="35"/>
      <c r="W14" s="35"/>
      <c r="X14" s="35"/>
      <c r="Y14" s="35"/>
      <c r="Z14" s="35"/>
      <c r="AA14" s="35"/>
      <c r="AB14" s="35"/>
      <c r="AC14" s="35"/>
      <c r="AD14" s="35"/>
      <c r="AE14" s="35"/>
    </row>
    <row r="15" s="2" customFormat="1" ht="12" customHeight="1">
      <c r="A15" s="35"/>
      <c r="B15" s="41"/>
      <c r="C15" s="35"/>
      <c r="D15" s="142" t="s">
        <v>18</v>
      </c>
      <c r="E15" s="35"/>
      <c r="F15" s="130" t="s">
        <v>19</v>
      </c>
      <c r="G15" s="35"/>
      <c r="H15" s="35"/>
      <c r="I15" s="148" t="s">
        <v>20</v>
      </c>
      <c r="J15" s="130" t="s">
        <v>19</v>
      </c>
      <c r="K15" s="35"/>
      <c r="L15" s="146"/>
      <c r="S15" s="35"/>
      <c r="T15" s="35"/>
      <c r="U15" s="35"/>
      <c r="V15" s="35"/>
      <c r="W15" s="35"/>
      <c r="X15" s="35"/>
      <c r="Y15" s="35"/>
      <c r="Z15" s="35"/>
      <c r="AA15" s="35"/>
      <c r="AB15" s="35"/>
      <c r="AC15" s="35"/>
      <c r="AD15" s="35"/>
      <c r="AE15" s="35"/>
    </row>
    <row r="16" s="2" customFormat="1" ht="12" customHeight="1">
      <c r="A16" s="35"/>
      <c r="B16" s="41"/>
      <c r="C16" s="35"/>
      <c r="D16" s="142" t="s">
        <v>21</v>
      </c>
      <c r="E16" s="35"/>
      <c r="F16" s="130" t="s">
        <v>22</v>
      </c>
      <c r="G16" s="35"/>
      <c r="H16" s="35"/>
      <c r="I16" s="148" t="s">
        <v>23</v>
      </c>
      <c r="J16" s="149" t="str">
        <f>'Rekapitulace stavby'!AN8</f>
        <v>23. 3. 2020</v>
      </c>
      <c r="K16" s="35"/>
      <c r="L16" s="146"/>
      <c r="S16" s="35"/>
      <c r="T16" s="35"/>
      <c r="U16" s="35"/>
      <c r="V16" s="35"/>
      <c r="W16" s="35"/>
      <c r="X16" s="35"/>
      <c r="Y16" s="35"/>
      <c r="Z16" s="35"/>
      <c r="AA16" s="35"/>
      <c r="AB16" s="35"/>
      <c r="AC16" s="35"/>
      <c r="AD16" s="35"/>
      <c r="AE16" s="35"/>
    </row>
    <row r="17" s="2" customFormat="1" ht="10.8" customHeight="1">
      <c r="A17" s="35"/>
      <c r="B17" s="41"/>
      <c r="C17" s="35"/>
      <c r="D17" s="35"/>
      <c r="E17" s="35"/>
      <c r="F17" s="35"/>
      <c r="G17" s="35"/>
      <c r="H17" s="35"/>
      <c r="I17" s="145"/>
      <c r="J17" s="35"/>
      <c r="K17" s="35"/>
      <c r="L17" s="146"/>
      <c r="S17" s="35"/>
      <c r="T17" s="35"/>
      <c r="U17" s="35"/>
      <c r="V17" s="35"/>
      <c r="W17" s="35"/>
      <c r="X17" s="35"/>
      <c r="Y17" s="35"/>
      <c r="Z17" s="35"/>
      <c r="AA17" s="35"/>
      <c r="AB17" s="35"/>
      <c r="AC17" s="35"/>
      <c r="AD17" s="35"/>
      <c r="AE17" s="35"/>
    </row>
    <row r="18" s="2" customFormat="1" ht="12" customHeight="1">
      <c r="A18" s="35"/>
      <c r="B18" s="41"/>
      <c r="C18" s="35"/>
      <c r="D18" s="142" t="s">
        <v>25</v>
      </c>
      <c r="E18" s="35"/>
      <c r="F18" s="35"/>
      <c r="G18" s="35"/>
      <c r="H18" s="35"/>
      <c r="I18" s="148" t="s">
        <v>26</v>
      </c>
      <c r="J18" s="130" t="s">
        <v>19</v>
      </c>
      <c r="K18" s="35"/>
      <c r="L18" s="146"/>
      <c r="S18" s="35"/>
      <c r="T18" s="35"/>
      <c r="U18" s="35"/>
      <c r="V18" s="35"/>
      <c r="W18" s="35"/>
      <c r="X18" s="35"/>
      <c r="Y18" s="35"/>
      <c r="Z18" s="35"/>
      <c r="AA18" s="35"/>
      <c r="AB18" s="35"/>
      <c r="AC18" s="35"/>
      <c r="AD18" s="35"/>
      <c r="AE18" s="35"/>
    </row>
    <row r="19" s="2" customFormat="1" ht="18" customHeight="1">
      <c r="A19" s="35"/>
      <c r="B19" s="41"/>
      <c r="C19" s="35"/>
      <c r="D19" s="35"/>
      <c r="E19" s="130" t="s">
        <v>27</v>
      </c>
      <c r="F19" s="35"/>
      <c r="G19" s="35"/>
      <c r="H19" s="35"/>
      <c r="I19" s="148" t="s">
        <v>28</v>
      </c>
      <c r="J19" s="130" t="s">
        <v>19</v>
      </c>
      <c r="K19" s="35"/>
      <c r="L19" s="146"/>
      <c r="S19" s="35"/>
      <c r="T19" s="35"/>
      <c r="U19" s="35"/>
      <c r="V19" s="35"/>
      <c r="W19" s="35"/>
      <c r="X19" s="35"/>
      <c r="Y19" s="35"/>
      <c r="Z19" s="35"/>
      <c r="AA19" s="35"/>
      <c r="AB19" s="35"/>
      <c r="AC19" s="35"/>
      <c r="AD19" s="35"/>
      <c r="AE19" s="35"/>
    </row>
    <row r="20" s="2" customFormat="1" ht="6.96" customHeight="1">
      <c r="A20" s="35"/>
      <c r="B20" s="41"/>
      <c r="C20" s="35"/>
      <c r="D20" s="35"/>
      <c r="E20" s="35"/>
      <c r="F20" s="35"/>
      <c r="G20" s="35"/>
      <c r="H20" s="35"/>
      <c r="I20" s="145"/>
      <c r="J20" s="35"/>
      <c r="K20" s="35"/>
      <c r="L20" s="146"/>
      <c r="S20" s="35"/>
      <c r="T20" s="35"/>
      <c r="U20" s="35"/>
      <c r="V20" s="35"/>
      <c r="W20" s="35"/>
      <c r="X20" s="35"/>
      <c r="Y20" s="35"/>
      <c r="Z20" s="35"/>
      <c r="AA20" s="35"/>
      <c r="AB20" s="35"/>
      <c r="AC20" s="35"/>
      <c r="AD20" s="35"/>
      <c r="AE20" s="35"/>
    </row>
    <row r="21" s="2" customFormat="1" ht="12" customHeight="1">
      <c r="A21" s="35"/>
      <c r="B21" s="41"/>
      <c r="C21" s="35"/>
      <c r="D21" s="142" t="s">
        <v>29</v>
      </c>
      <c r="E21" s="35"/>
      <c r="F21" s="35"/>
      <c r="G21" s="35"/>
      <c r="H21" s="35"/>
      <c r="I21" s="148" t="s">
        <v>26</v>
      </c>
      <c r="J21" s="30" t="str">
        <f>'Rekapitulace stavby'!AN13</f>
        <v>Vyplň údaj</v>
      </c>
      <c r="K21" s="35"/>
      <c r="L21" s="146"/>
      <c r="S21" s="35"/>
      <c r="T21" s="35"/>
      <c r="U21" s="35"/>
      <c r="V21" s="35"/>
      <c r="W21" s="35"/>
      <c r="X21" s="35"/>
      <c r="Y21" s="35"/>
      <c r="Z21" s="35"/>
      <c r="AA21" s="35"/>
      <c r="AB21" s="35"/>
      <c r="AC21" s="35"/>
      <c r="AD21" s="35"/>
      <c r="AE21" s="35"/>
    </row>
    <row r="22" s="2" customFormat="1" ht="18" customHeight="1">
      <c r="A22" s="35"/>
      <c r="B22" s="41"/>
      <c r="C22" s="35"/>
      <c r="D22" s="35"/>
      <c r="E22" s="30" t="str">
        <f>'Rekapitulace stavby'!E14</f>
        <v>Vyplň údaj</v>
      </c>
      <c r="F22" s="130"/>
      <c r="G22" s="130"/>
      <c r="H22" s="130"/>
      <c r="I22" s="148" t="s">
        <v>28</v>
      </c>
      <c r="J22" s="30" t="str">
        <f>'Rekapitulace stavby'!AN14</f>
        <v>Vyplň údaj</v>
      </c>
      <c r="K22" s="35"/>
      <c r="L22" s="146"/>
      <c r="S22" s="35"/>
      <c r="T22" s="35"/>
      <c r="U22" s="35"/>
      <c r="V22" s="35"/>
      <c r="W22" s="35"/>
      <c r="X22" s="35"/>
      <c r="Y22" s="35"/>
      <c r="Z22" s="35"/>
      <c r="AA22" s="35"/>
      <c r="AB22" s="35"/>
      <c r="AC22" s="35"/>
      <c r="AD22" s="35"/>
      <c r="AE22" s="35"/>
    </row>
    <row r="23" s="2" customFormat="1" ht="6.96" customHeight="1">
      <c r="A23" s="35"/>
      <c r="B23" s="41"/>
      <c r="C23" s="35"/>
      <c r="D23" s="35"/>
      <c r="E23" s="35"/>
      <c r="F23" s="35"/>
      <c r="G23" s="35"/>
      <c r="H23" s="35"/>
      <c r="I23" s="145"/>
      <c r="J23" s="35"/>
      <c r="K23" s="35"/>
      <c r="L23" s="146"/>
      <c r="S23" s="35"/>
      <c r="T23" s="35"/>
      <c r="U23" s="35"/>
      <c r="V23" s="35"/>
      <c r="W23" s="35"/>
      <c r="X23" s="35"/>
      <c r="Y23" s="35"/>
      <c r="Z23" s="35"/>
      <c r="AA23" s="35"/>
      <c r="AB23" s="35"/>
      <c r="AC23" s="35"/>
      <c r="AD23" s="35"/>
      <c r="AE23" s="35"/>
    </row>
    <row r="24" s="2" customFormat="1" ht="12" customHeight="1">
      <c r="A24" s="35"/>
      <c r="B24" s="41"/>
      <c r="C24" s="35"/>
      <c r="D24" s="142" t="s">
        <v>31</v>
      </c>
      <c r="E24" s="35"/>
      <c r="F24" s="35"/>
      <c r="G24" s="35"/>
      <c r="H24" s="35"/>
      <c r="I24" s="148" t="s">
        <v>26</v>
      </c>
      <c r="J24" s="130" t="s">
        <v>19</v>
      </c>
      <c r="K24" s="35"/>
      <c r="L24" s="146"/>
      <c r="S24" s="35"/>
      <c r="T24" s="35"/>
      <c r="U24" s="35"/>
      <c r="V24" s="35"/>
      <c r="W24" s="35"/>
      <c r="X24" s="35"/>
      <c r="Y24" s="35"/>
      <c r="Z24" s="35"/>
      <c r="AA24" s="35"/>
      <c r="AB24" s="35"/>
      <c r="AC24" s="35"/>
      <c r="AD24" s="35"/>
      <c r="AE24" s="35"/>
    </row>
    <row r="25" s="2" customFormat="1" ht="18" customHeight="1">
      <c r="A25" s="35"/>
      <c r="B25" s="41"/>
      <c r="C25" s="35"/>
      <c r="D25" s="35"/>
      <c r="E25" s="130" t="s">
        <v>32</v>
      </c>
      <c r="F25" s="35"/>
      <c r="G25" s="35"/>
      <c r="H25" s="35"/>
      <c r="I25" s="148" t="s">
        <v>28</v>
      </c>
      <c r="J25" s="130" t="s">
        <v>19</v>
      </c>
      <c r="K25" s="35"/>
      <c r="L25" s="146"/>
      <c r="S25" s="35"/>
      <c r="T25" s="35"/>
      <c r="U25" s="35"/>
      <c r="V25" s="35"/>
      <c r="W25" s="35"/>
      <c r="X25" s="35"/>
      <c r="Y25" s="35"/>
      <c r="Z25" s="35"/>
      <c r="AA25" s="35"/>
      <c r="AB25" s="35"/>
      <c r="AC25" s="35"/>
      <c r="AD25" s="35"/>
      <c r="AE25" s="35"/>
    </row>
    <row r="26" s="2" customFormat="1" ht="6.96" customHeight="1">
      <c r="A26" s="35"/>
      <c r="B26" s="41"/>
      <c r="C26" s="35"/>
      <c r="D26" s="35"/>
      <c r="E26" s="35"/>
      <c r="F26" s="35"/>
      <c r="G26" s="35"/>
      <c r="H26" s="35"/>
      <c r="I26" s="145"/>
      <c r="J26" s="35"/>
      <c r="K26" s="35"/>
      <c r="L26" s="146"/>
      <c r="S26" s="35"/>
      <c r="T26" s="35"/>
      <c r="U26" s="35"/>
      <c r="V26" s="35"/>
      <c r="W26" s="35"/>
      <c r="X26" s="35"/>
      <c r="Y26" s="35"/>
      <c r="Z26" s="35"/>
      <c r="AA26" s="35"/>
      <c r="AB26" s="35"/>
      <c r="AC26" s="35"/>
      <c r="AD26" s="35"/>
      <c r="AE26" s="35"/>
    </row>
    <row r="27" s="2" customFormat="1" ht="12" customHeight="1">
      <c r="A27" s="35"/>
      <c r="B27" s="41"/>
      <c r="C27" s="35"/>
      <c r="D27" s="142" t="s">
        <v>34</v>
      </c>
      <c r="E27" s="35"/>
      <c r="F27" s="35"/>
      <c r="G27" s="35"/>
      <c r="H27" s="35"/>
      <c r="I27" s="148" t="s">
        <v>26</v>
      </c>
      <c r="J27" s="130" t="s">
        <v>19</v>
      </c>
      <c r="K27" s="35"/>
      <c r="L27" s="146"/>
      <c r="S27" s="35"/>
      <c r="T27" s="35"/>
      <c r="U27" s="35"/>
      <c r="V27" s="35"/>
      <c r="W27" s="35"/>
      <c r="X27" s="35"/>
      <c r="Y27" s="35"/>
      <c r="Z27" s="35"/>
      <c r="AA27" s="35"/>
      <c r="AB27" s="35"/>
      <c r="AC27" s="35"/>
      <c r="AD27" s="35"/>
      <c r="AE27" s="35"/>
    </row>
    <row r="28" s="2" customFormat="1" ht="18" customHeight="1">
      <c r="A28" s="35"/>
      <c r="B28" s="41"/>
      <c r="C28" s="35"/>
      <c r="D28" s="35"/>
      <c r="E28" s="130" t="s">
        <v>35</v>
      </c>
      <c r="F28" s="35"/>
      <c r="G28" s="35"/>
      <c r="H28" s="35"/>
      <c r="I28" s="148" t="s">
        <v>28</v>
      </c>
      <c r="J28" s="130" t="s">
        <v>19</v>
      </c>
      <c r="K28" s="35"/>
      <c r="L28" s="146"/>
      <c r="S28" s="35"/>
      <c r="T28" s="35"/>
      <c r="U28" s="35"/>
      <c r="V28" s="35"/>
      <c r="W28" s="35"/>
      <c r="X28" s="35"/>
      <c r="Y28" s="35"/>
      <c r="Z28" s="35"/>
      <c r="AA28" s="35"/>
      <c r="AB28" s="35"/>
      <c r="AC28" s="35"/>
      <c r="AD28" s="35"/>
      <c r="AE28" s="35"/>
    </row>
    <row r="29" s="2" customFormat="1" ht="6.96" customHeight="1">
      <c r="A29" s="35"/>
      <c r="B29" s="41"/>
      <c r="C29" s="35"/>
      <c r="D29" s="35"/>
      <c r="E29" s="35"/>
      <c r="F29" s="35"/>
      <c r="G29" s="35"/>
      <c r="H29" s="35"/>
      <c r="I29" s="145"/>
      <c r="J29" s="35"/>
      <c r="K29" s="35"/>
      <c r="L29" s="146"/>
      <c r="S29" s="35"/>
      <c r="T29" s="35"/>
      <c r="U29" s="35"/>
      <c r="V29" s="35"/>
      <c r="W29" s="35"/>
      <c r="X29" s="35"/>
      <c r="Y29" s="35"/>
      <c r="Z29" s="35"/>
      <c r="AA29" s="35"/>
      <c r="AB29" s="35"/>
      <c r="AC29" s="35"/>
      <c r="AD29" s="35"/>
      <c r="AE29" s="35"/>
    </row>
    <row r="30" s="2" customFormat="1" ht="12" customHeight="1">
      <c r="A30" s="35"/>
      <c r="B30" s="41"/>
      <c r="C30" s="35"/>
      <c r="D30" s="142" t="s">
        <v>36</v>
      </c>
      <c r="E30" s="35"/>
      <c r="F30" s="35"/>
      <c r="G30" s="35"/>
      <c r="H30" s="35"/>
      <c r="I30" s="145"/>
      <c r="J30" s="35"/>
      <c r="K30" s="35"/>
      <c r="L30" s="146"/>
      <c r="S30" s="35"/>
      <c r="T30" s="35"/>
      <c r="U30" s="35"/>
      <c r="V30" s="35"/>
      <c r="W30" s="35"/>
      <c r="X30" s="35"/>
      <c r="Y30" s="35"/>
      <c r="Z30" s="35"/>
      <c r="AA30" s="35"/>
      <c r="AB30" s="35"/>
      <c r="AC30" s="35"/>
      <c r="AD30" s="35"/>
      <c r="AE30" s="35"/>
    </row>
    <row r="31" s="8" customFormat="1" ht="16.5" customHeight="1">
      <c r="A31" s="150"/>
      <c r="B31" s="151"/>
      <c r="C31" s="150"/>
      <c r="D31" s="150"/>
      <c r="E31" s="152" t="s">
        <v>19</v>
      </c>
      <c r="F31" s="152"/>
      <c r="G31" s="152"/>
      <c r="H31" s="152"/>
      <c r="I31" s="153"/>
      <c r="J31" s="150"/>
      <c r="K31" s="150"/>
      <c r="L31" s="154"/>
      <c r="S31" s="150"/>
      <c r="T31" s="150"/>
      <c r="U31" s="150"/>
      <c r="V31" s="150"/>
      <c r="W31" s="150"/>
      <c r="X31" s="150"/>
      <c r="Y31" s="150"/>
      <c r="Z31" s="150"/>
      <c r="AA31" s="150"/>
      <c r="AB31" s="150"/>
      <c r="AC31" s="150"/>
      <c r="AD31" s="150"/>
      <c r="AE31" s="150"/>
    </row>
    <row r="32" s="2" customFormat="1" ht="6.96" customHeight="1">
      <c r="A32" s="35"/>
      <c r="B32" s="41"/>
      <c r="C32" s="35"/>
      <c r="D32" s="35"/>
      <c r="E32" s="35"/>
      <c r="F32" s="35"/>
      <c r="G32" s="35"/>
      <c r="H32" s="35"/>
      <c r="I32" s="145"/>
      <c r="J32" s="35"/>
      <c r="K32" s="35"/>
      <c r="L32" s="146"/>
      <c r="S32" s="35"/>
      <c r="T32" s="35"/>
      <c r="U32" s="35"/>
      <c r="V32" s="35"/>
      <c r="W32" s="35"/>
      <c r="X32" s="35"/>
      <c r="Y32" s="35"/>
      <c r="Z32" s="35"/>
      <c r="AA32" s="35"/>
      <c r="AB32" s="35"/>
      <c r="AC32" s="35"/>
      <c r="AD32" s="35"/>
      <c r="AE32" s="35"/>
    </row>
    <row r="33" s="2" customFormat="1" ht="6.96" customHeight="1">
      <c r="A33" s="35"/>
      <c r="B33" s="41"/>
      <c r="C33" s="35"/>
      <c r="D33" s="155"/>
      <c r="E33" s="155"/>
      <c r="F33" s="155"/>
      <c r="G33" s="155"/>
      <c r="H33" s="155"/>
      <c r="I33" s="156"/>
      <c r="J33" s="155"/>
      <c r="K33" s="155"/>
      <c r="L33" s="146"/>
      <c r="S33" s="35"/>
      <c r="T33" s="35"/>
      <c r="U33" s="35"/>
      <c r="V33" s="35"/>
      <c r="W33" s="35"/>
      <c r="X33" s="35"/>
      <c r="Y33" s="35"/>
      <c r="Z33" s="35"/>
      <c r="AA33" s="35"/>
      <c r="AB33" s="35"/>
      <c r="AC33" s="35"/>
      <c r="AD33" s="35"/>
      <c r="AE33" s="35"/>
    </row>
    <row r="34" s="2" customFormat="1" ht="25.44" customHeight="1">
      <c r="A34" s="35"/>
      <c r="B34" s="41"/>
      <c r="C34" s="35"/>
      <c r="D34" s="157" t="s">
        <v>38</v>
      </c>
      <c r="E34" s="35"/>
      <c r="F34" s="35"/>
      <c r="G34" s="35"/>
      <c r="H34" s="35"/>
      <c r="I34" s="145"/>
      <c r="J34" s="158">
        <f>ROUND(J92, 2)</f>
        <v>0</v>
      </c>
      <c r="K34" s="35"/>
      <c r="L34" s="146"/>
      <c r="S34" s="35"/>
      <c r="T34" s="35"/>
      <c r="U34" s="35"/>
      <c r="V34" s="35"/>
      <c r="W34" s="35"/>
      <c r="X34" s="35"/>
      <c r="Y34" s="35"/>
      <c r="Z34" s="35"/>
      <c r="AA34" s="35"/>
      <c r="AB34" s="35"/>
      <c r="AC34" s="35"/>
      <c r="AD34" s="35"/>
      <c r="AE34" s="35"/>
    </row>
    <row r="35" s="2" customFormat="1" ht="6.96" customHeight="1">
      <c r="A35" s="35"/>
      <c r="B35" s="41"/>
      <c r="C35" s="35"/>
      <c r="D35" s="155"/>
      <c r="E35" s="155"/>
      <c r="F35" s="155"/>
      <c r="G35" s="155"/>
      <c r="H35" s="155"/>
      <c r="I35" s="156"/>
      <c r="J35" s="155"/>
      <c r="K35" s="155"/>
      <c r="L35" s="146"/>
      <c r="S35" s="35"/>
      <c r="T35" s="35"/>
      <c r="U35" s="35"/>
      <c r="V35" s="35"/>
      <c r="W35" s="35"/>
      <c r="X35" s="35"/>
      <c r="Y35" s="35"/>
      <c r="Z35" s="35"/>
      <c r="AA35" s="35"/>
      <c r="AB35" s="35"/>
      <c r="AC35" s="35"/>
      <c r="AD35" s="35"/>
      <c r="AE35" s="35"/>
    </row>
    <row r="36" s="2" customFormat="1" ht="14.4" customHeight="1">
      <c r="A36" s="35"/>
      <c r="B36" s="41"/>
      <c r="C36" s="35"/>
      <c r="D36" s="35"/>
      <c r="E36" s="35"/>
      <c r="F36" s="159" t="s">
        <v>40</v>
      </c>
      <c r="G36" s="35"/>
      <c r="H36" s="35"/>
      <c r="I36" s="160" t="s">
        <v>39</v>
      </c>
      <c r="J36" s="159" t="s">
        <v>41</v>
      </c>
      <c r="K36" s="35"/>
      <c r="L36" s="146"/>
      <c r="S36" s="35"/>
      <c r="T36" s="35"/>
      <c r="U36" s="35"/>
      <c r="V36" s="35"/>
      <c r="W36" s="35"/>
      <c r="X36" s="35"/>
      <c r="Y36" s="35"/>
      <c r="Z36" s="35"/>
      <c r="AA36" s="35"/>
      <c r="AB36" s="35"/>
      <c r="AC36" s="35"/>
      <c r="AD36" s="35"/>
      <c r="AE36" s="35"/>
    </row>
    <row r="37" s="2" customFormat="1" ht="14.4" customHeight="1">
      <c r="A37" s="35"/>
      <c r="B37" s="41"/>
      <c r="C37" s="35"/>
      <c r="D37" s="144" t="s">
        <v>42</v>
      </c>
      <c r="E37" s="142" t="s">
        <v>43</v>
      </c>
      <c r="F37" s="161">
        <f>ROUND((SUM(BE92:BE101)),  2)</f>
        <v>0</v>
      </c>
      <c r="G37" s="35"/>
      <c r="H37" s="35"/>
      <c r="I37" s="162">
        <v>0.20999999999999999</v>
      </c>
      <c r="J37" s="161">
        <f>ROUND(((SUM(BE92:BE101))*I37),  2)</f>
        <v>0</v>
      </c>
      <c r="K37" s="35"/>
      <c r="L37" s="146"/>
      <c r="S37" s="35"/>
      <c r="T37" s="35"/>
      <c r="U37" s="35"/>
      <c r="V37" s="35"/>
      <c r="W37" s="35"/>
      <c r="X37" s="35"/>
      <c r="Y37" s="35"/>
      <c r="Z37" s="35"/>
      <c r="AA37" s="35"/>
      <c r="AB37" s="35"/>
      <c r="AC37" s="35"/>
      <c r="AD37" s="35"/>
      <c r="AE37" s="35"/>
    </row>
    <row r="38" s="2" customFormat="1" ht="14.4" customHeight="1">
      <c r="A38" s="35"/>
      <c r="B38" s="41"/>
      <c r="C38" s="35"/>
      <c r="D38" s="35"/>
      <c r="E38" s="142" t="s">
        <v>44</v>
      </c>
      <c r="F38" s="161">
        <f>ROUND((SUM(BF92:BF101)),  2)</f>
        <v>0</v>
      </c>
      <c r="G38" s="35"/>
      <c r="H38" s="35"/>
      <c r="I38" s="162">
        <v>0.14999999999999999</v>
      </c>
      <c r="J38" s="161">
        <f>ROUND(((SUM(BF92:BF101))*I38),  2)</f>
        <v>0</v>
      </c>
      <c r="K38" s="35"/>
      <c r="L38" s="146"/>
      <c r="S38" s="35"/>
      <c r="T38" s="35"/>
      <c r="U38" s="35"/>
      <c r="V38" s="35"/>
      <c r="W38" s="35"/>
      <c r="X38" s="35"/>
      <c r="Y38" s="35"/>
      <c r="Z38" s="35"/>
      <c r="AA38" s="35"/>
      <c r="AB38" s="35"/>
      <c r="AC38" s="35"/>
      <c r="AD38" s="35"/>
      <c r="AE38" s="35"/>
    </row>
    <row r="39" hidden="1" s="2" customFormat="1" ht="14.4" customHeight="1">
      <c r="A39" s="35"/>
      <c r="B39" s="41"/>
      <c r="C39" s="35"/>
      <c r="D39" s="35"/>
      <c r="E39" s="142" t="s">
        <v>45</v>
      </c>
      <c r="F39" s="161">
        <f>ROUND((SUM(BG92:BG101)),  2)</f>
        <v>0</v>
      </c>
      <c r="G39" s="35"/>
      <c r="H39" s="35"/>
      <c r="I39" s="162">
        <v>0.20999999999999999</v>
      </c>
      <c r="J39" s="161">
        <f>0</f>
        <v>0</v>
      </c>
      <c r="K39" s="35"/>
      <c r="L39" s="146"/>
      <c r="S39" s="35"/>
      <c r="T39" s="35"/>
      <c r="U39" s="35"/>
      <c r="V39" s="35"/>
      <c r="W39" s="35"/>
      <c r="X39" s="35"/>
      <c r="Y39" s="35"/>
      <c r="Z39" s="35"/>
      <c r="AA39" s="35"/>
      <c r="AB39" s="35"/>
      <c r="AC39" s="35"/>
      <c r="AD39" s="35"/>
      <c r="AE39" s="35"/>
    </row>
    <row r="40" hidden="1" s="2" customFormat="1" ht="14.4" customHeight="1">
      <c r="A40" s="35"/>
      <c r="B40" s="41"/>
      <c r="C40" s="35"/>
      <c r="D40" s="35"/>
      <c r="E40" s="142" t="s">
        <v>46</v>
      </c>
      <c r="F40" s="161">
        <f>ROUND((SUM(BH92:BH101)),  2)</f>
        <v>0</v>
      </c>
      <c r="G40" s="35"/>
      <c r="H40" s="35"/>
      <c r="I40" s="162">
        <v>0.14999999999999999</v>
      </c>
      <c r="J40" s="161">
        <f>0</f>
        <v>0</v>
      </c>
      <c r="K40" s="35"/>
      <c r="L40" s="146"/>
      <c r="S40" s="35"/>
      <c r="T40" s="35"/>
      <c r="U40" s="35"/>
      <c r="V40" s="35"/>
      <c r="W40" s="35"/>
      <c r="X40" s="35"/>
      <c r="Y40" s="35"/>
      <c r="Z40" s="35"/>
      <c r="AA40" s="35"/>
      <c r="AB40" s="35"/>
      <c r="AC40" s="35"/>
      <c r="AD40" s="35"/>
      <c r="AE40" s="35"/>
    </row>
    <row r="41" hidden="1" s="2" customFormat="1" ht="14.4" customHeight="1">
      <c r="A41" s="35"/>
      <c r="B41" s="41"/>
      <c r="C41" s="35"/>
      <c r="D41" s="35"/>
      <c r="E41" s="142" t="s">
        <v>47</v>
      </c>
      <c r="F41" s="161">
        <f>ROUND((SUM(BI92:BI101)),  2)</f>
        <v>0</v>
      </c>
      <c r="G41" s="35"/>
      <c r="H41" s="35"/>
      <c r="I41" s="162">
        <v>0</v>
      </c>
      <c r="J41" s="161">
        <f>0</f>
        <v>0</v>
      </c>
      <c r="K41" s="35"/>
      <c r="L41" s="146"/>
      <c r="S41" s="35"/>
      <c r="T41" s="35"/>
      <c r="U41" s="35"/>
      <c r="V41" s="35"/>
      <c r="W41" s="35"/>
      <c r="X41" s="35"/>
      <c r="Y41" s="35"/>
      <c r="Z41" s="35"/>
      <c r="AA41" s="35"/>
      <c r="AB41" s="35"/>
      <c r="AC41" s="35"/>
      <c r="AD41" s="35"/>
      <c r="AE41" s="35"/>
    </row>
    <row r="42" s="2" customFormat="1" ht="6.96" customHeight="1">
      <c r="A42" s="35"/>
      <c r="B42" s="41"/>
      <c r="C42" s="35"/>
      <c r="D42" s="35"/>
      <c r="E42" s="35"/>
      <c r="F42" s="35"/>
      <c r="G42" s="35"/>
      <c r="H42" s="35"/>
      <c r="I42" s="145"/>
      <c r="J42" s="35"/>
      <c r="K42" s="35"/>
      <c r="L42" s="146"/>
      <c r="S42" s="35"/>
      <c r="T42" s="35"/>
      <c r="U42" s="35"/>
      <c r="V42" s="35"/>
      <c r="W42" s="35"/>
      <c r="X42" s="35"/>
      <c r="Y42" s="35"/>
      <c r="Z42" s="35"/>
      <c r="AA42" s="35"/>
      <c r="AB42" s="35"/>
      <c r="AC42" s="35"/>
      <c r="AD42" s="35"/>
      <c r="AE42" s="35"/>
    </row>
    <row r="43" s="2" customFormat="1" ht="25.44" customHeight="1">
      <c r="A43" s="35"/>
      <c r="B43" s="41"/>
      <c r="C43" s="163"/>
      <c r="D43" s="164" t="s">
        <v>48</v>
      </c>
      <c r="E43" s="165"/>
      <c r="F43" s="165"/>
      <c r="G43" s="166" t="s">
        <v>49</v>
      </c>
      <c r="H43" s="167" t="s">
        <v>50</v>
      </c>
      <c r="I43" s="168"/>
      <c r="J43" s="169">
        <f>SUM(J34:J41)</f>
        <v>0</v>
      </c>
      <c r="K43" s="170"/>
      <c r="L43" s="146"/>
      <c r="S43" s="35"/>
      <c r="T43" s="35"/>
      <c r="U43" s="35"/>
      <c r="V43" s="35"/>
      <c r="W43" s="35"/>
      <c r="X43" s="35"/>
      <c r="Y43" s="35"/>
      <c r="Z43" s="35"/>
      <c r="AA43" s="35"/>
      <c r="AB43" s="35"/>
      <c r="AC43" s="35"/>
      <c r="AD43" s="35"/>
      <c r="AE43" s="35"/>
    </row>
    <row r="44" s="2" customFormat="1" ht="14.4" customHeight="1">
      <c r="A44" s="35"/>
      <c r="B44" s="171"/>
      <c r="C44" s="172"/>
      <c r="D44" s="172"/>
      <c r="E44" s="172"/>
      <c r="F44" s="172"/>
      <c r="G44" s="172"/>
      <c r="H44" s="172"/>
      <c r="I44" s="173"/>
      <c r="J44" s="172"/>
      <c r="K44" s="172"/>
      <c r="L44" s="146"/>
      <c r="S44" s="35"/>
      <c r="T44" s="35"/>
      <c r="U44" s="35"/>
      <c r="V44" s="35"/>
      <c r="W44" s="35"/>
      <c r="X44" s="35"/>
      <c r="Y44" s="35"/>
      <c r="Z44" s="35"/>
      <c r="AA44" s="35"/>
      <c r="AB44" s="35"/>
      <c r="AC44" s="35"/>
      <c r="AD44" s="35"/>
      <c r="AE44" s="35"/>
    </row>
    <row r="48" hidden="1" s="2" customFormat="1" ht="6.96" customHeight="1">
      <c r="A48" s="35"/>
      <c r="B48" s="174"/>
      <c r="C48" s="175"/>
      <c r="D48" s="175"/>
      <c r="E48" s="175"/>
      <c r="F48" s="175"/>
      <c r="G48" s="175"/>
      <c r="H48" s="175"/>
      <c r="I48" s="176"/>
      <c r="J48" s="175"/>
      <c r="K48" s="175"/>
      <c r="L48" s="146"/>
      <c r="S48" s="35"/>
      <c r="T48" s="35"/>
      <c r="U48" s="35"/>
      <c r="V48" s="35"/>
      <c r="W48" s="35"/>
      <c r="X48" s="35"/>
      <c r="Y48" s="35"/>
      <c r="Z48" s="35"/>
      <c r="AA48" s="35"/>
      <c r="AB48" s="35"/>
      <c r="AC48" s="35"/>
      <c r="AD48" s="35"/>
      <c r="AE48" s="35"/>
    </row>
    <row r="49" hidden="1" s="2" customFormat="1" ht="24.96" customHeight="1">
      <c r="A49" s="35"/>
      <c r="B49" s="36"/>
      <c r="C49" s="20" t="s">
        <v>142</v>
      </c>
      <c r="D49" s="37"/>
      <c r="E49" s="37"/>
      <c r="F49" s="37"/>
      <c r="G49" s="37"/>
      <c r="H49" s="37"/>
      <c r="I49" s="145"/>
      <c r="J49" s="37"/>
      <c r="K49" s="37"/>
      <c r="L49" s="146"/>
      <c r="S49" s="35"/>
      <c r="T49" s="35"/>
      <c r="U49" s="35"/>
      <c r="V49" s="35"/>
      <c r="W49" s="35"/>
      <c r="X49" s="35"/>
      <c r="Y49" s="35"/>
      <c r="Z49" s="35"/>
      <c r="AA49" s="35"/>
      <c r="AB49" s="35"/>
      <c r="AC49" s="35"/>
      <c r="AD49" s="35"/>
      <c r="AE49" s="35"/>
    </row>
    <row r="50" hidden="1" s="2" customFormat="1" ht="6.96" customHeight="1">
      <c r="A50" s="35"/>
      <c r="B50" s="36"/>
      <c r="C50" s="37"/>
      <c r="D50" s="37"/>
      <c r="E50" s="37"/>
      <c r="F50" s="37"/>
      <c r="G50" s="37"/>
      <c r="H50" s="37"/>
      <c r="I50" s="145"/>
      <c r="J50" s="37"/>
      <c r="K50" s="37"/>
      <c r="L50" s="146"/>
      <c r="S50" s="35"/>
      <c r="T50" s="35"/>
      <c r="U50" s="35"/>
      <c r="V50" s="35"/>
      <c r="W50" s="35"/>
      <c r="X50" s="35"/>
      <c r="Y50" s="35"/>
      <c r="Z50" s="35"/>
      <c r="AA50" s="35"/>
      <c r="AB50" s="35"/>
      <c r="AC50" s="35"/>
      <c r="AD50" s="35"/>
      <c r="AE50" s="35"/>
    </row>
    <row r="51" hidden="1" s="2" customFormat="1" ht="12" customHeight="1">
      <c r="A51" s="35"/>
      <c r="B51" s="36"/>
      <c r="C51" s="29" t="s">
        <v>16</v>
      </c>
      <c r="D51" s="37"/>
      <c r="E51" s="37"/>
      <c r="F51" s="37"/>
      <c r="G51" s="37"/>
      <c r="H51" s="37"/>
      <c r="I51" s="145"/>
      <c r="J51" s="37"/>
      <c r="K51" s="37"/>
      <c r="L51" s="146"/>
      <c r="S51" s="35"/>
      <c r="T51" s="35"/>
      <c r="U51" s="35"/>
      <c r="V51" s="35"/>
      <c r="W51" s="35"/>
      <c r="X51" s="35"/>
      <c r="Y51" s="35"/>
      <c r="Z51" s="35"/>
      <c r="AA51" s="35"/>
      <c r="AB51" s="35"/>
      <c r="AC51" s="35"/>
      <c r="AD51" s="35"/>
      <c r="AE51" s="35"/>
    </row>
    <row r="52" hidden="1" s="2" customFormat="1" ht="16.5" customHeight="1">
      <c r="A52" s="35"/>
      <c r="B52" s="36"/>
      <c r="C52" s="37"/>
      <c r="D52" s="37"/>
      <c r="E52" s="177" t="str">
        <f>E7</f>
        <v>Oprava SZZ v žst. Zvoleněves</v>
      </c>
      <c r="F52" s="29"/>
      <c r="G52" s="29"/>
      <c r="H52" s="29"/>
      <c r="I52" s="145"/>
      <c r="J52" s="37"/>
      <c r="K52" s="37"/>
      <c r="L52" s="146"/>
      <c r="S52" s="35"/>
      <c r="T52" s="35"/>
      <c r="U52" s="35"/>
      <c r="V52" s="35"/>
      <c r="W52" s="35"/>
      <c r="X52" s="35"/>
      <c r="Y52" s="35"/>
      <c r="Z52" s="35"/>
      <c r="AA52" s="35"/>
      <c r="AB52" s="35"/>
      <c r="AC52" s="35"/>
      <c r="AD52" s="35"/>
      <c r="AE52" s="35"/>
    </row>
    <row r="53" hidden="1" s="1" customFormat="1" ht="12" customHeight="1">
      <c r="B53" s="18"/>
      <c r="C53" s="29" t="s">
        <v>136</v>
      </c>
      <c r="D53" s="19"/>
      <c r="E53" s="19"/>
      <c r="F53" s="19"/>
      <c r="G53" s="19"/>
      <c r="H53" s="19"/>
      <c r="I53" s="136"/>
      <c r="J53" s="19"/>
      <c r="K53" s="19"/>
      <c r="L53" s="17"/>
    </row>
    <row r="54" hidden="1" s="1" customFormat="1" ht="16.5" customHeight="1">
      <c r="B54" s="18"/>
      <c r="C54" s="19"/>
      <c r="D54" s="19"/>
      <c r="E54" s="177" t="s">
        <v>137</v>
      </c>
      <c r="F54" s="19"/>
      <c r="G54" s="19"/>
      <c r="H54" s="19"/>
      <c r="I54" s="136"/>
      <c r="J54" s="19"/>
      <c r="K54" s="19"/>
      <c r="L54" s="17"/>
    </row>
    <row r="55" hidden="1" s="1" customFormat="1" ht="12" customHeight="1">
      <c r="B55" s="18"/>
      <c r="C55" s="29" t="s">
        <v>138</v>
      </c>
      <c r="D55" s="19"/>
      <c r="E55" s="19"/>
      <c r="F55" s="19"/>
      <c r="G55" s="19"/>
      <c r="H55" s="19"/>
      <c r="I55" s="136"/>
      <c r="J55" s="19"/>
      <c r="K55" s="19"/>
      <c r="L55" s="17"/>
    </row>
    <row r="56" hidden="1" s="2" customFormat="1" ht="16.5" customHeight="1">
      <c r="A56" s="35"/>
      <c r="B56" s="36"/>
      <c r="C56" s="37"/>
      <c r="D56" s="37"/>
      <c r="E56" s="178" t="s">
        <v>750</v>
      </c>
      <c r="F56" s="37"/>
      <c r="G56" s="37"/>
      <c r="H56" s="37"/>
      <c r="I56" s="145"/>
      <c r="J56" s="37"/>
      <c r="K56" s="37"/>
      <c r="L56" s="146"/>
      <c r="S56" s="35"/>
      <c r="T56" s="35"/>
      <c r="U56" s="35"/>
      <c r="V56" s="35"/>
      <c r="W56" s="35"/>
      <c r="X56" s="35"/>
      <c r="Y56" s="35"/>
      <c r="Z56" s="35"/>
      <c r="AA56" s="35"/>
      <c r="AB56" s="35"/>
      <c r="AC56" s="35"/>
      <c r="AD56" s="35"/>
      <c r="AE56" s="35"/>
    </row>
    <row r="57" hidden="1" s="2" customFormat="1" ht="12" customHeight="1">
      <c r="A57" s="35"/>
      <c r="B57" s="36"/>
      <c r="C57" s="29" t="s">
        <v>751</v>
      </c>
      <c r="D57" s="37"/>
      <c r="E57" s="37"/>
      <c r="F57" s="37"/>
      <c r="G57" s="37"/>
      <c r="H57" s="37"/>
      <c r="I57" s="145"/>
      <c r="J57" s="37"/>
      <c r="K57" s="37"/>
      <c r="L57" s="146"/>
      <c r="S57" s="35"/>
      <c r="T57" s="35"/>
      <c r="U57" s="35"/>
      <c r="V57" s="35"/>
      <c r="W57" s="35"/>
      <c r="X57" s="35"/>
      <c r="Y57" s="35"/>
      <c r="Z57" s="35"/>
      <c r="AA57" s="35"/>
      <c r="AB57" s="35"/>
      <c r="AC57" s="35"/>
      <c r="AD57" s="35"/>
      <c r="AE57" s="35"/>
    </row>
    <row r="58" hidden="1" s="2" customFormat="1" ht="16.5" customHeight="1">
      <c r="A58" s="35"/>
      <c r="B58" s="36"/>
      <c r="C58" s="37"/>
      <c r="D58" s="37"/>
      <c r="E58" s="66" t="str">
        <f>E13</f>
        <v>01.3.1 - VRN technologická část</v>
      </c>
      <c r="F58" s="37"/>
      <c r="G58" s="37"/>
      <c r="H58" s="37"/>
      <c r="I58" s="145"/>
      <c r="J58" s="37"/>
      <c r="K58" s="37"/>
      <c r="L58" s="146"/>
      <c r="S58" s="35"/>
      <c r="T58" s="35"/>
      <c r="U58" s="35"/>
      <c r="V58" s="35"/>
      <c r="W58" s="35"/>
      <c r="X58" s="35"/>
      <c r="Y58" s="35"/>
      <c r="Z58" s="35"/>
      <c r="AA58" s="35"/>
      <c r="AB58" s="35"/>
      <c r="AC58" s="35"/>
      <c r="AD58" s="35"/>
      <c r="AE58" s="35"/>
    </row>
    <row r="59" hidden="1" s="2" customFormat="1" ht="6.96" customHeight="1">
      <c r="A59" s="35"/>
      <c r="B59" s="36"/>
      <c r="C59" s="37"/>
      <c r="D59" s="37"/>
      <c r="E59" s="37"/>
      <c r="F59" s="37"/>
      <c r="G59" s="37"/>
      <c r="H59" s="37"/>
      <c r="I59" s="145"/>
      <c r="J59" s="37"/>
      <c r="K59" s="37"/>
      <c r="L59" s="146"/>
      <c r="S59" s="35"/>
      <c r="T59" s="35"/>
      <c r="U59" s="35"/>
      <c r="V59" s="35"/>
      <c r="W59" s="35"/>
      <c r="X59" s="35"/>
      <c r="Y59" s="35"/>
      <c r="Z59" s="35"/>
      <c r="AA59" s="35"/>
      <c r="AB59" s="35"/>
      <c r="AC59" s="35"/>
      <c r="AD59" s="35"/>
      <c r="AE59" s="35"/>
    </row>
    <row r="60" hidden="1" s="2" customFormat="1" ht="12" customHeight="1">
      <c r="A60" s="35"/>
      <c r="B60" s="36"/>
      <c r="C60" s="29" t="s">
        <v>21</v>
      </c>
      <c r="D60" s="37"/>
      <c r="E60" s="37"/>
      <c r="F60" s="24" t="str">
        <f>F16</f>
        <v>žst. Zvoleněves</v>
      </c>
      <c r="G60" s="37"/>
      <c r="H60" s="37"/>
      <c r="I60" s="148" t="s">
        <v>23</v>
      </c>
      <c r="J60" s="69" t="str">
        <f>IF(J16="","",J16)</f>
        <v>23. 3. 2020</v>
      </c>
      <c r="K60" s="37"/>
      <c r="L60" s="146"/>
      <c r="S60" s="35"/>
      <c r="T60" s="35"/>
      <c r="U60" s="35"/>
      <c r="V60" s="35"/>
      <c r="W60" s="35"/>
      <c r="X60" s="35"/>
      <c r="Y60" s="35"/>
      <c r="Z60" s="35"/>
      <c r="AA60" s="35"/>
      <c r="AB60" s="35"/>
      <c r="AC60" s="35"/>
      <c r="AD60" s="35"/>
      <c r="AE60" s="35"/>
    </row>
    <row r="61" hidden="1" s="2" customFormat="1" ht="6.96" customHeight="1">
      <c r="A61" s="35"/>
      <c r="B61" s="36"/>
      <c r="C61" s="37"/>
      <c r="D61" s="37"/>
      <c r="E61" s="37"/>
      <c r="F61" s="37"/>
      <c r="G61" s="37"/>
      <c r="H61" s="37"/>
      <c r="I61" s="145"/>
      <c r="J61" s="37"/>
      <c r="K61" s="37"/>
      <c r="L61" s="146"/>
      <c r="S61" s="35"/>
      <c r="T61" s="35"/>
      <c r="U61" s="35"/>
      <c r="V61" s="35"/>
      <c r="W61" s="35"/>
      <c r="X61" s="35"/>
      <c r="Y61" s="35"/>
      <c r="Z61" s="35"/>
      <c r="AA61" s="35"/>
      <c r="AB61" s="35"/>
      <c r="AC61" s="35"/>
      <c r="AD61" s="35"/>
      <c r="AE61" s="35"/>
    </row>
    <row r="62" hidden="1" s="2" customFormat="1" ht="15.15" customHeight="1">
      <c r="A62" s="35"/>
      <c r="B62" s="36"/>
      <c r="C62" s="29" t="s">
        <v>25</v>
      </c>
      <c r="D62" s="37"/>
      <c r="E62" s="37"/>
      <c r="F62" s="24" t="str">
        <f>E19</f>
        <v>Jiří Kejkula</v>
      </c>
      <c r="G62" s="37"/>
      <c r="H62" s="37"/>
      <c r="I62" s="148" t="s">
        <v>31</v>
      </c>
      <c r="J62" s="33" t="str">
        <f>E25</f>
        <v xml:space="preserve"> </v>
      </c>
      <c r="K62" s="37"/>
      <c r="L62" s="146"/>
      <c r="S62" s="35"/>
      <c r="T62" s="35"/>
      <c r="U62" s="35"/>
      <c r="V62" s="35"/>
      <c r="W62" s="35"/>
      <c r="X62" s="35"/>
      <c r="Y62" s="35"/>
      <c r="Z62" s="35"/>
      <c r="AA62" s="35"/>
      <c r="AB62" s="35"/>
      <c r="AC62" s="35"/>
      <c r="AD62" s="35"/>
      <c r="AE62" s="35"/>
    </row>
    <row r="63" hidden="1" s="2" customFormat="1" ht="15.15" customHeight="1">
      <c r="A63" s="35"/>
      <c r="B63" s="36"/>
      <c r="C63" s="29" t="s">
        <v>29</v>
      </c>
      <c r="D63" s="37"/>
      <c r="E63" s="37"/>
      <c r="F63" s="24" t="str">
        <f>IF(E22="","",E22)</f>
        <v>Vyplň údaj</v>
      </c>
      <c r="G63" s="37"/>
      <c r="H63" s="37"/>
      <c r="I63" s="148" t="s">
        <v>34</v>
      </c>
      <c r="J63" s="33" t="str">
        <f>E28</f>
        <v>Milan Bělehrad</v>
      </c>
      <c r="K63" s="37"/>
      <c r="L63" s="146"/>
      <c r="S63" s="35"/>
      <c r="T63" s="35"/>
      <c r="U63" s="35"/>
      <c r="V63" s="35"/>
      <c r="W63" s="35"/>
      <c r="X63" s="35"/>
      <c r="Y63" s="35"/>
      <c r="Z63" s="35"/>
      <c r="AA63" s="35"/>
      <c r="AB63" s="35"/>
      <c r="AC63" s="35"/>
      <c r="AD63" s="35"/>
      <c r="AE63" s="35"/>
    </row>
    <row r="64" hidden="1" s="2" customFormat="1" ht="10.32" customHeight="1">
      <c r="A64" s="35"/>
      <c r="B64" s="36"/>
      <c r="C64" s="37"/>
      <c r="D64" s="37"/>
      <c r="E64" s="37"/>
      <c r="F64" s="37"/>
      <c r="G64" s="37"/>
      <c r="H64" s="37"/>
      <c r="I64" s="145"/>
      <c r="J64" s="37"/>
      <c r="K64" s="37"/>
      <c r="L64" s="146"/>
      <c r="S64" s="35"/>
      <c r="T64" s="35"/>
      <c r="U64" s="35"/>
      <c r="V64" s="35"/>
      <c r="W64" s="35"/>
      <c r="X64" s="35"/>
      <c r="Y64" s="35"/>
      <c r="Z64" s="35"/>
      <c r="AA64" s="35"/>
      <c r="AB64" s="35"/>
      <c r="AC64" s="35"/>
      <c r="AD64" s="35"/>
      <c r="AE64" s="35"/>
    </row>
    <row r="65" hidden="1" s="2" customFormat="1" ht="29.28" customHeight="1">
      <c r="A65" s="35"/>
      <c r="B65" s="36"/>
      <c r="C65" s="179" t="s">
        <v>143</v>
      </c>
      <c r="D65" s="180"/>
      <c r="E65" s="180"/>
      <c r="F65" s="180"/>
      <c r="G65" s="180"/>
      <c r="H65" s="180"/>
      <c r="I65" s="181"/>
      <c r="J65" s="182" t="s">
        <v>144</v>
      </c>
      <c r="K65" s="180"/>
      <c r="L65" s="146"/>
      <c r="S65" s="35"/>
      <c r="T65" s="35"/>
      <c r="U65" s="35"/>
      <c r="V65" s="35"/>
      <c r="W65" s="35"/>
      <c r="X65" s="35"/>
      <c r="Y65" s="35"/>
      <c r="Z65" s="35"/>
      <c r="AA65" s="35"/>
      <c r="AB65" s="35"/>
      <c r="AC65" s="35"/>
      <c r="AD65" s="35"/>
      <c r="AE65" s="35"/>
    </row>
    <row r="66" hidden="1" s="2" customFormat="1" ht="10.32" customHeight="1">
      <c r="A66" s="35"/>
      <c r="B66" s="36"/>
      <c r="C66" s="37"/>
      <c r="D66" s="37"/>
      <c r="E66" s="37"/>
      <c r="F66" s="37"/>
      <c r="G66" s="37"/>
      <c r="H66" s="37"/>
      <c r="I66" s="145"/>
      <c r="J66" s="37"/>
      <c r="K66" s="37"/>
      <c r="L66" s="146"/>
      <c r="S66" s="35"/>
      <c r="T66" s="35"/>
      <c r="U66" s="35"/>
      <c r="V66" s="35"/>
      <c r="W66" s="35"/>
      <c r="X66" s="35"/>
      <c r="Y66" s="35"/>
      <c r="Z66" s="35"/>
      <c r="AA66" s="35"/>
      <c r="AB66" s="35"/>
      <c r="AC66" s="35"/>
      <c r="AD66" s="35"/>
      <c r="AE66" s="35"/>
    </row>
    <row r="67" hidden="1" s="2" customFormat="1" ht="22.8" customHeight="1">
      <c r="A67" s="35"/>
      <c r="B67" s="36"/>
      <c r="C67" s="183" t="s">
        <v>70</v>
      </c>
      <c r="D67" s="37"/>
      <c r="E67" s="37"/>
      <c r="F67" s="37"/>
      <c r="G67" s="37"/>
      <c r="H67" s="37"/>
      <c r="I67" s="145"/>
      <c r="J67" s="99">
        <f>J92</f>
        <v>0</v>
      </c>
      <c r="K67" s="37"/>
      <c r="L67" s="146"/>
      <c r="S67" s="35"/>
      <c r="T67" s="35"/>
      <c r="U67" s="35"/>
      <c r="V67" s="35"/>
      <c r="W67" s="35"/>
      <c r="X67" s="35"/>
      <c r="Y67" s="35"/>
      <c r="Z67" s="35"/>
      <c r="AA67" s="35"/>
      <c r="AB67" s="35"/>
      <c r="AC67" s="35"/>
      <c r="AD67" s="35"/>
      <c r="AE67" s="35"/>
      <c r="AU67" s="14" t="s">
        <v>145</v>
      </c>
    </row>
    <row r="68" hidden="1" s="9" customFormat="1" ht="24.96" customHeight="1">
      <c r="A68" s="9"/>
      <c r="B68" s="184"/>
      <c r="C68" s="185"/>
      <c r="D68" s="186" t="s">
        <v>753</v>
      </c>
      <c r="E68" s="187"/>
      <c r="F68" s="187"/>
      <c r="G68" s="187"/>
      <c r="H68" s="187"/>
      <c r="I68" s="188"/>
      <c r="J68" s="189">
        <f>J93</f>
        <v>0</v>
      </c>
      <c r="K68" s="185"/>
      <c r="L68" s="190"/>
      <c r="S68" s="9"/>
      <c r="T68" s="9"/>
      <c r="U68" s="9"/>
      <c r="V68" s="9"/>
      <c r="W68" s="9"/>
      <c r="X68" s="9"/>
      <c r="Y68" s="9"/>
      <c r="Z68" s="9"/>
      <c r="AA68" s="9"/>
      <c r="AB68" s="9"/>
      <c r="AC68" s="9"/>
      <c r="AD68" s="9"/>
      <c r="AE68" s="9"/>
    </row>
    <row r="69" hidden="1" s="2" customFormat="1" ht="21.84" customHeight="1">
      <c r="A69" s="35"/>
      <c r="B69" s="36"/>
      <c r="C69" s="37"/>
      <c r="D69" s="37"/>
      <c r="E69" s="37"/>
      <c r="F69" s="37"/>
      <c r="G69" s="37"/>
      <c r="H69" s="37"/>
      <c r="I69" s="145"/>
      <c r="J69" s="37"/>
      <c r="K69" s="37"/>
      <c r="L69" s="146"/>
      <c r="S69" s="35"/>
      <c r="T69" s="35"/>
      <c r="U69" s="35"/>
      <c r="V69" s="35"/>
      <c r="W69" s="35"/>
      <c r="X69" s="35"/>
      <c r="Y69" s="35"/>
      <c r="Z69" s="35"/>
      <c r="AA69" s="35"/>
      <c r="AB69" s="35"/>
      <c r="AC69" s="35"/>
      <c r="AD69" s="35"/>
      <c r="AE69" s="35"/>
    </row>
    <row r="70" hidden="1" s="2" customFormat="1" ht="6.96" customHeight="1">
      <c r="A70" s="35"/>
      <c r="B70" s="56"/>
      <c r="C70" s="57"/>
      <c r="D70" s="57"/>
      <c r="E70" s="57"/>
      <c r="F70" s="57"/>
      <c r="G70" s="57"/>
      <c r="H70" s="57"/>
      <c r="I70" s="173"/>
      <c r="J70" s="57"/>
      <c r="K70" s="57"/>
      <c r="L70" s="146"/>
      <c r="S70" s="35"/>
      <c r="T70" s="35"/>
      <c r="U70" s="35"/>
      <c r="V70" s="35"/>
      <c r="W70" s="35"/>
      <c r="X70" s="35"/>
      <c r="Y70" s="35"/>
      <c r="Z70" s="35"/>
      <c r="AA70" s="35"/>
      <c r="AB70" s="35"/>
      <c r="AC70" s="35"/>
      <c r="AD70" s="35"/>
      <c r="AE70" s="35"/>
    </row>
    <row r="71" hidden="1"/>
    <row r="72" hidden="1"/>
    <row r="73" hidden="1"/>
    <row r="74" s="2" customFormat="1" ht="6.96" customHeight="1">
      <c r="A74" s="35"/>
      <c r="B74" s="58"/>
      <c r="C74" s="59"/>
      <c r="D74" s="59"/>
      <c r="E74" s="59"/>
      <c r="F74" s="59"/>
      <c r="G74" s="59"/>
      <c r="H74" s="59"/>
      <c r="I74" s="176"/>
      <c r="J74" s="59"/>
      <c r="K74" s="59"/>
      <c r="L74" s="146"/>
      <c r="S74" s="35"/>
      <c r="T74" s="35"/>
      <c r="U74" s="35"/>
      <c r="V74" s="35"/>
      <c r="W74" s="35"/>
      <c r="X74" s="35"/>
      <c r="Y74" s="35"/>
      <c r="Z74" s="35"/>
      <c r="AA74" s="35"/>
      <c r="AB74" s="35"/>
      <c r="AC74" s="35"/>
      <c r="AD74" s="35"/>
      <c r="AE74" s="35"/>
    </row>
    <row r="75" s="2" customFormat="1" ht="24.96" customHeight="1">
      <c r="A75" s="35"/>
      <c r="B75" s="36"/>
      <c r="C75" s="20" t="s">
        <v>148</v>
      </c>
      <c r="D75" s="37"/>
      <c r="E75" s="37"/>
      <c r="F75" s="37"/>
      <c r="G75" s="37"/>
      <c r="H75" s="37"/>
      <c r="I75" s="145"/>
      <c r="J75" s="37"/>
      <c r="K75" s="37"/>
      <c r="L75" s="146"/>
      <c r="S75" s="35"/>
      <c r="T75" s="35"/>
      <c r="U75" s="35"/>
      <c r="V75" s="35"/>
      <c r="W75" s="35"/>
      <c r="X75" s="35"/>
      <c r="Y75" s="35"/>
      <c r="Z75" s="35"/>
      <c r="AA75" s="35"/>
      <c r="AB75" s="35"/>
      <c r="AC75" s="35"/>
      <c r="AD75" s="35"/>
      <c r="AE75" s="35"/>
    </row>
    <row r="76" s="2" customFormat="1" ht="6.96" customHeight="1">
      <c r="A76" s="35"/>
      <c r="B76" s="36"/>
      <c r="C76" s="37"/>
      <c r="D76" s="37"/>
      <c r="E76" s="37"/>
      <c r="F76" s="37"/>
      <c r="G76" s="37"/>
      <c r="H76" s="37"/>
      <c r="I76" s="145"/>
      <c r="J76" s="37"/>
      <c r="K76" s="37"/>
      <c r="L76" s="146"/>
      <c r="S76" s="35"/>
      <c r="T76" s="35"/>
      <c r="U76" s="35"/>
      <c r="V76" s="35"/>
      <c r="W76" s="35"/>
      <c r="X76" s="35"/>
      <c r="Y76" s="35"/>
      <c r="Z76" s="35"/>
      <c r="AA76" s="35"/>
      <c r="AB76" s="35"/>
      <c r="AC76" s="35"/>
      <c r="AD76" s="35"/>
      <c r="AE76" s="35"/>
    </row>
    <row r="77" s="2" customFormat="1" ht="12" customHeight="1">
      <c r="A77" s="35"/>
      <c r="B77" s="36"/>
      <c r="C77" s="29" t="s">
        <v>16</v>
      </c>
      <c r="D77" s="37"/>
      <c r="E77" s="37"/>
      <c r="F77" s="37"/>
      <c r="G77" s="37"/>
      <c r="H77" s="37"/>
      <c r="I77" s="145"/>
      <c r="J77" s="37"/>
      <c r="K77" s="37"/>
      <c r="L77" s="146"/>
      <c r="S77" s="35"/>
      <c r="T77" s="35"/>
      <c r="U77" s="35"/>
      <c r="V77" s="35"/>
      <c r="W77" s="35"/>
      <c r="X77" s="35"/>
      <c r="Y77" s="35"/>
      <c r="Z77" s="35"/>
      <c r="AA77" s="35"/>
      <c r="AB77" s="35"/>
      <c r="AC77" s="35"/>
      <c r="AD77" s="35"/>
      <c r="AE77" s="35"/>
    </row>
    <row r="78" s="2" customFormat="1" ht="16.5" customHeight="1">
      <c r="A78" s="35"/>
      <c r="B78" s="36"/>
      <c r="C78" s="37"/>
      <c r="D78" s="37"/>
      <c r="E78" s="177" t="str">
        <f>E7</f>
        <v>Oprava SZZ v žst. Zvoleněves</v>
      </c>
      <c r="F78" s="29"/>
      <c r="G78" s="29"/>
      <c r="H78" s="29"/>
      <c r="I78" s="145"/>
      <c r="J78" s="37"/>
      <c r="K78" s="37"/>
      <c r="L78" s="146"/>
      <c r="S78" s="35"/>
      <c r="T78" s="35"/>
      <c r="U78" s="35"/>
      <c r="V78" s="35"/>
      <c r="W78" s="35"/>
      <c r="X78" s="35"/>
      <c r="Y78" s="35"/>
      <c r="Z78" s="35"/>
      <c r="AA78" s="35"/>
      <c r="AB78" s="35"/>
      <c r="AC78" s="35"/>
      <c r="AD78" s="35"/>
      <c r="AE78" s="35"/>
    </row>
    <row r="79" s="1" customFormat="1" ht="12" customHeight="1">
      <c r="B79" s="18"/>
      <c r="C79" s="29" t="s">
        <v>136</v>
      </c>
      <c r="D79" s="19"/>
      <c r="E79" s="19"/>
      <c r="F79" s="19"/>
      <c r="G79" s="19"/>
      <c r="H79" s="19"/>
      <c r="I79" s="136"/>
      <c r="J79" s="19"/>
      <c r="K79" s="19"/>
      <c r="L79" s="17"/>
    </row>
    <row r="80" s="1" customFormat="1" ht="16.5" customHeight="1">
      <c r="B80" s="18"/>
      <c r="C80" s="19"/>
      <c r="D80" s="19"/>
      <c r="E80" s="177" t="s">
        <v>137</v>
      </c>
      <c r="F80" s="19"/>
      <c r="G80" s="19"/>
      <c r="H80" s="19"/>
      <c r="I80" s="136"/>
      <c r="J80" s="19"/>
      <c r="K80" s="19"/>
      <c r="L80" s="17"/>
    </row>
    <row r="81" s="1" customFormat="1" ht="12" customHeight="1">
      <c r="B81" s="18"/>
      <c r="C81" s="29" t="s">
        <v>138</v>
      </c>
      <c r="D81" s="19"/>
      <c r="E81" s="19"/>
      <c r="F81" s="19"/>
      <c r="G81" s="19"/>
      <c r="H81" s="19"/>
      <c r="I81" s="136"/>
      <c r="J81" s="19"/>
      <c r="K81" s="19"/>
      <c r="L81" s="17"/>
    </row>
    <row r="82" s="2" customFormat="1" ht="16.5" customHeight="1">
      <c r="A82" s="35"/>
      <c r="B82" s="36"/>
      <c r="C82" s="37"/>
      <c r="D82" s="37"/>
      <c r="E82" s="178" t="s">
        <v>750</v>
      </c>
      <c r="F82" s="37"/>
      <c r="G82" s="37"/>
      <c r="H82" s="37"/>
      <c r="I82" s="145"/>
      <c r="J82" s="37"/>
      <c r="K82" s="37"/>
      <c r="L82" s="146"/>
      <c r="S82" s="35"/>
      <c r="T82" s="35"/>
      <c r="U82" s="35"/>
      <c r="V82" s="35"/>
      <c r="W82" s="35"/>
      <c r="X82" s="35"/>
      <c r="Y82" s="35"/>
      <c r="Z82" s="35"/>
      <c r="AA82" s="35"/>
      <c r="AB82" s="35"/>
      <c r="AC82" s="35"/>
      <c r="AD82" s="35"/>
      <c r="AE82" s="35"/>
    </row>
    <row r="83" s="2" customFormat="1" ht="12" customHeight="1">
      <c r="A83" s="35"/>
      <c r="B83" s="36"/>
      <c r="C83" s="29" t="s">
        <v>751</v>
      </c>
      <c r="D83" s="37"/>
      <c r="E83" s="37"/>
      <c r="F83" s="37"/>
      <c r="G83" s="37"/>
      <c r="H83" s="37"/>
      <c r="I83" s="145"/>
      <c r="J83" s="37"/>
      <c r="K83" s="37"/>
      <c r="L83" s="146"/>
      <c r="S83" s="35"/>
      <c r="T83" s="35"/>
      <c r="U83" s="35"/>
      <c r="V83" s="35"/>
      <c r="W83" s="35"/>
      <c r="X83" s="35"/>
      <c r="Y83" s="35"/>
      <c r="Z83" s="35"/>
      <c r="AA83" s="35"/>
      <c r="AB83" s="35"/>
      <c r="AC83" s="35"/>
      <c r="AD83" s="35"/>
      <c r="AE83" s="35"/>
    </row>
    <row r="84" s="2" customFormat="1" ht="16.5" customHeight="1">
      <c r="A84" s="35"/>
      <c r="B84" s="36"/>
      <c r="C84" s="37"/>
      <c r="D84" s="37"/>
      <c r="E84" s="66" t="str">
        <f>E13</f>
        <v>01.3.1 - VRN technologická část</v>
      </c>
      <c r="F84" s="37"/>
      <c r="G84" s="37"/>
      <c r="H84" s="37"/>
      <c r="I84" s="145"/>
      <c r="J84" s="37"/>
      <c r="K84" s="37"/>
      <c r="L84" s="146"/>
      <c r="S84" s="35"/>
      <c r="T84" s="35"/>
      <c r="U84" s="35"/>
      <c r="V84" s="35"/>
      <c r="W84" s="35"/>
      <c r="X84" s="35"/>
      <c r="Y84" s="35"/>
      <c r="Z84" s="35"/>
      <c r="AA84" s="35"/>
      <c r="AB84" s="35"/>
      <c r="AC84" s="35"/>
      <c r="AD84" s="35"/>
      <c r="AE84" s="35"/>
    </row>
    <row r="85" s="2" customFormat="1" ht="6.96" customHeight="1">
      <c r="A85" s="35"/>
      <c r="B85" s="36"/>
      <c r="C85" s="37"/>
      <c r="D85" s="37"/>
      <c r="E85" s="37"/>
      <c r="F85" s="37"/>
      <c r="G85" s="37"/>
      <c r="H85" s="37"/>
      <c r="I85" s="145"/>
      <c r="J85" s="37"/>
      <c r="K85" s="37"/>
      <c r="L85" s="146"/>
      <c r="S85" s="35"/>
      <c r="T85" s="35"/>
      <c r="U85" s="35"/>
      <c r="V85" s="35"/>
      <c r="W85" s="35"/>
      <c r="X85" s="35"/>
      <c r="Y85" s="35"/>
      <c r="Z85" s="35"/>
      <c r="AA85" s="35"/>
      <c r="AB85" s="35"/>
      <c r="AC85" s="35"/>
      <c r="AD85" s="35"/>
      <c r="AE85" s="35"/>
    </row>
    <row r="86" s="2" customFormat="1" ht="12" customHeight="1">
      <c r="A86" s="35"/>
      <c r="B86" s="36"/>
      <c r="C86" s="29" t="s">
        <v>21</v>
      </c>
      <c r="D86" s="37"/>
      <c r="E86" s="37"/>
      <c r="F86" s="24" t="str">
        <f>F16</f>
        <v>žst. Zvoleněves</v>
      </c>
      <c r="G86" s="37"/>
      <c r="H86" s="37"/>
      <c r="I86" s="148" t="s">
        <v>23</v>
      </c>
      <c r="J86" s="69" t="str">
        <f>IF(J16="","",J16)</f>
        <v>23. 3. 2020</v>
      </c>
      <c r="K86" s="37"/>
      <c r="L86" s="146"/>
      <c r="S86" s="35"/>
      <c r="T86" s="35"/>
      <c r="U86" s="35"/>
      <c r="V86" s="35"/>
      <c r="W86" s="35"/>
      <c r="X86" s="35"/>
      <c r="Y86" s="35"/>
      <c r="Z86" s="35"/>
      <c r="AA86" s="35"/>
      <c r="AB86" s="35"/>
      <c r="AC86" s="35"/>
      <c r="AD86" s="35"/>
      <c r="AE86" s="35"/>
    </row>
    <row r="87" s="2" customFormat="1" ht="6.96" customHeight="1">
      <c r="A87" s="35"/>
      <c r="B87" s="36"/>
      <c r="C87" s="37"/>
      <c r="D87" s="37"/>
      <c r="E87" s="37"/>
      <c r="F87" s="37"/>
      <c r="G87" s="37"/>
      <c r="H87" s="37"/>
      <c r="I87" s="145"/>
      <c r="J87" s="37"/>
      <c r="K87" s="37"/>
      <c r="L87" s="146"/>
      <c r="S87" s="35"/>
      <c r="T87" s="35"/>
      <c r="U87" s="35"/>
      <c r="V87" s="35"/>
      <c r="W87" s="35"/>
      <c r="X87" s="35"/>
      <c r="Y87" s="35"/>
      <c r="Z87" s="35"/>
      <c r="AA87" s="35"/>
      <c r="AB87" s="35"/>
      <c r="AC87" s="35"/>
      <c r="AD87" s="35"/>
      <c r="AE87" s="35"/>
    </row>
    <row r="88" s="2" customFormat="1" ht="15.15" customHeight="1">
      <c r="A88" s="35"/>
      <c r="B88" s="36"/>
      <c r="C88" s="29" t="s">
        <v>25</v>
      </c>
      <c r="D88" s="37"/>
      <c r="E88" s="37"/>
      <c r="F88" s="24" t="str">
        <f>E19</f>
        <v>Jiří Kejkula</v>
      </c>
      <c r="G88" s="37"/>
      <c r="H88" s="37"/>
      <c r="I88" s="148" t="s">
        <v>31</v>
      </c>
      <c r="J88" s="33" t="str">
        <f>E25</f>
        <v xml:space="preserve"> </v>
      </c>
      <c r="K88" s="37"/>
      <c r="L88" s="146"/>
      <c r="S88" s="35"/>
      <c r="T88" s="35"/>
      <c r="U88" s="35"/>
      <c r="V88" s="35"/>
      <c r="W88" s="35"/>
      <c r="X88" s="35"/>
      <c r="Y88" s="35"/>
      <c r="Z88" s="35"/>
      <c r="AA88" s="35"/>
      <c r="AB88" s="35"/>
      <c r="AC88" s="35"/>
      <c r="AD88" s="35"/>
      <c r="AE88" s="35"/>
    </row>
    <row r="89" s="2" customFormat="1" ht="15.15" customHeight="1">
      <c r="A89" s="35"/>
      <c r="B89" s="36"/>
      <c r="C89" s="29" t="s">
        <v>29</v>
      </c>
      <c r="D89" s="37"/>
      <c r="E89" s="37"/>
      <c r="F89" s="24" t="str">
        <f>IF(E22="","",E22)</f>
        <v>Vyplň údaj</v>
      </c>
      <c r="G89" s="37"/>
      <c r="H89" s="37"/>
      <c r="I89" s="148" t="s">
        <v>34</v>
      </c>
      <c r="J89" s="33" t="str">
        <f>E28</f>
        <v>Milan Bělehrad</v>
      </c>
      <c r="K89" s="37"/>
      <c r="L89" s="146"/>
      <c r="S89" s="35"/>
      <c r="T89" s="35"/>
      <c r="U89" s="35"/>
      <c r="V89" s="35"/>
      <c r="W89" s="35"/>
      <c r="X89" s="35"/>
      <c r="Y89" s="35"/>
      <c r="Z89" s="35"/>
      <c r="AA89" s="35"/>
      <c r="AB89" s="35"/>
      <c r="AC89" s="35"/>
      <c r="AD89" s="35"/>
      <c r="AE89" s="35"/>
    </row>
    <row r="90" s="2" customFormat="1" ht="10.32" customHeight="1">
      <c r="A90" s="35"/>
      <c r="B90" s="36"/>
      <c r="C90" s="37"/>
      <c r="D90" s="37"/>
      <c r="E90" s="37"/>
      <c r="F90" s="37"/>
      <c r="G90" s="37"/>
      <c r="H90" s="37"/>
      <c r="I90" s="145"/>
      <c r="J90" s="37"/>
      <c r="K90" s="37"/>
      <c r="L90" s="146"/>
      <c r="S90" s="35"/>
      <c r="T90" s="35"/>
      <c r="U90" s="35"/>
      <c r="V90" s="35"/>
      <c r="W90" s="35"/>
      <c r="X90" s="35"/>
      <c r="Y90" s="35"/>
      <c r="Z90" s="35"/>
      <c r="AA90" s="35"/>
      <c r="AB90" s="35"/>
      <c r="AC90" s="35"/>
      <c r="AD90" s="35"/>
      <c r="AE90" s="35"/>
    </row>
    <row r="91" s="10" customFormat="1" ht="29.28" customHeight="1">
      <c r="A91" s="191"/>
      <c r="B91" s="192"/>
      <c r="C91" s="193" t="s">
        <v>149</v>
      </c>
      <c r="D91" s="194" t="s">
        <v>57</v>
      </c>
      <c r="E91" s="194" t="s">
        <v>53</v>
      </c>
      <c r="F91" s="194" t="s">
        <v>54</v>
      </c>
      <c r="G91" s="194" t="s">
        <v>150</v>
      </c>
      <c r="H91" s="194" t="s">
        <v>151</v>
      </c>
      <c r="I91" s="195" t="s">
        <v>152</v>
      </c>
      <c r="J91" s="194" t="s">
        <v>144</v>
      </c>
      <c r="K91" s="196" t="s">
        <v>153</v>
      </c>
      <c r="L91" s="197"/>
      <c r="M91" s="89" t="s">
        <v>19</v>
      </c>
      <c r="N91" s="90" t="s">
        <v>42</v>
      </c>
      <c r="O91" s="90" t="s">
        <v>154</v>
      </c>
      <c r="P91" s="90" t="s">
        <v>155</v>
      </c>
      <c r="Q91" s="90" t="s">
        <v>156</v>
      </c>
      <c r="R91" s="90" t="s">
        <v>157</v>
      </c>
      <c r="S91" s="90" t="s">
        <v>158</v>
      </c>
      <c r="T91" s="91" t="s">
        <v>159</v>
      </c>
      <c r="U91" s="191"/>
      <c r="V91" s="191"/>
      <c r="W91" s="191"/>
      <c r="X91" s="191"/>
      <c r="Y91" s="191"/>
      <c r="Z91" s="191"/>
      <c r="AA91" s="191"/>
      <c r="AB91" s="191"/>
      <c r="AC91" s="191"/>
      <c r="AD91" s="191"/>
      <c r="AE91" s="191"/>
    </row>
    <row r="92" s="2" customFormat="1" ht="22.8" customHeight="1">
      <c r="A92" s="35"/>
      <c r="B92" s="36"/>
      <c r="C92" s="96" t="s">
        <v>160</v>
      </c>
      <c r="D92" s="37"/>
      <c r="E92" s="37"/>
      <c r="F92" s="37"/>
      <c r="G92" s="37"/>
      <c r="H92" s="37"/>
      <c r="I92" s="145"/>
      <c r="J92" s="198">
        <f>BK92</f>
        <v>0</v>
      </c>
      <c r="K92" s="37"/>
      <c r="L92" s="41"/>
      <c r="M92" s="92"/>
      <c r="N92" s="199"/>
      <c r="O92" s="93"/>
      <c r="P92" s="200">
        <f>P93</f>
        <v>0</v>
      </c>
      <c r="Q92" s="93"/>
      <c r="R92" s="200">
        <f>R93</f>
        <v>0</v>
      </c>
      <c r="S92" s="93"/>
      <c r="T92" s="201">
        <f>T93</f>
        <v>0</v>
      </c>
      <c r="U92" s="35"/>
      <c r="V92" s="35"/>
      <c r="W92" s="35"/>
      <c r="X92" s="35"/>
      <c r="Y92" s="35"/>
      <c r="Z92" s="35"/>
      <c r="AA92" s="35"/>
      <c r="AB92" s="35"/>
      <c r="AC92" s="35"/>
      <c r="AD92" s="35"/>
      <c r="AE92" s="35"/>
      <c r="AT92" s="14" t="s">
        <v>71</v>
      </c>
      <c r="AU92" s="14" t="s">
        <v>145</v>
      </c>
      <c r="BK92" s="202">
        <f>BK93</f>
        <v>0</v>
      </c>
    </row>
    <row r="93" s="11" customFormat="1" ht="25.92" customHeight="1">
      <c r="A93" s="11"/>
      <c r="B93" s="203"/>
      <c r="C93" s="204"/>
      <c r="D93" s="205" t="s">
        <v>71</v>
      </c>
      <c r="E93" s="206" t="s">
        <v>125</v>
      </c>
      <c r="F93" s="206" t="s">
        <v>102</v>
      </c>
      <c r="G93" s="204"/>
      <c r="H93" s="204"/>
      <c r="I93" s="207"/>
      <c r="J93" s="208">
        <f>BK93</f>
        <v>0</v>
      </c>
      <c r="K93" s="204"/>
      <c r="L93" s="209"/>
      <c r="M93" s="210"/>
      <c r="N93" s="211"/>
      <c r="O93" s="211"/>
      <c r="P93" s="212">
        <f>SUM(P94:P101)</f>
        <v>0</v>
      </c>
      <c r="Q93" s="211"/>
      <c r="R93" s="212">
        <f>SUM(R94:R101)</f>
        <v>0</v>
      </c>
      <c r="S93" s="211"/>
      <c r="T93" s="213">
        <f>SUM(T94:T101)</f>
        <v>0</v>
      </c>
      <c r="U93" s="11"/>
      <c r="V93" s="11"/>
      <c r="W93" s="11"/>
      <c r="X93" s="11"/>
      <c r="Y93" s="11"/>
      <c r="Z93" s="11"/>
      <c r="AA93" s="11"/>
      <c r="AB93" s="11"/>
      <c r="AC93" s="11"/>
      <c r="AD93" s="11"/>
      <c r="AE93" s="11"/>
      <c r="AR93" s="214" t="s">
        <v>79</v>
      </c>
      <c r="AT93" s="215" t="s">
        <v>71</v>
      </c>
      <c r="AU93" s="215" t="s">
        <v>72</v>
      </c>
      <c r="AY93" s="214" t="s">
        <v>162</v>
      </c>
      <c r="BK93" s="216">
        <f>SUM(BK94:BK101)</f>
        <v>0</v>
      </c>
    </row>
    <row r="94" s="2" customFormat="1" ht="100.5" customHeight="1">
      <c r="A94" s="35"/>
      <c r="B94" s="36"/>
      <c r="C94" s="217" t="s">
        <v>79</v>
      </c>
      <c r="D94" s="217" t="s">
        <v>163</v>
      </c>
      <c r="E94" s="218" t="s">
        <v>754</v>
      </c>
      <c r="F94" s="219" t="s">
        <v>755</v>
      </c>
      <c r="G94" s="220" t="s">
        <v>193</v>
      </c>
      <c r="H94" s="221">
        <v>72</v>
      </c>
      <c r="I94" s="222"/>
      <c r="J94" s="223">
        <f>ROUND(I94*H94,2)</f>
        <v>0</v>
      </c>
      <c r="K94" s="219" t="s">
        <v>167</v>
      </c>
      <c r="L94" s="41"/>
      <c r="M94" s="224" t="s">
        <v>19</v>
      </c>
      <c r="N94" s="225" t="s">
        <v>43</v>
      </c>
      <c r="O94" s="81"/>
      <c r="P94" s="226">
        <f>O94*H94</f>
        <v>0</v>
      </c>
      <c r="Q94" s="226">
        <v>0</v>
      </c>
      <c r="R94" s="226">
        <f>Q94*H94</f>
        <v>0</v>
      </c>
      <c r="S94" s="226">
        <v>0</v>
      </c>
      <c r="T94" s="227">
        <f>S94*H94</f>
        <v>0</v>
      </c>
      <c r="U94" s="35"/>
      <c r="V94" s="35"/>
      <c r="W94" s="35"/>
      <c r="X94" s="35"/>
      <c r="Y94" s="35"/>
      <c r="Z94" s="35"/>
      <c r="AA94" s="35"/>
      <c r="AB94" s="35"/>
      <c r="AC94" s="35"/>
      <c r="AD94" s="35"/>
      <c r="AE94" s="35"/>
      <c r="AR94" s="228" t="s">
        <v>93</v>
      </c>
      <c r="AT94" s="228" t="s">
        <v>163</v>
      </c>
      <c r="AU94" s="228" t="s">
        <v>79</v>
      </c>
      <c r="AY94" s="14" t="s">
        <v>162</v>
      </c>
      <c r="BE94" s="229">
        <f>IF(N94="základní",J94,0)</f>
        <v>0</v>
      </c>
      <c r="BF94" s="229">
        <f>IF(N94="snížená",J94,0)</f>
        <v>0</v>
      </c>
      <c r="BG94" s="229">
        <f>IF(N94="zákl. přenesená",J94,0)</f>
        <v>0</v>
      </c>
      <c r="BH94" s="229">
        <f>IF(N94="sníž. přenesená",J94,0)</f>
        <v>0</v>
      </c>
      <c r="BI94" s="229">
        <f>IF(N94="nulová",J94,0)</f>
        <v>0</v>
      </c>
      <c r="BJ94" s="14" t="s">
        <v>79</v>
      </c>
      <c r="BK94" s="229">
        <f>ROUND(I94*H94,2)</f>
        <v>0</v>
      </c>
      <c r="BL94" s="14" t="s">
        <v>93</v>
      </c>
      <c r="BM94" s="228" t="s">
        <v>756</v>
      </c>
    </row>
    <row r="95" s="2" customFormat="1">
      <c r="A95" s="35"/>
      <c r="B95" s="36"/>
      <c r="C95" s="37"/>
      <c r="D95" s="253" t="s">
        <v>646</v>
      </c>
      <c r="E95" s="37"/>
      <c r="F95" s="254" t="s">
        <v>757</v>
      </c>
      <c r="G95" s="37"/>
      <c r="H95" s="37"/>
      <c r="I95" s="145"/>
      <c r="J95" s="37"/>
      <c r="K95" s="37"/>
      <c r="L95" s="41"/>
      <c r="M95" s="255"/>
      <c r="N95" s="256"/>
      <c r="O95" s="81"/>
      <c r="P95" s="81"/>
      <c r="Q95" s="81"/>
      <c r="R95" s="81"/>
      <c r="S95" s="81"/>
      <c r="T95" s="82"/>
      <c r="U95" s="35"/>
      <c r="V95" s="35"/>
      <c r="W95" s="35"/>
      <c r="X95" s="35"/>
      <c r="Y95" s="35"/>
      <c r="Z95" s="35"/>
      <c r="AA95" s="35"/>
      <c r="AB95" s="35"/>
      <c r="AC95" s="35"/>
      <c r="AD95" s="35"/>
      <c r="AE95" s="35"/>
      <c r="AT95" s="14" t="s">
        <v>646</v>
      </c>
      <c r="AU95" s="14" t="s">
        <v>79</v>
      </c>
    </row>
    <row r="96" s="2" customFormat="1" ht="100.5" customHeight="1">
      <c r="A96" s="35"/>
      <c r="B96" s="36"/>
      <c r="C96" s="217" t="s">
        <v>81</v>
      </c>
      <c r="D96" s="217" t="s">
        <v>163</v>
      </c>
      <c r="E96" s="218" t="s">
        <v>758</v>
      </c>
      <c r="F96" s="219" t="s">
        <v>759</v>
      </c>
      <c r="G96" s="220" t="s">
        <v>760</v>
      </c>
      <c r="H96" s="221">
        <v>164</v>
      </c>
      <c r="I96" s="222"/>
      <c r="J96" s="223">
        <f>ROUND(I96*H96,2)</f>
        <v>0</v>
      </c>
      <c r="K96" s="219" t="s">
        <v>167</v>
      </c>
      <c r="L96" s="41"/>
      <c r="M96" s="224" t="s">
        <v>19</v>
      </c>
      <c r="N96" s="225" t="s">
        <v>43</v>
      </c>
      <c r="O96" s="81"/>
      <c r="P96" s="226">
        <f>O96*H96</f>
        <v>0</v>
      </c>
      <c r="Q96" s="226">
        <v>0</v>
      </c>
      <c r="R96" s="226">
        <f>Q96*H96</f>
        <v>0</v>
      </c>
      <c r="S96" s="226">
        <v>0</v>
      </c>
      <c r="T96" s="227">
        <f>S96*H96</f>
        <v>0</v>
      </c>
      <c r="U96" s="35"/>
      <c r="V96" s="35"/>
      <c r="W96" s="35"/>
      <c r="X96" s="35"/>
      <c r="Y96" s="35"/>
      <c r="Z96" s="35"/>
      <c r="AA96" s="35"/>
      <c r="AB96" s="35"/>
      <c r="AC96" s="35"/>
      <c r="AD96" s="35"/>
      <c r="AE96" s="35"/>
      <c r="AR96" s="228" t="s">
        <v>93</v>
      </c>
      <c r="AT96" s="228" t="s">
        <v>163</v>
      </c>
      <c r="AU96" s="228" t="s">
        <v>79</v>
      </c>
      <c r="AY96" s="14" t="s">
        <v>162</v>
      </c>
      <c r="BE96" s="229">
        <f>IF(N96="základní",J96,0)</f>
        <v>0</v>
      </c>
      <c r="BF96" s="229">
        <f>IF(N96="snížená",J96,0)</f>
        <v>0</v>
      </c>
      <c r="BG96" s="229">
        <f>IF(N96="zákl. přenesená",J96,0)</f>
        <v>0</v>
      </c>
      <c r="BH96" s="229">
        <f>IF(N96="sníž. přenesená",J96,0)</f>
        <v>0</v>
      </c>
      <c r="BI96" s="229">
        <f>IF(N96="nulová",J96,0)</f>
        <v>0</v>
      </c>
      <c r="BJ96" s="14" t="s">
        <v>79</v>
      </c>
      <c r="BK96" s="229">
        <f>ROUND(I96*H96,2)</f>
        <v>0</v>
      </c>
      <c r="BL96" s="14" t="s">
        <v>93</v>
      </c>
      <c r="BM96" s="228" t="s">
        <v>761</v>
      </c>
    </row>
    <row r="97" s="2" customFormat="1">
      <c r="A97" s="35"/>
      <c r="B97" s="36"/>
      <c r="C97" s="37"/>
      <c r="D97" s="253" t="s">
        <v>646</v>
      </c>
      <c r="E97" s="37"/>
      <c r="F97" s="254" t="s">
        <v>757</v>
      </c>
      <c r="G97" s="37"/>
      <c r="H97" s="37"/>
      <c r="I97" s="145"/>
      <c r="J97" s="37"/>
      <c r="K97" s="37"/>
      <c r="L97" s="41"/>
      <c r="M97" s="255"/>
      <c r="N97" s="256"/>
      <c r="O97" s="81"/>
      <c r="P97" s="81"/>
      <c r="Q97" s="81"/>
      <c r="R97" s="81"/>
      <c r="S97" s="81"/>
      <c r="T97" s="82"/>
      <c r="U97" s="35"/>
      <c r="V97" s="35"/>
      <c r="W97" s="35"/>
      <c r="X97" s="35"/>
      <c r="Y97" s="35"/>
      <c r="Z97" s="35"/>
      <c r="AA97" s="35"/>
      <c r="AB97" s="35"/>
      <c r="AC97" s="35"/>
      <c r="AD97" s="35"/>
      <c r="AE97" s="35"/>
      <c r="AT97" s="14" t="s">
        <v>646</v>
      </c>
      <c r="AU97" s="14" t="s">
        <v>79</v>
      </c>
    </row>
    <row r="98" s="2" customFormat="1" ht="33" customHeight="1">
      <c r="A98" s="35"/>
      <c r="B98" s="36"/>
      <c r="C98" s="217" t="s">
        <v>88</v>
      </c>
      <c r="D98" s="217" t="s">
        <v>163</v>
      </c>
      <c r="E98" s="218" t="s">
        <v>762</v>
      </c>
      <c r="F98" s="219" t="s">
        <v>763</v>
      </c>
      <c r="G98" s="220" t="s">
        <v>760</v>
      </c>
      <c r="H98" s="221">
        <v>20</v>
      </c>
      <c r="I98" s="222"/>
      <c r="J98" s="223">
        <f>ROUND(I98*H98,2)</f>
        <v>0</v>
      </c>
      <c r="K98" s="219" t="s">
        <v>167</v>
      </c>
      <c r="L98" s="41"/>
      <c r="M98" s="224" t="s">
        <v>19</v>
      </c>
      <c r="N98" s="225" t="s">
        <v>43</v>
      </c>
      <c r="O98" s="81"/>
      <c r="P98" s="226">
        <f>O98*H98</f>
        <v>0</v>
      </c>
      <c r="Q98" s="226">
        <v>0</v>
      </c>
      <c r="R98" s="226">
        <f>Q98*H98</f>
        <v>0</v>
      </c>
      <c r="S98" s="226">
        <v>0</v>
      </c>
      <c r="T98" s="227">
        <f>S98*H98</f>
        <v>0</v>
      </c>
      <c r="U98" s="35"/>
      <c r="V98" s="35"/>
      <c r="W98" s="35"/>
      <c r="X98" s="35"/>
      <c r="Y98" s="35"/>
      <c r="Z98" s="35"/>
      <c r="AA98" s="35"/>
      <c r="AB98" s="35"/>
      <c r="AC98" s="35"/>
      <c r="AD98" s="35"/>
      <c r="AE98" s="35"/>
      <c r="AR98" s="228" t="s">
        <v>93</v>
      </c>
      <c r="AT98" s="228" t="s">
        <v>163</v>
      </c>
      <c r="AU98" s="228" t="s">
        <v>79</v>
      </c>
      <c r="AY98" s="14" t="s">
        <v>162</v>
      </c>
      <c r="BE98" s="229">
        <f>IF(N98="základní",J98,0)</f>
        <v>0</v>
      </c>
      <c r="BF98" s="229">
        <f>IF(N98="snížená",J98,0)</f>
        <v>0</v>
      </c>
      <c r="BG98" s="229">
        <f>IF(N98="zákl. přenesená",J98,0)</f>
        <v>0</v>
      </c>
      <c r="BH98" s="229">
        <f>IF(N98="sníž. přenesená",J98,0)</f>
        <v>0</v>
      </c>
      <c r="BI98" s="229">
        <f>IF(N98="nulová",J98,0)</f>
        <v>0</v>
      </c>
      <c r="BJ98" s="14" t="s">
        <v>79</v>
      </c>
      <c r="BK98" s="229">
        <f>ROUND(I98*H98,2)</f>
        <v>0</v>
      </c>
      <c r="BL98" s="14" t="s">
        <v>93</v>
      </c>
      <c r="BM98" s="228" t="s">
        <v>764</v>
      </c>
    </row>
    <row r="99" s="2" customFormat="1">
      <c r="A99" s="35"/>
      <c r="B99" s="36"/>
      <c r="C99" s="37"/>
      <c r="D99" s="253" t="s">
        <v>646</v>
      </c>
      <c r="E99" s="37"/>
      <c r="F99" s="254" t="s">
        <v>765</v>
      </c>
      <c r="G99" s="37"/>
      <c r="H99" s="37"/>
      <c r="I99" s="145"/>
      <c r="J99" s="37"/>
      <c r="K99" s="37"/>
      <c r="L99" s="41"/>
      <c r="M99" s="255"/>
      <c r="N99" s="256"/>
      <c r="O99" s="81"/>
      <c r="P99" s="81"/>
      <c r="Q99" s="81"/>
      <c r="R99" s="81"/>
      <c r="S99" s="81"/>
      <c r="T99" s="82"/>
      <c r="U99" s="35"/>
      <c r="V99" s="35"/>
      <c r="W99" s="35"/>
      <c r="X99" s="35"/>
      <c r="Y99" s="35"/>
      <c r="Z99" s="35"/>
      <c r="AA99" s="35"/>
      <c r="AB99" s="35"/>
      <c r="AC99" s="35"/>
      <c r="AD99" s="35"/>
      <c r="AE99" s="35"/>
      <c r="AT99" s="14" t="s">
        <v>646</v>
      </c>
      <c r="AU99" s="14" t="s">
        <v>79</v>
      </c>
    </row>
    <row r="100" s="2" customFormat="1" ht="33" customHeight="1">
      <c r="A100" s="35"/>
      <c r="B100" s="36"/>
      <c r="C100" s="217" t="s">
        <v>93</v>
      </c>
      <c r="D100" s="217" t="s">
        <v>163</v>
      </c>
      <c r="E100" s="218" t="s">
        <v>766</v>
      </c>
      <c r="F100" s="219" t="s">
        <v>767</v>
      </c>
      <c r="G100" s="220" t="s">
        <v>193</v>
      </c>
      <c r="H100" s="221">
        <v>30</v>
      </c>
      <c r="I100" s="222"/>
      <c r="J100" s="223">
        <f>ROUND(I100*H100,2)</f>
        <v>0</v>
      </c>
      <c r="K100" s="219" t="s">
        <v>167</v>
      </c>
      <c r="L100" s="41"/>
      <c r="M100" s="224" t="s">
        <v>19</v>
      </c>
      <c r="N100" s="225" t="s">
        <v>43</v>
      </c>
      <c r="O100" s="81"/>
      <c r="P100" s="226">
        <f>O100*H100</f>
        <v>0</v>
      </c>
      <c r="Q100" s="226">
        <v>0</v>
      </c>
      <c r="R100" s="226">
        <f>Q100*H100</f>
        <v>0</v>
      </c>
      <c r="S100" s="226">
        <v>0</v>
      </c>
      <c r="T100" s="227">
        <f>S100*H100</f>
        <v>0</v>
      </c>
      <c r="U100" s="35"/>
      <c r="V100" s="35"/>
      <c r="W100" s="35"/>
      <c r="X100" s="35"/>
      <c r="Y100" s="35"/>
      <c r="Z100" s="35"/>
      <c r="AA100" s="35"/>
      <c r="AB100" s="35"/>
      <c r="AC100" s="35"/>
      <c r="AD100" s="35"/>
      <c r="AE100" s="35"/>
      <c r="AR100" s="228" t="s">
        <v>93</v>
      </c>
      <c r="AT100" s="228" t="s">
        <v>163</v>
      </c>
      <c r="AU100" s="228" t="s">
        <v>79</v>
      </c>
      <c r="AY100" s="14" t="s">
        <v>162</v>
      </c>
      <c r="BE100" s="229">
        <f>IF(N100="základní",J100,0)</f>
        <v>0</v>
      </c>
      <c r="BF100" s="229">
        <f>IF(N100="snížená",J100,0)</f>
        <v>0</v>
      </c>
      <c r="BG100" s="229">
        <f>IF(N100="zákl. přenesená",J100,0)</f>
        <v>0</v>
      </c>
      <c r="BH100" s="229">
        <f>IF(N100="sníž. přenesená",J100,0)</f>
        <v>0</v>
      </c>
      <c r="BI100" s="229">
        <f>IF(N100="nulová",J100,0)</f>
        <v>0</v>
      </c>
      <c r="BJ100" s="14" t="s">
        <v>79</v>
      </c>
      <c r="BK100" s="229">
        <f>ROUND(I100*H100,2)</f>
        <v>0</v>
      </c>
      <c r="BL100" s="14" t="s">
        <v>93</v>
      </c>
      <c r="BM100" s="228" t="s">
        <v>768</v>
      </c>
    </row>
    <row r="101" s="2" customFormat="1">
      <c r="A101" s="35"/>
      <c r="B101" s="36"/>
      <c r="C101" s="37"/>
      <c r="D101" s="253" t="s">
        <v>646</v>
      </c>
      <c r="E101" s="37"/>
      <c r="F101" s="254" t="s">
        <v>769</v>
      </c>
      <c r="G101" s="37"/>
      <c r="H101" s="37"/>
      <c r="I101" s="145"/>
      <c r="J101" s="37"/>
      <c r="K101" s="37"/>
      <c r="L101" s="41"/>
      <c r="M101" s="257"/>
      <c r="N101" s="258"/>
      <c r="O101" s="242"/>
      <c r="P101" s="242"/>
      <c r="Q101" s="242"/>
      <c r="R101" s="242"/>
      <c r="S101" s="242"/>
      <c r="T101" s="259"/>
      <c r="U101" s="35"/>
      <c r="V101" s="35"/>
      <c r="W101" s="35"/>
      <c r="X101" s="35"/>
      <c r="Y101" s="35"/>
      <c r="Z101" s="35"/>
      <c r="AA101" s="35"/>
      <c r="AB101" s="35"/>
      <c r="AC101" s="35"/>
      <c r="AD101" s="35"/>
      <c r="AE101" s="35"/>
      <c r="AT101" s="14" t="s">
        <v>646</v>
      </c>
      <c r="AU101" s="14" t="s">
        <v>79</v>
      </c>
    </row>
    <row r="102" s="2" customFormat="1" ht="6.96" customHeight="1">
      <c r="A102" s="35"/>
      <c r="B102" s="56"/>
      <c r="C102" s="57"/>
      <c r="D102" s="57"/>
      <c r="E102" s="57"/>
      <c r="F102" s="57"/>
      <c r="G102" s="57"/>
      <c r="H102" s="57"/>
      <c r="I102" s="173"/>
      <c r="J102" s="57"/>
      <c r="K102" s="57"/>
      <c r="L102" s="41"/>
      <c r="M102" s="35"/>
      <c r="O102" s="35"/>
      <c r="P102" s="35"/>
      <c r="Q102" s="35"/>
      <c r="R102" s="35"/>
      <c r="S102" s="35"/>
      <c r="T102" s="35"/>
      <c r="U102" s="35"/>
      <c r="V102" s="35"/>
      <c r="W102" s="35"/>
      <c r="X102" s="35"/>
      <c r="Y102" s="35"/>
      <c r="Z102" s="35"/>
      <c r="AA102" s="35"/>
      <c r="AB102" s="35"/>
      <c r="AC102" s="35"/>
      <c r="AD102" s="35"/>
      <c r="AE102" s="35"/>
    </row>
  </sheetData>
  <sheetProtection sheet="1" autoFilter="0" formatColumns="0" formatRows="0" objects="1" scenarios="1" spinCount="100000" saltValue="mPhMmDMtHAXYFTc+oSzgo6AJ9T4fwzHspaIDEeVWaKq9ok/WLV6VlxGdrLRQy6zIYLp6MXjr3NcNgkxxTu8bJg==" hashValue="VOzVy/veGJd+sWNDaiV/oQYD7l+YWA7eAvzCTeytlbQMcjabO1lQjDWWmZtGFNf/ah9xbqZNP2mQBrVkzk2iQw==" algorithmName="SHA-512" password="CC35"/>
  <autoFilter ref="C91:K101"/>
  <mergeCells count="15">
    <mergeCell ref="E7:H7"/>
    <mergeCell ref="E11:H11"/>
    <mergeCell ref="E9:H9"/>
    <mergeCell ref="E13:H13"/>
    <mergeCell ref="E22:H22"/>
    <mergeCell ref="E31:H31"/>
    <mergeCell ref="E52:H52"/>
    <mergeCell ref="E56:H56"/>
    <mergeCell ref="E54:H54"/>
    <mergeCell ref="E58:H58"/>
    <mergeCell ref="E78:H78"/>
    <mergeCell ref="E82:H82"/>
    <mergeCell ref="E80:H80"/>
    <mergeCell ref="E84:H8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4" t="s">
        <v>109</v>
      </c>
    </row>
    <row r="3" s="1" customFormat="1" ht="6.96" customHeight="1">
      <c r="B3" s="137"/>
      <c r="C3" s="138"/>
      <c r="D3" s="138"/>
      <c r="E3" s="138"/>
      <c r="F3" s="138"/>
      <c r="G3" s="138"/>
      <c r="H3" s="138"/>
      <c r="I3" s="139"/>
      <c r="J3" s="138"/>
      <c r="K3" s="138"/>
      <c r="L3" s="17"/>
      <c r="AT3" s="14" t="s">
        <v>81</v>
      </c>
    </row>
    <row r="4" s="1" customFormat="1" ht="24.96" customHeight="1">
      <c r="B4" s="17"/>
      <c r="D4" s="140" t="s">
        <v>135</v>
      </c>
      <c r="I4" s="136"/>
      <c r="L4" s="17"/>
      <c r="M4" s="141" t="s">
        <v>10</v>
      </c>
      <c r="AT4" s="14" t="s">
        <v>4</v>
      </c>
    </row>
    <row r="5" s="1" customFormat="1" ht="6.96" customHeight="1">
      <c r="B5" s="17"/>
      <c r="I5" s="136"/>
      <c r="L5" s="17"/>
    </row>
    <row r="6" s="1" customFormat="1" ht="12" customHeight="1">
      <c r="B6" s="17"/>
      <c r="D6" s="142" t="s">
        <v>16</v>
      </c>
      <c r="I6" s="136"/>
      <c r="L6" s="17"/>
    </row>
    <row r="7" s="1" customFormat="1" ht="16.5" customHeight="1">
      <c r="B7" s="17"/>
      <c r="E7" s="143" t="str">
        <f>'Rekapitulace stavby'!K6</f>
        <v>Oprava SZZ v žst. Zvoleněves</v>
      </c>
      <c r="F7" s="142"/>
      <c r="G7" s="142"/>
      <c r="H7" s="142"/>
      <c r="I7" s="136"/>
      <c r="L7" s="17"/>
    </row>
    <row r="8">
      <c r="B8" s="17"/>
      <c r="D8" s="142" t="s">
        <v>136</v>
      </c>
      <c r="L8" s="17"/>
    </row>
    <row r="9" s="1" customFormat="1" ht="16.5" customHeight="1">
      <c r="B9" s="17"/>
      <c r="E9" s="143" t="s">
        <v>137</v>
      </c>
      <c r="F9" s="1"/>
      <c r="G9" s="1"/>
      <c r="H9" s="1"/>
      <c r="I9" s="136"/>
      <c r="L9" s="17"/>
    </row>
    <row r="10" s="1" customFormat="1" ht="12" customHeight="1">
      <c r="B10" s="17"/>
      <c r="D10" s="142" t="s">
        <v>138</v>
      </c>
      <c r="I10" s="136"/>
      <c r="L10" s="17"/>
    </row>
    <row r="11" s="2" customFormat="1" ht="16.5" customHeight="1">
      <c r="A11" s="35"/>
      <c r="B11" s="41"/>
      <c r="C11" s="35"/>
      <c r="D11" s="35"/>
      <c r="E11" s="144" t="s">
        <v>750</v>
      </c>
      <c r="F11" s="35"/>
      <c r="G11" s="35"/>
      <c r="H11" s="35"/>
      <c r="I11" s="145"/>
      <c r="J11" s="35"/>
      <c r="K11" s="35"/>
      <c r="L11" s="146"/>
      <c r="S11" s="35"/>
      <c r="T11" s="35"/>
      <c r="U11" s="35"/>
      <c r="V11" s="35"/>
      <c r="W11" s="35"/>
      <c r="X11" s="35"/>
      <c r="Y11" s="35"/>
      <c r="Z11" s="35"/>
      <c r="AA11" s="35"/>
      <c r="AB11" s="35"/>
      <c r="AC11" s="35"/>
      <c r="AD11" s="35"/>
      <c r="AE11" s="35"/>
    </row>
    <row r="12" s="2" customFormat="1" ht="12" customHeight="1">
      <c r="A12" s="35"/>
      <c r="B12" s="41"/>
      <c r="C12" s="35"/>
      <c r="D12" s="142" t="s">
        <v>751</v>
      </c>
      <c r="E12" s="35"/>
      <c r="F12" s="35"/>
      <c r="G12" s="35"/>
      <c r="H12" s="35"/>
      <c r="I12" s="145"/>
      <c r="J12" s="35"/>
      <c r="K12" s="35"/>
      <c r="L12" s="146"/>
      <c r="S12" s="35"/>
      <c r="T12" s="35"/>
      <c r="U12" s="35"/>
      <c r="V12" s="35"/>
      <c r="W12" s="35"/>
      <c r="X12" s="35"/>
      <c r="Y12" s="35"/>
      <c r="Z12" s="35"/>
      <c r="AA12" s="35"/>
      <c r="AB12" s="35"/>
      <c r="AC12" s="35"/>
      <c r="AD12" s="35"/>
      <c r="AE12" s="35"/>
    </row>
    <row r="13" s="2" customFormat="1" ht="16.5" customHeight="1">
      <c r="A13" s="35"/>
      <c r="B13" s="41"/>
      <c r="C13" s="35"/>
      <c r="D13" s="35"/>
      <c r="E13" s="147" t="s">
        <v>770</v>
      </c>
      <c r="F13" s="35"/>
      <c r="G13" s="35"/>
      <c r="H13" s="35"/>
      <c r="I13" s="145"/>
      <c r="J13" s="35"/>
      <c r="K13" s="35"/>
      <c r="L13" s="146"/>
      <c r="S13" s="35"/>
      <c r="T13" s="35"/>
      <c r="U13" s="35"/>
      <c r="V13" s="35"/>
      <c r="W13" s="35"/>
      <c r="X13" s="35"/>
      <c r="Y13" s="35"/>
      <c r="Z13" s="35"/>
      <c r="AA13" s="35"/>
      <c r="AB13" s="35"/>
      <c r="AC13" s="35"/>
      <c r="AD13" s="35"/>
      <c r="AE13" s="35"/>
    </row>
    <row r="14" s="2" customFormat="1">
      <c r="A14" s="35"/>
      <c r="B14" s="41"/>
      <c r="C14" s="35"/>
      <c r="D14" s="35"/>
      <c r="E14" s="35"/>
      <c r="F14" s="35"/>
      <c r="G14" s="35"/>
      <c r="H14" s="35"/>
      <c r="I14" s="145"/>
      <c r="J14" s="35"/>
      <c r="K14" s="35"/>
      <c r="L14" s="146"/>
      <c r="S14" s="35"/>
      <c r="T14" s="35"/>
      <c r="U14" s="35"/>
      <c r="V14" s="35"/>
      <c r="W14" s="35"/>
      <c r="X14" s="35"/>
      <c r="Y14" s="35"/>
      <c r="Z14" s="35"/>
      <c r="AA14" s="35"/>
      <c r="AB14" s="35"/>
      <c r="AC14" s="35"/>
      <c r="AD14" s="35"/>
      <c r="AE14" s="35"/>
    </row>
    <row r="15" s="2" customFormat="1" ht="12" customHeight="1">
      <c r="A15" s="35"/>
      <c r="B15" s="41"/>
      <c r="C15" s="35"/>
      <c r="D15" s="142" t="s">
        <v>18</v>
      </c>
      <c r="E15" s="35"/>
      <c r="F15" s="130" t="s">
        <v>19</v>
      </c>
      <c r="G15" s="35"/>
      <c r="H15" s="35"/>
      <c r="I15" s="148" t="s">
        <v>20</v>
      </c>
      <c r="J15" s="130" t="s">
        <v>19</v>
      </c>
      <c r="K15" s="35"/>
      <c r="L15" s="146"/>
      <c r="S15" s="35"/>
      <c r="T15" s="35"/>
      <c r="U15" s="35"/>
      <c r="V15" s="35"/>
      <c r="W15" s="35"/>
      <c r="X15" s="35"/>
      <c r="Y15" s="35"/>
      <c r="Z15" s="35"/>
      <c r="AA15" s="35"/>
      <c r="AB15" s="35"/>
      <c r="AC15" s="35"/>
      <c r="AD15" s="35"/>
      <c r="AE15" s="35"/>
    </row>
    <row r="16" s="2" customFormat="1" ht="12" customHeight="1">
      <c r="A16" s="35"/>
      <c r="B16" s="41"/>
      <c r="C16" s="35"/>
      <c r="D16" s="142" t="s">
        <v>21</v>
      </c>
      <c r="E16" s="35"/>
      <c r="F16" s="130" t="s">
        <v>22</v>
      </c>
      <c r="G16" s="35"/>
      <c r="H16" s="35"/>
      <c r="I16" s="148" t="s">
        <v>23</v>
      </c>
      <c r="J16" s="149" t="str">
        <f>'Rekapitulace stavby'!AN8</f>
        <v>23. 3. 2020</v>
      </c>
      <c r="K16" s="35"/>
      <c r="L16" s="146"/>
      <c r="S16" s="35"/>
      <c r="T16" s="35"/>
      <c r="U16" s="35"/>
      <c r="V16" s="35"/>
      <c r="W16" s="35"/>
      <c r="X16" s="35"/>
      <c r="Y16" s="35"/>
      <c r="Z16" s="35"/>
      <c r="AA16" s="35"/>
      <c r="AB16" s="35"/>
      <c r="AC16" s="35"/>
      <c r="AD16" s="35"/>
      <c r="AE16" s="35"/>
    </row>
    <row r="17" s="2" customFormat="1" ht="10.8" customHeight="1">
      <c r="A17" s="35"/>
      <c r="B17" s="41"/>
      <c r="C17" s="35"/>
      <c r="D17" s="35"/>
      <c r="E17" s="35"/>
      <c r="F17" s="35"/>
      <c r="G17" s="35"/>
      <c r="H17" s="35"/>
      <c r="I17" s="145"/>
      <c r="J17" s="35"/>
      <c r="K17" s="35"/>
      <c r="L17" s="146"/>
      <c r="S17" s="35"/>
      <c r="T17" s="35"/>
      <c r="U17" s="35"/>
      <c r="V17" s="35"/>
      <c r="W17" s="35"/>
      <c r="X17" s="35"/>
      <c r="Y17" s="35"/>
      <c r="Z17" s="35"/>
      <c r="AA17" s="35"/>
      <c r="AB17" s="35"/>
      <c r="AC17" s="35"/>
      <c r="AD17" s="35"/>
      <c r="AE17" s="35"/>
    </row>
    <row r="18" s="2" customFormat="1" ht="12" customHeight="1">
      <c r="A18" s="35"/>
      <c r="B18" s="41"/>
      <c r="C18" s="35"/>
      <c r="D18" s="142" t="s">
        <v>25</v>
      </c>
      <c r="E18" s="35"/>
      <c r="F18" s="35"/>
      <c r="G18" s="35"/>
      <c r="H18" s="35"/>
      <c r="I18" s="148" t="s">
        <v>26</v>
      </c>
      <c r="J18" s="130" t="s">
        <v>19</v>
      </c>
      <c r="K18" s="35"/>
      <c r="L18" s="146"/>
      <c r="S18" s="35"/>
      <c r="T18" s="35"/>
      <c r="U18" s="35"/>
      <c r="V18" s="35"/>
      <c r="W18" s="35"/>
      <c r="X18" s="35"/>
      <c r="Y18" s="35"/>
      <c r="Z18" s="35"/>
      <c r="AA18" s="35"/>
      <c r="AB18" s="35"/>
      <c r="AC18" s="35"/>
      <c r="AD18" s="35"/>
      <c r="AE18" s="35"/>
    </row>
    <row r="19" s="2" customFormat="1" ht="18" customHeight="1">
      <c r="A19" s="35"/>
      <c r="B19" s="41"/>
      <c r="C19" s="35"/>
      <c r="D19" s="35"/>
      <c r="E19" s="130" t="s">
        <v>27</v>
      </c>
      <c r="F19" s="35"/>
      <c r="G19" s="35"/>
      <c r="H19" s="35"/>
      <c r="I19" s="148" t="s">
        <v>28</v>
      </c>
      <c r="J19" s="130" t="s">
        <v>19</v>
      </c>
      <c r="K19" s="35"/>
      <c r="L19" s="146"/>
      <c r="S19" s="35"/>
      <c r="T19" s="35"/>
      <c r="U19" s="35"/>
      <c r="V19" s="35"/>
      <c r="W19" s="35"/>
      <c r="X19" s="35"/>
      <c r="Y19" s="35"/>
      <c r="Z19" s="35"/>
      <c r="AA19" s="35"/>
      <c r="AB19" s="35"/>
      <c r="AC19" s="35"/>
      <c r="AD19" s="35"/>
      <c r="AE19" s="35"/>
    </row>
    <row r="20" s="2" customFormat="1" ht="6.96" customHeight="1">
      <c r="A20" s="35"/>
      <c r="B20" s="41"/>
      <c r="C20" s="35"/>
      <c r="D20" s="35"/>
      <c r="E20" s="35"/>
      <c r="F20" s="35"/>
      <c r="G20" s="35"/>
      <c r="H20" s="35"/>
      <c r="I20" s="145"/>
      <c r="J20" s="35"/>
      <c r="K20" s="35"/>
      <c r="L20" s="146"/>
      <c r="S20" s="35"/>
      <c r="T20" s="35"/>
      <c r="U20" s="35"/>
      <c r="V20" s="35"/>
      <c r="W20" s="35"/>
      <c r="X20" s="35"/>
      <c r="Y20" s="35"/>
      <c r="Z20" s="35"/>
      <c r="AA20" s="35"/>
      <c r="AB20" s="35"/>
      <c r="AC20" s="35"/>
      <c r="AD20" s="35"/>
      <c r="AE20" s="35"/>
    </row>
    <row r="21" s="2" customFormat="1" ht="12" customHeight="1">
      <c r="A21" s="35"/>
      <c r="B21" s="41"/>
      <c r="C21" s="35"/>
      <c r="D21" s="142" t="s">
        <v>29</v>
      </c>
      <c r="E21" s="35"/>
      <c r="F21" s="35"/>
      <c r="G21" s="35"/>
      <c r="H21" s="35"/>
      <c r="I21" s="148" t="s">
        <v>26</v>
      </c>
      <c r="J21" s="30" t="str">
        <f>'Rekapitulace stavby'!AN13</f>
        <v>Vyplň údaj</v>
      </c>
      <c r="K21" s="35"/>
      <c r="L21" s="146"/>
      <c r="S21" s="35"/>
      <c r="T21" s="35"/>
      <c r="U21" s="35"/>
      <c r="V21" s="35"/>
      <c r="W21" s="35"/>
      <c r="X21" s="35"/>
      <c r="Y21" s="35"/>
      <c r="Z21" s="35"/>
      <c r="AA21" s="35"/>
      <c r="AB21" s="35"/>
      <c r="AC21" s="35"/>
      <c r="AD21" s="35"/>
      <c r="AE21" s="35"/>
    </row>
    <row r="22" s="2" customFormat="1" ht="18" customHeight="1">
      <c r="A22" s="35"/>
      <c r="B22" s="41"/>
      <c r="C22" s="35"/>
      <c r="D22" s="35"/>
      <c r="E22" s="30" t="str">
        <f>'Rekapitulace stavby'!E14</f>
        <v>Vyplň údaj</v>
      </c>
      <c r="F22" s="130"/>
      <c r="G22" s="130"/>
      <c r="H22" s="130"/>
      <c r="I22" s="148" t="s">
        <v>28</v>
      </c>
      <c r="J22" s="30" t="str">
        <f>'Rekapitulace stavby'!AN14</f>
        <v>Vyplň údaj</v>
      </c>
      <c r="K22" s="35"/>
      <c r="L22" s="146"/>
      <c r="S22" s="35"/>
      <c r="T22" s="35"/>
      <c r="U22" s="35"/>
      <c r="V22" s="35"/>
      <c r="W22" s="35"/>
      <c r="X22" s="35"/>
      <c r="Y22" s="35"/>
      <c r="Z22" s="35"/>
      <c r="AA22" s="35"/>
      <c r="AB22" s="35"/>
      <c r="AC22" s="35"/>
      <c r="AD22" s="35"/>
      <c r="AE22" s="35"/>
    </row>
    <row r="23" s="2" customFormat="1" ht="6.96" customHeight="1">
      <c r="A23" s="35"/>
      <c r="B23" s="41"/>
      <c r="C23" s="35"/>
      <c r="D23" s="35"/>
      <c r="E23" s="35"/>
      <c r="F23" s="35"/>
      <c r="G23" s="35"/>
      <c r="H23" s="35"/>
      <c r="I23" s="145"/>
      <c r="J23" s="35"/>
      <c r="K23" s="35"/>
      <c r="L23" s="146"/>
      <c r="S23" s="35"/>
      <c r="T23" s="35"/>
      <c r="U23" s="35"/>
      <c r="V23" s="35"/>
      <c r="W23" s="35"/>
      <c r="X23" s="35"/>
      <c r="Y23" s="35"/>
      <c r="Z23" s="35"/>
      <c r="AA23" s="35"/>
      <c r="AB23" s="35"/>
      <c r="AC23" s="35"/>
      <c r="AD23" s="35"/>
      <c r="AE23" s="35"/>
    </row>
    <row r="24" s="2" customFormat="1" ht="12" customHeight="1">
      <c r="A24" s="35"/>
      <c r="B24" s="41"/>
      <c r="C24" s="35"/>
      <c r="D24" s="142" t="s">
        <v>31</v>
      </c>
      <c r="E24" s="35"/>
      <c r="F24" s="35"/>
      <c r="G24" s="35"/>
      <c r="H24" s="35"/>
      <c r="I24" s="148" t="s">
        <v>26</v>
      </c>
      <c r="J24" s="130" t="s">
        <v>19</v>
      </c>
      <c r="K24" s="35"/>
      <c r="L24" s="146"/>
      <c r="S24" s="35"/>
      <c r="T24" s="35"/>
      <c r="U24" s="35"/>
      <c r="V24" s="35"/>
      <c r="W24" s="35"/>
      <c r="X24" s="35"/>
      <c r="Y24" s="35"/>
      <c r="Z24" s="35"/>
      <c r="AA24" s="35"/>
      <c r="AB24" s="35"/>
      <c r="AC24" s="35"/>
      <c r="AD24" s="35"/>
      <c r="AE24" s="35"/>
    </row>
    <row r="25" s="2" customFormat="1" ht="18" customHeight="1">
      <c r="A25" s="35"/>
      <c r="B25" s="41"/>
      <c r="C25" s="35"/>
      <c r="D25" s="35"/>
      <c r="E25" s="130" t="s">
        <v>32</v>
      </c>
      <c r="F25" s="35"/>
      <c r="G25" s="35"/>
      <c r="H25" s="35"/>
      <c r="I25" s="148" t="s">
        <v>28</v>
      </c>
      <c r="J25" s="130" t="s">
        <v>19</v>
      </c>
      <c r="K25" s="35"/>
      <c r="L25" s="146"/>
      <c r="S25" s="35"/>
      <c r="T25" s="35"/>
      <c r="U25" s="35"/>
      <c r="V25" s="35"/>
      <c r="W25" s="35"/>
      <c r="X25" s="35"/>
      <c r="Y25" s="35"/>
      <c r="Z25" s="35"/>
      <c r="AA25" s="35"/>
      <c r="AB25" s="35"/>
      <c r="AC25" s="35"/>
      <c r="AD25" s="35"/>
      <c r="AE25" s="35"/>
    </row>
    <row r="26" s="2" customFormat="1" ht="6.96" customHeight="1">
      <c r="A26" s="35"/>
      <c r="B26" s="41"/>
      <c r="C26" s="35"/>
      <c r="D26" s="35"/>
      <c r="E26" s="35"/>
      <c r="F26" s="35"/>
      <c r="G26" s="35"/>
      <c r="H26" s="35"/>
      <c r="I26" s="145"/>
      <c r="J26" s="35"/>
      <c r="K26" s="35"/>
      <c r="L26" s="146"/>
      <c r="S26" s="35"/>
      <c r="T26" s="35"/>
      <c r="U26" s="35"/>
      <c r="V26" s="35"/>
      <c r="W26" s="35"/>
      <c r="X26" s="35"/>
      <c r="Y26" s="35"/>
      <c r="Z26" s="35"/>
      <c r="AA26" s="35"/>
      <c r="AB26" s="35"/>
      <c r="AC26" s="35"/>
      <c r="AD26" s="35"/>
      <c r="AE26" s="35"/>
    </row>
    <row r="27" s="2" customFormat="1" ht="12" customHeight="1">
      <c r="A27" s="35"/>
      <c r="B27" s="41"/>
      <c r="C27" s="35"/>
      <c r="D27" s="142" t="s">
        <v>34</v>
      </c>
      <c r="E27" s="35"/>
      <c r="F27" s="35"/>
      <c r="G27" s="35"/>
      <c r="H27" s="35"/>
      <c r="I27" s="148" t="s">
        <v>26</v>
      </c>
      <c r="J27" s="130" t="s">
        <v>19</v>
      </c>
      <c r="K27" s="35"/>
      <c r="L27" s="146"/>
      <c r="S27" s="35"/>
      <c r="T27" s="35"/>
      <c r="U27" s="35"/>
      <c r="V27" s="35"/>
      <c r="W27" s="35"/>
      <c r="X27" s="35"/>
      <c r="Y27" s="35"/>
      <c r="Z27" s="35"/>
      <c r="AA27" s="35"/>
      <c r="AB27" s="35"/>
      <c r="AC27" s="35"/>
      <c r="AD27" s="35"/>
      <c r="AE27" s="35"/>
    </row>
    <row r="28" s="2" customFormat="1" ht="18" customHeight="1">
      <c r="A28" s="35"/>
      <c r="B28" s="41"/>
      <c r="C28" s="35"/>
      <c r="D28" s="35"/>
      <c r="E28" s="130" t="s">
        <v>35</v>
      </c>
      <c r="F28" s="35"/>
      <c r="G28" s="35"/>
      <c r="H28" s="35"/>
      <c r="I28" s="148" t="s">
        <v>28</v>
      </c>
      <c r="J28" s="130" t="s">
        <v>19</v>
      </c>
      <c r="K28" s="35"/>
      <c r="L28" s="146"/>
      <c r="S28" s="35"/>
      <c r="T28" s="35"/>
      <c r="U28" s="35"/>
      <c r="V28" s="35"/>
      <c r="W28" s="35"/>
      <c r="X28" s="35"/>
      <c r="Y28" s="35"/>
      <c r="Z28" s="35"/>
      <c r="AA28" s="35"/>
      <c r="AB28" s="35"/>
      <c r="AC28" s="35"/>
      <c r="AD28" s="35"/>
      <c r="AE28" s="35"/>
    </row>
    <row r="29" s="2" customFormat="1" ht="6.96" customHeight="1">
      <c r="A29" s="35"/>
      <c r="B29" s="41"/>
      <c r="C29" s="35"/>
      <c r="D29" s="35"/>
      <c r="E29" s="35"/>
      <c r="F29" s="35"/>
      <c r="G29" s="35"/>
      <c r="H29" s="35"/>
      <c r="I29" s="145"/>
      <c r="J29" s="35"/>
      <c r="K29" s="35"/>
      <c r="L29" s="146"/>
      <c r="S29" s="35"/>
      <c r="T29" s="35"/>
      <c r="U29" s="35"/>
      <c r="V29" s="35"/>
      <c r="W29" s="35"/>
      <c r="X29" s="35"/>
      <c r="Y29" s="35"/>
      <c r="Z29" s="35"/>
      <c r="AA29" s="35"/>
      <c r="AB29" s="35"/>
      <c r="AC29" s="35"/>
      <c r="AD29" s="35"/>
      <c r="AE29" s="35"/>
    </row>
    <row r="30" s="2" customFormat="1" ht="12" customHeight="1">
      <c r="A30" s="35"/>
      <c r="B30" s="41"/>
      <c r="C30" s="35"/>
      <c r="D30" s="142" t="s">
        <v>36</v>
      </c>
      <c r="E30" s="35"/>
      <c r="F30" s="35"/>
      <c r="G30" s="35"/>
      <c r="H30" s="35"/>
      <c r="I30" s="145"/>
      <c r="J30" s="35"/>
      <c r="K30" s="35"/>
      <c r="L30" s="146"/>
      <c r="S30" s="35"/>
      <c r="T30" s="35"/>
      <c r="U30" s="35"/>
      <c r="V30" s="35"/>
      <c r="W30" s="35"/>
      <c r="X30" s="35"/>
      <c r="Y30" s="35"/>
      <c r="Z30" s="35"/>
      <c r="AA30" s="35"/>
      <c r="AB30" s="35"/>
      <c r="AC30" s="35"/>
      <c r="AD30" s="35"/>
      <c r="AE30" s="35"/>
    </row>
    <row r="31" s="8" customFormat="1" ht="16.5" customHeight="1">
      <c r="A31" s="150"/>
      <c r="B31" s="151"/>
      <c r="C31" s="150"/>
      <c r="D31" s="150"/>
      <c r="E31" s="152" t="s">
        <v>19</v>
      </c>
      <c r="F31" s="152"/>
      <c r="G31" s="152"/>
      <c r="H31" s="152"/>
      <c r="I31" s="153"/>
      <c r="J31" s="150"/>
      <c r="K31" s="150"/>
      <c r="L31" s="154"/>
      <c r="S31" s="150"/>
      <c r="T31" s="150"/>
      <c r="U31" s="150"/>
      <c r="V31" s="150"/>
      <c r="W31" s="150"/>
      <c r="X31" s="150"/>
      <c r="Y31" s="150"/>
      <c r="Z31" s="150"/>
      <c r="AA31" s="150"/>
      <c r="AB31" s="150"/>
      <c r="AC31" s="150"/>
      <c r="AD31" s="150"/>
      <c r="AE31" s="150"/>
    </row>
    <row r="32" s="2" customFormat="1" ht="6.96" customHeight="1">
      <c r="A32" s="35"/>
      <c r="B32" s="41"/>
      <c r="C32" s="35"/>
      <c r="D32" s="35"/>
      <c r="E32" s="35"/>
      <c r="F32" s="35"/>
      <c r="G32" s="35"/>
      <c r="H32" s="35"/>
      <c r="I32" s="145"/>
      <c r="J32" s="35"/>
      <c r="K32" s="35"/>
      <c r="L32" s="146"/>
      <c r="S32" s="35"/>
      <c r="T32" s="35"/>
      <c r="U32" s="35"/>
      <c r="V32" s="35"/>
      <c r="W32" s="35"/>
      <c r="X32" s="35"/>
      <c r="Y32" s="35"/>
      <c r="Z32" s="35"/>
      <c r="AA32" s="35"/>
      <c r="AB32" s="35"/>
      <c r="AC32" s="35"/>
      <c r="AD32" s="35"/>
      <c r="AE32" s="35"/>
    </row>
    <row r="33" s="2" customFormat="1" ht="6.96" customHeight="1">
      <c r="A33" s="35"/>
      <c r="B33" s="41"/>
      <c r="C33" s="35"/>
      <c r="D33" s="155"/>
      <c r="E33" s="155"/>
      <c r="F33" s="155"/>
      <c r="G33" s="155"/>
      <c r="H33" s="155"/>
      <c r="I33" s="156"/>
      <c r="J33" s="155"/>
      <c r="K33" s="155"/>
      <c r="L33" s="146"/>
      <c r="S33" s="35"/>
      <c r="T33" s="35"/>
      <c r="U33" s="35"/>
      <c r="V33" s="35"/>
      <c r="W33" s="35"/>
      <c r="X33" s="35"/>
      <c r="Y33" s="35"/>
      <c r="Z33" s="35"/>
      <c r="AA33" s="35"/>
      <c r="AB33" s="35"/>
      <c r="AC33" s="35"/>
      <c r="AD33" s="35"/>
      <c r="AE33" s="35"/>
    </row>
    <row r="34" s="2" customFormat="1" ht="25.44" customHeight="1">
      <c r="A34" s="35"/>
      <c r="B34" s="41"/>
      <c r="C34" s="35"/>
      <c r="D34" s="157" t="s">
        <v>38</v>
      </c>
      <c r="E34" s="35"/>
      <c r="F34" s="35"/>
      <c r="G34" s="35"/>
      <c r="H34" s="35"/>
      <c r="I34" s="145"/>
      <c r="J34" s="158">
        <f>ROUND(J92, 2)</f>
        <v>0</v>
      </c>
      <c r="K34" s="35"/>
      <c r="L34" s="146"/>
      <c r="S34" s="35"/>
      <c r="T34" s="35"/>
      <c r="U34" s="35"/>
      <c r="V34" s="35"/>
      <c r="W34" s="35"/>
      <c r="X34" s="35"/>
      <c r="Y34" s="35"/>
      <c r="Z34" s="35"/>
      <c r="AA34" s="35"/>
      <c r="AB34" s="35"/>
      <c r="AC34" s="35"/>
      <c r="AD34" s="35"/>
      <c r="AE34" s="35"/>
    </row>
    <row r="35" s="2" customFormat="1" ht="6.96" customHeight="1">
      <c r="A35" s="35"/>
      <c r="B35" s="41"/>
      <c r="C35" s="35"/>
      <c r="D35" s="155"/>
      <c r="E35" s="155"/>
      <c r="F35" s="155"/>
      <c r="G35" s="155"/>
      <c r="H35" s="155"/>
      <c r="I35" s="156"/>
      <c r="J35" s="155"/>
      <c r="K35" s="155"/>
      <c r="L35" s="146"/>
      <c r="S35" s="35"/>
      <c r="T35" s="35"/>
      <c r="U35" s="35"/>
      <c r="V35" s="35"/>
      <c r="W35" s="35"/>
      <c r="X35" s="35"/>
      <c r="Y35" s="35"/>
      <c r="Z35" s="35"/>
      <c r="AA35" s="35"/>
      <c r="AB35" s="35"/>
      <c r="AC35" s="35"/>
      <c r="AD35" s="35"/>
      <c r="AE35" s="35"/>
    </row>
    <row r="36" s="2" customFormat="1" ht="14.4" customHeight="1">
      <c r="A36" s="35"/>
      <c r="B36" s="41"/>
      <c r="C36" s="35"/>
      <c r="D36" s="35"/>
      <c r="E36" s="35"/>
      <c r="F36" s="159" t="s">
        <v>40</v>
      </c>
      <c r="G36" s="35"/>
      <c r="H36" s="35"/>
      <c r="I36" s="160" t="s">
        <v>39</v>
      </c>
      <c r="J36" s="159" t="s">
        <v>41</v>
      </c>
      <c r="K36" s="35"/>
      <c r="L36" s="146"/>
      <c r="S36" s="35"/>
      <c r="T36" s="35"/>
      <c r="U36" s="35"/>
      <c r="V36" s="35"/>
      <c r="W36" s="35"/>
      <c r="X36" s="35"/>
      <c r="Y36" s="35"/>
      <c r="Z36" s="35"/>
      <c r="AA36" s="35"/>
      <c r="AB36" s="35"/>
      <c r="AC36" s="35"/>
      <c r="AD36" s="35"/>
      <c r="AE36" s="35"/>
    </row>
    <row r="37" s="2" customFormat="1" ht="14.4" customHeight="1">
      <c r="A37" s="35"/>
      <c r="B37" s="41"/>
      <c r="C37" s="35"/>
      <c r="D37" s="144" t="s">
        <v>42</v>
      </c>
      <c r="E37" s="142" t="s">
        <v>43</v>
      </c>
      <c r="F37" s="161">
        <f>ROUND((SUM(BE92:BE106)),  2)</f>
        <v>0</v>
      </c>
      <c r="G37" s="35"/>
      <c r="H37" s="35"/>
      <c r="I37" s="162">
        <v>0.20999999999999999</v>
      </c>
      <c r="J37" s="161">
        <f>ROUND(((SUM(BE92:BE106))*I37),  2)</f>
        <v>0</v>
      </c>
      <c r="K37" s="35"/>
      <c r="L37" s="146"/>
      <c r="S37" s="35"/>
      <c r="T37" s="35"/>
      <c r="U37" s="35"/>
      <c r="V37" s="35"/>
      <c r="W37" s="35"/>
      <c r="X37" s="35"/>
      <c r="Y37" s="35"/>
      <c r="Z37" s="35"/>
      <c r="AA37" s="35"/>
      <c r="AB37" s="35"/>
      <c r="AC37" s="35"/>
      <c r="AD37" s="35"/>
      <c r="AE37" s="35"/>
    </row>
    <row r="38" s="2" customFormat="1" ht="14.4" customHeight="1">
      <c r="A38" s="35"/>
      <c r="B38" s="41"/>
      <c r="C38" s="35"/>
      <c r="D38" s="35"/>
      <c r="E38" s="142" t="s">
        <v>44</v>
      </c>
      <c r="F38" s="161">
        <f>ROUND((SUM(BF92:BF106)),  2)</f>
        <v>0</v>
      </c>
      <c r="G38" s="35"/>
      <c r="H38" s="35"/>
      <c r="I38" s="162">
        <v>0.14999999999999999</v>
      </c>
      <c r="J38" s="161">
        <f>ROUND(((SUM(BF92:BF106))*I38),  2)</f>
        <v>0</v>
      </c>
      <c r="K38" s="35"/>
      <c r="L38" s="146"/>
      <c r="S38" s="35"/>
      <c r="T38" s="35"/>
      <c r="U38" s="35"/>
      <c r="V38" s="35"/>
      <c r="W38" s="35"/>
      <c r="X38" s="35"/>
      <c r="Y38" s="35"/>
      <c r="Z38" s="35"/>
      <c r="AA38" s="35"/>
      <c r="AB38" s="35"/>
      <c r="AC38" s="35"/>
      <c r="AD38" s="35"/>
      <c r="AE38" s="35"/>
    </row>
    <row r="39" hidden="1" s="2" customFormat="1" ht="14.4" customHeight="1">
      <c r="A39" s="35"/>
      <c r="B39" s="41"/>
      <c r="C39" s="35"/>
      <c r="D39" s="35"/>
      <c r="E39" s="142" t="s">
        <v>45</v>
      </c>
      <c r="F39" s="161">
        <f>ROUND((SUM(BG92:BG106)),  2)</f>
        <v>0</v>
      </c>
      <c r="G39" s="35"/>
      <c r="H39" s="35"/>
      <c r="I39" s="162">
        <v>0.20999999999999999</v>
      </c>
      <c r="J39" s="161">
        <f>0</f>
        <v>0</v>
      </c>
      <c r="K39" s="35"/>
      <c r="L39" s="146"/>
      <c r="S39" s="35"/>
      <c r="T39" s="35"/>
      <c r="U39" s="35"/>
      <c r="V39" s="35"/>
      <c r="W39" s="35"/>
      <c r="X39" s="35"/>
      <c r="Y39" s="35"/>
      <c r="Z39" s="35"/>
      <c r="AA39" s="35"/>
      <c r="AB39" s="35"/>
      <c r="AC39" s="35"/>
      <c r="AD39" s="35"/>
      <c r="AE39" s="35"/>
    </row>
    <row r="40" hidden="1" s="2" customFormat="1" ht="14.4" customHeight="1">
      <c r="A40" s="35"/>
      <c r="B40" s="41"/>
      <c r="C40" s="35"/>
      <c r="D40" s="35"/>
      <c r="E40" s="142" t="s">
        <v>46</v>
      </c>
      <c r="F40" s="161">
        <f>ROUND((SUM(BH92:BH106)),  2)</f>
        <v>0</v>
      </c>
      <c r="G40" s="35"/>
      <c r="H40" s="35"/>
      <c r="I40" s="162">
        <v>0.14999999999999999</v>
      </c>
      <c r="J40" s="161">
        <f>0</f>
        <v>0</v>
      </c>
      <c r="K40" s="35"/>
      <c r="L40" s="146"/>
      <c r="S40" s="35"/>
      <c r="T40" s="35"/>
      <c r="U40" s="35"/>
      <c r="V40" s="35"/>
      <c r="W40" s="35"/>
      <c r="X40" s="35"/>
      <c r="Y40" s="35"/>
      <c r="Z40" s="35"/>
      <c r="AA40" s="35"/>
      <c r="AB40" s="35"/>
      <c r="AC40" s="35"/>
      <c r="AD40" s="35"/>
      <c r="AE40" s="35"/>
    </row>
    <row r="41" hidden="1" s="2" customFormat="1" ht="14.4" customHeight="1">
      <c r="A41" s="35"/>
      <c r="B41" s="41"/>
      <c r="C41" s="35"/>
      <c r="D41" s="35"/>
      <c r="E41" s="142" t="s">
        <v>47</v>
      </c>
      <c r="F41" s="161">
        <f>ROUND((SUM(BI92:BI106)),  2)</f>
        <v>0</v>
      </c>
      <c r="G41" s="35"/>
      <c r="H41" s="35"/>
      <c r="I41" s="162">
        <v>0</v>
      </c>
      <c r="J41" s="161">
        <f>0</f>
        <v>0</v>
      </c>
      <c r="K41" s="35"/>
      <c r="L41" s="146"/>
      <c r="S41" s="35"/>
      <c r="T41" s="35"/>
      <c r="U41" s="35"/>
      <c r="V41" s="35"/>
      <c r="W41" s="35"/>
      <c r="X41" s="35"/>
      <c r="Y41" s="35"/>
      <c r="Z41" s="35"/>
      <c r="AA41" s="35"/>
      <c r="AB41" s="35"/>
      <c r="AC41" s="35"/>
      <c r="AD41" s="35"/>
      <c r="AE41" s="35"/>
    </row>
    <row r="42" s="2" customFormat="1" ht="6.96" customHeight="1">
      <c r="A42" s="35"/>
      <c r="B42" s="41"/>
      <c r="C42" s="35"/>
      <c r="D42" s="35"/>
      <c r="E42" s="35"/>
      <c r="F42" s="35"/>
      <c r="G42" s="35"/>
      <c r="H42" s="35"/>
      <c r="I42" s="145"/>
      <c r="J42" s="35"/>
      <c r="K42" s="35"/>
      <c r="L42" s="146"/>
      <c r="S42" s="35"/>
      <c r="T42" s="35"/>
      <c r="U42" s="35"/>
      <c r="V42" s="35"/>
      <c r="W42" s="35"/>
      <c r="X42" s="35"/>
      <c r="Y42" s="35"/>
      <c r="Z42" s="35"/>
      <c r="AA42" s="35"/>
      <c r="AB42" s="35"/>
      <c r="AC42" s="35"/>
      <c r="AD42" s="35"/>
      <c r="AE42" s="35"/>
    </row>
    <row r="43" s="2" customFormat="1" ht="25.44" customHeight="1">
      <c r="A43" s="35"/>
      <c r="B43" s="41"/>
      <c r="C43" s="163"/>
      <c r="D43" s="164" t="s">
        <v>48</v>
      </c>
      <c r="E43" s="165"/>
      <c r="F43" s="165"/>
      <c r="G43" s="166" t="s">
        <v>49</v>
      </c>
      <c r="H43" s="167" t="s">
        <v>50</v>
      </c>
      <c r="I43" s="168"/>
      <c r="J43" s="169">
        <f>SUM(J34:J41)</f>
        <v>0</v>
      </c>
      <c r="K43" s="170"/>
      <c r="L43" s="146"/>
      <c r="S43" s="35"/>
      <c r="T43" s="35"/>
      <c r="U43" s="35"/>
      <c r="V43" s="35"/>
      <c r="W43" s="35"/>
      <c r="X43" s="35"/>
      <c r="Y43" s="35"/>
      <c r="Z43" s="35"/>
      <c r="AA43" s="35"/>
      <c r="AB43" s="35"/>
      <c r="AC43" s="35"/>
      <c r="AD43" s="35"/>
      <c r="AE43" s="35"/>
    </row>
    <row r="44" s="2" customFormat="1" ht="14.4" customHeight="1">
      <c r="A44" s="35"/>
      <c r="B44" s="171"/>
      <c r="C44" s="172"/>
      <c r="D44" s="172"/>
      <c r="E44" s="172"/>
      <c r="F44" s="172"/>
      <c r="G44" s="172"/>
      <c r="H44" s="172"/>
      <c r="I44" s="173"/>
      <c r="J44" s="172"/>
      <c r="K44" s="172"/>
      <c r="L44" s="146"/>
      <c r="S44" s="35"/>
      <c r="T44" s="35"/>
      <c r="U44" s="35"/>
      <c r="V44" s="35"/>
      <c r="W44" s="35"/>
      <c r="X44" s="35"/>
      <c r="Y44" s="35"/>
      <c r="Z44" s="35"/>
      <c r="AA44" s="35"/>
      <c r="AB44" s="35"/>
      <c r="AC44" s="35"/>
      <c r="AD44" s="35"/>
      <c r="AE44" s="35"/>
    </row>
    <row r="48" hidden="1" s="2" customFormat="1" ht="6.96" customHeight="1">
      <c r="A48" s="35"/>
      <c r="B48" s="174"/>
      <c r="C48" s="175"/>
      <c r="D48" s="175"/>
      <c r="E48" s="175"/>
      <c r="F48" s="175"/>
      <c r="G48" s="175"/>
      <c r="H48" s="175"/>
      <c r="I48" s="176"/>
      <c r="J48" s="175"/>
      <c r="K48" s="175"/>
      <c r="L48" s="146"/>
      <c r="S48" s="35"/>
      <c r="T48" s="35"/>
      <c r="U48" s="35"/>
      <c r="V48" s="35"/>
      <c r="W48" s="35"/>
      <c r="X48" s="35"/>
      <c r="Y48" s="35"/>
      <c r="Z48" s="35"/>
      <c r="AA48" s="35"/>
      <c r="AB48" s="35"/>
      <c r="AC48" s="35"/>
      <c r="AD48" s="35"/>
      <c r="AE48" s="35"/>
    </row>
    <row r="49" hidden="1" s="2" customFormat="1" ht="24.96" customHeight="1">
      <c r="A49" s="35"/>
      <c r="B49" s="36"/>
      <c r="C49" s="20" t="s">
        <v>142</v>
      </c>
      <c r="D49" s="37"/>
      <c r="E49" s="37"/>
      <c r="F49" s="37"/>
      <c r="G49" s="37"/>
      <c r="H49" s="37"/>
      <c r="I49" s="145"/>
      <c r="J49" s="37"/>
      <c r="K49" s="37"/>
      <c r="L49" s="146"/>
      <c r="S49" s="35"/>
      <c r="T49" s="35"/>
      <c r="U49" s="35"/>
      <c r="V49" s="35"/>
      <c r="W49" s="35"/>
      <c r="X49" s="35"/>
      <c r="Y49" s="35"/>
      <c r="Z49" s="35"/>
      <c r="AA49" s="35"/>
      <c r="AB49" s="35"/>
      <c r="AC49" s="35"/>
      <c r="AD49" s="35"/>
      <c r="AE49" s="35"/>
    </row>
    <row r="50" hidden="1" s="2" customFormat="1" ht="6.96" customHeight="1">
      <c r="A50" s="35"/>
      <c r="B50" s="36"/>
      <c r="C50" s="37"/>
      <c r="D50" s="37"/>
      <c r="E50" s="37"/>
      <c r="F50" s="37"/>
      <c r="G50" s="37"/>
      <c r="H50" s="37"/>
      <c r="I50" s="145"/>
      <c r="J50" s="37"/>
      <c r="K50" s="37"/>
      <c r="L50" s="146"/>
      <c r="S50" s="35"/>
      <c r="T50" s="35"/>
      <c r="U50" s="35"/>
      <c r="V50" s="35"/>
      <c r="W50" s="35"/>
      <c r="X50" s="35"/>
      <c r="Y50" s="35"/>
      <c r="Z50" s="35"/>
      <c r="AA50" s="35"/>
      <c r="AB50" s="35"/>
      <c r="AC50" s="35"/>
      <c r="AD50" s="35"/>
      <c r="AE50" s="35"/>
    </row>
    <row r="51" hidden="1" s="2" customFormat="1" ht="12" customHeight="1">
      <c r="A51" s="35"/>
      <c r="B51" s="36"/>
      <c r="C51" s="29" t="s">
        <v>16</v>
      </c>
      <c r="D51" s="37"/>
      <c r="E51" s="37"/>
      <c r="F51" s="37"/>
      <c r="G51" s="37"/>
      <c r="H51" s="37"/>
      <c r="I51" s="145"/>
      <c r="J51" s="37"/>
      <c r="K51" s="37"/>
      <c r="L51" s="146"/>
      <c r="S51" s="35"/>
      <c r="T51" s="35"/>
      <c r="U51" s="35"/>
      <c r="V51" s="35"/>
      <c r="W51" s="35"/>
      <c r="X51" s="35"/>
      <c r="Y51" s="35"/>
      <c r="Z51" s="35"/>
      <c r="AA51" s="35"/>
      <c r="AB51" s="35"/>
      <c r="AC51" s="35"/>
      <c r="AD51" s="35"/>
      <c r="AE51" s="35"/>
    </row>
    <row r="52" hidden="1" s="2" customFormat="1" ht="16.5" customHeight="1">
      <c r="A52" s="35"/>
      <c r="B52" s="36"/>
      <c r="C52" s="37"/>
      <c r="D52" s="37"/>
      <c r="E52" s="177" t="str">
        <f>E7</f>
        <v>Oprava SZZ v žst. Zvoleněves</v>
      </c>
      <c r="F52" s="29"/>
      <c r="G52" s="29"/>
      <c r="H52" s="29"/>
      <c r="I52" s="145"/>
      <c r="J52" s="37"/>
      <c r="K52" s="37"/>
      <c r="L52" s="146"/>
      <c r="S52" s="35"/>
      <c r="T52" s="35"/>
      <c r="U52" s="35"/>
      <c r="V52" s="35"/>
      <c r="W52" s="35"/>
      <c r="X52" s="35"/>
      <c r="Y52" s="35"/>
      <c r="Z52" s="35"/>
      <c r="AA52" s="35"/>
      <c r="AB52" s="35"/>
      <c r="AC52" s="35"/>
      <c r="AD52" s="35"/>
      <c r="AE52" s="35"/>
    </row>
    <row r="53" hidden="1" s="1" customFormat="1" ht="12" customHeight="1">
      <c r="B53" s="18"/>
      <c r="C53" s="29" t="s">
        <v>136</v>
      </c>
      <c r="D53" s="19"/>
      <c r="E53" s="19"/>
      <c r="F53" s="19"/>
      <c r="G53" s="19"/>
      <c r="H53" s="19"/>
      <c r="I53" s="136"/>
      <c r="J53" s="19"/>
      <c r="K53" s="19"/>
      <c r="L53" s="17"/>
    </row>
    <row r="54" hidden="1" s="1" customFormat="1" ht="16.5" customHeight="1">
      <c r="B54" s="18"/>
      <c r="C54" s="19"/>
      <c r="D54" s="19"/>
      <c r="E54" s="177" t="s">
        <v>137</v>
      </c>
      <c r="F54" s="19"/>
      <c r="G54" s="19"/>
      <c r="H54" s="19"/>
      <c r="I54" s="136"/>
      <c r="J54" s="19"/>
      <c r="K54" s="19"/>
      <c r="L54" s="17"/>
    </row>
    <row r="55" hidden="1" s="1" customFormat="1" ht="12" customHeight="1">
      <c r="B55" s="18"/>
      <c r="C55" s="29" t="s">
        <v>138</v>
      </c>
      <c r="D55" s="19"/>
      <c r="E55" s="19"/>
      <c r="F55" s="19"/>
      <c r="G55" s="19"/>
      <c r="H55" s="19"/>
      <c r="I55" s="136"/>
      <c r="J55" s="19"/>
      <c r="K55" s="19"/>
      <c r="L55" s="17"/>
    </row>
    <row r="56" hidden="1" s="2" customFormat="1" ht="16.5" customHeight="1">
      <c r="A56" s="35"/>
      <c r="B56" s="36"/>
      <c r="C56" s="37"/>
      <c r="D56" s="37"/>
      <c r="E56" s="178" t="s">
        <v>750</v>
      </c>
      <c r="F56" s="37"/>
      <c r="G56" s="37"/>
      <c r="H56" s="37"/>
      <c r="I56" s="145"/>
      <c r="J56" s="37"/>
      <c r="K56" s="37"/>
      <c r="L56" s="146"/>
      <c r="S56" s="35"/>
      <c r="T56" s="35"/>
      <c r="U56" s="35"/>
      <c r="V56" s="35"/>
      <c r="W56" s="35"/>
      <c r="X56" s="35"/>
      <c r="Y56" s="35"/>
      <c r="Z56" s="35"/>
      <c r="AA56" s="35"/>
      <c r="AB56" s="35"/>
      <c r="AC56" s="35"/>
      <c r="AD56" s="35"/>
      <c r="AE56" s="35"/>
    </row>
    <row r="57" hidden="1" s="2" customFormat="1" ht="12" customHeight="1">
      <c r="A57" s="35"/>
      <c r="B57" s="36"/>
      <c r="C57" s="29" t="s">
        <v>751</v>
      </c>
      <c r="D57" s="37"/>
      <c r="E57" s="37"/>
      <c r="F57" s="37"/>
      <c r="G57" s="37"/>
      <c r="H57" s="37"/>
      <c r="I57" s="145"/>
      <c r="J57" s="37"/>
      <c r="K57" s="37"/>
      <c r="L57" s="146"/>
      <c r="S57" s="35"/>
      <c r="T57" s="35"/>
      <c r="U57" s="35"/>
      <c r="V57" s="35"/>
      <c r="W57" s="35"/>
      <c r="X57" s="35"/>
      <c r="Y57" s="35"/>
      <c r="Z57" s="35"/>
      <c r="AA57" s="35"/>
      <c r="AB57" s="35"/>
      <c r="AC57" s="35"/>
      <c r="AD57" s="35"/>
      <c r="AE57" s="35"/>
    </row>
    <row r="58" hidden="1" s="2" customFormat="1" ht="16.5" customHeight="1">
      <c r="A58" s="35"/>
      <c r="B58" s="36"/>
      <c r="C58" s="37"/>
      <c r="D58" s="37"/>
      <c r="E58" s="66" t="str">
        <f>E13</f>
        <v>01.3.2 - VRN stavební část</v>
      </c>
      <c r="F58" s="37"/>
      <c r="G58" s="37"/>
      <c r="H58" s="37"/>
      <c r="I58" s="145"/>
      <c r="J58" s="37"/>
      <c r="K58" s="37"/>
      <c r="L58" s="146"/>
      <c r="S58" s="35"/>
      <c r="T58" s="35"/>
      <c r="U58" s="35"/>
      <c r="V58" s="35"/>
      <c r="W58" s="35"/>
      <c r="X58" s="35"/>
      <c r="Y58" s="35"/>
      <c r="Z58" s="35"/>
      <c r="AA58" s="35"/>
      <c r="AB58" s="35"/>
      <c r="AC58" s="35"/>
      <c r="AD58" s="35"/>
      <c r="AE58" s="35"/>
    </row>
    <row r="59" hidden="1" s="2" customFormat="1" ht="6.96" customHeight="1">
      <c r="A59" s="35"/>
      <c r="B59" s="36"/>
      <c r="C59" s="37"/>
      <c r="D59" s="37"/>
      <c r="E59" s="37"/>
      <c r="F59" s="37"/>
      <c r="G59" s="37"/>
      <c r="H59" s="37"/>
      <c r="I59" s="145"/>
      <c r="J59" s="37"/>
      <c r="K59" s="37"/>
      <c r="L59" s="146"/>
      <c r="S59" s="35"/>
      <c r="T59" s="35"/>
      <c r="U59" s="35"/>
      <c r="V59" s="35"/>
      <c r="W59" s="35"/>
      <c r="X59" s="35"/>
      <c r="Y59" s="35"/>
      <c r="Z59" s="35"/>
      <c r="AA59" s="35"/>
      <c r="AB59" s="35"/>
      <c r="AC59" s="35"/>
      <c r="AD59" s="35"/>
      <c r="AE59" s="35"/>
    </row>
    <row r="60" hidden="1" s="2" customFormat="1" ht="12" customHeight="1">
      <c r="A60" s="35"/>
      <c r="B60" s="36"/>
      <c r="C60" s="29" t="s">
        <v>21</v>
      </c>
      <c r="D60" s="37"/>
      <c r="E60" s="37"/>
      <c r="F60" s="24" t="str">
        <f>F16</f>
        <v>žst. Zvoleněves</v>
      </c>
      <c r="G60" s="37"/>
      <c r="H60" s="37"/>
      <c r="I60" s="148" t="s">
        <v>23</v>
      </c>
      <c r="J60" s="69" t="str">
        <f>IF(J16="","",J16)</f>
        <v>23. 3. 2020</v>
      </c>
      <c r="K60" s="37"/>
      <c r="L60" s="146"/>
      <c r="S60" s="35"/>
      <c r="T60" s="35"/>
      <c r="U60" s="35"/>
      <c r="V60" s="35"/>
      <c r="W60" s="35"/>
      <c r="X60" s="35"/>
      <c r="Y60" s="35"/>
      <c r="Z60" s="35"/>
      <c r="AA60" s="35"/>
      <c r="AB60" s="35"/>
      <c r="AC60" s="35"/>
      <c r="AD60" s="35"/>
      <c r="AE60" s="35"/>
    </row>
    <row r="61" hidden="1" s="2" customFormat="1" ht="6.96" customHeight="1">
      <c r="A61" s="35"/>
      <c r="B61" s="36"/>
      <c r="C61" s="37"/>
      <c r="D61" s="37"/>
      <c r="E61" s="37"/>
      <c r="F61" s="37"/>
      <c r="G61" s="37"/>
      <c r="H61" s="37"/>
      <c r="I61" s="145"/>
      <c r="J61" s="37"/>
      <c r="K61" s="37"/>
      <c r="L61" s="146"/>
      <c r="S61" s="35"/>
      <c r="T61" s="35"/>
      <c r="U61" s="35"/>
      <c r="V61" s="35"/>
      <c r="W61" s="35"/>
      <c r="X61" s="35"/>
      <c r="Y61" s="35"/>
      <c r="Z61" s="35"/>
      <c r="AA61" s="35"/>
      <c r="AB61" s="35"/>
      <c r="AC61" s="35"/>
      <c r="AD61" s="35"/>
      <c r="AE61" s="35"/>
    </row>
    <row r="62" hidden="1" s="2" customFormat="1" ht="15.15" customHeight="1">
      <c r="A62" s="35"/>
      <c r="B62" s="36"/>
      <c r="C62" s="29" t="s">
        <v>25</v>
      </c>
      <c r="D62" s="37"/>
      <c r="E62" s="37"/>
      <c r="F62" s="24" t="str">
        <f>E19</f>
        <v>Jiří Kejkula</v>
      </c>
      <c r="G62" s="37"/>
      <c r="H62" s="37"/>
      <c r="I62" s="148" t="s">
        <v>31</v>
      </c>
      <c r="J62" s="33" t="str">
        <f>E25</f>
        <v xml:space="preserve"> </v>
      </c>
      <c r="K62" s="37"/>
      <c r="L62" s="146"/>
      <c r="S62" s="35"/>
      <c r="T62" s="35"/>
      <c r="U62" s="35"/>
      <c r="V62" s="35"/>
      <c r="W62" s="35"/>
      <c r="X62" s="35"/>
      <c r="Y62" s="35"/>
      <c r="Z62" s="35"/>
      <c r="AA62" s="35"/>
      <c r="AB62" s="35"/>
      <c r="AC62" s="35"/>
      <c r="AD62" s="35"/>
      <c r="AE62" s="35"/>
    </row>
    <row r="63" hidden="1" s="2" customFormat="1" ht="15.15" customHeight="1">
      <c r="A63" s="35"/>
      <c r="B63" s="36"/>
      <c r="C63" s="29" t="s">
        <v>29</v>
      </c>
      <c r="D63" s="37"/>
      <c r="E63" s="37"/>
      <c r="F63" s="24" t="str">
        <f>IF(E22="","",E22)</f>
        <v>Vyplň údaj</v>
      </c>
      <c r="G63" s="37"/>
      <c r="H63" s="37"/>
      <c r="I63" s="148" t="s">
        <v>34</v>
      </c>
      <c r="J63" s="33" t="str">
        <f>E28</f>
        <v>Milan Bělehrad</v>
      </c>
      <c r="K63" s="37"/>
      <c r="L63" s="146"/>
      <c r="S63" s="35"/>
      <c r="T63" s="35"/>
      <c r="U63" s="35"/>
      <c r="V63" s="35"/>
      <c r="W63" s="35"/>
      <c r="X63" s="35"/>
      <c r="Y63" s="35"/>
      <c r="Z63" s="35"/>
      <c r="AA63" s="35"/>
      <c r="AB63" s="35"/>
      <c r="AC63" s="35"/>
      <c r="AD63" s="35"/>
      <c r="AE63" s="35"/>
    </row>
    <row r="64" hidden="1" s="2" customFormat="1" ht="10.32" customHeight="1">
      <c r="A64" s="35"/>
      <c r="B64" s="36"/>
      <c r="C64" s="37"/>
      <c r="D64" s="37"/>
      <c r="E64" s="37"/>
      <c r="F64" s="37"/>
      <c r="G64" s="37"/>
      <c r="H64" s="37"/>
      <c r="I64" s="145"/>
      <c r="J64" s="37"/>
      <c r="K64" s="37"/>
      <c r="L64" s="146"/>
      <c r="S64" s="35"/>
      <c r="T64" s="35"/>
      <c r="U64" s="35"/>
      <c r="V64" s="35"/>
      <c r="W64" s="35"/>
      <c r="X64" s="35"/>
      <c r="Y64" s="35"/>
      <c r="Z64" s="35"/>
      <c r="AA64" s="35"/>
      <c r="AB64" s="35"/>
      <c r="AC64" s="35"/>
      <c r="AD64" s="35"/>
      <c r="AE64" s="35"/>
    </row>
    <row r="65" hidden="1" s="2" customFormat="1" ht="29.28" customHeight="1">
      <c r="A65" s="35"/>
      <c r="B65" s="36"/>
      <c r="C65" s="179" t="s">
        <v>143</v>
      </c>
      <c r="D65" s="180"/>
      <c r="E65" s="180"/>
      <c r="F65" s="180"/>
      <c r="G65" s="180"/>
      <c r="H65" s="180"/>
      <c r="I65" s="181"/>
      <c r="J65" s="182" t="s">
        <v>144</v>
      </c>
      <c r="K65" s="180"/>
      <c r="L65" s="146"/>
      <c r="S65" s="35"/>
      <c r="T65" s="35"/>
      <c r="U65" s="35"/>
      <c r="V65" s="35"/>
      <c r="W65" s="35"/>
      <c r="X65" s="35"/>
      <c r="Y65" s="35"/>
      <c r="Z65" s="35"/>
      <c r="AA65" s="35"/>
      <c r="AB65" s="35"/>
      <c r="AC65" s="35"/>
      <c r="AD65" s="35"/>
      <c r="AE65" s="35"/>
    </row>
    <row r="66" hidden="1" s="2" customFormat="1" ht="10.32" customHeight="1">
      <c r="A66" s="35"/>
      <c r="B66" s="36"/>
      <c r="C66" s="37"/>
      <c r="D66" s="37"/>
      <c r="E66" s="37"/>
      <c r="F66" s="37"/>
      <c r="G66" s="37"/>
      <c r="H66" s="37"/>
      <c r="I66" s="145"/>
      <c r="J66" s="37"/>
      <c r="K66" s="37"/>
      <c r="L66" s="146"/>
      <c r="S66" s="35"/>
      <c r="T66" s="35"/>
      <c r="U66" s="35"/>
      <c r="V66" s="35"/>
      <c r="W66" s="35"/>
      <c r="X66" s="35"/>
      <c r="Y66" s="35"/>
      <c r="Z66" s="35"/>
      <c r="AA66" s="35"/>
      <c r="AB66" s="35"/>
      <c r="AC66" s="35"/>
      <c r="AD66" s="35"/>
      <c r="AE66" s="35"/>
    </row>
    <row r="67" hidden="1" s="2" customFormat="1" ht="22.8" customHeight="1">
      <c r="A67" s="35"/>
      <c r="B67" s="36"/>
      <c r="C67" s="183" t="s">
        <v>70</v>
      </c>
      <c r="D67" s="37"/>
      <c r="E67" s="37"/>
      <c r="F67" s="37"/>
      <c r="G67" s="37"/>
      <c r="H67" s="37"/>
      <c r="I67" s="145"/>
      <c r="J67" s="99">
        <f>J92</f>
        <v>0</v>
      </c>
      <c r="K67" s="37"/>
      <c r="L67" s="146"/>
      <c r="S67" s="35"/>
      <c r="T67" s="35"/>
      <c r="U67" s="35"/>
      <c r="V67" s="35"/>
      <c r="W67" s="35"/>
      <c r="X67" s="35"/>
      <c r="Y67" s="35"/>
      <c r="Z67" s="35"/>
      <c r="AA67" s="35"/>
      <c r="AB67" s="35"/>
      <c r="AC67" s="35"/>
      <c r="AD67" s="35"/>
      <c r="AE67" s="35"/>
      <c r="AU67" s="14" t="s">
        <v>145</v>
      </c>
    </row>
    <row r="68" hidden="1" s="9" customFormat="1" ht="24.96" customHeight="1">
      <c r="A68" s="9"/>
      <c r="B68" s="184"/>
      <c r="C68" s="185"/>
      <c r="D68" s="186" t="s">
        <v>753</v>
      </c>
      <c r="E68" s="187"/>
      <c r="F68" s="187"/>
      <c r="G68" s="187"/>
      <c r="H68" s="187"/>
      <c r="I68" s="188"/>
      <c r="J68" s="189">
        <f>J93</f>
        <v>0</v>
      </c>
      <c r="K68" s="185"/>
      <c r="L68" s="190"/>
      <c r="S68" s="9"/>
      <c r="T68" s="9"/>
      <c r="U68" s="9"/>
      <c r="V68" s="9"/>
      <c r="W68" s="9"/>
      <c r="X68" s="9"/>
      <c r="Y68" s="9"/>
      <c r="Z68" s="9"/>
      <c r="AA68" s="9"/>
      <c r="AB68" s="9"/>
      <c r="AC68" s="9"/>
      <c r="AD68" s="9"/>
      <c r="AE68" s="9"/>
    </row>
    <row r="69" hidden="1" s="2" customFormat="1" ht="21.84" customHeight="1">
      <c r="A69" s="35"/>
      <c r="B69" s="36"/>
      <c r="C69" s="37"/>
      <c r="D69" s="37"/>
      <c r="E69" s="37"/>
      <c r="F69" s="37"/>
      <c r="G69" s="37"/>
      <c r="H69" s="37"/>
      <c r="I69" s="145"/>
      <c r="J69" s="37"/>
      <c r="K69" s="37"/>
      <c r="L69" s="146"/>
      <c r="S69" s="35"/>
      <c r="T69" s="35"/>
      <c r="U69" s="35"/>
      <c r="V69" s="35"/>
      <c r="W69" s="35"/>
      <c r="X69" s="35"/>
      <c r="Y69" s="35"/>
      <c r="Z69" s="35"/>
      <c r="AA69" s="35"/>
      <c r="AB69" s="35"/>
      <c r="AC69" s="35"/>
      <c r="AD69" s="35"/>
      <c r="AE69" s="35"/>
    </row>
    <row r="70" hidden="1" s="2" customFormat="1" ht="6.96" customHeight="1">
      <c r="A70" s="35"/>
      <c r="B70" s="56"/>
      <c r="C70" s="57"/>
      <c r="D70" s="57"/>
      <c r="E70" s="57"/>
      <c r="F70" s="57"/>
      <c r="G70" s="57"/>
      <c r="H70" s="57"/>
      <c r="I70" s="173"/>
      <c r="J70" s="57"/>
      <c r="K70" s="57"/>
      <c r="L70" s="146"/>
      <c r="S70" s="35"/>
      <c r="T70" s="35"/>
      <c r="U70" s="35"/>
      <c r="V70" s="35"/>
      <c r="W70" s="35"/>
      <c r="X70" s="35"/>
      <c r="Y70" s="35"/>
      <c r="Z70" s="35"/>
      <c r="AA70" s="35"/>
      <c r="AB70" s="35"/>
      <c r="AC70" s="35"/>
      <c r="AD70" s="35"/>
      <c r="AE70" s="35"/>
    </row>
    <row r="71" hidden="1"/>
    <row r="72" hidden="1"/>
    <row r="73" hidden="1"/>
    <row r="74" s="2" customFormat="1" ht="6.96" customHeight="1">
      <c r="A74" s="35"/>
      <c r="B74" s="58"/>
      <c r="C74" s="59"/>
      <c r="D74" s="59"/>
      <c r="E74" s="59"/>
      <c r="F74" s="59"/>
      <c r="G74" s="59"/>
      <c r="H74" s="59"/>
      <c r="I74" s="176"/>
      <c r="J74" s="59"/>
      <c r="K74" s="59"/>
      <c r="L74" s="146"/>
      <c r="S74" s="35"/>
      <c r="T74" s="35"/>
      <c r="U74" s="35"/>
      <c r="V74" s="35"/>
      <c r="W74" s="35"/>
      <c r="X74" s="35"/>
      <c r="Y74" s="35"/>
      <c r="Z74" s="35"/>
      <c r="AA74" s="35"/>
      <c r="AB74" s="35"/>
      <c r="AC74" s="35"/>
      <c r="AD74" s="35"/>
      <c r="AE74" s="35"/>
    </row>
    <row r="75" s="2" customFormat="1" ht="24.96" customHeight="1">
      <c r="A75" s="35"/>
      <c r="B75" s="36"/>
      <c r="C75" s="20" t="s">
        <v>148</v>
      </c>
      <c r="D75" s="37"/>
      <c r="E75" s="37"/>
      <c r="F75" s="37"/>
      <c r="G75" s="37"/>
      <c r="H75" s="37"/>
      <c r="I75" s="145"/>
      <c r="J75" s="37"/>
      <c r="K75" s="37"/>
      <c r="L75" s="146"/>
      <c r="S75" s="35"/>
      <c r="T75" s="35"/>
      <c r="U75" s="35"/>
      <c r="V75" s="35"/>
      <c r="W75" s="35"/>
      <c r="X75" s="35"/>
      <c r="Y75" s="35"/>
      <c r="Z75" s="35"/>
      <c r="AA75" s="35"/>
      <c r="AB75" s="35"/>
      <c r="AC75" s="35"/>
      <c r="AD75" s="35"/>
      <c r="AE75" s="35"/>
    </row>
    <row r="76" s="2" customFormat="1" ht="6.96" customHeight="1">
      <c r="A76" s="35"/>
      <c r="B76" s="36"/>
      <c r="C76" s="37"/>
      <c r="D76" s="37"/>
      <c r="E76" s="37"/>
      <c r="F76" s="37"/>
      <c r="G76" s="37"/>
      <c r="H76" s="37"/>
      <c r="I76" s="145"/>
      <c r="J76" s="37"/>
      <c r="K76" s="37"/>
      <c r="L76" s="146"/>
      <c r="S76" s="35"/>
      <c r="T76" s="35"/>
      <c r="U76" s="35"/>
      <c r="V76" s="35"/>
      <c r="W76" s="35"/>
      <c r="X76" s="35"/>
      <c r="Y76" s="35"/>
      <c r="Z76" s="35"/>
      <c r="AA76" s="35"/>
      <c r="AB76" s="35"/>
      <c r="AC76" s="35"/>
      <c r="AD76" s="35"/>
      <c r="AE76" s="35"/>
    </row>
    <row r="77" s="2" customFormat="1" ht="12" customHeight="1">
      <c r="A77" s="35"/>
      <c r="B77" s="36"/>
      <c r="C77" s="29" t="s">
        <v>16</v>
      </c>
      <c r="D77" s="37"/>
      <c r="E77" s="37"/>
      <c r="F77" s="37"/>
      <c r="G77" s="37"/>
      <c r="H77" s="37"/>
      <c r="I77" s="145"/>
      <c r="J77" s="37"/>
      <c r="K77" s="37"/>
      <c r="L77" s="146"/>
      <c r="S77" s="35"/>
      <c r="T77" s="35"/>
      <c r="U77" s="35"/>
      <c r="V77" s="35"/>
      <c r="W77" s="35"/>
      <c r="X77" s="35"/>
      <c r="Y77" s="35"/>
      <c r="Z77" s="35"/>
      <c r="AA77" s="35"/>
      <c r="AB77" s="35"/>
      <c r="AC77" s="35"/>
      <c r="AD77" s="35"/>
      <c r="AE77" s="35"/>
    </row>
    <row r="78" s="2" customFormat="1" ht="16.5" customHeight="1">
      <c r="A78" s="35"/>
      <c r="B78" s="36"/>
      <c r="C78" s="37"/>
      <c r="D78" s="37"/>
      <c r="E78" s="177" t="str">
        <f>E7</f>
        <v>Oprava SZZ v žst. Zvoleněves</v>
      </c>
      <c r="F78" s="29"/>
      <c r="G78" s="29"/>
      <c r="H78" s="29"/>
      <c r="I78" s="145"/>
      <c r="J78" s="37"/>
      <c r="K78" s="37"/>
      <c r="L78" s="146"/>
      <c r="S78" s="35"/>
      <c r="T78" s="35"/>
      <c r="U78" s="35"/>
      <c r="V78" s="35"/>
      <c r="W78" s="35"/>
      <c r="X78" s="35"/>
      <c r="Y78" s="35"/>
      <c r="Z78" s="35"/>
      <c r="AA78" s="35"/>
      <c r="AB78" s="35"/>
      <c r="AC78" s="35"/>
      <c r="AD78" s="35"/>
      <c r="AE78" s="35"/>
    </row>
    <row r="79" s="1" customFormat="1" ht="12" customHeight="1">
      <c r="B79" s="18"/>
      <c r="C79" s="29" t="s">
        <v>136</v>
      </c>
      <c r="D79" s="19"/>
      <c r="E79" s="19"/>
      <c r="F79" s="19"/>
      <c r="G79" s="19"/>
      <c r="H79" s="19"/>
      <c r="I79" s="136"/>
      <c r="J79" s="19"/>
      <c r="K79" s="19"/>
      <c r="L79" s="17"/>
    </row>
    <row r="80" s="1" customFormat="1" ht="16.5" customHeight="1">
      <c r="B80" s="18"/>
      <c r="C80" s="19"/>
      <c r="D80" s="19"/>
      <c r="E80" s="177" t="s">
        <v>137</v>
      </c>
      <c r="F80" s="19"/>
      <c r="G80" s="19"/>
      <c r="H80" s="19"/>
      <c r="I80" s="136"/>
      <c r="J80" s="19"/>
      <c r="K80" s="19"/>
      <c r="L80" s="17"/>
    </row>
    <row r="81" s="1" customFormat="1" ht="12" customHeight="1">
      <c r="B81" s="18"/>
      <c r="C81" s="29" t="s">
        <v>138</v>
      </c>
      <c r="D81" s="19"/>
      <c r="E81" s="19"/>
      <c r="F81" s="19"/>
      <c r="G81" s="19"/>
      <c r="H81" s="19"/>
      <c r="I81" s="136"/>
      <c r="J81" s="19"/>
      <c r="K81" s="19"/>
      <c r="L81" s="17"/>
    </row>
    <row r="82" s="2" customFormat="1" ht="16.5" customHeight="1">
      <c r="A82" s="35"/>
      <c r="B82" s="36"/>
      <c r="C82" s="37"/>
      <c r="D82" s="37"/>
      <c r="E82" s="178" t="s">
        <v>750</v>
      </c>
      <c r="F82" s="37"/>
      <c r="G82" s="37"/>
      <c r="H82" s="37"/>
      <c r="I82" s="145"/>
      <c r="J82" s="37"/>
      <c r="K82" s="37"/>
      <c r="L82" s="146"/>
      <c r="S82" s="35"/>
      <c r="T82" s="35"/>
      <c r="U82" s="35"/>
      <c r="V82" s="35"/>
      <c r="W82" s="35"/>
      <c r="X82" s="35"/>
      <c r="Y82" s="35"/>
      <c r="Z82" s="35"/>
      <c r="AA82" s="35"/>
      <c r="AB82" s="35"/>
      <c r="AC82" s="35"/>
      <c r="AD82" s="35"/>
      <c r="AE82" s="35"/>
    </row>
    <row r="83" s="2" customFormat="1" ht="12" customHeight="1">
      <c r="A83" s="35"/>
      <c r="B83" s="36"/>
      <c r="C83" s="29" t="s">
        <v>751</v>
      </c>
      <c r="D83" s="37"/>
      <c r="E83" s="37"/>
      <c r="F83" s="37"/>
      <c r="G83" s="37"/>
      <c r="H83" s="37"/>
      <c r="I83" s="145"/>
      <c r="J83" s="37"/>
      <c r="K83" s="37"/>
      <c r="L83" s="146"/>
      <c r="S83" s="35"/>
      <c r="T83" s="35"/>
      <c r="U83" s="35"/>
      <c r="V83" s="35"/>
      <c r="W83" s="35"/>
      <c r="X83" s="35"/>
      <c r="Y83" s="35"/>
      <c r="Z83" s="35"/>
      <c r="AA83" s="35"/>
      <c r="AB83" s="35"/>
      <c r="AC83" s="35"/>
      <c r="AD83" s="35"/>
      <c r="AE83" s="35"/>
    </row>
    <row r="84" s="2" customFormat="1" ht="16.5" customHeight="1">
      <c r="A84" s="35"/>
      <c r="B84" s="36"/>
      <c r="C84" s="37"/>
      <c r="D84" s="37"/>
      <c r="E84" s="66" t="str">
        <f>E13</f>
        <v>01.3.2 - VRN stavební část</v>
      </c>
      <c r="F84" s="37"/>
      <c r="G84" s="37"/>
      <c r="H84" s="37"/>
      <c r="I84" s="145"/>
      <c r="J84" s="37"/>
      <c r="K84" s="37"/>
      <c r="L84" s="146"/>
      <c r="S84" s="35"/>
      <c r="T84" s="35"/>
      <c r="U84" s="35"/>
      <c r="V84" s="35"/>
      <c r="W84" s="35"/>
      <c r="X84" s="35"/>
      <c r="Y84" s="35"/>
      <c r="Z84" s="35"/>
      <c r="AA84" s="35"/>
      <c r="AB84" s="35"/>
      <c r="AC84" s="35"/>
      <c r="AD84" s="35"/>
      <c r="AE84" s="35"/>
    </row>
    <row r="85" s="2" customFormat="1" ht="6.96" customHeight="1">
      <c r="A85" s="35"/>
      <c r="B85" s="36"/>
      <c r="C85" s="37"/>
      <c r="D85" s="37"/>
      <c r="E85" s="37"/>
      <c r="F85" s="37"/>
      <c r="G85" s="37"/>
      <c r="H85" s="37"/>
      <c r="I85" s="145"/>
      <c r="J85" s="37"/>
      <c r="K85" s="37"/>
      <c r="L85" s="146"/>
      <c r="S85" s="35"/>
      <c r="T85" s="35"/>
      <c r="U85" s="35"/>
      <c r="V85" s="35"/>
      <c r="W85" s="35"/>
      <c r="X85" s="35"/>
      <c r="Y85" s="35"/>
      <c r="Z85" s="35"/>
      <c r="AA85" s="35"/>
      <c r="AB85" s="35"/>
      <c r="AC85" s="35"/>
      <c r="AD85" s="35"/>
      <c r="AE85" s="35"/>
    </row>
    <row r="86" s="2" customFormat="1" ht="12" customHeight="1">
      <c r="A86" s="35"/>
      <c r="B86" s="36"/>
      <c r="C86" s="29" t="s">
        <v>21</v>
      </c>
      <c r="D86" s="37"/>
      <c r="E86" s="37"/>
      <c r="F86" s="24" t="str">
        <f>F16</f>
        <v>žst. Zvoleněves</v>
      </c>
      <c r="G86" s="37"/>
      <c r="H86" s="37"/>
      <c r="I86" s="148" t="s">
        <v>23</v>
      </c>
      <c r="J86" s="69" t="str">
        <f>IF(J16="","",J16)</f>
        <v>23. 3. 2020</v>
      </c>
      <c r="K86" s="37"/>
      <c r="L86" s="146"/>
      <c r="S86" s="35"/>
      <c r="T86" s="35"/>
      <c r="U86" s="35"/>
      <c r="V86" s="35"/>
      <c r="W86" s="35"/>
      <c r="X86" s="35"/>
      <c r="Y86" s="35"/>
      <c r="Z86" s="35"/>
      <c r="AA86" s="35"/>
      <c r="AB86" s="35"/>
      <c r="AC86" s="35"/>
      <c r="AD86" s="35"/>
      <c r="AE86" s="35"/>
    </row>
    <row r="87" s="2" customFormat="1" ht="6.96" customHeight="1">
      <c r="A87" s="35"/>
      <c r="B87" s="36"/>
      <c r="C87" s="37"/>
      <c r="D87" s="37"/>
      <c r="E87" s="37"/>
      <c r="F87" s="37"/>
      <c r="G87" s="37"/>
      <c r="H87" s="37"/>
      <c r="I87" s="145"/>
      <c r="J87" s="37"/>
      <c r="K87" s="37"/>
      <c r="L87" s="146"/>
      <c r="S87" s="35"/>
      <c r="T87" s="35"/>
      <c r="U87" s="35"/>
      <c r="V87" s="35"/>
      <c r="W87" s="35"/>
      <c r="X87" s="35"/>
      <c r="Y87" s="35"/>
      <c r="Z87" s="35"/>
      <c r="AA87" s="35"/>
      <c r="AB87" s="35"/>
      <c r="AC87" s="35"/>
      <c r="AD87" s="35"/>
      <c r="AE87" s="35"/>
    </row>
    <row r="88" s="2" customFormat="1" ht="15.15" customHeight="1">
      <c r="A88" s="35"/>
      <c r="B88" s="36"/>
      <c r="C88" s="29" t="s">
        <v>25</v>
      </c>
      <c r="D88" s="37"/>
      <c r="E88" s="37"/>
      <c r="F88" s="24" t="str">
        <f>E19</f>
        <v>Jiří Kejkula</v>
      </c>
      <c r="G88" s="37"/>
      <c r="H88" s="37"/>
      <c r="I88" s="148" t="s">
        <v>31</v>
      </c>
      <c r="J88" s="33" t="str">
        <f>E25</f>
        <v xml:space="preserve"> </v>
      </c>
      <c r="K88" s="37"/>
      <c r="L88" s="146"/>
      <c r="S88" s="35"/>
      <c r="T88" s="35"/>
      <c r="U88" s="35"/>
      <c r="V88" s="35"/>
      <c r="W88" s="35"/>
      <c r="X88" s="35"/>
      <c r="Y88" s="35"/>
      <c r="Z88" s="35"/>
      <c r="AA88" s="35"/>
      <c r="AB88" s="35"/>
      <c r="AC88" s="35"/>
      <c r="AD88" s="35"/>
      <c r="AE88" s="35"/>
    </row>
    <row r="89" s="2" customFormat="1" ht="15.15" customHeight="1">
      <c r="A89" s="35"/>
      <c r="B89" s="36"/>
      <c r="C89" s="29" t="s">
        <v>29</v>
      </c>
      <c r="D89" s="37"/>
      <c r="E89" s="37"/>
      <c r="F89" s="24" t="str">
        <f>IF(E22="","",E22)</f>
        <v>Vyplň údaj</v>
      </c>
      <c r="G89" s="37"/>
      <c r="H89" s="37"/>
      <c r="I89" s="148" t="s">
        <v>34</v>
      </c>
      <c r="J89" s="33" t="str">
        <f>E28</f>
        <v>Milan Bělehrad</v>
      </c>
      <c r="K89" s="37"/>
      <c r="L89" s="146"/>
      <c r="S89" s="35"/>
      <c r="T89" s="35"/>
      <c r="U89" s="35"/>
      <c r="V89" s="35"/>
      <c r="W89" s="35"/>
      <c r="X89" s="35"/>
      <c r="Y89" s="35"/>
      <c r="Z89" s="35"/>
      <c r="AA89" s="35"/>
      <c r="AB89" s="35"/>
      <c r="AC89" s="35"/>
      <c r="AD89" s="35"/>
      <c r="AE89" s="35"/>
    </row>
    <row r="90" s="2" customFormat="1" ht="10.32" customHeight="1">
      <c r="A90" s="35"/>
      <c r="B90" s="36"/>
      <c r="C90" s="37"/>
      <c r="D90" s="37"/>
      <c r="E90" s="37"/>
      <c r="F90" s="37"/>
      <c r="G90" s="37"/>
      <c r="H90" s="37"/>
      <c r="I90" s="145"/>
      <c r="J90" s="37"/>
      <c r="K90" s="37"/>
      <c r="L90" s="146"/>
      <c r="S90" s="35"/>
      <c r="T90" s="35"/>
      <c r="U90" s="35"/>
      <c r="V90" s="35"/>
      <c r="W90" s="35"/>
      <c r="X90" s="35"/>
      <c r="Y90" s="35"/>
      <c r="Z90" s="35"/>
      <c r="AA90" s="35"/>
      <c r="AB90" s="35"/>
      <c r="AC90" s="35"/>
      <c r="AD90" s="35"/>
      <c r="AE90" s="35"/>
    </row>
    <row r="91" s="10" customFormat="1" ht="29.28" customHeight="1">
      <c r="A91" s="191"/>
      <c r="B91" s="192"/>
      <c r="C91" s="193" t="s">
        <v>149</v>
      </c>
      <c r="D91" s="194" t="s">
        <v>57</v>
      </c>
      <c r="E91" s="194" t="s">
        <v>53</v>
      </c>
      <c r="F91" s="194" t="s">
        <v>54</v>
      </c>
      <c r="G91" s="194" t="s">
        <v>150</v>
      </c>
      <c r="H91" s="194" t="s">
        <v>151</v>
      </c>
      <c r="I91" s="195" t="s">
        <v>152</v>
      </c>
      <c r="J91" s="194" t="s">
        <v>144</v>
      </c>
      <c r="K91" s="196" t="s">
        <v>153</v>
      </c>
      <c r="L91" s="197"/>
      <c r="M91" s="89" t="s">
        <v>19</v>
      </c>
      <c r="N91" s="90" t="s">
        <v>42</v>
      </c>
      <c r="O91" s="90" t="s">
        <v>154</v>
      </c>
      <c r="P91" s="90" t="s">
        <v>155</v>
      </c>
      <c r="Q91" s="90" t="s">
        <v>156</v>
      </c>
      <c r="R91" s="90" t="s">
        <v>157</v>
      </c>
      <c r="S91" s="90" t="s">
        <v>158</v>
      </c>
      <c r="T91" s="91" t="s">
        <v>159</v>
      </c>
      <c r="U91" s="191"/>
      <c r="V91" s="191"/>
      <c r="W91" s="191"/>
      <c r="X91" s="191"/>
      <c r="Y91" s="191"/>
      <c r="Z91" s="191"/>
      <c r="AA91" s="191"/>
      <c r="AB91" s="191"/>
      <c r="AC91" s="191"/>
      <c r="AD91" s="191"/>
      <c r="AE91" s="191"/>
    </row>
    <row r="92" s="2" customFormat="1" ht="22.8" customHeight="1">
      <c r="A92" s="35"/>
      <c r="B92" s="36"/>
      <c r="C92" s="96" t="s">
        <v>160</v>
      </c>
      <c r="D92" s="37"/>
      <c r="E92" s="37"/>
      <c r="F92" s="37"/>
      <c r="G92" s="37"/>
      <c r="H92" s="37"/>
      <c r="I92" s="145"/>
      <c r="J92" s="198">
        <f>BK92</f>
        <v>0</v>
      </c>
      <c r="K92" s="37"/>
      <c r="L92" s="41"/>
      <c r="M92" s="92"/>
      <c r="N92" s="199"/>
      <c r="O92" s="93"/>
      <c r="P92" s="200">
        <f>P93</f>
        <v>0</v>
      </c>
      <c r="Q92" s="93"/>
      <c r="R92" s="200">
        <f>R93</f>
        <v>0</v>
      </c>
      <c r="S92" s="93"/>
      <c r="T92" s="201">
        <f>T93</f>
        <v>0</v>
      </c>
      <c r="U92" s="35"/>
      <c r="V92" s="35"/>
      <c r="W92" s="35"/>
      <c r="X92" s="35"/>
      <c r="Y92" s="35"/>
      <c r="Z92" s="35"/>
      <c r="AA92" s="35"/>
      <c r="AB92" s="35"/>
      <c r="AC92" s="35"/>
      <c r="AD92" s="35"/>
      <c r="AE92" s="35"/>
      <c r="AT92" s="14" t="s">
        <v>71</v>
      </c>
      <c r="AU92" s="14" t="s">
        <v>145</v>
      </c>
      <c r="BK92" s="202">
        <f>BK93</f>
        <v>0</v>
      </c>
    </row>
    <row r="93" s="11" customFormat="1" ht="25.92" customHeight="1">
      <c r="A93" s="11"/>
      <c r="B93" s="203"/>
      <c r="C93" s="204"/>
      <c r="D93" s="205" t="s">
        <v>71</v>
      </c>
      <c r="E93" s="206" t="s">
        <v>125</v>
      </c>
      <c r="F93" s="206" t="s">
        <v>102</v>
      </c>
      <c r="G93" s="204"/>
      <c r="H93" s="204"/>
      <c r="I93" s="207"/>
      <c r="J93" s="208">
        <f>BK93</f>
        <v>0</v>
      </c>
      <c r="K93" s="204"/>
      <c r="L93" s="209"/>
      <c r="M93" s="210"/>
      <c r="N93" s="211"/>
      <c r="O93" s="211"/>
      <c r="P93" s="212">
        <f>SUM(P94:P106)</f>
        <v>0</v>
      </c>
      <c r="Q93" s="211"/>
      <c r="R93" s="212">
        <f>SUM(R94:R106)</f>
        <v>0</v>
      </c>
      <c r="S93" s="211"/>
      <c r="T93" s="213">
        <f>SUM(T94:T106)</f>
        <v>0</v>
      </c>
      <c r="U93" s="11"/>
      <c r="V93" s="11"/>
      <c r="W93" s="11"/>
      <c r="X93" s="11"/>
      <c r="Y93" s="11"/>
      <c r="Z93" s="11"/>
      <c r="AA93" s="11"/>
      <c r="AB93" s="11"/>
      <c r="AC93" s="11"/>
      <c r="AD93" s="11"/>
      <c r="AE93" s="11"/>
      <c r="AR93" s="214" t="s">
        <v>79</v>
      </c>
      <c r="AT93" s="215" t="s">
        <v>71</v>
      </c>
      <c r="AU93" s="215" t="s">
        <v>72</v>
      </c>
      <c r="AY93" s="214" t="s">
        <v>162</v>
      </c>
      <c r="BK93" s="216">
        <f>SUM(BK94:BK106)</f>
        <v>0</v>
      </c>
    </row>
    <row r="94" s="2" customFormat="1" ht="16.5" customHeight="1">
      <c r="A94" s="35"/>
      <c r="B94" s="36"/>
      <c r="C94" s="217" t="s">
        <v>79</v>
      </c>
      <c r="D94" s="217" t="s">
        <v>163</v>
      </c>
      <c r="E94" s="218" t="s">
        <v>771</v>
      </c>
      <c r="F94" s="219" t="s">
        <v>772</v>
      </c>
      <c r="G94" s="220" t="s">
        <v>773</v>
      </c>
      <c r="H94" s="221">
        <v>1</v>
      </c>
      <c r="I94" s="222"/>
      <c r="J94" s="223">
        <f>ROUND(I94*H94,2)</f>
        <v>0</v>
      </c>
      <c r="K94" s="219" t="s">
        <v>644</v>
      </c>
      <c r="L94" s="41"/>
      <c r="M94" s="224" t="s">
        <v>19</v>
      </c>
      <c r="N94" s="225" t="s">
        <v>43</v>
      </c>
      <c r="O94" s="81"/>
      <c r="P94" s="226">
        <f>O94*H94</f>
        <v>0</v>
      </c>
      <c r="Q94" s="226">
        <v>0</v>
      </c>
      <c r="R94" s="226">
        <f>Q94*H94</f>
        <v>0</v>
      </c>
      <c r="S94" s="226">
        <v>0</v>
      </c>
      <c r="T94" s="227">
        <f>S94*H94</f>
        <v>0</v>
      </c>
      <c r="U94" s="35"/>
      <c r="V94" s="35"/>
      <c r="W94" s="35"/>
      <c r="X94" s="35"/>
      <c r="Y94" s="35"/>
      <c r="Z94" s="35"/>
      <c r="AA94" s="35"/>
      <c r="AB94" s="35"/>
      <c r="AC94" s="35"/>
      <c r="AD94" s="35"/>
      <c r="AE94" s="35"/>
      <c r="AR94" s="228" t="s">
        <v>93</v>
      </c>
      <c r="AT94" s="228" t="s">
        <v>163</v>
      </c>
      <c r="AU94" s="228" t="s">
        <v>79</v>
      </c>
      <c r="AY94" s="14" t="s">
        <v>162</v>
      </c>
      <c r="BE94" s="229">
        <f>IF(N94="základní",J94,0)</f>
        <v>0</v>
      </c>
      <c r="BF94" s="229">
        <f>IF(N94="snížená",J94,0)</f>
        <v>0</v>
      </c>
      <c r="BG94" s="229">
        <f>IF(N94="zákl. přenesená",J94,0)</f>
        <v>0</v>
      </c>
      <c r="BH94" s="229">
        <f>IF(N94="sníž. přenesená",J94,0)</f>
        <v>0</v>
      </c>
      <c r="BI94" s="229">
        <f>IF(N94="nulová",J94,0)</f>
        <v>0</v>
      </c>
      <c r="BJ94" s="14" t="s">
        <v>79</v>
      </c>
      <c r="BK94" s="229">
        <f>ROUND(I94*H94,2)</f>
        <v>0</v>
      </c>
      <c r="BL94" s="14" t="s">
        <v>93</v>
      </c>
      <c r="BM94" s="228" t="s">
        <v>774</v>
      </c>
    </row>
    <row r="95" s="2" customFormat="1" ht="16.5" customHeight="1">
      <c r="A95" s="35"/>
      <c r="B95" s="36"/>
      <c r="C95" s="217" t="s">
        <v>81</v>
      </c>
      <c r="D95" s="217" t="s">
        <v>163</v>
      </c>
      <c r="E95" s="218" t="s">
        <v>775</v>
      </c>
      <c r="F95" s="219" t="s">
        <v>776</v>
      </c>
      <c r="G95" s="220" t="s">
        <v>777</v>
      </c>
      <c r="H95" s="260"/>
      <c r="I95" s="222"/>
      <c r="J95" s="223">
        <f>ROUND(I95*H95,2)</f>
        <v>0</v>
      </c>
      <c r="K95" s="219" t="s">
        <v>644</v>
      </c>
      <c r="L95" s="41"/>
      <c r="M95" s="224" t="s">
        <v>19</v>
      </c>
      <c r="N95" s="225" t="s">
        <v>43</v>
      </c>
      <c r="O95" s="81"/>
      <c r="P95" s="226">
        <f>O95*H95</f>
        <v>0</v>
      </c>
      <c r="Q95" s="226">
        <v>0</v>
      </c>
      <c r="R95" s="226">
        <f>Q95*H95</f>
        <v>0</v>
      </c>
      <c r="S95" s="226">
        <v>0</v>
      </c>
      <c r="T95" s="227">
        <f>S95*H95</f>
        <v>0</v>
      </c>
      <c r="U95" s="35"/>
      <c r="V95" s="35"/>
      <c r="W95" s="35"/>
      <c r="X95" s="35"/>
      <c r="Y95" s="35"/>
      <c r="Z95" s="35"/>
      <c r="AA95" s="35"/>
      <c r="AB95" s="35"/>
      <c r="AC95" s="35"/>
      <c r="AD95" s="35"/>
      <c r="AE95" s="35"/>
      <c r="AR95" s="228" t="s">
        <v>93</v>
      </c>
      <c r="AT95" s="228" t="s">
        <v>163</v>
      </c>
      <c r="AU95" s="228" t="s">
        <v>79</v>
      </c>
      <c r="AY95" s="14" t="s">
        <v>162</v>
      </c>
      <c r="BE95" s="229">
        <f>IF(N95="základní",J95,0)</f>
        <v>0</v>
      </c>
      <c r="BF95" s="229">
        <f>IF(N95="snížená",J95,0)</f>
        <v>0</v>
      </c>
      <c r="BG95" s="229">
        <f>IF(N95="zákl. přenesená",J95,0)</f>
        <v>0</v>
      </c>
      <c r="BH95" s="229">
        <f>IF(N95="sníž. přenesená",J95,0)</f>
        <v>0</v>
      </c>
      <c r="BI95" s="229">
        <f>IF(N95="nulová",J95,0)</f>
        <v>0</v>
      </c>
      <c r="BJ95" s="14" t="s">
        <v>79</v>
      </c>
      <c r="BK95" s="229">
        <f>ROUND(I95*H95,2)</f>
        <v>0</v>
      </c>
      <c r="BL95" s="14" t="s">
        <v>93</v>
      </c>
      <c r="BM95" s="228" t="s">
        <v>778</v>
      </c>
    </row>
    <row r="96" s="2" customFormat="1" ht="16.5" customHeight="1">
      <c r="A96" s="35"/>
      <c r="B96" s="36"/>
      <c r="C96" s="217" t="s">
        <v>88</v>
      </c>
      <c r="D96" s="217" t="s">
        <v>163</v>
      </c>
      <c r="E96" s="218" t="s">
        <v>779</v>
      </c>
      <c r="F96" s="219" t="s">
        <v>780</v>
      </c>
      <c r="G96" s="220" t="s">
        <v>773</v>
      </c>
      <c r="H96" s="221">
        <v>1</v>
      </c>
      <c r="I96" s="222"/>
      <c r="J96" s="223">
        <f>ROUND(I96*H96,2)</f>
        <v>0</v>
      </c>
      <c r="K96" s="219" t="s">
        <v>644</v>
      </c>
      <c r="L96" s="41"/>
      <c r="M96" s="224" t="s">
        <v>19</v>
      </c>
      <c r="N96" s="225" t="s">
        <v>43</v>
      </c>
      <c r="O96" s="81"/>
      <c r="P96" s="226">
        <f>O96*H96</f>
        <v>0</v>
      </c>
      <c r="Q96" s="226">
        <v>0</v>
      </c>
      <c r="R96" s="226">
        <f>Q96*H96</f>
        <v>0</v>
      </c>
      <c r="S96" s="226">
        <v>0</v>
      </c>
      <c r="T96" s="227">
        <f>S96*H96</f>
        <v>0</v>
      </c>
      <c r="U96" s="35"/>
      <c r="V96" s="35"/>
      <c r="W96" s="35"/>
      <c r="X96" s="35"/>
      <c r="Y96" s="35"/>
      <c r="Z96" s="35"/>
      <c r="AA96" s="35"/>
      <c r="AB96" s="35"/>
      <c r="AC96" s="35"/>
      <c r="AD96" s="35"/>
      <c r="AE96" s="35"/>
      <c r="AR96" s="228" t="s">
        <v>93</v>
      </c>
      <c r="AT96" s="228" t="s">
        <v>163</v>
      </c>
      <c r="AU96" s="228" t="s">
        <v>79</v>
      </c>
      <c r="AY96" s="14" t="s">
        <v>162</v>
      </c>
      <c r="BE96" s="229">
        <f>IF(N96="základní",J96,0)</f>
        <v>0</v>
      </c>
      <c r="BF96" s="229">
        <f>IF(N96="snížená",J96,0)</f>
        <v>0</v>
      </c>
      <c r="BG96" s="229">
        <f>IF(N96="zákl. přenesená",J96,0)</f>
        <v>0</v>
      </c>
      <c r="BH96" s="229">
        <f>IF(N96="sníž. přenesená",J96,0)</f>
        <v>0</v>
      </c>
      <c r="BI96" s="229">
        <f>IF(N96="nulová",J96,0)</f>
        <v>0</v>
      </c>
      <c r="BJ96" s="14" t="s">
        <v>79</v>
      </c>
      <c r="BK96" s="229">
        <f>ROUND(I96*H96,2)</f>
        <v>0</v>
      </c>
      <c r="BL96" s="14" t="s">
        <v>93</v>
      </c>
      <c r="BM96" s="228" t="s">
        <v>781</v>
      </c>
    </row>
    <row r="97" s="2" customFormat="1" ht="16.5" customHeight="1">
      <c r="A97" s="35"/>
      <c r="B97" s="36"/>
      <c r="C97" s="217" t="s">
        <v>93</v>
      </c>
      <c r="D97" s="217" t="s">
        <v>163</v>
      </c>
      <c r="E97" s="218" t="s">
        <v>782</v>
      </c>
      <c r="F97" s="219" t="s">
        <v>783</v>
      </c>
      <c r="G97" s="220" t="s">
        <v>773</v>
      </c>
      <c r="H97" s="221">
        <v>1</v>
      </c>
      <c r="I97" s="222"/>
      <c r="J97" s="223">
        <f>ROUND(I97*H97,2)</f>
        <v>0</v>
      </c>
      <c r="K97" s="219" t="s">
        <v>644</v>
      </c>
      <c r="L97" s="41"/>
      <c r="M97" s="224" t="s">
        <v>19</v>
      </c>
      <c r="N97" s="225" t="s">
        <v>43</v>
      </c>
      <c r="O97" s="81"/>
      <c r="P97" s="226">
        <f>O97*H97</f>
        <v>0</v>
      </c>
      <c r="Q97" s="226">
        <v>0</v>
      </c>
      <c r="R97" s="226">
        <f>Q97*H97</f>
        <v>0</v>
      </c>
      <c r="S97" s="226">
        <v>0</v>
      </c>
      <c r="T97" s="227">
        <f>S97*H97</f>
        <v>0</v>
      </c>
      <c r="U97" s="35"/>
      <c r="V97" s="35"/>
      <c r="W97" s="35"/>
      <c r="X97" s="35"/>
      <c r="Y97" s="35"/>
      <c r="Z97" s="35"/>
      <c r="AA97" s="35"/>
      <c r="AB97" s="35"/>
      <c r="AC97" s="35"/>
      <c r="AD97" s="35"/>
      <c r="AE97" s="35"/>
      <c r="AR97" s="228" t="s">
        <v>93</v>
      </c>
      <c r="AT97" s="228" t="s">
        <v>163</v>
      </c>
      <c r="AU97" s="228" t="s">
        <v>79</v>
      </c>
      <c r="AY97" s="14" t="s">
        <v>162</v>
      </c>
      <c r="BE97" s="229">
        <f>IF(N97="základní",J97,0)</f>
        <v>0</v>
      </c>
      <c r="BF97" s="229">
        <f>IF(N97="snížená",J97,0)</f>
        <v>0</v>
      </c>
      <c r="BG97" s="229">
        <f>IF(N97="zákl. přenesená",J97,0)</f>
        <v>0</v>
      </c>
      <c r="BH97" s="229">
        <f>IF(N97="sníž. přenesená",J97,0)</f>
        <v>0</v>
      </c>
      <c r="BI97" s="229">
        <f>IF(N97="nulová",J97,0)</f>
        <v>0</v>
      </c>
      <c r="BJ97" s="14" t="s">
        <v>79</v>
      </c>
      <c r="BK97" s="229">
        <f>ROUND(I97*H97,2)</f>
        <v>0</v>
      </c>
      <c r="BL97" s="14" t="s">
        <v>93</v>
      </c>
      <c r="BM97" s="228" t="s">
        <v>784</v>
      </c>
    </row>
    <row r="98" s="2" customFormat="1" ht="16.5" customHeight="1">
      <c r="A98" s="35"/>
      <c r="B98" s="36"/>
      <c r="C98" s="217" t="s">
        <v>178</v>
      </c>
      <c r="D98" s="217" t="s">
        <v>163</v>
      </c>
      <c r="E98" s="218" t="s">
        <v>785</v>
      </c>
      <c r="F98" s="219" t="s">
        <v>786</v>
      </c>
      <c r="G98" s="220" t="s">
        <v>773</v>
      </c>
      <c r="H98" s="221">
        <v>1</v>
      </c>
      <c r="I98" s="222"/>
      <c r="J98" s="223">
        <f>ROUND(I98*H98,2)</f>
        <v>0</v>
      </c>
      <c r="K98" s="219" t="s">
        <v>644</v>
      </c>
      <c r="L98" s="41"/>
      <c r="M98" s="224" t="s">
        <v>19</v>
      </c>
      <c r="N98" s="225" t="s">
        <v>43</v>
      </c>
      <c r="O98" s="81"/>
      <c r="P98" s="226">
        <f>O98*H98</f>
        <v>0</v>
      </c>
      <c r="Q98" s="226">
        <v>0</v>
      </c>
      <c r="R98" s="226">
        <f>Q98*H98</f>
        <v>0</v>
      </c>
      <c r="S98" s="226">
        <v>0</v>
      </c>
      <c r="T98" s="227">
        <f>S98*H98</f>
        <v>0</v>
      </c>
      <c r="U98" s="35"/>
      <c r="V98" s="35"/>
      <c r="W98" s="35"/>
      <c r="X98" s="35"/>
      <c r="Y98" s="35"/>
      <c r="Z98" s="35"/>
      <c r="AA98" s="35"/>
      <c r="AB98" s="35"/>
      <c r="AC98" s="35"/>
      <c r="AD98" s="35"/>
      <c r="AE98" s="35"/>
      <c r="AR98" s="228" t="s">
        <v>93</v>
      </c>
      <c r="AT98" s="228" t="s">
        <v>163</v>
      </c>
      <c r="AU98" s="228" t="s">
        <v>79</v>
      </c>
      <c r="AY98" s="14" t="s">
        <v>162</v>
      </c>
      <c r="BE98" s="229">
        <f>IF(N98="základní",J98,0)</f>
        <v>0</v>
      </c>
      <c r="BF98" s="229">
        <f>IF(N98="snížená",J98,0)</f>
        <v>0</v>
      </c>
      <c r="BG98" s="229">
        <f>IF(N98="zákl. přenesená",J98,0)</f>
        <v>0</v>
      </c>
      <c r="BH98" s="229">
        <f>IF(N98="sníž. přenesená",J98,0)</f>
        <v>0</v>
      </c>
      <c r="BI98" s="229">
        <f>IF(N98="nulová",J98,0)</f>
        <v>0</v>
      </c>
      <c r="BJ98" s="14" t="s">
        <v>79</v>
      </c>
      <c r="BK98" s="229">
        <f>ROUND(I98*H98,2)</f>
        <v>0</v>
      </c>
      <c r="BL98" s="14" t="s">
        <v>93</v>
      </c>
      <c r="BM98" s="228" t="s">
        <v>787</v>
      </c>
    </row>
    <row r="99" s="2" customFormat="1" ht="16.5" customHeight="1">
      <c r="A99" s="35"/>
      <c r="B99" s="36"/>
      <c r="C99" s="217" t="s">
        <v>182</v>
      </c>
      <c r="D99" s="217" t="s">
        <v>163</v>
      </c>
      <c r="E99" s="218" t="s">
        <v>788</v>
      </c>
      <c r="F99" s="219" t="s">
        <v>789</v>
      </c>
      <c r="G99" s="220" t="s">
        <v>773</v>
      </c>
      <c r="H99" s="221">
        <v>1</v>
      </c>
      <c r="I99" s="222"/>
      <c r="J99" s="223">
        <f>ROUND(I99*H99,2)</f>
        <v>0</v>
      </c>
      <c r="K99" s="219" t="s">
        <v>644</v>
      </c>
      <c r="L99" s="41"/>
      <c r="M99" s="224" t="s">
        <v>19</v>
      </c>
      <c r="N99" s="225" t="s">
        <v>43</v>
      </c>
      <c r="O99" s="81"/>
      <c r="P99" s="226">
        <f>O99*H99</f>
        <v>0</v>
      </c>
      <c r="Q99" s="226">
        <v>0</v>
      </c>
      <c r="R99" s="226">
        <f>Q99*H99</f>
        <v>0</v>
      </c>
      <c r="S99" s="226">
        <v>0</v>
      </c>
      <c r="T99" s="227">
        <f>S99*H99</f>
        <v>0</v>
      </c>
      <c r="U99" s="35"/>
      <c r="V99" s="35"/>
      <c r="W99" s="35"/>
      <c r="X99" s="35"/>
      <c r="Y99" s="35"/>
      <c r="Z99" s="35"/>
      <c r="AA99" s="35"/>
      <c r="AB99" s="35"/>
      <c r="AC99" s="35"/>
      <c r="AD99" s="35"/>
      <c r="AE99" s="35"/>
      <c r="AR99" s="228" t="s">
        <v>93</v>
      </c>
      <c r="AT99" s="228" t="s">
        <v>163</v>
      </c>
      <c r="AU99" s="228" t="s">
        <v>79</v>
      </c>
      <c r="AY99" s="14" t="s">
        <v>162</v>
      </c>
      <c r="BE99" s="229">
        <f>IF(N99="základní",J99,0)</f>
        <v>0</v>
      </c>
      <c r="BF99" s="229">
        <f>IF(N99="snížená",J99,0)</f>
        <v>0</v>
      </c>
      <c r="BG99" s="229">
        <f>IF(N99="zákl. přenesená",J99,0)</f>
        <v>0</v>
      </c>
      <c r="BH99" s="229">
        <f>IF(N99="sníž. přenesená",J99,0)</f>
        <v>0</v>
      </c>
      <c r="BI99" s="229">
        <f>IF(N99="nulová",J99,0)</f>
        <v>0</v>
      </c>
      <c r="BJ99" s="14" t="s">
        <v>79</v>
      </c>
      <c r="BK99" s="229">
        <f>ROUND(I99*H99,2)</f>
        <v>0</v>
      </c>
      <c r="BL99" s="14" t="s">
        <v>93</v>
      </c>
      <c r="BM99" s="228" t="s">
        <v>790</v>
      </c>
    </row>
    <row r="100" s="2" customFormat="1" ht="16.5" customHeight="1">
      <c r="A100" s="35"/>
      <c r="B100" s="36"/>
      <c r="C100" s="217" t="s">
        <v>186</v>
      </c>
      <c r="D100" s="217" t="s">
        <v>163</v>
      </c>
      <c r="E100" s="218" t="s">
        <v>791</v>
      </c>
      <c r="F100" s="219" t="s">
        <v>792</v>
      </c>
      <c r="G100" s="220" t="s">
        <v>773</v>
      </c>
      <c r="H100" s="221">
        <v>1</v>
      </c>
      <c r="I100" s="222"/>
      <c r="J100" s="223">
        <f>ROUND(I100*H100,2)</f>
        <v>0</v>
      </c>
      <c r="K100" s="219" t="s">
        <v>644</v>
      </c>
      <c r="L100" s="41"/>
      <c r="M100" s="224" t="s">
        <v>19</v>
      </c>
      <c r="N100" s="225" t="s">
        <v>43</v>
      </c>
      <c r="O100" s="81"/>
      <c r="P100" s="226">
        <f>O100*H100</f>
        <v>0</v>
      </c>
      <c r="Q100" s="226">
        <v>0</v>
      </c>
      <c r="R100" s="226">
        <f>Q100*H100</f>
        <v>0</v>
      </c>
      <c r="S100" s="226">
        <v>0</v>
      </c>
      <c r="T100" s="227">
        <f>S100*H100</f>
        <v>0</v>
      </c>
      <c r="U100" s="35"/>
      <c r="V100" s="35"/>
      <c r="W100" s="35"/>
      <c r="X100" s="35"/>
      <c r="Y100" s="35"/>
      <c r="Z100" s="35"/>
      <c r="AA100" s="35"/>
      <c r="AB100" s="35"/>
      <c r="AC100" s="35"/>
      <c r="AD100" s="35"/>
      <c r="AE100" s="35"/>
      <c r="AR100" s="228" t="s">
        <v>93</v>
      </c>
      <c r="AT100" s="228" t="s">
        <v>163</v>
      </c>
      <c r="AU100" s="228" t="s">
        <v>79</v>
      </c>
      <c r="AY100" s="14" t="s">
        <v>162</v>
      </c>
      <c r="BE100" s="229">
        <f>IF(N100="základní",J100,0)</f>
        <v>0</v>
      </c>
      <c r="BF100" s="229">
        <f>IF(N100="snížená",J100,0)</f>
        <v>0</v>
      </c>
      <c r="BG100" s="229">
        <f>IF(N100="zákl. přenesená",J100,0)</f>
        <v>0</v>
      </c>
      <c r="BH100" s="229">
        <f>IF(N100="sníž. přenesená",J100,0)</f>
        <v>0</v>
      </c>
      <c r="BI100" s="229">
        <f>IF(N100="nulová",J100,0)</f>
        <v>0</v>
      </c>
      <c r="BJ100" s="14" t="s">
        <v>79</v>
      </c>
      <c r="BK100" s="229">
        <f>ROUND(I100*H100,2)</f>
        <v>0</v>
      </c>
      <c r="BL100" s="14" t="s">
        <v>93</v>
      </c>
      <c r="BM100" s="228" t="s">
        <v>793</v>
      </c>
    </row>
    <row r="101" s="2" customFormat="1" ht="16.5" customHeight="1">
      <c r="A101" s="35"/>
      <c r="B101" s="36"/>
      <c r="C101" s="217" t="s">
        <v>190</v>
      </c>
      <c r="D101" s="217" t="s">
        <v>163</v>
      </c>
      <c r="E101" s="218" t="s">
        <v>794</v>
      </c>
      <c r="F101" s="219" t="s">
        <v>795</v>
      </c>
      <c r="G101" s="220" t="s">
        <v>773</v>
      </c>
      <c r="H101" s="221">
        <v>1</v>
      </c>
      <c r="I101" s="222"/>
      <c r="J101" s="223">
        <f>ROUND(I101*H101,2)</f>
        <v>0</v>
      </c>
      <c r="K101" s="219" t="s">
        <v>644</v>
      </c>
      <c r="L101" s="41"/>
      <c r="M101" s="224" t="s">
        <v>19</v>
      </c>
      <c r="N101" s="225" t="s">
        <v>43</v>
      </c>
      <c r="O101" s="81"/>
      <c r="P101" s="226">
        <f>O101*H101</f>
        <v>0</v>
      </c>
      <c r="Q101" s="226">
        <v>0</v>
      </c>
      <c r="R101" s="226">
        <f>Q101*H101</f>
        <v>0</v>
      </c>
      <c r="S101" s="226">
        <v>0</v>
      </c>
      <c r="T101" s="227">
        <f>S101*H101</f>
        <v>0</v>
      </c>
      <c r="U101" s="35"/>
      <c r="V101" s="35"/>
      <c r="W101" s="35"/>
      <c r="X101" s="35"/>
      <c r="Y101" s="35"/>
      <c r="Z101" s="35"/>
      <c r="AA101" s="35"/>
      <c r="AB101" s="35"/>
      <c r="AC101" s="35"/>
      <c r="AD101" s="35"/>
      <c r="AE101" s="35"/>
      <c r="AR101" s="228" t="s">
        <v>93</v>
      </c>
      <c r="AT101" s="228" t="s">
        <v>163</v>
      </c>
      <c r="AU101" s="228" t="s">
        <v>79</v>
      </c>
      <c r="AY101" s="14" t="s">
        <v>162</v>
      </c>
      <c r="BE101" s="229">
        <f>IF(N101="základní",J101,0)</f>
        <v>0</v>
      </c>
      <c r="BF101" s="229">
        <f>IF(N101="snížená",J101,0)</f>
        <v>0</v>
      </c>
      <c r="BG101" s="229">
        <f>IF(N101="zákl. přenesená",J101,0)</f>
        <v>0</v>
      </c>
      <c r="BH101" s="229">
        <f>IF(N101="sníž. přenesená",J101,0)</f>
        <v>0</v>
      </c>
      <c r="BI101" s="229">
        <f>IF(N101="nulová",J101,0)</f>
        <v>0</v>
      </c>
      <c r="BJ101" s="14" t="s">
        <v>79</v>
      </c>
      <c r="BK101" s="229">
        <f>ROUND(I101*H101,2)</f>
        <v>0</v>
      </c>
      <c r="BL101" s="14" t="s">
        <v>93</v>
      </c>
      <c r="BM101" s="228" t="s">
        <v>796</v>
      </c>
    </row>
    <row r="102" s="2" customFormat="1" ht="16.5" customHeight="1">
      <c r="A102" s="35"/>
      <c r="B102" s="36"/>
      <c r="C102" s="217" t="s">
        <v>196</v>
      </c>
      <c r="D102" s="217" t="s">
        <v>163</v>
      </c>
      <c r="E102" s="218" t="s">
        <v>797</v>
      </c>
      <c r="F102" s="219" t="s">
        <v>798</v>
      </c>
      <c r="G102" s="220" t="s">
        <v>773</v>
      </c>
      <c r="H102" s="221">
        <v>1</v>
      </c>
      <c r="I102" s="222"/>
      <c r="J102" s="223">
        <f>ROUND(I102*H102,2)</f>
        <v>0</v>
      </c>
      <c r="K102" s="219" t="s">
        <v>644</v>
      </c>
      <c r="L102" s="41"/>
      <c r="M102" s="224" t="s">
        <v>19</v>
      </c>
      <c r="N102" s="225" t="s">
        <v>43</v>
      </c>
      <c r="O102" s="81"/>
      <c r="P102" s="226">
        <f>O102*H102</f>
        <v>0</v>
      </c>
      <c r="Q102" s="226">
        <v>0</v>
      </c>
      <c r="R102" s="226">
        <f>Q102*H102</f>
        <v>0</v>
      </c>
      <c r="S102" s="226">
        <v>0</v>
      </c>
      <c r="T102" s="227">
        <f>S102*H102</f>
        <v>0</v>
      </c>
      <c r="U102" s="35"/>
      <c r="V102" s="35"/>
      <c r="W102" s="35"/>
      <c r="X102" s="35"/>
      <c r="Y102" s="35"/>
      <c r="Z102" s="35"/>
      <c r="AA102" s="35"/>
      <c r="AB102" s="35"/>
      <c r="AC102" s="35"/>
      <c r="AD102" s="35"/>
      <c r="AE102" s="35"/>
      <c r="AR102" s="228" t="s">
        <v>93</v>
      </c>
      <c r="AT102" s="228" t="s">
        <v>163</v>
      </c>
      <c r="AU102" s="228" t="s">
        <v>79</v>
      </c>
      <c r="AY102" s="14" t="s">
        <v>162</v>
      </c>
      <c r="BE102" s="229">
        <f>IF(N102="základní",J102,0)</f>
        <v>0</v>
      </c>
      <c r="BF102" s="229">
        <f>IF(N102="snížená",J102,0)</f>
        <v>0</v>
      </c>
      <c r="BG102" s="229">
        <f>IF(N102="zákl. přenesená",J102,0)</f>
        <v>0</v>
      </c>
      <c r="BH102" s="229">
        <f>IF(N102="sníž. přenesená",J102,0)</f>
        <v>0</v>
      </c>
      <c r="BI102" s="229">
        <f>IF(N102="nulová",J102,0)</f>
        <v>0</v>
      </c>
      <c r="BJ102" s="14" t="s">
        <v>79</v>
      </c>
      <c r="BK102" s="229">
        <f>ROUND(I102*H102,2)</f>
        <v>0</v>
      </c>
      <c r="BL102" s="14" t="s">
        <v>93</v>
      </c>
      <c r="BM102" s="228" t="s">
        <v>799</v>
      </c>
    </row>
    <row r="103" s="2" customFormat="1" ht="16.5" customHeight="1">
      <c r="A103" s="35"/>
      <c r="B103" s="36"/>
      <c r="C103" s="217" t="s">
        <v>202</v>
      </c>
      <c r="D103" s="217" t="s">
        <v>163</v>
      </c>
      <c r="E103" s="218" t="s">
        <v>800</v>
      </c>
      <c r="F103" s="219" t="s">
        <v>801</v>
      </c>
      <c r="G103" s="220" t="s">
        <v>773</v>
      </c>
      <c r="H103" s="221">
        <v>1</v>
      </c>
      <c r="I103" s="222"/>
      <c r="J103" s="223">
        <f>ROUND(I103*H103,2)</f>
        <v>0</v>
      </c>
      <c r="K103" s="219" t="s">
        <v>644</v>
      </c>
      <c r="L103" s="41"/>
      <c r="M103" s="224" t="s">
        <v>19</v>
      </c>
      <c r="N103" s="225" t="s">
        <v>43</v>
      </c>
      <c r="O103" s="81"/>
      <c r="P103" s="226">
        <f>O103*H103</f>
        <v>0</v>
      </c>
      <c r="Q103" s="226">
        <v>0</v>
      </c>
      <c r="R103" s="226">
        <f>Q103*H103</f>
        <v>0</v>
      </c>
      <c r="S103" s="226">
        <v>0</v>
      </c>
      <c r="T103" s="227">
        <f>S103*H103</f>
        <v>0</v>
      </c>
      <c r="U103" s="35"/>
      <c r="V103" s="35"/>
      <c r="W103" s="35"/>
      <c r="X103" s="35"/>
      <c r="Y103" s="35"/>
      <c r="Z103" s="35"/>
      <c r="AA103" s="35"/>
      <c r="AB103" s="35"/>
      <c r="AC103" s="35"/>
      <c r="AD103" s="35"/>
      <c r="AE103" s="35"/>
      <c r="AR103" s="228" t="s">
        <v>93</v>
      </c>
      <c r="AT103" s="228" t="s">
        <v>163</v>
      </c>
      <c r="AU103" s="228" t="s">
        <v>79</v>
      </c>
      <c r="AY103" s="14" t="s">
        <v>162</v>
      </c>
      <c r="BE103" s="229">
        <f>IF(N103="základní",J103,0)</f>
        <v>0</v>
      </c>
      <c r="BF103" s="229">
        <f>IF(N103="snížená",J103,0)</f>
        <v>0</v>
      </c>
      <c r="BG103" s="229">
        <f>IF(N103="zákl. přenesená",J103,0)</f>
        <v>0</v>
      </c>
      <c r="BH103" s="229">
        <f>IF(N103="sníž. přenesená",J103,0)</f>
        <v>0</v>
      </c>
      <c r="BI103" s="229">
        <f>IF(N103="nulová",J103,0)</f>
        <v>0</v>
      </c>
      <c r="BJ103" s="14" t="s">
        <v>79</v>
      </c>
      <c r="BK103" s="229">
        <f>ROUND(I103*H103,2)</f>
        <v>0</v>
      </c>
      <c r="BL103" s="14" t="s">
        <v>93</v>
      </c>
      <c r="BM103" s="228" t="s">
        <v>802</v>
      </c>
    </row>
    <row r="104" s="2" customFormat="1" ht="16.5" customHeight="1">
      <c r="A104" s="35"/>
      <c r="B104" s="36"/>
      <c r="C104" s="217" t="s">
        <v>206</v>
      </c>
      <c r="D104" s="217" t="s">
        <v>163</v>
      </c>
      <c r="E104" s="218" t="s">
        <v>803</v>
      </c>
      <c r="F104" s="219" t="s">
        <v>804</v>
      </c>
      <c r="G104" s="220" t="s">
        <v>773</v>
      </c>
      <c r="H104" s="221">
        <v>1</v>
      </c>
      <c r="I104" s="222"/>
      <c r="J104" s="223">
        <f>ROUND(I104*H104,2)</f>
        <v>0</v>
      </c>
      <c r="K104" s="219" t="s">
        <v>644</v>
      </c>
      <c r="L104" s="41"/>
      <c r="M104" s="224" t="s">
        <v>19</v>
      </c>
      <c r="N104" s="225" t="s">
        <v>43</v>
      </c>
      <c r="O104" s="81"/>
      <c r="P104" s="226">
        <f>O104*H104</f>
        <v>0</v>
      </c>
      <c r="Q104" s="226">
        <v>0</v>
      </c>
      <c r="R104" s="226">
        <f>Q104*H104</f>
        <v>0</v>
      </c>
      <c r="S104" s="226">
        <v>0</v>
      </c>
      <c r="T104" s="227">
        <f>S104*H104</f>
        <v>0</v>
      </c>
      <c r="U104" s="35"/>
      <c r="V104" s="35"/>
      <c r="W104" s="35"/>
      <c r="X104" s="35"/>
      <c r="Y104" s="35"/>
      <c r="Z104" s="35"/>
      <c r="AA104" s="35"/>
      <c r="AB104" s="35"/>
      <c r="AC104" s="35"/>
      <c r="AD104" s="35"/>
      <c r="AE104" s="35"/>
      <c r="AR104" s="228" t="s">
        <v>93</v>
      </c>
      <c r="AT104" s="228" t="s">
        <v>163</v>
      </c>
      <c r="AU104" s="228" t="s">
        <v>79</v>
      </c>
      <c r="AY104" s="14" t="s">
        <v>162</v>
      </c>
      <c r="BE104" s="229">
        <f>IF(N104="základní",J104,0)</f>
        <v>0</v>
      </c>
      <c r="BF104" s="229">
        <f>IF(N104="snížená",J104,0)</f>
        <v>0</v>
      </c>
      <c r="BG104" s="229">
        <f>IF(N104="zákl. přenesená",J104,0)</f>
        <v>0</v>
      </c>
      <c r="BH104" s="229">
        <f>IF(N104="sníž. přenesená",J104,0)</f>
        <v>0</v>
      </c>
      <c r="BI104" s="229">
        <f>IF(N104="nulová",J104,0)</f>
        <v>0</v>
      </c>
      <c r="BJ104" s="14" t="s">
        <v>79</v>
      </c>
      <c r="BK104" s="229">
        <f>ROUND(I104*H104,2)</f>
        <v>0</v>
      </c>
      <c r="BL104" s="14" t="s">
        <v>93</v>
      </c>
      <c r="BM104" s="228" t="s">
        <v>805</v>
      </c>
    </row>
    <row r="105" s="2" customFormat="1" ht="16.5" customHeight="1">
      <c r="A105" s="35"/>
      <c r="B105" s="36"/>
      <c r="C105" s="217" t="s">
        <v>210</v>
      </c>
      <c r="D105" s="217" t="s">
        <v>163</v>
      </c>
      <c r="E105" s="218" t="s">
        <v>806</v>
      </c>
      <c r="F105" s="219" t="s">
        <v>807</v>
      </c>
      <c r="G105" s="220" t="s">
        <v>773</v>
      </c>
      <c r="H105" s="221">
        <v>1</v>
      </c>
      <c r="I105" s="222"/>
      <c r="J105" s="223">
        <f>ROUND(I105*H105,2)</f>
        <v>0</v>
      </c>
      <c r="K105" s="219" t="s">
        <v>644</v>
      </c>
      <c r="L105" s="41"/>
      <c r="M105" s="224" t="s">
        <v>19</v>
      </c>
      <c r="N105" s="225" t="s">
        <v>43</v>
      </c>
      <c r="O105" s="81"/>
      <c r="P105" s="226">
        <f>O105*H105</f>
        <v>0</v>
      </c>
      <c r="Q105" s="226">
        <v>0</v>
      </c>
      <c r="R105" s="226">
        <f>Q105*H105</f>
        <v>0</v>
      </c>
      <c r="S105" s="226">
        <v>0</v>
      </c>
      <c r="T105" s="227">
        <f>S105*H105</f>
        <v>0</v>
      </c>
      <c r="U105" s="35"/>
      <c r="V105" s="35"/>
      <c r="W105" s="35"/>
      <c r="X105" s="35"/>
      <c r="Y105" s="35"/>
      <c r="Z105" s="35"/>
      <c r="AA105" s="35"/>
      <c r="AB105" s="35"/>
      <c r="AC105" s="35"/>
      <c r="AD105" s="35"/>
      <c r="AE105" s="35"/>
      <c r="AR105" s="228" t="s">
        <v>93</v>
      </c>
      <c r="AT105" s="228" t="s">
        <v>163</v>
      </c>
      <c r="AU105" s="228" t="s">
        <v>79</v>
      </c>
      <c r="AY105" s="14" t="s">
        <v>162</v>
      </c>
      <c r="BE105" s="229">
        <f>IF(N105="základní",J105,0)</f>
        <v>0</v>
      </c>
      <c r="BF105" s="229">
        <f>IF(N105="snížená",J105,0)</f>
        <v>0</v>
      </c>
      <c r="BG105" s="229">
        <f>IF(N105="zákl. přenesená",J105,0)</f>
        <v>0</v>
      </c>
      <c r="BH105" s="229">
        <f>IF(N105="sníž. přenesená",J105,0)</f>
        <v>0</v>
      </c>
      <c r="BI105" s="229">
        <f>IF(N105="nulová",J105,0)</f>
        <v>0</v>
      </c>
      <c r="BJ105" s="14" t="s">
        <v>79</v>
      </c>
      <c r="BK105" s="229">
        <f>ROUND(I105*H105,2)</f>
        <v>0</v>
      </c>
      <c r="BL105" s="14" t="s">
        <v>93</v>
      </c>
      <c r="BM105" s="228" t="s">
        <v>808</v>
      </c>
    </row>
    <row r="106" s="2" customFormat="1" ht="16.5" customHeight="1">
      <c r="A106" s="35"/>
      <c r="B106" s="36"/>
      <c r="C106" s="217" t="s">
        <v>214</v>
      </c>
      <c r="D106" s="217" t="s">
        <v>163</v>
      </c>
      <c r="E106" s="218" t="s">
        <v>809</v>
      </c>
      <c r="F106" s="219" t="s">
        <v>810</v>
      </c>
      <c r="G106" s="220" t="s">
        <v>773</v>
      </c>
      <c r="H106" s="221">
        <v>1</v>
      </c>
      <c r="I106" s="222"/>
      <c r="J106" s="223">
        <f>ROUND(I106*H106,2)</f>
        <v>0</v>
      </c>
      <c r="K106" s="219" t="s">
        <v>644</v>
      </c>
      <c r="L106" s="41"/>
      <c r="M106" s="240" t="s">
        <v>19</v>
      </c>
      <c r="N106" s="241" t="s">
        <v>43</v>
      </c>
      <c r="O106" s="242"/>
      <c r="P106" s="243">
        <f>O106*H106</f>
        <v>0</v>
      </c>
      <c r="Q106" s="243">
        <v>0</v>
      </c>
      <c r="R106" s="243">
        <f>Q106*H106</f>
        <v>0</v>
      </c>
      <c r="S106" s="243">
        <v>0</v>
      </c>
      <c r="T106" s="244">
        <f>S106*H106</f>
        <v>0</v>
      </c>
      <c r="U106" s="35"/>
      <c r="V106" s="35"/>
      <c r="W106" s="35"/>
      <c r="X106" s="35"/>
      <c r="Y106" s="35"/>
      <c r="Z106" s="35"/>
      <c r="AA106" s="35"/>
      <c r="AB106" s="35"/>
      <c r="AC106" s="35"/>
      <c r="AD106" s="35"/>
      <c r="AE106" s="35"/>
      <c r="AR106" s="228" t="s">
        <v>93</v>
      </c>
      <c r="AT106" s="228" t="s">
        <v>163</v>
      </c>
      <c r="AU106" s="228" t="s">
        <v>79</v>
      </c>
      <c r="AY106" s="14" t="s">
        <v>162</v>
      </c>
      <c r="BE106" s="229">
        <f>IF(N106="základní",J106,0)</f>
        <v>0</v>
      </c>
      <c r="BF106" s="229">
        <f>IF(N106="snížená",J106,0)</f>
        <v>0</v>
      </c>
      <c r="BG106" s="229">
        <f>IF(N106="zákl. přenesená",J106,0)</f>
        <v>0</v>
      </c>
      <c r="BH106" s="229">
        <f>IF(N106="sníž. přenesená",J106,0)</f>
        <v>0</v>
      </c>
      <c r="BI106" s="229">
        <f>IF(N106="nulová",J106,0)</f>
        <v>0</v>
      </c>
      <c r="BJ106" s="14" t="s">
        <v>79</v>
      </c>
      <c r="BK106" s="229">
        <f>ROUND(I106*H106,2)</f>
        <v>0</v>
      </c>
      <c r="BL106" s="14" t="s">
        <v>93</v>
      </c>
      <c r="BM106" s="228" t="s">
        <v>811</v>
      </c>
    </row>
    <row r="107" s="2" customFormat="1" ht="6.96" customHeight="1">
      <c r="A107" s="35"/>
      <c r="B107" s="56"/>
      <c r="C107" s="57"/>
      <c r="D107" s="57"/>
      <c r="E107" s="57"/>
      <c r="F107" s="57"/>
      <c r="G107" s="57"/>
      <c r="H107" s="57"/>
      <c r="I107" s="173"/>
      <c r="J107" s="57"/>
      <c r="K107" s="57"/>
      <c r="L107" s="41"/>
      <c r="M107" s="35"/>
      <c r="O107" s="35"/>
      <c r="P107" s="35"/>
      <c r="Q107" s="35"/>
      <c r="R107" s="35"/>
      <c r="S107" s="35"/>
      <c r="T107" s="35"/>
      <c r="U107" s="35"/>
      <c r="V107" s="35"/>
      <c r="W107" s="35"/>
      <c r="X107" s="35"/>
      <c r="Y107" s="35"/>
      <c r="Z107" s="35"/>
      <c r="AA107" s="35"/>
      <c r="AB107" s="35"/>
      <c r="AC107" s="35"/>
      <c r="AD107" s="35"/>
      <c r="AE107" s="35"/>
    </row>
  </sheetData>
  <sheetProtection sheet="1" autoFilter="0" formatColumns="0" formatRows="0" objects="1" scenarios="1" spinCount="100000" saltValue="gwFlDzC4ienF6iVBX1Tfa3DbJJ3jnLZm72Cc0OTDV9hhmOs0NAG5bAYjPeVPIjxlzKC/6Ktf6+TN3MTY/CrMtA==" hashValue="VrRs1fxwRjbLZU5whkj+LBrdpUjFwpESSqZxbjI7ghC+4Mdoj+6WX4fPM4gEXZgnoFipKxNSdefTWxU20QWsbg==" algorithmName="SHA-512" password="CC35"/>
  <autoFilter ref="C91:K106"/>
  <mergeCells count="15">
    <mergeCell ref="E7:H7"/>
    <mergeCell ref="E11:H11"/>
    <mergeCell ref="E9:H9"/>
    <mergeCell ref="E13:H13"/>
    <mergeCell ref="E22:H22"/>
    <mergeCell ref="E31:H31"/>
    <mergeCell ref="E52:H52"/>
    <mergeCell ref="E56:H56"/>
    <mergeCell ref="E54:H54"/>
    <mergeCell ref="E58:H58"/>
    <mergeCell ref="E78:H78"/>
    <mergeCell ref="E82:H82"/>
    <mergeCell ref="E80:H80"/>
    <mergeCell ref="E84:H8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4" t="s">
        <v>114</v>
      </c>
    </row>
    <row r="3" s="1" customFormat="1" ht="6.96" customHeight="1">
      <c r="B3" s="137"/>
      <c r="C3" s="138"/>
      <c r="D3" s="138"/>
      <c r="E3" s="138"/>
      <c r="F3" s="138"/>
      <c r="G3" s="138"/>
      <c r="H3" s="138"/>
      <c r="I3" s="139"/>
      <c r="J3" s="138"/>
      <c r="K3" s="138"/>
      <c r="L3" s="17"/>
      <c r="AT3" s="14" t="s">
        <v>81</v>
      </c>
    </row>
    <row r="4" s="1" customFormat="1" ht="24.96" customHeight="1">
      <c r="B4" s="17"/>
      <c r="D4" s="140" t="s">
        <v>135</v>
      </c>
      <c r="I4" s="136"/>
      <c r="L4" s="17"/>
      <c r="M4" s="141" t="s">
        <v>10</v>
      </c>
      <c r="AT4" s="14" t="s">
        <v>4</v>
      </c>
    </row>
    <row r="5" s="1" customFormat="1" ht="6.96" customHeight="1">
      <c r="B5" s="17"/>
      <c r="I5" s="136"/>
      <c r="L5" s="17"/>
    </row>
    <row r="6" s="1" customFormat="1" ht="12" customHeight="1">
      <c r="B6" s="17"/>
      <c r="D6" s="142" t="s">
        <v>16</v>
      </c>
      <c r="I6" s="136"/>
      <c r="L6" s="17"/>
    </row>
    <row r="7" s="1" customFormat="1" ht="16.5" customHeight="1">
      <c r="B7" s="17"/>
      <c r="E7" s="143" t="str">
        <f>'Rekapitulace stavby'!K6</f>
        <v>Oprava SZZ v žst. Zvoleněves</v>
      </c>
      <c r="F7" s="142"/>
      <c r="G7" s="142"/>
      <c r="H7" s="142"/>
      <c r="I7" s="136"/>
      <c r="L7" s="17"/>
    </row>
    <row r="8">
      <c r="B8" s="17"/>
      <c r="D8" s="142" t="s">
        <v>136</v>
      </c>
      <c r="L8" s="17"/>
    </row>
    <row r="9" s="1" customFormat="1" ht="16.5" customHeight="1">
      <c r="B9" s="17"/>
      <c r="E9" s="143" t="s">
        <v>137</v>
      </c>
      <c r="F9" s="1"/>
      <c r="G9" s="1"/>
      <c r="H9" s="1"/>
      <c r="I9" s="136"/>
      <c r="L9" s="17"/>
    </row>
    <row r="10" s="1" customFormat="1" ht="12" customHeight="1">
      <c r="B10" s="17"/>
      <c r="D10" s="142" t="s">
        <v>138</v>
      </c>
      <c r="I10" s="136"/>
      <c r="L10" s="17"/>
    </row>
    <row r="11" s="2" customFormat="1" ht="16.5" customHeight="1">
      <c r="A11" s="35"/>
      <c r="B11" s="41"/>
      <c r="C11" s="35"/>
      <c r="D11" s="35"/>
      <c r="E11" s="144" t="s">
        <v>812</v>
      </c>
      <c r="F11" s="35"/>
      <c r="G11" s="35"/>
      <c r="H11" s="35"/>
      <c r="I11" s="145"/>
      <c r="J11" s="35"/>
      <c r="K11" s="35"/>
      <c r="L11" s="146"/>
      <c r="S11" s="35"/>
      <c r="T11" s="35"/>
      <c r="U11" s="35"/>
      <c r="V11" s="35"/>
      <c r="W11" s="35"/>
      <c r="X11" s="35"/>
      <c r="Y11" s="35"/>
      <c r="Z11" s="35"/>
      <c r="AA11" s="35"/>
      <c r="AB11" s="35"/>
      <c r="AC11" s="35"/>
      <c r="AD11" s="35"/>
      <c r="AE11" s="35"/>
    </row>
    <row r="12" s="2" customFormat="1" ht="12" customHeight="1">
      <c r="A12" s="35"/>
      <c r="B12" s="41"/>
      <c r="C12" s="35"/>
      <c r="D12" s="142" t="s">
        <v>751</v>
      </c>
      <c r="E12" s="35"/>
      <c r="F12" s="35"/>
      <c r="G12" s="35"/>
      <c r="H12" s="35"/>
      <c r="I12" s="145"/>
      <c r="J12" s="35"/>
      <c r="K12" s="35"/>
      <c r="L12" s="146"/>
      <c r="S12" s="35"/>
      <c r="T12" s="35"/>
      <c r="U12" s="35"/>
      <c r="V12" s="35"/>
      <c r="W12" s="35"/>
      <c r="X12" s="35"/>
      <c r="Y12" s="35"/>
      <c r="Z12" s="35"/>
      <c r="AA12" s="35"/>
      <c r="AB12" s="35"/>
      <c r="AC12" s="35"/>
      <c r="AD12" s="35"/>
      <c r="AE12" s="35"/>
    </row>
    <row r="13" s="2" customFormat="1" ht="16.5" customHeight="1">
      <c r="A13" s="35"/>
      <c r="B13" s="41"/>
      <c r="C13" s="35"/>
      <c r="D13" s="35"/>
      <c r="E13" s="147" t="s">
        <v>813</v>
      </c>
      <c r="F13" s="35"/>
      <c r="G13" s="35"/>
      <c r="H13" s="35"/>
      <c r="I13" s="145"/>
      <c r="J13" s="35"/>
      <c r="K13" s="35"/>
      <c r="L13" s="146"/>
      <c r="S13" s="35"/>
      <c r="T13" s="35"/>
      <c r="U13" s="35"/>
      <c r="V13" s="35"/>
      <c r="W13" s="35"/>
      <c r="X13" s="35"/>
      <c r="Y13" s="35"/>
      <c r="Z13" s="35"/>
      <c r="AA13" s="35"/>
      <c r="AB13" s="35"/>
      <c r="AC13" s="35"/>
      <c r="AD13" s="35"/>
      <c r="AE13" s="35"/>
    </row>
    <row r="14" s="2" customFormat="1">
      <c r="A14" s="35"/>
      <c r="B14" s="41"/>
      <c r="C14" s="35"/>
      <c r="D14" s="35"/>
      <c r="E14" s="35"/>
      <c r="F14" s="35"/>
      <c r="G14" s="35"/>
      <c r="H14" s="35"/>
      <c r="I14" s="145"/>
      <c r="J14" s="35"/>
      <c r="K14" s="35"/>
      <c r="L14" s="146"/>
      <c r="S14" s="35"/>
      <c r="T14" s="35"/>
      <c r="U14" s="35"/>
      <c r="V14" s="35"/>
      <c r="W14" s="35"/>
      <c r="X14" s="35"/>
      <c r="Y14" s="35"/>
      <c r="Z14" s="35"/>
      <c r="AA14" s="35"/>
      <c r="AB14" s="35"/>
      <c r="AC14" s="35"/>
      <c r="AD14" s="35"/>
      <c r="AE14" s="35"/>
    </row>
    <row r="15" s="2" customFormat="1" ht="12" customHeight="1">
      <c r="A15" s="35"/>
      <c r="B15" s="41"/>
      <c r="C15" s="35"/>
      <c r="D15" s="142" t="s">
        <v>18</v>
      </c>
      <c r="E15" s="35"/>
      <c r="F15" s="130" t="s">
        <v>19</v>
      </c>
      <c r="G15" s="35"/>
      <c r="H15" s="35"/>
      <c r="I15" s="148" t="s">
        <v>20</v>
      </c>
      <c r="J15" s="130" t="s">
        <v>19</v>
      </c>
      <c r="K15" s="35"/>
      <c r="L15" s="146"/>
      <c r="S15" s="35"/>
      <c r="T15" s="35"/>
      <c r="U15" s="35"/>
      <c r="V15" s="35"/>
      <c r="W15" s="35"/>
      <c r="X15" s="35"/>
      <c r="Y15" s="35"/>
      <c r="Z15" s="35"/>
      <c r="AA15" s="35"/>
      <c r="AB15" s="35"/>
      <c r="AC15" s="35"/>
      <c r="AD15" s="35"/>
      <c r="AE15" s="35"/>
    </row>
    <row r="16" s="2" customFormat="1" ht="12" customHeight="1">
      <c r="A16" s="35"/>
      <c r="B16" s="41"/>
      <c r="C16" s="35"/>
      <c r="D16" s="142" t="s">
        <v>21</v>
      </c>
      <c r="E16" s="35"/>
      <c r="F16" s="130" t="s">
        <v>22</v>
      </c>
      <c r="G16" s="35"/>
      <c r="H16" s="35"/>
      <c r="I16" s="148" t="s">
        <v>23</v>
      </c>
      <c r="J16" s="149" t="str">
        <f>'Rekapitulace stavby'!AN8</f>
        <v>23. 3. 2020</v>
      </c>
      <c r="K16" s="35"/>
      <c r="L16" s="146"/>
      <c r="S16" s="35"/>
      <c r="T16" s="35"/>
      <c r="U16" s="35"/>
      <c r="V16" s="35"/>
      <c r="W16" s="35"/>
      <c r="X16" s="35"/>
      <c r="Y16" s="35"/>
      <c r="Z16" s="35"/>
      <c r="AA16" s="35"/>
      <c r="AB16" s="35"/>
      <c r="AC16" s="35"/>
      <c r="AD16" s="35"/>
      <c r="AE16" s="35"/>
    </row>
    <row r="17" s="2" customFormat="1" ht="10.8" customHeight="1">
      <c r="A17" s="35"/>
      <c r="B17" s="41"/>
      <c r="C17" s="35"/>
      <c r="D17" s="35"/>
      <c r="E17" s="35"/>
      <c r="F17" s="35"/>
      <c r="G17" s="35"/>
      <c r="H17" s="35"/>
      <c r="I17" s="145"/>
      <c r="J17" s="35"/>
      <c r="K17" s="35"/>
      <c r="L17" s="146"/>
      <c r="S17" s="35"/>
      <c r="T17" s="35"/>
      <c r="U17" s="35"/>
      <c r="V17" s="35"/>
      <c r="W17" s="35"/>
      <c r="X17" s="35"/>
      <c r="Y17" s="35"/>
      <c r="Z17" s="35"/>
      <c r="AA17" s="35"/>
      <c r="AB17" s="35"/>
      <c r="AC17" s="35"/>
      <c r="AD17" s="35"/>
      <c r="AE17" s="35"/>
    </row>
    <row r="18" s="2" customFormat="1" ht="12" customHeight="1">
      <c r="A18" s="35"/>
      <c r="B18" s="41"/>
      <c r="C18" s="35"/>
      <c r="D18" s="142" t="s">
        <v>25</v>
      </c>
      <c r="E18" s="35"/>
      <c r="F18" s="35"/>
      <c r="G18" s="35"/>
      <c r="H18" s="35"/>
      <c r="I18" s="148" t="s">
        <v>26</v>
      </c>
      <c r="J18" s="130" t="s">
        <v>19</v>
      </c>
      <c r="K18" s="35"/>
      <c r="L18" s="146"/>
      <c r="S18" s="35"/>
      <c r="T18" s="35"/>
      <c r="U18" s="35"/>
      <c r="V18" s="35"/>
      <c r="W18" s="35"/>
      <c r="X18" s="35"/>
      <c r="Y18" s="35"/>
      <c r="Z18" s="35"/>
      <c r="AA18" s="35"/>
      <c r="AB18" s="35"/>
      <c r="AC18" s="35"/>
      <c r="AD18" s="35"/>
      <c r="AE18" s="35"/>
    </row>
    <row r="19" s="2" customFormat="1" ht="18" customHeight="1">
      <c r="A19" s="35"/>
      <c r="B19" s="41"/>
      <c r="C19" s="35"/>
      <c r="D19" s="35"/>
      <c r="E19" s="130" t="s">
        <v>27</v>
      </c>
      <c r="F19" s="35"/>
      <c r="G19" s="35"/>
      <c r="H19" s="35"/>
      <c r="I19" s="148" t="s">
        <v>28</v>
      </c>
      <c r="J19" s="130" t="s">
        <v>19</v>
      </c>
      <c r="K19" s="35"/>
      <c r="L19" s="146"/>
      <c r="S19" s="35"/>
      <c r="T19" s="35"/>
      <c r="U19" s="35"/>
      <c r="V19" s="35"/>
      <c r="W19" s="35"/>
      <c r="X19" s="35"/>
      <c r="Y19" s="35"/>
      <c r="Z19" s="35"/>
      <c r="AA19" s="35"/>
      <c r="AB19" s="35"/>
      <c r="AC19" s="35"/>
      <c r="AD19" s="35"/>
      <c r="AE19" s="35"/>
    </row>
    <row r="20" s="2" customFormat="1" ht="6.96" customHeight="1">
      <c r="A20" s="35"/>
      <c r="B20" s="41"/>
      <c r="C20" s="35"/>
      <c r="D20" s="35"/>
      <c r="E20" s="35"/>
      <c r="F20" s="35"/>
      <c r="G20" s="35"/>
      <c r="H20" s="35"/>
      <c r="I20" s="145"/>
      <c r="J20" s="35"/>
      <c r="K20" s="35"/>
      <c r="L20" s="146"/>
      <c r="S20" s="35"/>
      <c r="T20" s="35"/>
      <c r="U20" s="35"/>
      <c r="V20" s="35"/>
      <c r="W20" s="35"/>
      <c r="X20" s="35"/>
      <c r="Y20" s="35"/>
      <c r="Z20" s="35"/>
      <c r="AA20" s="35"/>
      <c r="AB20" s="35"/>
      <c r="AC20" s="35"/>
      <c r="AD20" s="35"/>
      <c r="AE20" s="35"/>
    </row>
    <row r="21" s="2" customFormat="1" ht="12" customHeight="1">
      <c r="A21" s="35"/>
      <c r="B21" s="41"/>
      <c r="C21" s="35"/>
      <c r="D21" s="142" t="s">
        <v>29</v>
      </c>
      <c r="E21" s="35"/>
      <c r="F21" s="35"/>
      <c r="G21" s="35"/>
      <c r="H21" s="35"/>
      <c r="I21" s="148" t="s">
        <v>26</v>
      </c>
      <c r="J21" s="30" t="str">
        <f>'Rekapitulace stavby'!AN13</f>
        <v>Vyplň údaj</v>
      </c>
      <c r="K21" s="35"/>
      <c r="L21" s="146"/>
      <c r="S21" s="35"/>
      <c r="T21" s="35"/>
      <c r="U21" s="35"/>
      <c r="V21" s="35"/>
      <c r="W21" s="35"/>
      <c r="X21" s="35"/>
      <c r="Y21" s="35"/>
      <c r="Z21" s="35"/>
      <c r="AA21" s="35"/>
      <c r="AB21" s="35"/>
      <c r="AC21" s="35"/>
      <c r="AD21" s="35"/>
      <c r="AE21" s="35"/>
    </row>
    <row r="22" s="2" customFormat="1" ht="18" customHeight="1">
      <c r="A22" s="35"/>
      <c r="B22" s="41"/>
      <c r="C22" s="35"/>
      <c r="D22" s="35"/>
      <c r="E22" s="30" t="str">
        <f>'Rekapitulace stavby'!E14</f>
        <v>Vyplň údaj</v>
      </c>
      <c r="F22" s="130"/>
      <c r="G22" s="130"/>
      <c r="H22" s="130"/>
      <c r="I22" s="148" t="s">
        <v>28</v>
      </c>
      <c r="J22" s="30" t="str">
        <f>'Rekapitulace stavby'!AN14</f>
        <v>Vyplň údaj</v>
      </c>
      <c r="K22" s="35"/>
      <c r="L22" s="146"/>
      <c r="S22" s="35"/>
      <c r="T22" s="35"/>
      <c r="U22" s="35"/>
      <c r="V22" s="35"/>
      <c r="W22" s="35"/>
      <c r="X22" s="35"/>
      <c r="Y22" s="35"/>
      <c r="Z22" s="35"/>
      <c r="AA22" s="35"/>
      <c r="AB22" s="35"/>
      <c r="AC22" s="35"/>
      <c r="AD22" s="35"/>
      <c r="AE22" s="35"/>
    </row>
    <row r="23" s="2" customFormat="1" ht="6.96" customHeight="1">
      <c r="A23" s="35"/>
      <c r="B23" s="41"/>
      <c r="C23" s="35"/>
      <c r="D23" s="35"/>
      <c r="E23" s="35"/>
      <c r="F23" s="35"/>
      <c r="G23" s="35"/>
      <c r="H23" s="35"/>
      <c r="I23" s="145"/>
      <c r="J23" s="35"/>
      <c r="K23" s="35"/>
      <c r="L23" s="146"/>
      <c r="S23" s="35"/>
      <c r="T23" s="35"/>
      <c r="U23" s="35"/>
      <c r="V23" s="35"/>
      <c r="W23" s="35"/>
      <c r="X23" s="35"/>
      <c r="Y23" s="35"/>
      <c r="Z23" s="35"/>
      <c r="AA23" s="35"/>
      <c r="AB23" s="35"/>
      <c r="AC23" s="35"/>
      <c r="AD23" s="35"/>
      <c r="AE23" s="35"/>
    </row>
    <row r="24" s="2" customFormat="1" ht="12" customHeight="1">
      <c r="A24" s="35"/>
      <c r="B24" s="41"/>
      <c r="C24" s="35"/>
      <c r="D24" s="142" t="s">
        <v>31</v>
      </c>
      <c r="E24" s="35"/>
      <c r="F24" s="35"/>
      <c r="G24" s="35"/>
      <c r="H24" s="35"/>
      <c r="I24" s="148" t="s">
        <v>26</v>
      </c>
      <c r="J24" s="130" t="s">
        <v>19</v>
      </c>
      <c r="K24" s="35"/>
      <c r="L24" s="146"/>
      <c r="S24" s="35"/>
      <c r="T24" s="35"/>
      <c r="U24" s="35"/>
      <c r="V24" s="35"/>
      <c r="W24" s="35"/>
      <c r="X24" s="35"/>
      <c r="Y24" s="35"/>
      <c r="Z24" s="35"/>
      <c r="AA24" s="35"/>
      <c r="AB24" s="35"/>
      <c r="AC24" s="35"/>
      <c r="AD24" s="35"/>
      <c r="AE24" s="35"/>
    </row>
    <row r="25" s="2" customFormat="1" ht="18" customHeight="1">
      <c r="A25" s="35"/>
      <c r="B25" s="41"/>
      <c r="C25" s="35"/>
      <c r="D25" s="35"/>
      <c r="E25" s="130" t="s">
        <v>32</v>
      </c>
      <c r="F25" s="35"/>
      <c r="G25" s="35"/>
      <c r="H25" s="35"/>
      <c r="I25" s="148" t="s">
        <v>28</v>
      </c>
      <c r="J25" s="130" t="s">
        <v>19</v>
      </c>
      <c r="K25" s="35"/>
      <c r="L25" s="146"/>
      <c r="S25" s="35"/>
      <c r="T25" s="35"/>
      <c r="U25" s="35"/>
      <c r="V25" s="35"/>
      <c r="W25" s="35"/>
      <c r="X25" s="35"/>
      <c r="Y25" s="35"/>
      <c r="Z25" s="35"/>
      <c r="AA25" s="35"/>
      <c r="AB25" s="35"/>
      <c r="AC25" s="35"/>
      <c r="AD25" s="35"/>
      <c r="AE25" s="35"/>
    </row>
    <row r="26" s="2" customFormat="1" ht="6.96" customHeight="1">
      <c r="A26" s="35"/>
      <c r="B26" s="41"/>
      <c r="C26" s="35"/>
      <c r="D26" s="35"/>
      <c r="E26" s="35"/>
      <c r="F26" s="35"/>
      <c r="G26" s="35"/>
      <c r="H26" s="35"/>
      <c r="I26" s="145"/>
      <c r="J26" s="35"/>
      <c r="K26" s="35"/>
      <c r="L26" s="146"/>
      <c r="S26" s="35"/>
      <c r="T26" s="35"/>
      <c r="U26" s="35"/>
      <c r="V26" s="35"/>
      <c r="W26" s="35"/>
      <c r="X26" s="35"/>
      <c r="Y26" s="35"/>
      <c r="Z26" s="35"/>
      <c r="AA26" s="35"/>
      <c r="AB26" s="35"/>
      <c r="AC26" s="35"/>
      <c r="AD26" s="35"/>
      <c r="AE26" s="35"/>
    </row>
    <row r="27" s="2" customFormat="1" ht="12" customHeight="1">
      <c r="A27" s="35"/>
      <c r="B27" s="41"/>
      <c r="C27" s="35"/>
      <c r="D27" s="142" t="s">
        <v>34</v>
      </c>
      <c r="E27" s="35"/>
      <c r="F27" s="35"/>
      <c r="G27" s="35"/>
      <c r="H27" s="35"/>
      <c r="I27" s="148" t="s">
        <v>26</v>
      </c>
      <c r="J27" s="130" t="s">
        <v>19</v>
      </c>
      <c r="K27" s="35"/>
      <c r="L27" s="146"/>
      <c r="S27" s="35"/>
      <c r="T27" s="35"/>
      <c r="U27" s="35"/>
      <c r="V27" s="35"/>
      <c r="W27" s="35"/>
      <c r="X27" s="35"/>
      <c r="Y27" s="35"/>
      <c r="Z27" s="35"/>
      <c r="AA27" s="35"/>
      <c r="AB27" s="35"/>
      <c r="AC27" s="35"/>
      <c r="AD27" s="35"/>
      <c r="AE27" s="35"/>
    </row>
    <row r="28" s="2" customFormat="1" ht="18" customHeight="1">
      <c r="A28" s="35"/>
      <c r="B28" s="41"/>
      <c r="C28" s="35"/>
      <c r="D28" s="35"/>
      <c r="E28" s="130" t="s">
        <v>35</v>
      </c>
      <c r="F28" s="35"/>
      <c r="G28" s="35"/>
      <c r="H28" s="35"/>
      <c r="I28" s="148" t="s">
        <v>28</v>
      </c>
      <c r="J28" s="130" t="s">
        <v>19</v>
      </c>
      <c r="K28" s="35"/>
      <c r="L28" s="146"/>
      <c r="S28" s="35"/>
      <c r="T28" s="35"/>
      <c r="U28" s="35"/>
      <c r="V28" s="35"/>
      <c r="W28" s="35"/>
      <c r="X28" s="35"/>
      <c r="Y28" s="35"/>
      <c r="Z28" s="35"/>
      <c r="AA28" s="35"/>
      <c r="AB28" s="35"/>
      <c r="AC28" s="35"/>
      <c r="AD28" s="35"/>
      <c r="AE28" s="35"/>
    </row>
    <row r="29" s="2" customFormat="1" ht="6.96" customHeight="1">
      <c r="A29" s="35"/>
      <c r="B29" s="41"/>
      <c r="C29" s="35"/>
      <c r="D29" s="35"/>
      <c r="E29" s="35"/>
      <c r="F29" s="35"/>
      <c r="G29" s="35"/>
      <c r="H29" s="35"/>
      <c r="I29" s="145"/>
      <c r="J29" s="35"/>
      <c r="K29" s="35"/>
      <c r="L29" s="146"/>
      <c r="S29" s="35"/>
      <c r="T29" s="35"/>
      <c r="U29" s="35"/>
      <c r="V29" s="35"/>
      <c r="W29" s="35"/>
      <c r="X29" s="35"/>
      <c r="Y29" s="35"/>
      <c r="Z29" s="35"/>
      <c r="AA29" s="35"/>
      <c r="AB29" s="35"/>
      <c r="AC29" s="35"/>
      <c r="AD29" s="35"/>
      <c r="AE29" s="35"/>
    </row>
    <row r="30" s="2" customFormat="1" ht="12" customHeight="1">
      <c r="A30" s="35"/>
      <c r="B30" s="41"/>
      <c r="C30" s="35"/>
      <c r="D30" s="142" t="s">
        <v>36</v>
      </c>
      <c r="E30" s="35"/>
      <c r="F30" s="35"/>
      <c r="G30" s="35"/>
      <c r="H30" s="35"/>
      <c r="I30" s="145"/>
      <c r="J30" s="35"/>
      <c r="K30" s="35"/>
      <c r="L30" s="146"/>
      <c r="S30" s="35"/>
      <c r="T30" s="35"/>
      <c r="U30" s="35"/>
      <c r="V30" s="35"/>
      <c r="W30" s="35"/>
      <c r="X30" s="35"/>
      <c r="Y30" s="35"/>
      <c r="Z30" s="35"/>
      <c r="AA30" s="35"/>
      <c r="AB30" s="35"/>
      <c r="AC30" s="35"/>
      <c r="AD30" s="35"/>
      <c r="AE30" s="35"/>
    </row>
    <row r="31" s="8" customFormat="1" ht="16.5" customHeight="1">
      <c r="A31" s="150"/>
      <c r="B31" s="151"/>
      <c r="C31" s="150"/>
      <c r="D31" s="150"/>
      <c r="E31" s="152" t="s">
        <v>19</v>
      </c>
      <c r="F31" s="152"/>
      <c r="G31" s="152"/>
      <c r="H31" s="152"/>
      <c r="I31" s="153"/>
      <c r="J31" s="150"/>
      <c r="K31" s="150"/>
      <c r="L31" s="154"/>
      <c r="S31" s="150"/>
      <c r="T31" s="150"/>
      <c r="U31" s="150"/>
      <c r="V31" s="150"/>
      <c r="W31" s="150"/>
      <c r="X31" s="150"/>
      <c r="Y31" s="150"/>
      <c r="Z31" s="150"/>
      <c r="AA31" s="150"/>
      <c r="AB31" s="150"/>
      <c r="AC31" s="150"/>
      <c r="AD31" s="150"/>
      <c r="AE31" s="150"/>
    </row>
    <row r="32" s="2" customFormat="1" ht="6.96" customHeight="1">
      <c r="A32" s="35"/>
      <c r="B32" s="41"/>
      <c r="C32" s="35"/>
      <c r="D32" s="35"/>
      <c r="E32" s="35"/>
      <c r="F32" s="35"/>
      <c r="G32" s="35"/>
      <c r="H32" s="35"/>
      <c r="I32" s="145"/>
      <c r="J32" s="35"/>
      <c r="K32" s="35"/>
      <c r="L32" s="146"/>
      <c r="S32" s="35"/>
      <c r="T32" s="35"/>
      <c r="U32" s="35"/>
      <c r="V32" s="35"/>
      <c r="W32" s="35"/>
      <c r="X32" s="35"/>
      <c r="Y32" s="35"/>
      <c r="Z32" s="35"/>
      <c r="AA32" s="35"/>
      <c r="AB32" s="35"/>
      <c r="AC32" s="35"/>
      <c r="AD32" s="35"/>
      <c r="AE32" s="35"/>
    </row>
    <row r="33" s="2" customFormat="1" ht="6.96" customHeight="1">
      <c r="A33" s="35"/>
      <c r="B33" s="41"/>
      <c r="C33" s="35"/>
      <c r="D33" s="155"/>
      <c r="E33" s="155"/>
      <c r="F33" s="155"/>
      <c r="G33" s="155"/>
      <c r="H33" s="155"/>
      <c r="I33" s="156"/>
      <c r="J33" s="155"/>
      <c r="K33" s="155"/>
      <c r="L33" s="146"/>
      <c r="S33" s="35"/>
      <c r="T33" s="35"/>
      <c r="U33" s="35"/>
      <c r="V33" s="35"/>
      <c r="W33" s="35"/>
      <c r="X33" s="35"/>
      <c r="Y33" s="35"/>
      <c r="Z33" s="35"/>
      <c r="AA33" s="35"/>
      <c r="AB33" s="35"/>
      <c r="AC33" s="35"/>
      <c r="AD33" s="35"/>
      <c r="AE33" s="35"/>
    </row>
    <row r="34" s="2" customFormat="1" ht="25.44" customHeight="1">
      <c r="A34" s="35"/>
      <c r="B34" s="41"/>
      <c r="C34" s="35"/>
      <c r="D34" s="157" t="s">
        <v>38</v>
      </c>
      <c r="E34" s="35"/>
      <c r="F34" s="35"/>
      <c r="G34" s="35"/>
      <c r="H34" s="35"/>
      <c r="I34" s="145"/>
      <c r="J34" s="158">
        <f>ROUND(J99, 2)</f>
        <v>0</v>
      </c>
      <c r="K34" s="35"/>
      <c r="L34" s="146"/>
      <c r="S34" s="35"/>
      <c r="T34" s="35"/>
      <c r="U34" s="35"/>
      <c r="V34" s="35"/>
      <c r="W34" s="35"/>
      <c r="X34" s="35"/>
      <c r="Y34" s="35"/>
      <c r="Z34" s="35"/>
      <c r="AA34" s="35"/>
      <c r="AB34" s="35"/>
      <c r="AC34" s="35"/>
      <c r="AD34" s="35"/>
      <c r="AE34" s="35"/>
    </row>
    <row r="35" s="2" customFormat="1" ht="6.96" customHeight="1">
      <c r="A35" s="35"/>
      <c r="B35" s="41"/>
      <c r="C35" s="35"/>
      <c r="D35" s="155"/>
      <c r="E35" s="155"/>
      <c r="F35" s="155"/>
      <c r="G35" s="155"/>
      <c r="H35" s="155"/>
      <c r="I35" s="156"/>
      <c r="J35" s="155"/>
      <c r="K35" s="155"/>
      <c r="L35" s="146"/>
      <c r="S35" s="35"/>
      <c r="T35" s="35"/>
      <c r="U35" s="35"/>
      <c r="V35" s="35"/>
      <c r="W35" s="35"/>
      <c r="X35" s="35"/>
      <c r="Y35" s="35"/>
      <c r="Z35" s="35"/>
      <c r="AA35" s="35"/>
      <c r="AB35" s="35"/>
      <c r="AC35" s="35"/>
      <c r="AD35" s="35"/>
      <c r="AE35" s="35"/>
    </row>
    <row r="36" s="2" customFormat="1" ht="14.4" customHeight="1">
      <c r="A36" s="35"/>
      <c r="B36" s="41"/>
      <c r="C36" s="35"/>
      <c r="D36" s="35"/>
      <c r="E36" s="35"/>
      <c r="F36" s="159" t="s">
        <v>40</v>
      </c>
      <c r="G36" s="35"/>
      <c r="H36" s="35"/>
      <c r="I36" s="160" t="s">
        <v>39</v>
      </c>
      <c r="J36" s="159" t="s">
        <v>41</v>
      </c>
      <c r="K36" s="35"/>
      <c r="L36" s="146"/>
      <c r="S36" s="35"/>
      <c r="T36" s="35"/>
      <c r="U36" s="35"/>
      <c r="V36" s="35"/>
      <c r="W36" s="35"/>
      <c r="X36" s="35"/>
      <c r="Y36" s="35"/>
      <c r="Z36" s="35"/>
      <c r="AA36" s="35"/>
      <c r="AB36" s="35"/>
      <c r="AC36" s="35"/>
      <c r="AD36" s="35"/>
      <c r="AE36" s="35"/>
    </row>
    <row r="37" s="2" customFormat="1" ht="14.4" customHeight="1">
      <c r="A37" s="35"/>
      <c r="B37" s="41"/>
      <c r="C37" s="35"/>
      <c r="D37" s="144" t="s">
        <v>42</v>
      </c>
      <c r="E37" s="142" t="s">
        <v>43</v>
      </c>
      <c r="F37" s="161">
        <f>ROUND((SUM(BE99:BE477)),  2)</f>
        <v>0</v>
      </c>
      <c r="G37" s="35"/>
      <c r="H37" s="35"/>
      <c r="I37" s="162">
        <v>0.20999999999999999</v>
      </c>
      <c r="J37" s="161">
        <f>ROUND(((SUM(BE99:BE477))*I37),  2)</f>
        <v>0</v>
      </c>
      <c r="K37" s="35"/>
      <c r="L37" s="146"/>
      <c r="S37" s="35"/>
      <c r="T37" s="35"/>
      <c r="U37" s="35"/>
      <c r="V37" s="35"/>
      <c r="W37" s="35"/>
      <c r="X37" s="35"/>
      <c r="Y37" s="35"/>
      <c r="Z37" s="35"/>
      <c r="AA37" s="35"/>
      <c r="AB37" s="35"/>
      <c r="AC37" s="35"/>
      <c r="AD37" s="35"/>
      <c r="AE37" s="35"/>
    </row>
    <row r="38" s="2" customFormat="1" ht="14.4" customHeight="1">
      <c r="A38" s="35"/>
      <c r="B38" s="41"/>
      <c r="C38" s="35"/>
      <c r="D38" s="35"/>
      <c r="E38" s="142" t="s">
        <v>44</v>
      </c>
      <c r="F38" s="161">
        <f>ROUND((SUM(BF99:BF477)),  2)</f>
        <v>0</v>
      </c>
      <c r="G38" s="35"/>
      <c r="H38" s="35"/>
      <c r="I38" s="162">
        <v>0.14999999999999999</v>
      </c>
      <c r="J38" s="161">
        <f>ROUND(((SUM(BF99:BF477))*I38),  2)</f>
        <v>0</v>
      </c>
      <c r="K38" s="35"/>
      <c r="L38" s="146"/>
      <c r="S38" s="35"/>
      <c r="T38" s="35"/>
      <c r="U38" s="35"/>
      <c r="V38" s="35"/>
      <c r="W38" s="35"/>
      <c r="X38" s="35"/>
      <c r="Y38" s="35"/>
      <c r="Z38" s="35"/>
      <c r="AA38" s="35"/>
      <c r="AB38" s="35"/>
      <c r="AC38" s="35"/>
      <c r="AD38" s="35"/>
      <c r="AE38" s="35"/>
    </row>
    <row r="39" hidden="1" s="2" customFormat="1" ht="14.4" customHeight="1">
      <c r="A39" s="35"/>
      <c r="B39" s="41"/>
      <c r="C39" s="35"/>
      <c r="D39" s="35"/>
      <c r="E39" s="142" t="s">
        <v>45</v>
      </c>
      <c r="F39" s="161">
        <f>ROUND((SUM(BG99:BG477)),  2)</f>
        <v>0</v>
      </c>
      <c r="G39" s="35"/>
      <c r="H39" s="35"/>
      <c r="I39" s="162">
        <v>0.20999999999999999</v>
      </c>
      <c r="J39" s="161">
        <f>0</f>
        <v>0</v>
      </c>
      <c r="K39" s="35"/>
      <c r="L39" s="146"/>
      <c r="S39" s="35"/>
      <c r="T39" s="35"/>
      <c r="U39" s="35"/>
      <c r="V39" s="35"/>
      <c r="W39" s="35"/>
      <c r="X39" s="35"/>
      <c r="Y39" s="35"/>
      <c r="Z39" s="35"/>
      <c r="AA39" s="35"/>
      <c r="AB39" s="35"/>
      <c r="AC39" s="35"/>
      <c r="AD39" s="35"/>
      <c r="AE39" s="35"/>
    </row>
    <row r="40" hidden="1" s="2" customFormat="1" ht="14.4" customHeight="1">
      <c r="A40" s="35"/>
      <c r="B40" s="41"/>
      <c r="C40" s="35"/>
      <c r="D40" s="35"/>
      <c r="E40" s="142" t="s">
        <v>46</v>
      </c>
      <c r="F40" s="161">
        <f>ROUND((SUM(BH99:BH477)),  2)</f>
        <v>0</v>
      </c>
      <c r="G40" s="35"/>
      <c r="H40" s="35"/>
      <c r="I40" s="162">
        <v>0.14999999999999999</v>
      </c>
      <c r="J40" s="161">
        <f>0</f>
        <v>0</v>
      </c>
      <c r="K40" s="35"/>
      <c r="L40" s="146"/>
      <c r="S40" s="35"/>
      <c r="T40" s="35"/>
      <c r="U40" s="35"/>
      <c r="V40" s="35"/>
      <c r="W40" s="35"/>
      <c r="X40" s="35"/>
      <c r="Y40" s="35"/>
      <c r="Z40" s="35"/>
      <c r="AA40" s="35"/>
      <c r="AB40" s="35"/>
      <c r="AC40" s="35"/>
      <c r="AD40" s="35"/>
      <c r="AE40" s="35"/>
    </row>
    <row r="41" hidden="1" s="2" customFormat="1" ht="14.4" customHeight="1">
      <c r="A41" s="35"/>
      <c r="B41" s="41"/>
      <c r="C41" s="35"/>
      <c r="D41" s="35"/>
      <c r="E41" s="142" t="s">
        <v>47</v>
      </c>
      <c r="F41" s="161">
        <f>ROUND((SUM(BI99:BI477)),  2)</f>
        <v>0</v>
      </c>
      <c r="G41" s="35"/>
      <c r="H41" s="35"/>
      <c r="I41" s="162">
        <v>0</v>
      </c>
      <c r="J41" s="161">
        <f>0</f>
        <v>0</v>
      </c>
      <c r="K41" s="35"/>
      <c r="L41" s="146"/>
      <c r="S41" s="35"/>
      <c r="T41" s="35"/>
      <c r="U41" s="35"/>
      <c r="V41" s="35"/>
      <c r="W41" s="35"/>
      <c r="X41" s="35"/>
      <c r="Y41" s="35"/>
      <c r="Z41" s="35"/>
      <c r="AA41" s="35"/>
      <c r="AB41" s="35"/>
      <c r="AC41" s="35"/>
      <c r="AD41" s="35"/>
      <c r="AE41" s="35"/>
    </row>
    <row r="42" s="2" customFormat="1" ht="6.96" customHeight="1">
      <c r="A42" s="35"/>
      <c r="B42" s="41"/>
      <c r="C42" s="35"/>
      <c r="D42" s="35"/>
      <c r="E42" s="35"/>
      <c r="F42" s="35"/>
      <c r="G42" s="35"/>
      <c r="H42" s="35"/>
      <c r="I42" s="145"/>
      <c r="J42" s="35"/>
      <c r="K42" s="35"/>
      <c r="L42" s="146"/>
      <c r="S42" s="35"/>
      <c r="T42" s="35"/>
      <c r="U42" s="35"/>
      <c r="V42" s="35"/>
      <c r="W42" s="35"/>
      <c r="X42" s="35"/>
      <c r="Y42" s="35"/>
      <c r="Z42" s="35"/>
      <c r="AA42" s="35"/>
      <c r="AB42" s="35"/>
      <c r="AC42" s="35"/>
      <c r="AD42" s="35"/>
      <c r="AE42" s="35"/>
    </row>
    <row r="43" s="2" customFormat="1" ht="25.44" customHeight="1">
      <c r="A43" s="35"/>
      <c r="B43" s="41"/>
      <c r="C43" s="163"/>
      <c r="D43" s="164" t="s">
        <v>48</v>
      </c>
      <c r="E43" s="165"/>
      <c r="F43" s="165"/>
      <c r="G43" s="166" t="s">
        <v>49</v>
      </c>
      <c r="H43" s="167" t="s">
        <v>50</v>
      </c>
      <c r="I43" s="168"/>
      <c r="J43" s="169">
        <f>SUM(J34:J41)</f>
        <v>0</v>
      </c>
      <c r="K43" s="170"/>
      <c r="L43" s="146"/>
      <c r="S43" s="35"/>
      <c r="T43" s="35"/>
      <c r="U43" s="35"/>
      <c r="V43" s="35"/>
      <c r="W43" s="35"/>
      <c r="X43" s="35"/>
      <c r="Y43" s="35"/>
      <c r="Z43" s="35"/>
      <c r="AA43" s="35"/>
      <c r="AB43" s="35"/>
      <c r="AC43" s="35"/>
      <c r="AD43" s="35"/>
      <c r="AE43" s="35"/>
    </row>
    <row r="44" s="2" customFormat="1" ht="14.4" customHeight="1">
      <c r="A44" s="35"/>
      <c r="B44" s="171"/>
      <c r="C44" s="172"/>
      <c r="D44" s="172"/>
      <c r="E44" s="172"/>
      <c r="F44" s="172"/>
      <c r="G44" s="172"/>
      <c r="H44" s="172"/>
      <c r="I44" s="173"/>
      <c r="J44" s="172"/>
      <c r="K44" s="172"/>
      <c r="L44" s="146"/>
      <c r="S44" s="35"/>
      <c r="T44" s="35"/>
      <c r="U44" s="35"/>
      <c r="V44" s="35"/>
      <c r="W44" s="35"/>
      <c r="X44" s="35"/>
      <c r="Y44" s="35"/>
      <c r="Z44" s="35"/>
      <c r="AA44" s="35"/>
      <c r="AB44" s="35"/>
      <c r="AC44" s="35"/>
      <c r="AD44" s="35"/>
      <c r="AE44" s="35"/>
    </row>
    <row r="48" hidden="1" s="2" customFormat="1" ht="6.96" customHeight="1">
      <c r="A48" s="35"/>
      <c r="B48" s="174"/>
      <c r="C48" s="175"/>
      <c r="D48" s="175"/>
      <c r="E48" s="175"/>
      <c r="F48" s="175"/>
      <c r="G48" s="175"/>
      <c r="H48" s="175"/>
      <c r="I48" s="176"/>
      <c r="J48" s="175"/>
      <c r="K48" s="175"/>
      <c r="L48" s="146"/>
      <c r="S48" s="35"/>
      <c r="T48" s="35"/>
      <c r="U48" s="35"/>
      <c r="V48" s="35"/>
      <c r="W48" s="35"/>
      <c r="X48" s="35"/>
      <c r="Y48" s="35"/>
      <c r="Z48" s="35"/>
      <c r="AA48" s="35"/>
      <c r="AB48" s="35"/>
      <c r="AC48" s="35"/>
      <c r="AD48" s="35"/>
      <c r="AE48" s="35"/>
    </row>
    <row r="49" hidden="1" s="2" customFormat="1" ht="24.96" customHeight="1">
      <c r="A49" s="35"/>
      <c r="B49" s="36"/>
      <c r="C49" s="20" t="s">
        <v>142</v>
      </c>
      <c r="D49" s="37"/>
      <c r="E49" s="37"/>
      <c r="F49" s="37"/>
      <c r="G49" s="37"/>
      <c r="H49" s="37"/>
      <c r="I49" s="145"/>
      <c r="J49" s="37"/>
      <c r="K49" s="37"/>
      <c r="L49" s="146"/>
      <c r="S49" s="35"/>
      <c r="T49" s="35"/>
      <c r="U49" s="35"/>
      <c r="V49" s="35"/>
      <c r="W49" s="35"/>
      <c r="X49" s="35"/>
      <c r="Y49" s="35"/>
      <c r="Z49" s="35"/>
      <c r="AA49" s="35"/>
      <c r="AB49" s="35"/>
      <c r="AC49" s="35"/>
      <c r="AD49" s="35"/>
      <c r="AE49" s="35"/>
    </row>
    <row r="50" hidden="1" s="2" customFormat="1" ht="6.96" customHeight="1">
      <c r="A50" s="35"/>
      <c r="B50" s="36"/>
      <c r="C50" s="37"/>
      <c r="D50" s="37"/>
      <c r="E50" s="37"/>
      <c r="F50" s="37"/>
      <c r="G50" s="37"/>
      <c r="H50" s="37"/>
      <c r="I50" s="145"/>
      <c r="J50" s="37"/>
      <c r="K50" s="37"/>
      <c r="L50" s="146"/>
      <c r="S50" s="35"/>
      <c r="T50" s="35"/>
      <c r="U50" s="35"/>
      <c r="V50" s="35"/>
      <c r="W50" s="35"/>
      <c r="X50" s="35"/>
      <c r="Y50" s="35"/>
      <c r="Z50" s="35"/>
      <c r="AA50" s="35"/>
      <c r="AB50" s="35"/>
      <c r="AC50" s="35"/>
      <c r="AD50" s="35"/>
      <c r="AE50" s="35"/>
    </row>
    <row r="51" hidden="1" s="2" customFormat="1" ht="12" customHeight="1">
      <c r="A51" s="35"/>
      <c r="B51" s="36"/>
      <c r="C51" s="29" t="s">
        <v>16</v>
      </c>
      <c r="D51" s="37"/>
      <c r="E51" s="37"/>
      <c r="F51" s="37"/>
      <c r="G51" s="37"/>
      <c r="H51" s="37"/>
      <c r="I51" s="145"/>
      <c r="J51" s="37"/>
      <c r="K51" s="37"/>
      <c r="L51" s="146"/>
      <c r="S51" s="35"/>
      <c r="T51" s="35"/>
      <c r="U51" s="35"/>
      <c r="V51" s="35"/>
      <c r="W51" s="35"/>
      <c r="X51" s="35"/>
      <c r="Y51" s="35"/>
      <c r="Z51" s="35"/>
      <c r="AA51" s="35"/>
      <c r="AB51" s="35"/>
      <c r="AC51" s="35"/>
      <c r="AD51" s="35"/>
      <c r="AE51" s="35"/>
    </row>
    <row r="52" hidden="1" s="2" customFormat="1" ht="16.5" customHeight="1">
      <c r="A52" s="35"/>
      <c r="B52" s="36"/>
      <c r="C52" s="37"/>
      <c r="D52" s="37"/>
      <c r="E52" s="177" t="str">
        <f>E7</f>
        <v>Oprava SZZ v žst. Zvoleněves</v>
      </c>
      <c r="F52" s="29"/>
      <c r="G52" s="29"/>
      <c r="H52" s="29"/>
      <c r="I52" s="145"/>
      <c r="J52" s="37"/>
      <c r="K52" s="37"/>
      <c r="L52" s="146"/>
      <c r="S52" s="35"/>
      <c r="T52" s="35"/>
      <c r="U52" s="35"/>
      <c r="V52" s="35"/>
      <c r="W52" s="35"/>
      <c r="X52" s="35"/>
      <c r="Y52" s="35"/>
      <c r="Z52" s="35"/>
      <c r="AA52" s="35"/>
      <c r="AB52" s="35"/>
      <c r="AC52" s="35"/>
      <c r="AD52" s="35"/>
      <c r="AE52" s="35"/>
    </row>
    <row r="53" hidden="1" s="1" customFormat="1" ht="12" customHeight="1">
      <c r="B53" s="18"/>
      <c r="C53" s="29" t="s">
        <v>136</v>
      </c>
      <c r="D53" s="19"/>
      <c r="E53" s="19"/>
      <c r="F53" s="19"/>
      <c r="G53" s="19"/>
      <c r="H53" s="19"/>
      <c r="I53" s="136"/>
      <c r="J53" s="19"/>
      <c r="K53" s="19"/>
      <c r="L53" s="17"/>
    </row>
    <row r="54" hidden="1" s="1" customFormat="1" ht="16.5" customHeight="1">
      <c r="B54" s="18"/>
      <c r="C54" s="19"/>
      <c r="D54" s="19"/>
      <c r="E54" s="177" t="s">
        <v>137</v>
      </c>
      <c r="F54" s="19"/>
      <c r="G54" s="19"/>
      <c r="H54" s="19"/>
      <c r="I54" s="136"/>
      <c r="J54" s="19"/>
      <c r="K54" s="19"/>
      <c r="L54" s="17"/>
    </row>
    <row r="55" hidden="1" s="1" customFormat="1" ht="12" customHeight="1">
      <c r="B55" s="18"/>
      <c r="C55" s="29" t="s">
        <v>138</v>
      </c>
      <c r="D55" s="19"/>
      <c r="E55" s="19"/>
      <c r="F55" s="19"/>
      <c r="G55" s="19"/>
      <c r="H55" s="19"/>
      <c r="I55" s="136"/>
      <c r="J55" s="19"/>
      <c r="K55" s="19"/>
      <c r="L55" s="17"/>
    </row>
    <row r="56" hidden="1" s="2" customFormat="1" ht="16.5" customHeight="1">
      <c r="A56" s="35"/>
      <c r="B56" s="36"/>
      <c r="C56" s="37"/>
      <c r="D56" s="37"/>
      <c r="E56" s="178" t="s">
        <v>812</v>
      </c>
      <c r="F56" s="37"/>
      <c r="G56" s="37"/>
      <c r="H56" s="37"/>
      <c r="I56" s="145"/>
      <c r="J56" s="37"/>
      <c r="K56" s="37"/>
      <c r="L56" s="146"/>
      <c r="S56" s="35"/>
      <c r="T56" s="35"/>
      <c r="U56" s="35"/>
      <c r="V56" s="35"/>
      <c r="W56" s="35"/>
      <c r="X56" s="35"/>
      <c r="Y56" s="35"/>
      <c r="Z56" s="35"/>
      <c r="AA56" s="35"/>
      <c r="AB56" s="35"/>
      <c r="AC56" s="35"/>
      <c r="AD56" s="35"/>
      <c r="AE56" s="35"/>
    </row>
    <row r="57" hidden="1" s="2" customFormat="1" ht="12" customHeight="1">
      <c r="A57" s="35"/>
      <c r="B57" s="36"/>
      <c r="C57" s="29" t="s">
        <v>751</v>
      </c>
      <c r="D57" s="37"/>
      <c r="E57" s="37"/>
      <c r="F57" s="37"/>
      <c r="G57" s="37"/>
      <c r="H57" s="37"/>
      <c r="I57" s="145"/>
      <c r="J57" s="37"/>
      <c r="K57" s="37"/>
      <c r="L57" s="146"/>
      <c r="S57" s="35"/>
      <c r="T57" s="35"/>
      <c r="U57" s="35"/>
      <c r="V57" s="35"/>
      <c r="W57" s="35"/>
      <c r="X57" s="35"/>
      <c r="Y57" s="35"/>
      <c r="Z57" s="35"/>
      <c r="AA57" s="35"/>
      <c r="AB57" s="35"/>
      <c r="AC57" s="35"/>
      <c r="AD57" s="35"/>
      <c r="AE57" s="35"/>
    </row>
    <row r="58" hidden="1" s="2" customFormat="1" ht="16.5" customHeight="1">
      <c r="A58" s="35"/>
      <c r="B58" s="36"/>
      <c r="C58" s="37"/>
      <c r="D58" s="37"/>
      <c r="E58" s="66" t="str">
        <f>E13</f>
        <v>02.1 - technologická část</v>
      </c>
      <c r="F58" s="37"/>
      <c r="G58" s="37"/>
      <c r="H58" s="37"/>
      <c r="I58" s="145"/>
      <c r="J58" s="37"/>
      <c r="K58" s="37"/>
      <c r="L58" s="146"/>
      <c r="S58" s="35"/>
      <c r="T58" s="35"/>
      <c r="U58" s="35"/>
      <c r="V58" s="35"/>
      <c r="W58" s="35"/>
      <c r="X58" s="35"/>
      <c r="Y58" s="35"/>
      <c r="Z58" s="35"/>
      <c r="AA58" s="35"/>
      <c r="AB58" s="35"/>
      <c r="AC58" s="35"/>
      <c r="AD58" s="35"/>
      <c r="AE58" s="35"/>
    </row>
    <row r="59" hidden="1" s="2" customFormat="1" ht="6.96" customHeight="1">
      <c r="A59" s="35"/>
      <c r="B59" s="36"/>
      <c r="C59" s="37"/>
      <c r="D59" s="37"/>
      <c r="E59" s="37"/>
      <c r="F59" s="37"/>
      <c r="G59" s="37"/>
      <c r="H59" s="37"/>
      <c r="I59" s="145"/>
      <c r="J59" s="37"/>
      <c r="K59" s="37"/>
      <c r="L59" s="146"/>
      <c r="S59" s="35"/>
      <c r="T59" s="35"/>
      <c r="U59" s="35"/>
      <c r="V59" s="35"/>
      <c r="W59" s="35"/>
      <c r="X59" s="35"/>
      <c r="Y59" s="35"/>
      <c r="Z59" s="35"/>
      <c r="AA59" s="35"/>
      <c r="AB59" s="35"/>
      <c r="AC59" s="35"/>
      <c r="AD59" s="35"/>
      <c r="AE59" s="35"/>
    </row>
    <row r="60" hidden="1" s="2" customFormat="1" ht="12" customHeight="1">
      <c r="A60" s="35"/>
      <c r="B60" s="36"/>
      <c r="C60" s="29" t="s">
        <v>21</v>
      </c>
      <c r="D60" s="37"/>
      <c r="E60" s="37"/>
      <c r="F60" s="24" t="str">
        <f>F16</f>
        <v>žst. Zvoleněves</v>
      </c>
      <c r="G60" s="37"/>
      <c r="H60" s="37"/>
      <c r="I60" s="148" t="s">
        <v>23</v>
      </c>
      <c r="J60" s="69" t="str">
        <f>IF(J16="","",J16)</f>
        <v>23. 3. 2020</v>
      </c>
      <c r="K60" s="37"/>
      <c r="L60" s="146"/>
      <c r="S60" s="35"/>
      <c r="T60" s="35"/>
      <c r="U60" s="35"/>
      <c r="V60" s="35"/>
      <c r="W60" s="35"/>
      <c r="X60" s="35"/>
      <c r="Y60" s="35"/>
      <c r="Z60" s="35"/>
      <c r="AA60" s="35"/>
      <c r="AB60" s="35"/>
      <c r="AC60" s="35"/>
      <c r="AD60" s="35"/>
      <c r="AE60" s="35"/>
    </row>
    <row r="61" hidden="1" s="2" customFormat="1" ht="6.96" customHeight="1">
      <c r="A61" s="35"/>
      <c r="B61" s="36"/>
      <c r="C61" s="37"/>
      <c r="D61" s="37"/>
      <c r="E61" s="37"/>
      <c r="F61" s="37"/>
      <c r="G61" s="37"/>
      <c r="H61" s="37"/>
      <c r="I61" s="145"/>
      <c r="J61" s="37"/>
      <c r="K61" s="37"/>
      <c r="L61" s="146"/>
      <c r="S61" s="35"/>
      <c r="T61" s="35"/>
      <c r="U61" s="35"/>
      <c r="V61" s="35"/>
      <c r="W61" s="35"/>
      <c r="X61" s="35"/>
      <c r="Y61" s="35"/>
      <c r="Z61" s="35"/>
      <c r="AA61" s="35"/>
      <c r="AB61" s="35"/>
      <c r="AC61" s="35"/>
      <c r="AD61" s="35"/>
      <c r="AE61" s="35"/>
    </row>
    <row r="62" hidden="1" s="2" customFormat="1" ht="15.15" customHeight="1">
      <c r="A62" s="35"/>
      <c r="B62" s="36"/>
      <c r="C62" s="29" t="s">
        <v>25</v>
      </c>
      <c r="D62" s="37"/>
      <c r="E62" s="37"/>
      <c r="F62" s="24" t="str">
        <f>E19</f>
        <v>Jiří Kejkula</v>
      </c>
      <c r="G62" s="37"/>
      <c r="H62" s="37"/>
      <c r="I62" s="148" t="s">
        <v>31</v>
      </c>
      <c r="J62" s="33" t="str">
        <f>E25</f>
        <v xml:space="preserve"> </v>
      </c>
      <c r="K62" s="37"/>
      <c r="L62" s="146"/>
      <c r="S62" s="35"/>
      <c r="T62" s="35"/>
      <c r="U62" s="35"/>
      <c r="V62" s="35"/>
      <c r="W62" s="35"/>
      <c r="X62" s="35"/>
      <c r="Y62" s="35"/>
      <c r="Z62" s="35"/>
      <c r="AA62" s="35"/>
      <c r="AB62" s="35"/>
      <c r="AC62" s="35"/>
      <c r="AD62" s="35"/>
      <c r="AE62" s="35"/>
    </row>
    <row r="63" hidden="1" s="2" customFormat="1" ht="15.15" customHeight="1">
      <c r="A63" s="35"/>
      <c r="B63" s="36"/>
      <c r="C63" s="29" t="s">
        <v>29</v>
      </c>
      <c r="D63" s="37"/>
      <c r="E63" s="37"/>
      <c r="F63" s="24" t="str">
        <f>IF(E22="","",E22)</f>
        <v>Vyplň údaj</v>
      </c>
      <c r="G63" s="37"/>
      <c r="H63" s="37"/>
      <c r="I63" s="148" t="s">
        <v>34</v>
      </c>
      <c r="J63" s="33" t="str">
        <f>E28</f>
        <v>Milan Bělehrad</v>
      </c>
      <c r="K63" s="37"/>
      <c r="L63" s="146"/>
      <c r="S63" s="35"/>
      <c r="T63" s="35"/>
      <c r="U63" s="35"/>
      <c r="V63" s="35"/>
      <c r="W63" s="35"/>
      <c r="X63" s="35"/>
      <c r="Y63" s="35"/>
      <c r="Z63" s="35"/>
      <c r="AA63" s="35"/>
      <c r="AB63" s="35"/>
      <c r="AC63" s="35"/>
      <c r="AD63" s="35"/>
      <c r="AE63" s="35"/>
    </row>
    <row r="64" hidden="1" s="2" customFormat="1" ht="10.32" customHeight="1">
      <c r="A64" s="35"/>
      <c r="B64" s="36"/>
      <c r="C64" s="37"/>
      <c r="D64" s="37"/>
      <c r="E64" s="37"/>
      <c r="F64" s="37"/>
      <c r="G64" s="37"/>
      <c r="H64" s="37"/>
      <c r="I64" s="145"/>
      <c r="J64" s="37"/>
      <c r="K64" s="37"/>
      <c r="L64" s="146"/>
      <c r="S64" s="35"/>
      <c r="T64" s="35"/>
      <c r="U64" s="35"/>
      <c r="V64" s="35"/>
      <c r="W64" s="35"/>
      <c r="X64" s="35"/>
      <c r="Y64" s="35"/>
      <c r="Z64" s="35"/>
      <c r="AA64" s="35"/>
      <c r="AB64" s="35"/>
      <c r="AC64" s="35"/>
      <c r="AD64" s="35"/>
      <c r="AE64" s="35"/>
    </row>
    <row r="65" hidden="1" s="2" customFormat="1" ht="29.28" customHeight="1">
      <c r="A65" s="35"/>
      <c r="B65" s="36"/>
      <c r="C65" s="179" t="s">
        <v>143</v>
      </c>
      <c r="D65" s="180"/>
      <c r="E65" s="180"/>
      <c r="F65" s="180"/>
      <c r="G65" s="180"/>
      <c r="H65" s="180"/>
      <c r="I65" s="181"/>
      <c r="J65" s="182" t="s">
        <v>144</v>
      </c>
      <c r="K65" s="180"/>
      <c r="L65" s="146"/>
      <c r="S65" s="35"/>
      <c r="T65" s="35"/>
      <c r="U65" s="35"/>
      <c r="V65" s="35"/>
      <c r="W65" s="35"/>
      <c r="X65" s="35"/>
      <c r="Y65" s="35"/>
      <c r="Z65" s="35"/>
      <c r="AA65" s="35"/>
      <c r="AB65" s="35"/>
      <c r="AC65" s="35"/>
      <c r="AD65" s="35"/>
      <c r="AE65" s="35"/>
    </row>
    <row r="66" hidden="1" s="2" customFormat="1" ht="10.32" customHeight="1">
      <c r="A66" s="35"/>
      <c r="B66" s="36"/>
      <c r="C66" s="37"/>
      <c r="D66" s="37"/>
      <c r="E66" s="37"/>
      <c r="F66" s="37"/>
      <c r="G66" s="37"/>
      <c r="H66" s="37"/>
      <c r="I66" s="145"/>
      <c r="J66" s="37"/>
      <c r="K66" s="37"/>
      <c r="L66" s="146"/>
      <c r="S66" s="35"/>
      <c r="T66" s="35"/>
      <c r="U66" s="35"/>
      <c r="V66" s="35"/>
      <c r="W66" s="35"/>
      <c r="X66" s="35"/>
      <c r="Y66" s="35"/>
      <c r="Z66" s="35"/>
      <c r="AA66" s="35"/>
      <c r="AB66" s="35"/>
      <c r="AC66" s="35"/>
      <c r="AD66" s="35"/>
      <c r="AE66" s="35"/>
    </row>
    <row r="67" hidden="1" s="2" customFormat="1" ht="22.8" customHeight="1">
      <c r="A67" s="35"/>
      <c r="B67" s="36"/>
      <c r="C67" s="183" t="s">
        <v>70</v>
      </c>
      <c r="D67" s="37"/>
      <c r="E67" s="37"/>
      <c r="F67" s="37"/>
      <c r="G67" s="37"/>
      <c r="H67" s="37"/>
      <c r="I67" s="145"/>
      <c r="J67" s="99">
        <f>J99</f>
        <v>0</v>
      </c>
      <c r="K67" s="37"/>
      <c r="L67" s="146"/>
      <c r="S67" s="35"/>
      <c r="T67" s="35"/>
      <c r="U67" s="35"/>
      <c r="V67" s="35"/>
      <c r="W67" s="35"/>
      <c r="X67" s="35"/>
      <c r="Y67" s="35"/>
      <c r="Z67" s="35"/>
      <c r="AA67" s="35"/>
      <c r="AB67" s="35"/>
      <c r="AC67" s="35"/>
      <c r="AD67" s="35"/>
      <c r="AE67" s="35"/>
      <c r="AU67" s="14" t="s">
        <v>145</v>
      </c>
    </row>
    <row r="68" hidden="1" s="9" customFormat="1" ht="24.96" customHeight="1">
      <c r="A68" s="9"/>
      <c r="B68" s="184"/>
      <c r="C68" s="185"/>
      <c r="D68" s="186" t="s">
        <v>814</v>
      </c>
      <c r="E68" s="187"/>
      <c r="F68" s="187"/>
      <c r="G68" s="187"/>
      <c r="H68" s="187"/>
      <c r="I68" s="188"/>
      <c r="J68" s="189">
        <f>J100</f>
        <v>0</v>
      </c>
      <c r="K68" s="185"/>
      <c r="L68" s="190"/>
      <c r="S68" s="9"/>
      <c r="T68" s="9"/>
      <c r="U68" s="9"/>
      <c r="V68" s="9"/>
      <c r="W68" s="9"/>
      <c r="X68" s="9"/>
      <c r="Y68" s="9"/>
      <c r="Z68" s="9"/>
      <c r="AA68" s="9"/>
      <c r="AB68" s="9"/>
      <c r="AC68" s="9"/>
      <c r="AD68" s="9"/>
      <c r="AE68" s="9"/>
    </row>
    <row r="69" hidden="1" s="9" customFormat="1" ht="24.96" customHeight="1">
      <c r="A69" s="9"/>
      <c r="B69" s="184"/>
      <c r="C69" s="185"/>
      <c r="D69" s="186" t="s">
        <v>815</v>
      </c>
      <c r="E69" s="187"/>
      <c r="F69" s="187"/>
      <c r="G69" s="187"/>
      <c r="H69" s="187"/>
      <c r="I69" s="188"/>
      <c r="J69" s="189">
        <f>J137</f>
        <v>0</v>
      </c>
      <c r="K69" s="185"/>
      <c r="L69" s="190"/>
      <c r="S69" s="9"/>
      <c r="T69" s="9"/>
      <c r="U69" s="9"/>
      <c r="V69" s="9"/>
      <c r="W69" s="9"/>
      <c r="X69" s="9"/>
      <c r="Y69" s="9"/>
      <c r="Z69" s="9"/>
      <c r="AA69" s="9"/>
      <c r="AB69" s="9"/>
      <c r="AC69" s="9"/>
      <c r="AD69" s="9"/>
      <c r="AE69" s="9"/>
    </row>
    <row r="70" hidden="1" s="9" customFormat="1" ht="24.96" customHeight="1">
      <c r="A70" s="9"/>
      <c r="B70" s="184"/>
      <c r="C70" s="185"/>
      <c r="D70" s="186" t="s">
        <v>816</v>
      </c>
      <c r="E70" s="187"/>
      <c r="F70" s="187"/>
      <c r="G70" s="187"/>
      <c r="H70" s="187"/>
      <c r="I70" s="188"/>
      <c r="J70" s="189">
        <f>J187</f>
        <v>0</v>
      </c>
      <c r="K70" s="185"/>
      <c r="L70" s="190"/>
      <c r="S70" s="9"/>
      <c r="T70" s="9"/>
      <c r="U70" s="9"/>
      <c r="V70" s="9"/>
      <c r="W70" s="9"/>
      <c r="X70" s="9"/>
      <c r="Y70" s="9"/>
      <c r="Z70" s="9"/>
      <c r="AA70" s="9"/>
      <c r="AB70" s="9"/>
      <c r="AC70" s="9"/>
      <c r="AD70" s="9"/>
      <c r="AE70" s="9"/>
    </row>
    <row r="71" hidden="1" s="9" customFormat="1" ht="24.96" customHeight="1">
      <c r="A71" s="9"/>
      <c r="B71" s="184"/>
      <c r="C71" s="185"/>
      <c r="D71" s="186" t="s">
        <v>817</v>
      </c>
      <c r="E71" s="187"/>
      <c r="F71" s="187"/>
      <c r="G71" s="187"/>
      <c r="H71" s="187"/>
      <c r="I71" s="188"/>
      <c r="J71" s="189">
        <f>J391</f>
        <v>0</v>
      </c>
      <c r="K71" s="185"/>
      <c r="L71" s="190"/>
      <c r="S71" s="9"/>
      <c r="T71" s="9"/>
      <c r="U71" s="9"/>
      <c r="V71" s="9"/>
      <c r="W71" s="9"/>
      <c r="X71" s="9"/>
      <c r="Y71" s="9"/>
      <c r="Z71" s="9"/>
      <c r="AA71" s="9"/>
      <c r="AB71" s="9"/>
      <c r="AC71" s="9"/>
      <c r="AD71" s="9"/>
      <c r="AE71" s="9"/>
    </row>
    <row r="72" hidden="1" s="9" customFormat="1" ht="24.96" customHeight="1">
      <c r="A72" s="9"/>
      <c r="B72" s="184"/>
      <c r="C72" s="185"/>
      <c r="D72" s="186" t="s">
        <v>818</v>
      </c>
      <c r="E72" s="187"/>
      <c r="F72" s="187"/>
      <c r="G72" s="187"/>
      <c r="H72" s="187"/>
      <c r="I72" s="188"/>
      <c r="J72" s="189">
        <f>J425</f>
        <v>0</v>
      </c>
      <c r="K72" s="185"/>
      <c r="L72" s="190"/>
      <c r="S72" s="9"/>
      <c r="T72" s="9"/>
      <c r="U72" s="9"/>
      <c r="V72" s="9"/>
      <c r="W72" s="9"/>
      <c r="X72" s="9"/>
      <c r="Y72" s="9"/>
      <c r="Z72" s="9"/>
      <c r="AA72" s="9"/>
      <c r="AB72" s="9"/>
      <c r="AC72" s="9"/>
      <c r="AD72" s="9"/>
      <c r="AE72" s="9"/>
    </row>
    <row r="73" hidden="1" s="9" customFormat="1" ht="24.96" customHeight="1">
      <c r="A73" s="9"/>
      <c r="B73" s="184"/>
      <c r="C73" s="185"/>
      <c r="D73" s="186" t="s">
        <v>819</v>
      </c>
      <c r="E73" s="187"/>
      <c r="F73" s="187"/>
      <c r="G73" s="187"/>
      <c r="H73" s="187"/>
      <c r="I73" s="188"/>
      <c r="J73" s="189">
        <f>J444</f>
        <v>0</v>
      </c>
      <c r="K73" s="185"/>
      <c r="L73" s="190"/>
      <c r="S73" s="9"/>
      <c r="T73" s="9"/>
      <c r="U73" s="9"/>
      <c r="V73" s="9"/>
      <c r="W73" s="9"/>
      <c r="X73" s="9"/>
      <c r="Y73" s="9"/>
      <c r="Z73" s="9"/>
      <c r="AA73" s="9"/>
      <c r="AB73" s="9"/>
      <c r="AC73" s="9"/>
      <c r="AD73" s="9"/>
      <c r="AE73" s="9"/>
    </row>
    <row r="74" hidden="1" s="9" customFormat="1" ht="24.96" customHeight="1">
      <c r="A74" s="9"/>
      <c r="B74" s="184"/>
      <c r="C74" s="185"/>
      <c r="D74" s="186" t="s">
        <v>820</v>
      </c>
      <c r="E74" s="187"/>
      <c r="F74" s="187"/>
      <c r="G74" s="187"/>
      <c r="H74" s="187"/>
      <c r="I74" s="188"/>
      <c r="J74" s="189">
        <f>J476</f>
        <v>0</v>
      </c>
      <c r="K74" s="185"/>
      <c r="L74" s="190"/>
      <c r="S74" s="9"/>
      <c r="T74" s="9"/>
      <c r="U74" s="9"/>
      <c r="V74" s="9"/>
      <c r="W74" s="9"/>
      <c r="X74" s="9"/>
      <c r="Y74" s="9"/>
      <c r="Z74" s="9"/>
      <c r="AA74" s="9"/>
      <c r="AB74" s="9"/>
      <c r="AC74" s="9"/>
      <c r="AD74" s="9"/>
      <c r="AE74" s="9"/>
    </row>
    <row r="75" hidden="1" s="9" customFormat="1" ht="24.96" customHeight="1">
      <c r="A75" s="9"/>
      <c r="B75" s="184"/>
      <c r="C75" s="185"/>
      <c r="D75" s="186" t="s">
        <v>465</v>
      </c>
      <c r="E75" s="187"/>
      <c r="F75" s="187"/>
      <c r="G75" s="187"/>
      <c r="H75" s="187"/>
      <c r="I75" s="188"/>
      <c r="J75" s="189">
        <f>J477</f>
        <v>0</v>
      </c>
      <c r="K75" s="185"/>
      <c r="L75" s="190"/>
      <c r="S75" s="9"/>
      <c r="T75" s="9"/>
      <c r="U75" s="9"/>
      <c r="V75" s="9"/>
      <c r="W75" s="9"/>
      <c r="X75" s="9"/>
      <c r="Y75" s="9"/>
      <c r="Z75" s="9"/>
      <c r="AA75" s="9"/>
      <c r="AB75" s="9"/>
      <c r="AC75" s="9"/>
      <c r="AD75" s="9"/>
      <c r="AE75" s="9"/>
    </row>
    <row r="76" hidden="1" s="2" customFormat="1" ht="21.84" customHeight="1">
      <c r="A76" s="35"/>
      <c r="B76" s="36"/>
      <c r="C76" s="37"/>
      <c r="D76" s="37"/>
      <c r="E76" s="37"/>
      <c r="F76" s="37"/>
      <c r="G76" s="37"/>
      <c r="H76" s="37"/>
      <c r="I76" s="145"/>
      <c r="J76" s="37"/>
      <c r="K76" s="37"/>
      <c r="L76" s="146"/>
      <c r="S76" s="35"/>
      <c r="T76" s="35"/>
      <c r="U76" s="35"/>
      <c r="V76" s="35"/>
      <c r="W76" s="35"/>
      <c r="X76" s="35"/>
      <c r="Y76" s="35"/>
      <c r="Z76" s="35"/>
      <c r="AA76" s="35"/>
      <c r="AB76" s="35"/>
      <c r="AC76" s="35"/>
      <c r="AD76" s="35"/>
      <c r="AE76" s="35"/>
    </row>
    <row r="77" hidden="1" s="2" customFormat="1" ht="6.96" customHeight="1">
      <c r="A77" s="35"/>
      <c r="B77" s="56"/>
      <c r="C77" s="57"/>
      <c r="D77" s="57"/>
      <c r="E77" s="57"/>
      <c r="F77" s="57"/>
      <c r="G77" s="57"/>
      <c r="H77" s="57"/>
      <c r="I77" s="173"/>
      <c r="J77" s="57"/>
      <c r="K77" s="57"/>
      <c r="L77" s="146"/>
      <c r="S77" s="35"/>
      <c r="T77" s="35"/>
      <c r="U77" s="35"/>
      <c r="V77" s="35"/>
      <c r="W77" s="35"/>
      <c r="X77" s="35"/>
      <c r="Y77" s="35"/>
      <c r="Z77" s="35"/>
      <c r="AA77" s="35"/>
      <c r="AB77" s="35"/>
      <c r="AC77" s="35"/>
      <c r="AD77" s="35"/>
      <c r="AE77" s="35"/>
    </row>
    <row r="78" hidden="1"/>
    <row r="79" hidden="1"/>
    <row r="80" hidden="1"/>
    <row r="81" s="2" customFormat="1" ht="6.96" customHeight="1">
      <c r="A81" s="35"/>
      <c r="B81" s="58"/>
      <c r="C81" s="59"/>
      <c r="D81" s="59"/>
      <c r="E81" s="59"/>
      <c r="F81" s="59"/>
      <c r="G81" s="59"/>
      <c r="H81" s="59"/>
      <c r="I81" s="176"/>
      <c r="J81" s="59"/>
      <c r="K81" s="59"/>
      <c r="L81" s="146"/>
      <c r="S81" s="35"/>
      <c r="T81" s="35"/>
      <c r="U81" s="35"/>
      <c r="V81" s="35"/>
      <c r="W81" s="35"/>
      <c r="X81" s="35"/>
      <c r="Y81" s="35"/>
      <c r="Z81" s="35"/>
      <c r="AA81" s="35"/>
      <c r="AB81" s="35"/>
      <c r="AC81" s="35"/>
      <c r="AD81" s="35"/>
      <c r="AE81" s="35"/>
    </row>
    <row r="82" s="2" customFormat="1" ht="24.96" customHeight="1">
      <c r="A82" s="35"/>
      <c r="B82" s="36"/>
      <c r="C82" s="20" t="s">
        <v>148</v>
      </c>
      <c r="D82" s="37"/>
      <c r="E82" s="37"/>
      <c r="F82" s="37"/>
      <c r="G82" s="37"/>
      <c r="H82" s="37"/>
      <c r="I82" s="145"/>
      <c r="J82" s="37"/>
      <c r="K82" s="37"/>
      <c r="L82" s="146"/>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145"/>
      <c r="J83" s="37"/>
      <c r="K83" s="37"/>
      <c r="L83" s="146"/>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145"/>
      <c r="J84" s="37"/>
      <c r="K84" s="37"/>
      <c r="L84" s="146"/>
      <c r="S84" s="35"/>
      <c r="T84" s="35"/>
      <c r="U84" s="35"/>
      <c r="V84" s="35"/>
      <c r="W84" s="35"/>
      <c r="X84" s="35"/>
      <c r="Y84" s="35"/>
      <c r="Z84" s="35"/>
      <c r="AA84" s="35"/>
      <c r="AB84" s="35"/>
      <c r="AC84" s="35"/>
      <c r="AD84" s="35"/>
      <c r="AE84" s="35"/>
    </row>
    <row r="85" s="2" customFormat="1" ht="16.5" customHeight="1">
      <c r="A85" s="35"/>
      <c r="B85" s="36"/>
      <c r="C85" s="37"/>
      <c r="D85" s="37"/>
      <c r="E85" s="177" t="str">
        <f>E7</f>
        <v>Oprava SZZ v žst. Zvoleněves</v>
      </c>
      <c r="F85" s="29"/>
      <c r="G85" s="29"/>
      <c r="H85" s="29"/>
      <c r="I85" s="145"/>
      <c r="J85" s="37"/>
      <c r="K85" s="37"/>
      <c r="L85" s="146"/>
      <c r="S85" s="35"/>
      <c r="T85" s="35"/>
      <c r="U85" s="35"/>
      <c r="V85" s="35"/>
      <c r="W85" s="35"/>
      <c r="X85" s="35"/>
      <c r="Y85" s="35"/>
      <c r="Z85" s="35"/>
      <c r="AA85" s="35"/>
      <c r="AB85" s="35"/>
      <c r="AC85" s="35"/>
      <c r="AD85" s="35"/>
      <c r="AE85" s="35"/>
    </row>
    <row r="86" s="1" customFormat="1" ht="12" customHeight="1">
      <c r="B86" s="18"/>
      <c r="C86" s="29" t="s">
        <v>136</v>
      </c>
      <c r="D86" s="19"/>
      <c r="E86" s="19"/>
      <c r="F86" s="19"/>
      <c r="G86" s="19"/>
      <c r="H86" s="19"/>
      <c r="I86" s="136"/>
      <c r="J86" s="19"/>
      <c r="K86" s="19"/>
      <c r="L86" s="17"/>
    </row>
    <row r="87" s="1" customFormat="1" ht="16.5" customHeight="1">
      <c r="B87" s="18"/>
      <c r="C87" s="19"/>
      <c r="D87" s="19"/>
      <c r="E87" s="177" t="s">
        <v>137</v>
      </c>
      <c r="F87" s="19"/>
      <c r="G87" s="19"/>
      <c r="H87" s="19"/>
      <c r="I87" s="136"/>
      <c r="J87" s="19"/>
      <c r="K87" s="19"/>
      <c r="L87" s="17"/>
    </row>
    <row r="88" s="1" customFormat="1" ht="12" customHeight="1">
      <c r="B88" s="18"/>
      <c r="C88" s="29" t="s">
        <v>138</v>
      </c>
      <c r="D88" s="19"/>
      <c r="E88" s="19"/>
      <c r="F88" s="19"/>
      <c r="G88" s="19"/>
      <c r="H88" s="19"/>
      <c r="I88" s="136"/>
      <c r="J88" s="19"/>
      <c r="K88" s="19"/>
      <c r="L88" s="17"/>
    </row>
    <row r="89" s="2" customFormat="1" ht="16.5" customHeight="1">
      <c r="A89" s="35"/>
      <c r="B89" s="36"/>
      <c r="C89" s="37"/>
      <c r="D89" s="37"/>
      <c r="E89" s="178" t="s">
        <v>812</v>
      </c>
      <c r="F89" s="37"/>
      <c r="G89" s="37"/>
      <c r="H89" s="37"/>
      <c r="I89" s="145"/>
      <c r="J89" s="37"/>
      <c r="K89" s="37"/>
      <c r="L89" s="146"/>
      <c r="S89" s="35"/>
      <c r="T89" s="35"/>
      <c r="U89" s="35"/>
      <c r="V89" s="35"/>
      <c r="W89" s="35"/>
      <c r="X89" s="35"/>
      <c r="Y89" s="35"/>
      <c r="Z89" s="35"/>
      <c r="AA89" s="35"/>
      <c r="AB89" s="35"/>
      <c r="AC89" s="35"/>
      <c r="AD89" s="35"/>
      <c r="AE89" s="35"/>
    </row>
    <row r="90" s="2" customFormat="1" ht="12" customHeight="1">
      <c r="A90" s="35"/>
      <c r="B90" s="36"/>
      <c r="C90" s="29" t="s">
        <v>751</v>
      </c>
      <c r="D90" s="37"/>
      <c r="E90" s="37"/>
      <c r="F90" s="37"/>
      <c r="G90" s="37"/>
      <c r="H90" s="37"/>
      <c r="I90" s="145"/>
      <c r="J90" s="37"/>
      <c r="K90" s="37"/>
      <c r="L90" s="146"/>
      <c r="S90" s="35"/>
      <c r="T90" s="35"/>
      <c r="U90" s="35"/>
      <c r="V90" s="35"/>
      <c r="W90" s="35"/>
      <c r="X90" s="35"/>
      <c r="Y90" s="35"/>
      <c r="Z90" s="35"/>
      <c r="AA90" s="35"/>
      <c r="AB90" s="35"/>
      <c r="AC90" s="35"/>
      <c r="AD90" s="35"/>
      <c r="AE90" s="35"/>
    </row>
    <row r="91" s="2" customFormat="1" ht="16.5" customHeight="1">
      <c r="A91" s="35"/>
      <c r="B91" s="36"/>
      <c r="C91" s="37"/>
      <c r="D91" s="37"/>
      <c r="E91" s="66" t="str">
        <f>E13</f>
        <v>02.1 - technologická část</v>
      </c>
      <c r="F91" s="37"/>
      <c r="G91" s="37"/>
      <c r="H91" s="37"/>
      <c r="I91" s="145"/>
      <c r="J91" s="37"/>
      <c r="K91" s="37"/>
      <c r="L91" s="146"/>
      <c r="S91" s="35"/>
      <c r="T91" s="35"/>
      <c r="U91" s="35"/>
      <c r="V91" s="35"/>
      <c r="W91" s="35"/>
      <c r="X91" s="35"/>
      <c r="Y91" s="35"/>
      <c r="Z91" s="35"/>
      <c r="AA91" s="35"/>
      <c r="AB91" s="35"/>
      <c r="AC91" s="35"/>
      <c r="AD91" s="35"/>
      <c r="AE91" s="35"/>
    </row>
    <row r="92" s="2" customFormat="1" ht="6.96" customHeight="1">
      <c r="A92" s="35"/>
      <c r="B92" s="36"/>
      <c r="C92" s="37"/>
      <c r="D92" s="37"/>
      <c r="E92" s="37"/>
      <c r="F92" s="37"/>
      <c r="G92" s="37"/>
      <c r="H92" s="37"/>
      <c r="I92" s="145"/>
      <c r="J92" s="37"/>
      <c r="K92" s="37"/>
      <c r="L92" s="146"/>
      <c r="S92" s="35"/>
      <c r="T92" s="35"/>
      <c r="U92" s="35"/>
      <c r="V92" s="35"/>
      <c r="W92" s="35"/>
      <c r="X92" s="35"/>
      <c r="Y92" s="35"/>
      <c r="Z92" s="35"/>
      <c r="AA92" s="35"/>
      <c r="AB92" s="35"/>
      <c r="AC92" s="35"/>
      <c r="AD92" s="35"/>
      <c r="AE92" s="35"/>
    </row>
    <row r="93" s="2" customFormat="1" ht="12" customHeight="1">
      <c r="A93" s="35"/>
      <c r="B93" s="36"/>
      <c r="C93" s="29" t="s">
        <v>21</v>
      </c>
      <c r="D93" s="37"/>
      <c r="E93" s="37"/>
      <c r="F93" s="24" t="str">
        <f>F16</f>
        <v>žst. Zvoleněves</v>
      </c>
      <c r="G93" s="37"/>
      <c r="H93" s="37"/>
      <c r="I93" s="148" t="s">
        <v>23</v>
      </c>
      <c r="J93" s="69" t="str">
        <f>IF(J16="","",J16)</f>
        <v>23. 3. 2020</v>
      </c>
      <c r="K93" s="37"/>
      <c r="L93" s="146"/>
      <c r="S93" s="35"/>
      <c r="T93" s="35"/>
      <c r="U93" s="35"/>
      <c r="V93" s="35"/>
      <c r="W93" s="35"/>
      <c r="X93" s="35"/>
      <c r="Y93" s="35"/>
      <c r="Z93" s="35"/>
      <c r="AA93" s="35"/>
      <c r="AB93" s="35"/>
      <c r="AC93" s="35"/>
      <c r="AD93" s="35"/>
      <c r="AE93" s="35"/>
    </row>
    <row r="94" s="2" customFormat="1" ht="6.96" customHeight="1">
      <c r="A94" s="35"/>
      <c r="B94" s="36"/>
      <c r="C94" s="37"/>
      <c r="D94" s="37"/>
      <c r="E94" s="37"/>
      <c r="F94" s="37"/>
      <c r="G94" s="37"/>
      <c r="H94" s="37"/>
      <c r="I94" s="145"/>
      <c r="J94" s="37"/>
      <c r="K94" s="37"/>
      <c r="L94" s="146"/>
      <c r="S94" s="35"/>
      <c r="T94" s="35"/>
      <c r="U94" s="35"/>
      <c r="V94" s="35"/>
      <c r="W94" s="35"/>
      <c r="X94" s="35"/>
      <c r="Y94" s="35"/>
      <c r="Z94" s="35"/>
      <c r="AA94" s="35"/>
      <c r="AB94" s="35"/>
      <c r="AC94" s="35"/>
      <c r="AD94" s="35"/>
      <c r="AE94" s="35"/>
    </row>
    <row r="95" s="2" customFormat="1" ht="15.15" customHeight="1">
      <c r="A95" s="35"/>
      <c r="B95" s="36"/>
      <c r="C95" s="29" t="s">
        <v>25</v>
      </c>
      <c r="D95" s="37"/>
      <c r="E95" s="37"/>
      <c r="F95" s="24" t="str">
        <f>E19</f>
        <v>Jiří Kejkula</v>
      </c>
      <c r="G95" s="37"/>
      <c r="H95" s="37"/>
      <c r="I95" s="148" t="s">
        <v>31</v>
      </c>
      <c r="J95" s="33" t="str">
        <f>E25</f>
        <v xml:space="preserve"> </v>
      </c>
      <c r="K95" s="37"/>
      <c r="L95" s="146"/>
      <c r="S95" s="35"/>
      <c r="T95" s="35"/>
      <c r="U95" s="35"/>
      <c r="V95" s="35"/>
      <c r="W95" s="35"/>
      <c r="X95" s="35"/>
      <c r="Y95" s="35"/>
      <c r="Z95" s="35"/>
      <c r="AA95" s="35"/>
      <c r="AB95" s="35"/>
      <c r="AC95" s="35"/>
      <c r="AD95" s="35"/>
      <c r="AE95" s="35"/>
    </row>
    <row r="96" s="2" customFormat="1" ht="15.15" customHeight="1">
      <c r="A96" s="35"/>
      <c r="B96" s="36"/>
      <c r="C96" s="29" t="s">
        <v>29</v>
      </c>
      <c r="D96" s="37"/>
      <c r="E96" s="37"/>
      <c r="F96" s="24" t="str">
        <f>IF(E22="","",E22)</f>
        <v>Vyplň údaj</v>
      </c>
      <c r="G96" s="37"/>
      <c r="H96" s="37"/>
      <c r="I96" s="148" t="s">
        <v>34</v>
      </c>
      <c r="J96" s="33" t="str">
        <f>E28</f>
        <v>Milan Bělehrad</v>
      </c>
      <c r="K96" s="37"/>
      <c r="L96" s="146"/>
      <c r="S96" s="35"/>
      <c r="T96" s="35"/>
      <c r="U96" s="35"/>
      <c r="V96" s="35"/>
      <c r="W96" s="35"/>
      <c r="X96" s="35"/>
      <c r="Y96" s="35"/>
      <c r="Z96" s="35"/>
      <c r="AA96" s="35"/>
      <c r="AB96" s="35"/>
      <c r="AC96" s="35"/>
      <c r="AD96" s="35"/>
      <c r="AE96" s="35"/>
    </row>
    <row r="97" s="2" customFormat="1" ht="10.32" customHeight="1">
      <c r="A97" s="35"/>
      <c r="B97" s="36"/>
      <c r="C97" s="37"/>
      <c r="D97" s="37"/>
      <c r="E97" s="37"/>
      <c r="F97" s="37"/>
      <c r="G97" s="37"/>
      <c r="H97" s="37"/>
      <c r="I97" s="145"/>
      <c r="J97" s="37"/>
      <c r="K97" s="37"/>
      <c r="L97" s="146"/>
      <c r="S97" s="35"/>
      <c r="T97" s="35"/>
      <c r="U97" s="35"/>
      <c r="V97" s="35"/>
      <c r="W97" s="35"/>
      <c r="X97" s="35"/>
      <c r="Y97" s="35"/>
      <c r="Z97" s="35"/>
      <c r="AA97" s="35"/>
      <c r="AB97" s="35"/>
      <c r="AC97" s="35"/>
      <c r="AD97" s="35"/>
      <c r="AE97" s="35"/>
    </row>
    <row r="98" s="10" customFormat="1" ht="29.28" customHeight="1">
      <c r="A98" s="191"/>
      <c r="B98" s="192"/>
      <c r="C98" s="193" t="s">
        <v>149</v>
      </c>
      <c r="D98" s="194" t="s">
        <v>57</v>
      </c>
      <c r="E98" s="194" t="s">
        <v>53</v>
      </c>
      <c r="F98" s="194" t="s">
        <v>54</v>
      </c>
      <c r="G98" s="194" t="s">
        <v>150</v>
      </c>
      <c r="H98" s="194" t="s">
        <v>151</v>
      </c>
      <c r="I98" s="195" t="s">
        <v>152</v>
      </c>
      <c r="J98" s="194" t="s">
        <v>144</v>
      </c>
      <c r="K98" s="196" t="s">
        <v>153</v>
      </c>
      <c r="L98" s="197"/>
      <c r="M98" s="89" t="s">
        <v>19</v>
      </c>
      <c r="N98" s="90" t="s">
        <v>42</v>
      </c>
      <c r="O98" s="90" t="s">
        <v>154</v>
      </c>
      <c r="P98" s="90" t="s">
        <v>155</v>
      </c>
      <c r="Q98" s="90" t="s">
        <v>156</v>
      </c>
      <c r="R98" s="90" t="s">
        <v>157</v>
      </c>
      <c r="S98" s="90" t="s">
        <v>158</v>
      </c>
      <c r="T98" s="91" t="s">
        <v>159</v>
      </c>
      <c r="U98" s="191"/>
      <c r="V98" s="191"/>
      <c r="W98" s="191"/>
      <c r="X98" s="191"/>
      <c r="Y98" s="191"/>
      <c r="Z98" s="191"/>
      <c r="AA98" s="191"/>
      <c r="AB98" s="191"/>
      <c r="AC98" s="191"/>
      <c r="AD98" s="191"/>
      <c r="AE98" s="191"/>
    </row>
    <row r="99" s="2" customFormat="1" ht="22.8" customHeight="1">
      <c r="A99" s="35"/>
      <c r="B99" s="36"/>
      <c r="C99" s="96" t="s">
        <v>160</v>
      </c>
      <c r="D99" s="37"/>
      <c r="E99" s="37"/>
      <c r="F99" s="37"/>
      <c r="G99" s="37"/>
      <c r="H99" s="37"/>
      <c r="I99" s="145"/>
      <c r="J99" s="198">
        <f>BK99</f>
        <v>0</v>
      </c>
      <c r="K99" s="37"/>
      <c r="L99" s="41"/>
      <c r="M99" s="92"/>
      <c r="N99" s="199"/>
      <c r="O99" s="93"/>
      <c r="P99" s="200">
        <f>P100+P137+P187+P391+P425+P444+P476+P477</f>
        <v>0</v>
      </c>
      <c r="Q99" s="93"/>
      <c r="R99" s="200">
        <f>R100+R137+R187+R391+R425+R444+R476+R477</f>
        <v>8.8000000000000007</v>
      </c>
      <c r="S99" s="93"/>
      <c r="T99" s="201">
        <f>T100+T137+T187+T391+T425+T444+T476+T477</f>
        <v>0</v>
      </c>
      <c r="U99" s="35"/>
      <c r="V99" s="35"/>
      <c r="W99" s="35"/>
      <c r="X99" s="35"/>
      <c r="Y99" s="35"/>
      <c r="Z99" s="35"/>
      <c r="AA99" s="35"/>
      <c r="AB99" s="35"/>
      <c r="AC99" s="35"/>
      <c r="AD99" s="35"/>
      <c r="AE99" s="35"/>
      <c r="AT99" s="14" t="s">
        <v>71</v>
      </c>
      <c r="AU99" s="14" t="s">
        <v>145</v>
      </c>
      <c r="BK99" s="202">
        <f>BK100+BK137+BK187+BK391+BK425+BK444+BK476+BK477</f>
        <v>0</v>
      </c>
    </row>
    <row r="100" s="11" customFormat="1" ht="25.92" customHeight="1">
      <c r="A100" s="11"/>
      <c r="B100" s="203"/>
      <c r="C100" s="204"/>
      <c r="D100" s="205" t="s">
        <v>71</v>
      </c>
      <c r="E100" s="206" t="s">
        <v>821</v>
      </c>
      <c r="F100" s="206" t="s">
        <v>822</v>
      </c>
      <c r="G100" s="204"/>
      <c r="H100" s="204"/>
      <c r="I100" s="207"/>
      <c r="J100" s="208">
        <f>BK100</f>
        <v>0</v>
      </c>
      <c r="K100" s="204"/>
      <c r="L100" s="209"/>
      <c r="M100" s="210"/>
      <c r="N100" s="211"/>
      <c r="O100" s="211"/>
      <c r="P100" s="212">
        <f>SUM(P101:P136)</f>
        <v>0</v>
      </c>
      <c r="Q100" s="211"/>
      <c r="R100" s="212">
        <f>SUM(R101:R136)</f>
        <v>8.8000000000000007</v>
      </c>
      <c r="S100" s="211"/>
      <c r="T100" s="213">
        <f>SUM(T101:T136)</f>
        <v>0</v>
      </c>
      <c r="U100" s="11"/>
      <c r="V100" s="11"/>
      <c r="W100" s="11"/>
      <c r="X100" s="11"/>
      <c r="Y100" s="11"/>
      <c r="Z100" s="11"/>
      <c r="AA100" s="11"/>
      <c r="AB100" s="11"/>
      <c r="AC100" s="11"/>
      <c r="AD100" s="11"/>
      <c r="AE100" s="11"/>
      <c r="AR100" s="214" t="s">
        <v>79</v>
      </c>
      <c r="AT100" s="215" t="s">
        <v>71</v>
      </c>
      <c r="AU100" s="215" t="s">
        <v>72</v>
      </c>
      <c r="AY100" s="214" t="s">
        <v>162</v>
      </c>
      <c r="BK100" s="216">
        <f>SUM(BK101:BK136)</f>
        <v>0</v>
      </c>
    </row>
    <row r="101" s="2" customFormat="1" ht="21.75" customHeight="1">
      <c r="A101" s="35"/>
      <c r="B101" s="36"/>
      <c r="C101" s="230" t="s">
        <v>79</v>
      </c>
      <c r="D101" s="230" t="s">
        <v>197</v>
      </c>
      <c r="E101" s="231" t="s">
        <v>823</v>
      </c>
      <c r="F101" s="232" t="s">
        <v>824</v>
      </c>
      <c r="G101" s="233" t="s">
        <v>193</v>
      </c>
      <c r="H101" s="234">
        <v>1</v>
      </c>
      <c r="I101" s="235"/>
      <c r="J101" s="236">
        <f>ROUND(I101*H101,2)</f>
        <v>0</v>
      </c>
      <c r="K101" s="232" t="s">
        <v>167</v>
      </c>
      <c r="L101" s="237"/>
      <c r="M101" s="238" t="s">
        <v>19</v>
      </c>
      <c r="N101" s="239" t="s">
        <v>43</v>
      </c>
      <c r="O101" s="81"/>
      <c r="P101" s="226">
        <f>O101*H101</f>
        <v>0</v>
      </c>
      <c r="Q101" s="226">
        <v>0</v>
      </c>
      <c r="R101" s="226">
        <f>Q101*H101</f>
        <v>0</v>
      </c>
      <c r="S101" s="226">
        <v>0</v>
      </c>
      <c r="T101" s="227">
        <f>S101*H101</f>
        <v>0</v>
      </c>
      <c r="U101" s="35"/>
      <c r="V101" s="35"/>
      <c r="W101" s="35"/>
      <c r="X101" s="35"/>
      <c r="Y101" s="35"/>
      <c r="Z101" s="35"/>
      <c r="AA101" s="35"/>
      <c r="AB101" s="35"/>
      <c r="AC101" s="35"/>
      <c r="AD101" s="35"/>
      <c r="AE101" s="35"/>
      <c r="AR101" s="228" t="s">
        <v>190</v>
      </c>
      <c r="AT101" s="228" t="s">
        <v>197</v>
      </c>
      <c r="AU101" s="228" t="s">
        <v>79</v>
      </c>
      <c r="AY101" s="14" t="s">
        <v>162</v>
      </c>
      <c r="BE101" s="229">
        <f>IF(N101="základní",J101,0)</f>
        <v>0</v>
      </c>
      <c r="BF101" s="229">
        <f>IF(N101="snížená",J101,0)</f>
        <v>0</v>
      </c>
      <c r="BG101" s="229">
        <f>IF(N101="zákl. přenesená",J101,0)</f>
        <v>0</v>
      </c>
      <c r="BH101" s="229">
        <f>IF(N101="sníž. přenesená",J101,0)</f>
        <v>0</v>
      </c>
      <c r="BI101" s="229">
        <f>IF(N101="nulová",J101,0)</f>
        <v>0</v>
      </c>
      <c r="BJ101" s="14" t="s">
        <v>79</v>
      </c>
      <c r="BK101" s="229">
        <f>ROUND(I101*H101,2)</f>
        <v>0</v>
      </c>
      <c r="BL101" s="14" t="s">
        <v>93</v>
      </c>
      <c r="BM101" s="228" t="s">
        <v>825</v>
      </c>
    </row>
    <row r="102" s="2" customFormat="1" ht="21.75" customHeight="1">
      <c r="A102" s="35"/>
      <c r="B102" s="36"/>
      <c r="C102" s="230" t="s">
        <v>81</v>
      </c>
      <c r="D102" s="230" t="s">
        <v>197</v>
      </c>
      <c r="E102" s="231" t="s">
        <v>826</v>
      </c>
      <c r="F102" s="232" t="s">
        <v>827</v>
      </c>
      <c r="G102" s="233" t="s">
        <v>193</v>
      </c>
      <c r="H102" s="234">
        <v>1</v>
      </c>
      <c r="I102" s="235"/>
      <c r="J102" s="236">
        <f>ROUND(I102*H102,2)</f>
        <v>0</v>
      </c>
      <c r="K102" s="232" t="s">
        <v>167</v>
      </c>
      <c r="L102" s="237"/>
      <c r="M102" s="238" t="s">
        <v>19</v>
      </c>
      <c r="N102" s="239" t="s">
        <v>43</v>
      </c>
      <c r="O102" s="81"/>
      <c r="P102" s="226">
        <f>O102*H102</f>
        <v>0</v>
      </c>
      <c r="Q102" s="226">
        <v>0</v>
      </c>
      <c r="R102" s="226">
        <f>Q102*H102</f>
        <v>0</v>
      </c>
      <c r="S102" s="226">
        <v>0</v>
      </c>
      <c r="T102" s="227">
        <f>S102*H102</f>
        <v>0</v>
      </c>
      <c r="U102" s="35"/>
      <c r="V102" s="35"/>
      <c r="W102" s="35"/>
      <c r="X102" s="35"/>
      <c r="Y102" s="35"/>
      <c r="Z102" s="35"/>
      <c r="AA102" s="35"/>
      <c r="AB102" s="35"/>
      <c r="AC102" s="35"/>
      <c r="AD102" s="35"/>
      <c r="AE102" s="35"/>
      <c r="AR102" s="228" t="s">
        <v>217</v>
      </c>
      <c r="AT102" s="228" t="s">
        <v>197</v>
      </c>
      <c r="AU102" s="228" t="s">
        <v>79</v>
      </c>
      <c r="AY102" s="14" t="s">
        <v>162</v>
      </c>
      <c r="BE102" s="229">
        <f>IF(N102="základní",J102,0)</f>
        <v>0</v>
      </c>
      <c r="BF102" s="229">
        <f>IF(N102="snížená",J102,0)</f>
        <v>0</v>
      </c>
      <c r="BG102" s="229">
        <f>IF(N102="zákl. přenesená",J102,0)</f>
        <v>0</v>
      </c>
      <c r="BH102" s="229">
        <f>IF(N102="sníž. přenesená",J102,0)</f>
        <v>0</v>
      </c>
      <c r="BI102" s="229">
        <f>IF(N102="nulová",J102,0)</f>
        <v>0</v>
      </c>
      <c r="BJ102" s="14" t="s">
        <v>79</v>
      </c>
      <c r="BK102" s="229">
        <f>ROUND(I102*H102,2)</f>
        <v>0</v>
      </c>
      <c r="BL102" s="14" t="s">
        <v>218</v>
      </c>
      <c r="BM102" s="228" t="s">
        <v>828</v>
      </c>
    </row>
    <row r="103" s="2" customFormat="1" ht="21.75" customHeight="1">
      <c r="A103" s="35"/>
      <c r="B103" s="36"/>
      <c r="C103" s="230" t="s">
        <v>88</v>
      </c>
      <c r="D103" s="230" t="s">
        <v>197</v>
      </c>
      <c r="E103" s="231" t="s">
        <v>829</v>
      </c>
      <c r="F103" s="232" t="s">
        <v>830</v>
      </c>
      <c r="G103" s="233" t="s">
        <v>193</v>
      </c>
      <c r="H103" s="234">
        <v>1</v>
      </c>
      <c r="I103" s="235"/>
      <c r="J103" s="236">
        <f>ROUND(I103*H103,2)</f>
        <v>0</v>
      </c>
      <c r="K103" s="232" t="s">
        <v>167</v>
      </c>
      <c r="L103" s="237"/>
      <c r="M103" s="238" t="s">
        <v>19</v>
      </c>
      <c r="N103" s="239" t="s">
        <v>43</v>
      </c>
      <c r="O103" s="81"/>
      <c r="P103" s="226">
        <f>O103*H103</f>
        <v>0</v>
      </c>
      <c r="Q103" s="226">
        <v>0</v>
      </c>
      <c r="R103" s="226">
        <f>Q103*H103</f>
        <v>0</v>
      </c>
      <c r="S103" s="226">
        <v>0</v>
      </c>
      <c r="T103" s="227">
        <f>S103*H103</f>
        <v>0</v>
      </c>
      <c r="U103" s="35"/>
      <c r="V103" s="35"/>
      <c r="W103" s="35"/>
      <c r="X103" s="35"/>
      <c r="Y103" s="35"/>
      <c r="Z103" s="35"/>
      <c r="AA103" s="35"/>
      <c r="AB103" s="35"/>
      <c r="AC103" s="35"/>
      <c r="AD103" s="35"/>
      <c r="AE103" s="35"/>
      <c r="AR103" s="228" t="s">
        <v>190</v>
      </c>
      <c r="AT103" s="228" t="s">
        <v>197</v>
      </c>
      <c r="AU103" s="228" t="s">
        <v>79</v>
      </c>
      <c r="AY103" s="14" t="s">
        <v>162</v>
      </c>
      <c r="BE103" s="229">
        <f>IF(N103="základní",J103,0)</f>
        <v>0</v>
      </c>
      <c r="BF103" s="229">
        <f>IF(N103="snížená",J103,0)</f>
        <v>0</v>
      </c>
      <c r="BG103" s="229">
        <f>IF(N103="zákl. přenesená",J103,0)</f>
        <v>0</v>
      </c>
      <c r="BH103" s="229">
        <f>IF(N103="sníž. přenesená",J103,0)</f>
        <v>0</v>
      </c>
      <c r="BI103" s="229">
        <f>IF(N103="nulová",J103,0)</f>
        <v>0</v>
      </c>
      <c r="BJ103" s="14" t="s">
        <v>79</v>
      </c>
      <c r="BK103" s="229">
        <f>ROUND(I103*H103,2)</f>
        <v>0</v>
      </c>
      <c r="BL103" s="14" t="s">
        <v>93</v>
      </c>
      <c r="BM103" s="228" t="s">
        <v>831</v>
      </c>
    </row>
    <row r="104" s="2" customFormat="1" ht="21.75" customHeight="1">
      <c r="A104" s="35"/>
      <c r="B104" s="36"/>
      <c r="C104" s="230" t="s">
        <v>93</v>
      </c>
      <c r="D104" s="230" t="s">
        <v>197</v>
      </c>
      <c r="E104" s="231" t="s">
        <v>832</v>
      </c>
      <c r="F104" s="232" t="s">
        <v>833</v>
      </c>
      <c r="G104" s="233" t="s">
        <v>193</v>
      </c>
      <c r="H104" s="234">
        <v>1</v>
      </c>
      <c r="I104" s="235"/>
      <c r="J104" s="236">
        <f>ROUND(I104*H104,2)</f>
        <v>0</v>
      </c>
      <c r="K104" s="232" t="s">
        <v>167</v>
      </c>
      <c r="L104" s="237"/>
      <c r="M104" s="238" t="s">
        <v>19</v>
      </c>
      <c r="N104" s="239" t="s">
        <v>43</v>
      </c>
      <c r="O104" s="81"/>
      <c r="P104" s="226">
        <f>O104*H104</f>
        <v>0</v>
      </c>
      <c r="Q104" s="226">
        <v>0</v>
      </c>
      <c r="R104" s="226">
        <f>Q104*H104</f>
        <v>0</v>
      </c>
      <c r="S104" s="226">
        <v>0</v>
      </c>
      <c r="T104" s="227">
        <f>S104*H104</f>
        <v>0</v>
      </c>
      <c r="U104" s="35"/>
      <c r="V104" s="35"/>
      <c r="W104" s="35"/>
      <c r="X104" s="35"/>
      <c r="Y104" s="35"/>
      <c r="Z104" s="35"/>
      <c r="AA104" s="35"/>
      <c r="AB104" s="35"/>
      <c r="AC104" s="35"/>
      <c r="AD104" s="35"/>
      <c r="AE104" s="35"/>
      <c r="AR104" s="228" t="s">
        <v>217</v>
      </c>
      <c r="AT104" s="228" t="s">
        <v>197</v>
      </c>
      <c r="AU104" s="228" t="s">
        <v>79</v>
      </c>
      <c r="AY104" s="14" t="s">
        <v>162</v>
      </c>
      <c r="BE104" s="229">
        <f>IF(N104="základní",J104,0)</f>
        <v>0</v>
      </c>
      <c r="BF104" s="229">
        <f>IF(N104="snížená",J104,0)</f>
        <v>0</v>
      </c>
      <c r="BG104" s="229">
        <f>IF(N104="zákl. přenesená",J104,0)</f>
        <v>0</v>
      </c>
      <c r="BH104" s="229">
        <f>IF(N104="sníž. přenesená",J104,0)</f>
        <v>0</v>
      </c>
      <c r="BI104" s="229">
        <f>IF(N104="nulová",J104,0)</f>
        <v>0</v>
      </c>
      <c r="BJ104" s="14" t="s">
        <v>79</v>
      </c>
      <c r="BK104" s="229">
        <f>ROUND(I104*H104,2)</f>
        <v>0</v>
      </c>
      <c r="BL104" s="14" t="s">
        <v>218</v>
      </c>
      <c r="BM104" s="228" t="s">
        <v>834</v>
      </c>
    </row>
    <row r="105" s="2" customFormat="1" ht="21.75" customHeight="1">
      <c r="A105" s="35"/>
      <c r="B105" s="36"/>
      <c r="C105" s="230" t="s">
        <v>178</v>
      </c>
      <c r="D105" s="230" t="s">
        <v>197</v>
      </c>
      <c r="E105" s="231" t="s">
        <v>835</v>
      </c>
      <c r="F105" s="232" t="s">
        <v>836</v>
      </c>
      <c r="G105" s="233" t="s">
        <v>193</v>
      </c>
      <c r="H105" s="234">
        <v>3</v>
      </c>
      <c r="I105" s="235"/>
      <c r="J105" s="236">
        <f>ROUND(I105*H105,2)</f>
        <v>0</v>
      </c>
      <c r="K105" s="232" t="s">
        <v>167</v>
      </c>
      <c r="L105" s="237"/>
      <c r="M105" s="238" t="s">
        <v>19</v>
      </c>
      <c r="N105" s="239" t="s">
        <v>43</v>
      </c>
      <c r="O105" s="81"/>
      <c r="P105" s="226">
        <f>O105*H105</f>
        <v>0</v>
      </c>
      <c r="Q105" s="226">
        <v>0</v>
      </c>
      <c r="R105" s="226">
        <f>Q105*H105</f>
        <v>0</v>
      </c>
      <c r="S105" s="226">
        <v>0</v>
      </c>
      <c r="T105" s="227">
        <f>S105*H105</f>
        <v>0</v>
      </c>
      <c r="U105" s="35"/>
      <c r="V105" s="35"/>
      <c r="W105" s="35"/>
      <c r="X105" s="35"/>
      <c r="Y105" s="35"/>
      <c r="Z105" s="35"/>
      <c r="AA105" s="35"/>
      <c r="AB105" s="35"/>
      <c r="AC105" s="35"/>
      <c r="AD105" s="35"/>
      <c r="AE105" s="35"/>
      <c r="AR105" s="228" t="s">
        <v>190</v>
      </c>
      <c r="AT105" s="228" t="s">
        <v>197</v>
      </c>
      <c r="AU105" s="228" t="s">
        <v>79</v>
      </c>
      <c r="AY105" s="14" t="s">
        <v>162</v>
      </c>
      <c r="BE105" s="229">
        <f>IF(N105="základní",J105,0)</f>
        <v>0</v>
      </c>
      <c r="BF105" s="229">
        <f>IF(N105="snížená",J105,0)</f>
        <v>0</v>
      </c>
      <c r="BG105" s="229">
        <f>IF(N105="zákl. přenesená",J105,0)</f>
        <v>0</v>
      </c>
      <c r="BH105" s="229">
        <f>IF(N105="sníž. přenesená",J105,0)</f>
        <v>0</v>
      </c>
      <c r="BI105" s="229">
        <f>IF(N105="nulová",J105,0)</f>
        <v>0</v>
      </c>
      <c r="BJ105" s="14" t="s">
        <v>79</v>
      </c>
      <c r="BK105" s="229">
        <f>ROUND(I105*H105,2)</f>
        <v>0</v>
      </c>
      <c r="BL105" s="14" t="s">
        <v>93</v>
      </c>
      <c r="BM105" s="228" t="s">
        <v>837</v>
      </c>
    </row>
    <row r="106" s="2" customFormat="1" ht="21.75" customHeight="1">
      <c r="A106" s="35"/>
      <c r="B106" s="36"/>
      <c r="C106" s="230" t="s">
        <v>182</v>
      </c>
      <c r="D106" s="230" t="s">
        <v>197</v>
      </c>
      <c r="E106" s="231" t="s">
        <v>838</v>
      </c>
      <c r="F106" s="232" t="s">
        <v>839</v>
      </c>
      <c r="G106" s="233" t="s">
        <v>193</v>
      </c>
      <c r="H106" s="234">
        <v>2</v>
      </c>
      <c r="I106" s="235"/>
      <c r="J106" s="236">
        <f>ROUND(I106*H106,2)</f>
        <v>0</v>
      </c>
      <c r="K106" s="232" t="s">
        <v>167</v>
      </c>
      <c r="L106" s="237"/>
      <c r="M106" s="238" t="s">
        <v>19</v>
      </c>
      <c r="N106" s="239" t="s">
        <v>43</v>
      </c>
      <c r="O106" s="81"/>
      <c r="P106" s="226">
        <f>O106*H106</f>
        <v>0</v>
      </c>
      <c r="Q106" s="226">
        <v>0</v>
      </c>
      <c r="R106" s="226">
        <f>Q106*H106</f>
        <v>0</v>
      </c>
      <c r="S106" s="226">
        <v>0</v>
      </c>
      <c r="T106" s="227">
        <f>S106*H106</f>
        <v>0</v>
      </c>
      <c r="U106" s="35"/>
      <c r="V106" s="35"/>
      <c r="W106" s="35"/>
      <c r="X106" s="35"/>
      <c r="Y106" s="35"/>
      <c r="Z106" s="35"/>
      <c r="AA106" s="35"/>
      <c r="AB106" s="35"/>
      <c r="AC106" s="35"/>
      <c r="AD106" s="35"/>
      <c r="AE106" s="35"/>
      <c r="AR106" s="228" t="s">
        <v>190</v>
      </c>
      <c r="AT106" s="228" t="s">
        <v>197</v>
      </c>
      <c r="AU106" s="228" t="s">
        <v>79</v>
      </c>
      <c r="AY106" s="14" t="s">
        <v>162</v>
      </c>
      <c r="BE106" s="229">
        <f>IF(N106="základní",J106,0)</f>
        <v>0</v>
      </c>
      <c r="BF106" s="229">
        <f>IF(N106="snížená",J106,0)</f>
        <v>0</v>
      </c>
      <c r="BG106" s="229">
        <f>IF(N106="zákl. přenesená",J106,0)</f>
        <v>0</v>
      </c>
      <c r="BH106" s="229">
        <f>IF(N106="sníž. přenesená",J106,0)</f>
        <v>0</v>
      </c>
      <c r="BI106" s="229">
        <f>IF(N106="nulová",J106,0)</f>
        <v>0</v>
      </c>
      <c r="BJ106" s="14" t="s">
        <v>79</v>
      </c>
      <c r="BK106" s="229">
        <f>ROUND(I106*H106,2)</f>
        <v>0</v>
      </c>
      <c r="BL106" s="14" t="s">
        <v>93</v>
      </c>
      <c r="BM106" s="228" t="s">
        <v>840</v>
      </c>
    </row>
    <row r="107" s="2" customFormat="1" ht="21.75" customHeight="1">
      <c r="A107" s="35"/>
      <c r="B107" s="36"/>
      <c r="C107" s="230" t="s">
        <v>186</v>
      </c>
      <c r="D107" s="230" t="s">
        <v>197</v>
      </c>
      <c r="E107" s="231" t="s">
        <v>841</v>
      </c>
      <c r="F107" s="232" t="s">
        <v>842</v>
      </c>
      <c r="G107" s="233" t="s">
        <v>193</v>
      </c>
      <c r="H107" s="234">
        <v>4</v>
      </c>
      <c r="I107" s="235"/>
      <c r="J107" s="236">
        <f>ROUND(I107*H107,2)</f>
        <v>0</v>
      </c>
      <c r="K107" s="232" t="s">
        <v>167</v>
      </c>
      <c r="L107" s="237"/>
      <c r="M107" s="238" t="s">
        <v>19</v>
      </c>
      <c r="N107" s="239" t="s">
        <v>43</v>
      </c>
      <c r="O107" s="81"/>
      <c r="P107" s="226">
        <f>O107*H107</f>
        <v>0</v>
      </c>
      <c r="Q107" s="226">
        <v>0</v>
      </c>
      <c r="R107" s="226">
        <f>Q107*H107</f>
        <v>0</v>
      </c>
      <c r="S107" s="226">
        <v>0</v>
      </c>
      <c r="T107" s="227">
        <f>S107*H107</f>
        <v>0</v>
      </c>
      <c r="U107" s="35"/>
      <c r="V107" s="35"/>
      <c r="W107" s="35"/>
      <c r="X107" s="35"/>
      <c r="Y107" s="35"/>
      <c r="Z107" s="35"/>
      <c r="AA107" s="35"/>
      <c r="AB107" s="35"/>
      <c r="AC107" s="35"/>
      <c r="AD107" s="35"/>
      <c r="AE107" s="35"/>
      <c r="AR107" s="228" t="s">
        <v>190</v>
      </c>
      <c r="AT107" s="228" t="s">
        <v>197</v>
      </c>
      <c r="AU107" s="228" t="s">
        <v>79</v>
      </c>
      <c r="AY107" s="14" t="s">
        <v>162</v>
      </c>
      <c r="BE107" s="229">
        <f>IF(N107="základní",J107,0)</f>
        <v>0</v>
      </c>
      <c r="BF107" s="229">
        <f>IF(N107="snížená",J107,0)</f>
        <v>0</v>
      </c>
      <c r="BG107" s="229">
        <f>IF(N107="zákl. přenesená",J107,0)</f>
        <v>0</v>
      </c>
      <c r="BH107" s="229">
        <f>IF(N107="sníž. přenesená",J107,0)</f>
        <v>0</v>
      </c>
      <c r="BI107" s="229">
        <f>IF(N107="nulová",J107,0)</f>
        <v>0</v>
      </c>
      <c r="BJ107" s="14" t="s">
        <v>79</v>
      </c>
      <c r="BK107" s="229">
        <f>ROUND(I107*H107,2)</f>
        <v>0</v>
      </c>
      <c r="BL107" s="14" t="s">
        <v>93</v>
      </c>
      <c r="BM107" s="228" t="s">
        <v>843</v>
      </c>
    </row>
    <row r="108" s="2" customFormat="1" ht="21.75" customHeight="1">
      <c r="A108" s="35"/>
      <c r="B108" s="36"/>
      <c r="C108" s="230" t="s">
        <v>190</v>
      </c>
      <c r="D108" s="230" t="s">
        <v>197</v>
      </c>
      <c r="E108" s="231" t="s">
        <v>625</v>
      </c>
      <c r="F108" s="232" t="s">
        <v>626</v>
      </c>
      <c r="G108" s="233" t="s">
        <v>193</v>
      </c>
      <c r="H108" s="234">
        <v>5</v>
      </c>
      <c r="I108" s="235"/>
      <c r="J108" s="236">
        <f>ROUND(I108*H108,2)</f>
        <v>0</v>
      </c>
      <c r="K108" s="232" t="s">
        <v>167</v>
      </c>
      <c r="L108" s="237"/>
      <c r="M108" s="238" t="s">
        <v>19</v>
      </c>
      <c r="N108" s="239" t="s">
        <v>43</v>
      </c>
      <c r="O108" s="81"/>
      <c r="P108" s="226">
        <f>O108*H108</f>
        <v>0</v>
      </c>
      <c r="Q108" s="226">
        <v>0</v>
      </c>
      <c r="R108" s="226">
        <f>Q108*H108</f>
        <v>0</v>
      </c>
      <c r="S108" s="226">
        <v>0</v>
      </c>
      <c r="T108" s="227">
        <f>S108*H108</f>
        <v>0</v>
      </c>
      <c r="U108" s="35"/>
      <c r="V108" s="35"/>
      <c r="W108" s="35"/>
      <c r="X108" s="35"/>
      <c r="Y108" s="35"/>
      <c r="Z108" s="35"/>
      <c r="AA108" s="35"/>
      <c r="AB108" s="35"/>
      <c r="AC108" s="35"/>
      <c r="AD108" s="35"/>
      <c r="AE108" s="35"/>
      <c r="AR108" s="228" t="s">
        <v>190</v>
      </c>
      <c r="AT108" s="228" t="s">
        <v>197</v>
      </c>
      <c r="AU108" s="228" t="s">
        <v>79</v>
      </c>
      <c r="AY108" s="14" t="s">
        <v>162</v>
      </c>
      <c r="BE108" s="229">
        <f>IF(N108="základní",J108,0)</f>
        <v>0</v>
      </c>
      <c r="BF108" s="229">
        <f>IF(N108="snížená",J108,0)</f>
        <v>0</v>
      </c>
      <c r="BG108" s="229">
        <f>IF(N108="zákl. přenesená",J108,0)</f>
        <v>0</v>
      </c>
      <c r="BH108" s="229">
        <f>IF(N108="sníž. přenesená",J108,0)</f>
        <v>0</v>
      </c>
      <c r="BI108" s="229">
        <f>IF(N108="nulová",J108,0)</f>
        <v>0</v>
      </c>
      <c r="BJ108" s="14" t="s">
        <v>79</v>
      </c>
      <c r="BK108" s="229">
        <f>ROUND(I108*H108,2)</f>
        <v>0</v>
      </c>
      <c r="BL108" s="14" t="s">
        <v>93</v>
      </c>
      <c r="BM108" s="228" t="s">
        <v>844</v>
      </c>
    </row>
    <row r="109" s="2" customFormat="1" ht="21.75" customHeight="1">
      <c r="A109" s="35"/>
      <c r="B109" s="36"/>
      <c r="C109" s="230" t="s">
        <v>196</v>
      </c>
      <c r="D109" s="230" t="s">
        <v>197</v>
      </c>
      <c r="E109" s="231" t="s">
        <v>845</v>
      </c>
      <c r="F109" s="232" t="s">
        <v>846</v>
      </c>
      <c r="G109" s="233" t="s">
        <v>193</v>
      </c>
      <c r="H109" s="234">
        <v>4</v>
      </c>
      <c r="I109" s="235"/>
      <c r="J109" s="236">
        <f>ROUND(I109*H109,2)</f>
        <v>0</v>
      </c>
      <c r="K109" s="232" t="s">
        <v>167</v>
      </c>
      <c r="L109" s="237"/>
      <c r="M109" s="238" t="s">
        <v>19</v>
      </c>
      <c r="N109" s="239" t="s">
        <v>43</v>
      </c>
      <c r="O109" s="81"/>
      <c r="P109" s="226">
        <f>O109*H109</f>
        <v>0</v>
      </c>
      <c r="Q109" s="226">
        <v>0</v>
      </c>
      <c r="R109" s="226">
        <f>Q109*H109</f>
        <v>0</v>
      </c>
      <c r="S109" s="226">
        <v>0</v>
      </c>
      <c r="T109" s="227">
        <f>S109*H109</f>
        <v>0</v>
      </c>
      <c r="U109" s="35"/>
      <c r="V109" s="35"/>
      <c r="W109" s="35"/>
      <c r="X109" s="35"/>
      <c r="Y109" s="35"/>
      <c r="Z109" s="35"/>
      <c r="AA109" s="35"/>
      <c r="AB109" s="35"/>
      <c r="AC109" s="35"/>
      <c r="AD109" s="35"/>
      <c r="AE109" s="35"/>
      <c r="AR109" s="228" t="s">
        <v>190</v>
      </c>
      <c r="AT109" s="228" t="s">
        <v>197</v>
      </c>
      <c r="AU109" s="228" t="s">
        <v>79</v>
      </c>
      <c r="AY109" s="14" t="s">
        <v>162</v>
      </c>
      <c r="BE109" s="229">
        <f>IF(N109="základní",J109,0)</f>
        <v>0</v>
      </c>
      <c r="BF109" s="229">
        <f>IF(N109="snížená",J109,0)</f>
        <v>0</v>
      </c>
      <c r="BG109" s="229">
        <f>IF(N109="zákl. přenesená",J109,0)</f>
        <v>0</v>
      </c>
      <c r="BH109" s="229">
        <f>IF(N109="sníž. přenesená",J109,0)</f>
        <v>0</v>
      </c>
      <c r="BI109" s="229">
        <f>IF(N109="nulová",J109,0)</f>
        <v>0</v>
      </c>
      <c r="BJ109" s="14" t="s">
        <v>79</v>
      </c>
      <c r="BK109" s="229">
        <f>ROUND(I109*H109,2)</f>
        <v>0</v>
      </c>
      <c r="BL109" s="14" t="s">
        <v>93</v>
      </c>
      <c r="BM109" s="228" t="s">
        <v>847</v>
      </c>
    </row>
    <row r="110" s="2" customFormat="1" ht="21.75" customHeight="1">
      <c r="A110" s="35"/>
      <c r="B110" s="36"/>
      <c r="C110" s="230" t="s">
        <v>202</v>
      </c>
      <c r="D110" s="230" t="s">
        <v>197</v>
      </c>
      <c r="E110" s="231" t="s">
        <v>848</v>
      </c>
      <c r="F110" s="232" t="s">
        <v>849</v>
      </c>
      <c r="G110" s="233" t="s">
        <v>193</v>
      </c>
      <c r="H110" s="234">
        <v>4</v>
      </c>
      <c r="I110" s="235"/>
      <c r="J110" s="236">
        <f>ROUND(I110*H110,2)</f>
        <v>0</v>
      </c>
      <c r="K110" s="232" t="s">
        <v>167</v>
      </c>
      <c r="L110" s="237"/>
      <c r="M110" s="238" t="s">
        <v>19</v>
      </c>
      <c r="N110" s="239" t="s">
        <v>43</v>
      </c>
      <c r="O110" s="81"/>
      <c r="P110" s="226">
        <f>O110*H110</f>
        <v>0</v>
      </c>
      <c r="Q110" s="226">
        <v>0</v>
      </c>
      <c r="R110" s="226">
        <f>Q110*H110</f>
        <v>0</v>
      </c>
      <c r="S110" s="226">
        <v>0</v>
      </c>
      <c r="T110" s="227">
        <f>S110*H110</f>
        <v>0</v>
      </c>
      <c r="U110" s="35"/>
      <c r="V110" s="35"/>
      <c r="W110" s="35"/>
      <c r="X110" s="35"/>
      <c r="Y110" s="35"/>
      <c r="Z110" s="35"/>
      <c r="AA110" s="35"/>
      <c r="AB110" s="35"/>
      <c r="AC110" s="35"/>
      <c r="AD110" s="35"/>
      <c r="AE110" s="35"/>
      <c r="AR110" s="228" t="s">
        <v>190</v>
      </c>
      <c r="AT110" s="228" t="s">
        <v>197</v>
      </c>
      <c r="AU110" s="228" t="s">
        <v>79</v>
      </c>
      <c r="AY110" s="14" t="s">
        <v>162</v>
      </c>
      <c r="BE110" s="229">
        <f>IF(N110="základní",J110,0)</f>
        <v>0</v>
      </c>
      <c r="BF110" s="229">
        <f>IF(N110="snížená",J110,0)</f>
        <v>0</v>
      </c>
      <c r="BG110" s="229">
        <f>IF(N110="zákl. přenesená",J110,0)</f>
        <v>0</v>
      </c>
      <c r="BH110" s="229">
        <f>IF(N110="sníž. přenesená",J110,0)</f>
        <v>0</v>
      </c>
      <c r="BI110" s="229">
        <f>IF(N110="nulová",J110,0)</f>
        <v>0</v>
      </c>
      <c r="BJ110" s="14" t="s">
        <v>79</v>
      </c>
      <c r="BK110" s="229">
        <f>ROUND(I110*H110,2)</f>
        <v>0</v>
      </c>
      <c r="BL110" s="14" t="s">
        <v>93</v>
      </c>
      <c r="BM110" s="228" t="s">
        <v>850</v>
      </c>
    </row>
    <row r="111" s="2" customFormat="1" ht="21.75" customHeight="1">
      <c r="A111" s="35"/>
      <c r="B111" s="36"/>
      <c r="C111" s="230" t="s">
        <v>206</v>
      </c>
      <c r="D111" s="230" t="s">
        <v>197</v>
      </c>
      <c r="E111" s="231" t="s">
        <v>851</v>
      </c>
      <c r="F111" s="232" t="s">
        <v>852</v>
      </c>
      <c r="G111" s="233" t="s">
        <v>193</v>
      </c>
      <c r="H111" s="234">
        <v>4</v>
      </c>
      <c r="I111" s="235"/>
      <c r="J111" s="236">
        <f>ROUND(I111*H111,2)</f>
        <v>0</v>
      </c>
      <c r="K111" s="232" t="s">
        <v>167</v>
      </c>
      <c r="L111" s="237"/>
      <c r="M111" s="238" t="s">
        <v>19</v>
      </c>
      <c r="N111" s="239" t="s">
        <v>43</v>
      </c>
      <c r="O111" s="81"/>
      <c r="P111" s="226">
        <f>O111*H111</f>
        <v>0</v>
      </c>
      <c r="Q111" s="226">
        <v>0</v>
      </c>
      <c r="R111" s="226">
        <f>Q111*H111</f>
        <v>0</v>
      </c>
      <c r="S111" s="226">
        <v>0</v>
      </c>
      <c r="T111" s="227">
        <f>S111*H111</f>
        <v>0</v>
      </c>
      <c r="U111" s="35"/>
      <c r="V111" s="35"/>
      <c r="W111" s="35"/>
      <c r="X111" s="35"/>
      <c r="Y111" s="35"/>
      <c r="Z111" s="35"/>
      <c r="AA111" s="35"/>
      <c r="AB111" s="35"/>
      <c r="AC111" s="35"/>
      <c r="AD111" s="35"/>
      <c r="AE111" s="35"/>
      <c r="AR111" s="228" t="s">
        <v>190</v>
      </c>
      <c r="AT111" s="228" t="s">
        <v>197</v>
      </c>
      <c r="AU111" s="228" t="s">
        <v>79</v>
      </c>
      <c r="AY111" s="14" t="s">
        <v>162</v>
      </c>
      <c r="BE111" s="229">
        <f>IF(N111="základní",J111,0)</f>
        <v>0</v>
      </c>
      <c r="BF111" s="229">
        <f>IF(N111="snížená",J111,0)</f>
        <v>0</v>
      </c>
      <c r="BG111" s="229">
        <f>IF(N111="zákl. přenesená",J111,0)</f>
        <v>0</v>
      </c>
      <c r="BH111" s="229">
        <f>IF(N111="sníž. přenesená",J111,0)</f>
        <v>0</v>
      </c>
      <c r="BI111" s="229">
        <f>IF(N111="nulová",J111,0)</f>
        <v>0</v>
      </c>
      <c r="BJ111" s="14" t="s">
        <v>79</v>
      </c>
      <c r="BK111" s="229">
        <f>ROUND(I111*H111,2)</f>
        <v>0</v>
      </c>
      <c r="BL111" s="14" t="s">
        <v>93</v>
      </c>
      <c r="BM111" s="228" t="s">
        <v>853</v>
      </c>
    </row>
    <row r="112" s="2" customFormat="1" ht="21.75" customHeight="1">
      <c r="A112" s="35"/>
      <c r="B112" s="36"/>
      <c r="C112" s="230" t="s">
        <v>210</v>
      </c>
      <c r="D112" s="230" t="s">
        <v>197</v>
      </c>
      <c r="E112" s="231" t="s">
        <v>263</v>
      </c>
      <c r="F112" s="232" t="s">
        <v>264</v>
      </c>
      <c r="G112" s="233" t="s">
        <v>193</v>
      </c>
      <c r="H112" s="234">
        <v>4</v>
      </c>
      <c r="I112" s="235"/>
      <c r="J112" s="236">
        <f>ROUND(I112*H112,2)</f>
        <v>0</v>
      </c>
      <c r="K112" s="232" t="s">
        <v>167</v>
      </c>
      <c r="L112" s="237"/>
      <c r="M112" s="238" t="s">
        <v>19</v>
      </c>
      <c r="N112" s="239" t="s">
        <v>43</v>
      </c>
      <c r="O112" s="81"/>
      <c r="P112" s="226">
        <f>O112*H112</f>
        <v>0</v>
      </c>
      <c r="Q112" s="226">
        <v>0</v>
      </c>
      <c r="R112" s="226">
        <f>Q112*H112</f>
        <v>0</v>
      </c>
      <c r="S112" s="226">
        <v>0</v>
      </c>
      <c r="T112" s="227">
        <f>S112*H112</f>
        <v>0</v>
      </c>
      <c r="U112" s="35"/>
      <c r="V112" s="35"/>
      <c r="W112" s="35"/>
      <c r="X112" s="35"/>
      <c r="Y112" s="35"/>
      <c r="Z112" s="35"/>
      <c r="AA112" s="35"/>
      <c r="AB112" s="35"/>
      <c r="AC112" s="35"/>
      <c r="AD112" s="35"/>
      <c r="AE112" s="35"/>
      <c r="AR112" s="228" t="s">
        <v>190</v>
      </c>
      <c r="AT112" s="228" t="s">
        <v>197</v>
      </c>
      <c r="AU112" s="228" t="s">
        <v>79</v>
      </c>
      <c r="AY112" s="14" t="s">
        <v>162</v>
      </c>
      <c r="BE112" s="229">
        <f>IF(N112="základní",J112,0)</f>
        <v>0</v>
      </c>
      <c r="BF112" s="229">
        <f>IF(N112="snížená",J112,0)</f>
        <v>0</v>
      </c>
      <c r="BG112" s="229">
        <f>IF(N112="zákl. přenesená",J112,0)</f>
        <v>0</v>
      </c>
      <c r="BH112" s="229">
        <f>IF(N112="sníž. přenesená",J112,0)</f>
        <v>0</v>
      </c>
      <c r="BI112" s="229">
        <f>IF(N112="nulová",J112,0)</f>
        <v>0</v>
      </c>
      <c r="BJ112" s="14" t="s">
        <v>79</v>
      </c>
      <c r="BK112" s="229">
        <f>ROUND(I112*H112,2)</f>
        <v>0</v>
      </c>
      <c r="BL112" s="14" t="s">
        <v>93</v>
      </c>
      <c r="BM112" s="228" t="s">
        <v>854</v>
      </c>
    </row>
    <row r="113" s="2" customFormat="1" ht="21.75" customHeight="1">
      <c r="A113" s="35"/>
      <c r="B113" s="36"/>
      <c r="C113" s="230" t="s">
        <v>214</v>
      </c>
      <c r="D113" s="230" t="s">
        <v>197</v>
      </c>
      <c r="E113" s="231" t="s">
        <v>855</v>
      </c>
      <c r="F113" s="232" t="s">
        <v>856</v>
      </c>
      <c r="G113" s="233" t="s">
        <v>193</v>
      </c>
      <c r="H113" s="234">
        <v>28</v>
      </c>
      <c r="I113" s="235"/>
      <c r="J113" s="236">
        <f>ROUND(I113*H113,2)</f>
        <v>0</v>
      </c>
      <c r="K113" s="232" t="s">
        <v>167</v>
      </c>
      <c r="L113" s="237"/>
      <c r="M113" s="238" t="s">
        <v>19</v>
      </c>
      <c r="N113" s="239" t="s">
        <v>43</v>
      </c>
      <c r="O113" s="81"/>
      <c r="P113" s="226">
        <f>O113*H113</f>
        <v>0</v>
      </c>
      <c r="Q113" s="226">
        <v>0</v>
      </c>
      <c r="R113" s="226">
        <f>Q113*H113</f>
        <v>0</v>
      </c>
      <c r="S113" s="226">
        <v>0</v>
      </c>
      <c r="T113" s="227">
        <f>S113*H113</f>
        <v>0</v>
      </c>
      <c r="U113" s="35"/>
      <c r="V113" s="35"/>
      <c r="W113" s="35"/>
      <c r="X113" s="35"/>
      <c r="Y113" s="35"/>
      <c r="Z113" s="35"/>
      <c r="AA113" s="35"/>
      <c r="AB113" s="35"/>
      <c r="AC113" s="35"/>
      <c r="AD113" s="35"/>
      <c r="AE113" s="35"/>
      <c r="AR113" s="228" t="s">
        <v>190</v>
      </c>
      <c r="AT113" s="228" t="s">
        <v>197</v>
      </c>
      <c r="AU113" s="228" t="s">
        <v>79</v>
      </c>
      <c r="AY113" s="14" t="s">
        <v>162</v>
      </c>
      <c r="BE113" s="229">
        <f>IF(N113="základní",J113,0)</f>
        <v>0</v>
      </c>
      <c r="BF113" s="229">
        <f>IF(N113="snížená",J113,0)</f>
        <v>0</v>
      </c>
      <c r="BG113" s="229">
        <f>IF(N113="zákl. přenesená",J113,0)</f>
        <v>0</v>
      </c>
      <c r="BH113" s="229">
        <f>IF(N113="sníž. přenesená",J113,0)</f>
        <v>0</v>
      </c>
      <c r="BI113" s="229">
        <f>IF(N113="nulová",J113,0)</f>
        <v>0</v>
      </c>
      <c r="BJ113" s="14" t="s">
        <v>79</v>
      </c>
      <c r="BK113" s="229">
        <f>ROUND(I113*H113,2)</f>
        <v>0</v>
      </c>
      <c r="BL113" s="14" t="s">
        <v>93</v>
      </c>
      <c r="BM113" s="228" t="s">
        <v>857</v>
      </c>
    </row>
    <row r="114" s="2" customFormat="1" ht="21.75" customHeight="1">
      <c r="A114" s="35"/>
      <c r="B114" s="36"/>
      <c r="C114" s="230" t="s">
        <v>220</v>
      </c>
      <c r="D114" s="230" t="s">
        <v>197</v>
      </c>
      <c r="E114" s="231" t="s">
        <v>858</v>
      </c>
      <c r="F114" s="232" t="s">
        <v>859</v>
      </c>
      <c r="G114" s="233" t="s">
        <v>193</v>
      </c>
      <c r="H114" s="234">
        <v>4</v>
      </c>
      <c r="I114" s="235"/>
      <c r="J114" s="236">
        <f>ROUND(I114*H114,2)</f>
        <v>0</v>
      </c>
      <c r="K114" s="232" t="s">
        <v>167</v>
      </c>
      <c r="L114" s="237"/>
      <c r="M114" s="238" t="s">
        <v>19</v>
      </c>
      <c r="N114" s="239" t="s">
        <v>43</v>
      </c>
      <c r="O114" s="81"/>
      <c r="P114" s="226">
        <f>O114*H114</f>
        <v>0</v>
      </c>
      <c r="Q114" s="226">
        <v>0</v>
      </c>
      <c r="R114" s="226">
        <f>Q114*H114</f>
        <v>0</v>
      </c>
      <c r="S114" s="226">
        <v>0</v>
      </c>
      <c r="T114" s="227">
        <f>S114*H114</f>
        <v>0</v>
      </c>
      <c r="U114" s="35"/>
      <c r="V114" s="35"/>
      <c r="W114" s="35"/>
      <c r="X114" s="35"/>
      <c r="Y114" s="35"/>
      <c r="Z114" s="35"/>
      <c r="AA114" s="35"/>
      <c r="AB114" s="35"/>
      <c r="AC114" s="35"/>
      <c r="AD114" s="35"/>
      <c r="AE114" s="35"/>
      <c r="AR114" s="228" t="s">
        <v>190</v>
      </c>
      <c r="AT114" s="228" t="s">
        <v>197</v>
      </c>
      <c r="AU114" s="228" t="s">
        <v>79</v>
      </c>
      <c r="AY114" s="14" t="s">
        <v>162</v>
      </c>
      <c r="BE114" s="229">
        <f>IF(N114="základní",J114,0)</f>
        <v>0</v>
      </c>
      <c r="BF114" s="229">
        <f>IF(N114="snížená",J114,0)</f>
        <v>0</v>
      </c>
      <c r="BG114" s="229">
        <f>IF(N114="zákl. přenesená",J114,0)</f>
        <v>0</v>
      </c>
      <c r="BH114" s="229">
        <f>IF(N114="sníž. přenesená",J114,0)</f>
        <v>0</v>
      </c>
      <c r="BI114" s="229">
        <f>IF(N114="nulová",J114,0)</f>
        <v>0</v>
      </c>
      <c r="BJ114" s="14" t="s">
        <v>79</v>
      </c>
      <c r="BK114" s="229">
        <f>ROUND(I114*H114,2)</f>
        <v>0</v>
      </c>
      <c r="BL114" s="14" t="s">
        <v>93</v>
      </c>
      <c r="BM114" s="228" t="s">
        <v>860</v>
      </c>
    </row>
    <row r="115" s="2" customFormat="1" ht="21.75" customHeight="1">
      <c r="A115" s="35"/>
      <c r="B115" s="36"/>
      <c r="C115" s="230" t="s">
        <v>8</v>
      </c>
      <c r="D115" s="230" t="s">
        <v>197</v>
      </c>
      <c r="E115" s="231" t="s">
        <v>861</v>
      </c>
      <c r="F115" s="232" t="s">
        <v>862</v>
      </c>
      <c r="G115" s="233" t="s">
        <v>193</v>
      </c>
      <c r="H115" s="234">
        <v>120</v>
      </c>
      <c r="I115" s="235"/>
      <c r="J115" s="236">
        <f>ROUND(I115*H115,2)</f>
        <v>0</v>
      </c>
      <c r="K115" s="232" t="s">
        <v>167</v>
      </c>
      <c r="L115" s="237"/>
      <c r="M115" s="238" t="s">
        <v>19</v>
      </c>
      <c r="N115" s="239" t="s">
        <v>43</v>
      </c>
      <c r="O115" s="81"/>
      <c r="P115" s="226">
        <f>O115*H115</f>
        <v>0</v>
      </c>
      <c r="Q115" s="226">
        <v>0</v>
      </c>
      <c r="R115" s="226">
        <f>Q115*H115</f>
        <v>0</v>
      </c>
      <c r="S115" s="226">
        <v>0</v>
      </c>
      <c r="T115" s="227">
        <f>S115*H115</f>
        <v>0</v>
      </c>
      <c r="U115" s="35"/>
      <c r="V115" s="35"/>
      <c r="W115" s="35"/>
      <c r="X115" s="35"/>
      <c r="Y115" s="35"/>
      <c r="Z115" s="35"/>
      <c r="AA115" s="35"/>
      <c r="AB115" s="35"/>
      <c r="AC115" s="35"/>
      <c r="AD115" s="35"/>
      <c r="AE115" s="35"/>
      <c r="AR115" s="228" t="s">
        <v>190</v>
      </c>
      <c r="AT115" s="228" t="s">
        <v>197</v>
      </c>
      <c r="AU115" s="228" t="s">
        <v>79</v>
      </c>
      <c r="AY115" s="14" t="s">
        <v>162</v>
      </c>
      <c r="BE115" s="229">
        <f>IF(N115="základní",J115,0)</f>
        <v>0</v>
      </c>
      <c r="BF115" s="229">
        <f>IF(N115="snížená",J115,0)</f>
        <v>0</v>
      </c>
      <c r="BG115" s="229">
        <f>IF(N115="zákl. přenesená",J115,0)</f>
        <v>0</v>
      </c>
      <c r="BH115" s="229">
        <f>IF(N115="sníž. přenesená",J115,0)</f>
        <v>0</v>
      </c>
      <c r="BI115" s="229">
        <f>IF(N115="nulová",J115,0)</f>
        <v>0</v>
      </c>
      <c r="BJ115" s="14" t="s">
        <v>79</v>
      </c>
      <c r="BK115" s="229">
        <f>ROUND(I115*H115,2)</f>
        <v>0</v>
      </c>
      <c r="BL115" s="14" t="s">
        <v>93</v>
      </c>
      <c r="BM115" s="228" t="s">
        <v>863</v>
      </c>
    </row>
    <row r="116" s="2" customFormat="1" ht="21.75" customHeight="1">
      <c r="A116" s="35"/>
      <c r="B116" s="36"/>
      <c r="C116" s="230" t="s">
        <v>227</v>
      </c>
      <c r="D116" s="230" t="s">
        <v>197</v>
      </c>
      <c r="E116" s="231" t="s">
        <v>864</v>
      </c>
      <c r="F116" s="232" t="s">
        <v>865</v>
      </c>
      <c r="G116" s="233" t="s">
        <v>193</v>
      </c>
      <c r="H116" s="234">
        <v>40</v>
      </c>
      <c r="I116" s="235"/>
      <c r="J116" s="236">
        <f>ROUND(I116*H116,2)</f>
        <v>0</v>
      </c>
      <c r="K116" s="232" t="s">
        <v>167</v>
      </c>
      <c r="L116" s="237"/>
      <c r="M116" s="238" t="s">
        <v>19</v>
      </c>
      <c r="N116" s="239" t="s">
        <v>43</v>
      </c>
      <c r="O116" s="81"/>
      <c r="P116" s="226">
        <f>O116*H116</f>
        <v>0</v>
      </c>
      <c r="Q116" s="226">
        <v>0</v>
      </c>
      <c r="R116" s="226">
        <f>Q116*H116</f>
        <v>0</v>
      </c>
      <c r="S116" s="226">
        <v>0</v>
      </c>
      <c r="T116" s="227">
        <f>S116*H116</f>
        <v>0</v>
      </c>
      <c r="U116" s="35"/>
      <c r="V116" s="35"/>
      <c r="W116" s="35"/>
      <c r="X116" s="35"/>
      <c r="Y116" s="35"/>
      <c r="Z116" s="35"/>
      <c r="AA116" s="35"/>
      <c r="AB116" s="35"/>
      <c r="AC116" s="35"/>
      <c r="AD116" s="35"/>
      <c r="AE116" s="35"/>
      <c r="AR116" s="228" t="s">
        <v>190</v>
      </c>
      <c r="AT116" s="228" t="s">
        <v>197</v>
      </c>
      <c r="AU116" s="228" t="s">
        <v>79</v>
      </c>
      <c r="AY116" s="14" t="s">
        <v>162</v>
      </c>
      <c r="BE116" s="229">
        <f>IF(N116="základní",J116,0)</f>
        <v>0</v>
      </c>
      <c r="BF116" s="229">
        <f>IF(N116="snížená",J116,0)</f>
        <v>0</v>
      </c>
      <c r="BG116" s="229">
        <f>IF(N116="zákl. přenesená",J116,0)</f>
        <v>0</v>
      </c>
      <c r="BH116" s="229">
        <f>IF(N116="sníž. přenesená",J116,0)</f>
        <v>0</v>
      </c>
      <c r="BI116" s="229">
        <f>IF(N116="nulová",J116,0)</f>
        <v>0</v>
      </c>
      <c r="BJ116" s="14" t="s">
        <v>79</v>
      </c>
      <c r="BK116" s="229">
        <f>ROUND(I116*H116,2)</f>
        <v>0</v>
      </c>
      <c r="BL116" s="14" t="s">
        <v>93</v>
      </c>
      <c r="BM116" s="228" t="s">
        <v>866</v>
      </c>
    </row>
    <row r="117" s="2" customFormat="1" ht="21.75" customHeight="1">
      <c r="A117" s="35"/>
      <c r="B117" s="36"/>
      <c r="C117" s="230" t="s">
        <v>231</v>
      </c>
      <c r="D117" s="230" t="s">
        <v>197</v>
      </c>
      <c r="E117" s="231" t="s">
        <v>867</v>
      </c>
      <c r="F117" s="232" t="s">
        <v>868</v>
      </c>
      <c r="G117" s="233" t="s">
        <v>193</v>
      </c>
      <c r="H117" s="234">
        <v>2</v>
      </c>
      <c r="I117" s="235"/>
      <c r="J117" s="236">
        <f>ROUND(I117*H117,2)</f>
        <v>0</v>
      </c>
      <c r="K117" s="232" t="s">
        <v>167</v>
      </c>
      <c r="L117" s="237"/>
      <c r="M117" s="238" t="s">
        <v>19</v>
      </c>
      <c r="N117" s="239" t="s">
        <v>43</v>
      </c>
      <c r="O117" s="81"/>
      <c r="P117" s="226">
        <f>O117*H117</f>
        <v>0</v>
      </c>
      <c r="Q117" s="226">
        <v>0</v>
      </c>
      <c r="R117" s="226">
        <f>Q117*H117</f>
        <v>0</v>
      </c>
      <c r="S117" s="226">
        <v>0</v>
      </c>
      <c r="T117" s="227">
        <f>S117*H117</f>
        <v>0</v>
      </c>
      <c r="U117" s="35"/>
      <c r="V117" s="35"/>
      <c r="W117" s="35"/>
      <c r="X117" s="35"/>
      <c r="Y117" s="35"/>
      <c r="Z117" s="35"/>
      <c r="AA117" s="35"/>
      <c r="AB117" s="35"/>
      <c r="AC117" s="35"/>
      <c r="AD117" s="35"/>
      <c r="AE117" s="35"/>
      <c r="AR117" s="228" t="s">
        <v>190</v>
      </c>
      <c r="AT117" s="228" t="s">
        <v>197</v>
      </c>
      <c r="AU117" s="228" t="s">
        <v>79</v>
      </c>
      <c r="AY117" s="14" t="s">
        <v>162</v>
      </c>
      <c r="BE117" s="229">
        <f>IF(N117="základní",J117,0)</f>
        <v>0</v>
      </c>
      <c r="BF117" s="229">
        <f>IF(N117="snížená",J117,0)</f>
        <v>0</v>
      </c>
      <c r="BG117" s="229">
        <f>IF(N117="zákl. přenesená",J117,0)</f>
        <v>0</v>
      </c>
      <c r="BH117" s="229">
        <f>IF(N117="sníž. přenesená",J117,0)</f>
        <v>0</v>
      </c>
      <c r="BI117" s="229">
        <f>IF(N117="nulová",J117,0)</f>
        <v>0</v>
      </c>
      <c r="BJ117" s="14" t="s">
        <v>79</v>
      </c>
      <c r="BK117" s="229">
        <f>ROUND(I117*H117,2)</f>
        <v>0</v>
      </c>
      <c r="BL117" s="14" t="s">
        <v>93</v>
      </c>
      <c r="BM117" s="228" t="s">
        <v>869</v>
      </c>
    </row>
    <row r="118" s="2" customFormat="1" ht="21.75" customHeight="1">
      <c r="A118" s="35"/>
      <c r="B118" s="36"/>
      <c r="C118" s="230" t="s">
        <v>235</v>
      </c>
      <c r="D118" s="230" t="s">
        <v>197</v>
      </c>
      <c r="E118" s="231" t="s">
        <v>870</v>
      </c>
      <c r="F118" s="232" t="s">
        <v>871</v>
      </c>
      <c r="G118" s="233" t="s">
        <v>193</v>
      </c>
      <c r="H118" s="234">
        <v>2</v>
      </c>
      <c r="I118" s="235"/>
      <c r="J118" s="236">
        <f>ROUND(I118*H118,2)</f>
        <v>0</v>
      </c>
      <c r="K118" s="232" t="s">
        <v>167</v>
      </c>
      <c r="L118" s="237"/>
      <c r="M118" s="238" t="s">
        <v>19</v>
      </c>
      <c r="N118" s="239" t="s">
        <v>43</v>
      </c>
      <c r="O118" s="81"/>
      <c r="P118" s="226">
        <f>O118*H118</f>
        <v>0</v>
      </c>
      <c r="Q118" s="226">
        <v>0</v>
      </c>
      <c r="R118" s="226">
        <f>Q118*H118</f>
        <v>0</v>
      </c>
      <c r="S118" s="226">
        <v>0</v>
      </c>
      <c r="T118" s="227">
        <f>S118*H118</f>
        <v>0</v>
      </c>
      <c r="U118" s="35"/>
      <c r="V118" s="35"/>
      <c r="W118" s="35"/>
      <c r="X118" s="35"/>
      <c r="Y118" s="35"/>
      <c r="Z118" s="35"/>
      <c r="AA118" s="35"/>
      <c r="AB118" s="35"/>
      <c r="AC118" s="35"/>
      <c r="AD118" s="35"/>
      <c r="AE118" s="35"/>
      <c r="AR118" s="228" t="s">
        <v>190</v>
      </c>
      <c r="AT118" s="228" t="s">
        <v>197</v>
      </c>
      <c r="AU118" s="228" t="s">
        <v>79</v>
      </c>
      <c r="AY118" s="14" t="s">
        <v>162</v>
      </c>
      <c r="BE118" s="229">
        <f>IF(N118="základní",J118,0)</f>
        <v>0</v>
      </c>
      <c r="BF118" s="229">
        <f>IF(N118="snížená",J118,0)</f>
        <v>0</v>
      </c>
      <c r="BG118" s="229">
        <f>IF(N118="zákl. přenesená",J118,0)</f>
        <v>0</v>
      </c>
      <c r="BH118" s="229">
        <f>IF(N118="sníž. přenesená",J118,0)</f>
        <v>0</v>
      </c>
      <c r="BI118" s="229">
        <f>IF(N118="nulová",J118,0)</f>
        <v>0</v>
      </c>
      <c r="BJ118" s="14" t="s">
        <v>79</v>
      </c>
      <c r="BK118" s="229">
        <f>ROUND(I118*H118,2)</f>
        <v>0</v>
      </c>
      <c r="BL118" s="14" t="s">
        <v>93</v>
      </c>
      <c r="BM118" s="228" t="s">
        <v>872</v>
      </c>
    </row>
    <row r="119" s="2" customFormat="1" ht="21.75" customHeight="1">
      <c r="A119" s="35"/>
      <c r="B119" s="36"/>
      <c r="C119" s="230" t="s">
        <v>239</v>
      </c>
      <c r="D119" s="230" t="s">
        <v>197</v>
      </c>
      <c r="E119" s="231" t="s">
        <v>873</v>
      </c>
      <c r="F119" s="232" t="s">
        <v>874</v>
      </c>
      <c r="G119" s="233" t="s">
        <v>193</v>
      </c>
      <c r="H119" s="234">
        <v>16</v>
      </c>
      <c r="I119" s="235"/>
      <c r="J119" s="236">
        <f>ROUND(I119*H119,2)</f>
        <v>0</v>
      </c>
      <c r="K119" s="232" t="s">
        <v>167</v>
      </c>
      <c r="L119" s="237"/>
      <c r="M119" s="238" t="s">
        <v>19</v>
      </c>
      <c r="N119" s="239" t="s">
        <v>43</v>
      </c>
      <c r="O119" s="81"/>
      <c r="P119" s="226">
        <f>O119*H119</f>
        <v>0</v>
      </c>
      <c r="Q119" s="226">
        <v>0</v>
      </c>
      <c r="R119" s="226">
        <f>Q119*H119</f>
        <v>0</v>
      </c>
      <c r="S119" s="226">
        <v>0</v>
      </c>
      <c r="T119" s="227">
        <f>S119*H119</f>
        <v>0</v>
      </c>
      <c r="U119" s="35"/>
      <c r="V119" s="35"/>
      <c r="W119" s="35"/>
      <c r="X119" s="35"/>
      <c r="Y119" s="35"/>
      <c r="Z119" s="35"/>
      <c r="AA119" s="35"/>
      <c r="AB119" s="35"/>
      <c r="AC119" s="35"/>
      <c r="AD119" s="35"/>
      <c r="AE119" s="35"/>
      <c r="AR119" s="228" t="s">
        <v>190</v>
      </c>
      <c r="AT119" s="228" t="s">
        <v>197</v>
      </c>
      <c r="AU119" s="228" t="s">
        <v>79</v>
      </c>
      <c r="AY119" s="14" t="s">
        <v>162</v>
      </c>
      <c r="BE119" s="229">
        <f>IF(N119="základní",J119,0)</f>
        <v>0</v>
      </c>
      <c r="BF119" s="229">
        <f>IF(N119="snížená",J119,0)</f>
        <v>0</v>
      </c>
      <c r="BG119" s="229">
        <f>IF(N119="zákl. přenesená",J119,0)</f>
        <v>0</v>
      </c>
      <c r="BH119" s="229">
        <f>IF(N119="sníž. přenesená",J119,0)</f>
        <v>0</v>
      </c>
      <c r="BI119" s="229">
        <f>IF(N119="nulová",J119,0)</f>
        <v>0</v>
      </c>
      <c r="BJ119" s="14" t="s">
        <v>79</v>
      </c>
      <c r="BK119" s="229">
        <f>ROUND(I119*H119,2)</f>
        <v>0</v>
      </c>
      <c r="BL119" s="14" t="s">
        <v>93</v>
      </c>
      <c r="BM119" s="228" t="s">
        <v>875</v>
      </c>
    </row>
    <row r="120" s="2" customFormat="1" ht="21.75" customHeight="1">
      <c r="A120" s="35"/>
      <c r="B120" s="36"/>
      <c r="C120" s="230" t="s">
        <v>243</v>
      </c>
      <c r="D120" s="230" t="s">
        <v>197</v>
      </c>
      <c r="E120" s="231" t="s">
        <v>876</v>
      </c>
      <c r="F120" s="232" t="s">
        <v>877</v>
      </c>
      <c r="G120" s="233" t="s">
        <v>193</v>
      </c>
      <c r="H120" s="234">
        <v>16</v>
      </c>
      <c r="I120" s="235"/>
      <c r="J120" s="236">
        <f>ROUND(I120*H120,2)</f>
        <v>0</v>
      </c>
      <c r="K120" s="232" t="s">
        <v>167</v>
      </c>
      <c r="L120" s="237"/>
      <c r="M120" s="238" t="s">
        <v>19</v>
      </c>
      <c r="N120" s="239" t="s">
        <v>43</v>
      </c>
      <c r="O120" s="81"/>
      <c r="P120" s="226">
        <f>O120*H120</f>
        <v>0</v>
      </c>
      <c r="Q120" s="226">
        <v>0</v>
      </c>
      <c r="R120" s="226">
        <f>Q120*H120</f>
        <v>0</v>
      </c>
      <c r="S120" s="226">
        <v>0</v>
      </c>
      <c r="T120" s="227">
        <f>S120*H120</f>
        <v>0</v>
      </c>
      <c r="U120" s="35"/>
      <c r="V120" s="35"/>
      <c r="W120" s="35"/>
      <c r="X120" s="35"/>
      <c r="Y120" s="35"/>
      <c r="Z120" s="35"/>
      <c r="AA120" s="35"/>
      <c r="AB120" s="35"/>
      <c r="AC120" s="35"/>
      <c r="AD120" s="35"/>
      <c r="AE120" s="35"/>
      <c r="AR120" s="228" t="s">
        <v>190</v>
      </c>
      <c r="AT120" s="228" t="s">
        <v>197</v>
      </c>
      <c r="AU120" s="228" t="s">
        <v>79</v>
      </c>
      <c r="AY120" s="14" t="s">
        <v>162</v>
      </c>
      <c r="BE120" s="229">
        <f>IF(N120="základní",J120,0)</f>
        <v>0</v>
      </c>
      <c r="BF120" s="229">
        <f>IF(N120="snížená",J120,0)</f>
        <v>0</v>
      </c>
      <c r="BG120" s="229">
        <f>IF(N120="zákl. přenesená",J120,0)</f>
        <v>0</v>
      </c>
      <c r="BH120" s="229">
        <f>IF(N120="sníž. přenesená",J120,0)</f>
        <v>0</v>
      </c>
      <c r="BI120" s="229">
        <f>IF(N120="nulová",J120,0)</f>
        <v>0</v>
      </c>
      <c r="BJ120" s="14" t="s">
        <v>79</v>
      </c>
      <c r="BK120" s="229">
        <f>ROUND(I120*H120,2)</f>
        <v>0</v>
      </c>
      <c r="BL120" s="14" t="s">
        <v>93</v>
      </c>
      <c r="BM120" s="228" t="s">
        <v>878</v>
      </c>
    </row>
    <row r="121" s="2" customFormat="1" ht="21.75" customHeight="1">
      <c r="A121" s="35"/>
      <c r="B121" s="36"/>
      <c r="C121" s="217" t="s">
        <v>7</v>
      </c>
      <c r="D121" s="217" t="s">
        <v>163</v>
      </c>
      <c r="E121" s="218" t="s">
        <v>879</v>
      </c>
      <c r="F121" s="219" t="s">
        <v>880</v>
      </c>
      <c r="G121" s="220" t="s">
        <v>193</v>
      </c>
      <c r="H121" s="221">
        <v>8</v>
      </c>
      <c r="I121" s="222"/>
      <c r="J121" s="223">
        <f>ROUND(I121*H121,2)</f>
        <v>0</v>
      </c>
      <c r="K121" s="219" t="s">
        <v>167</v>
      </c>
      <c r="L121" s="41"/>
      <c r="M121" s="224" t="s">
        <v>19</v>
      </c>
      <c r="N121" s="225" t="s">
        <v>43</v>
      </c>
      <c r="O121" s="81"/>
      <c r="P121" s="226">
        <f>O121*H121</f>
        <v>0</v>
      </c>
      <c r="Q121" s="226">
        <v>0</v>
      </c>
      <c r="R121" s="226">
        <f>Q121*H121</f>
        <v>0</v>
      </c>
      <c r="S121" s="226">
        <v>0</v>
      </c>
      <c r="T121" s="227">
        <f>S121*H121</f>
        <v>0</v>
      </c>
      <c r="U121" s="35"/>
      <c r="V121" s="35"/>
      <c r="W121" s="35"/>
      <c r="X121" s="35"/>
      <c r="Y121" s="35"/>
      <c r="Z121" s="35"/>
      <c r="AA121" s="35"/>
      <c r="AB121" s="35"/>
      <c r="AC121" s="35"/>
      <c r="AD121" s="35"/>
      <c r="AE121" s="35"/>
      <c r="AR121" s="228" t="s">
        <v>93</v>
      </c>
      <c r="AT121" s="228" t="s">
        <v>163</v>
      </c>
      <c r="AU121" s="228" t="s">
        <v>79</v>
      </c>
      <c r="AY121" s="14" t="s">
        <v>162</v>
      </c>
      <c r="BE121" s="229">
        <f>IF(N121="základní",J121,0)</f>
        <v>0</v>
      </c>
      <c r="BF121" s="229">
        <f>IF(N121="snížená",J121,0)</f>
        <v>0</v>
      </c>
      <c r="BG121" s="229">
        <f>IF(N121="zákl. přenesená",J121,0)</f>
        <v>0</v>
      </c>
      <c r="BH121" s="229">
        <f>IF(N121="sníž. přenesená",J121,0)</f>
        <v>0</v>
      </c>
      <c r="BI121" s="229">
        <f>IF(N121="nulová",J121,0)</f>
        <v>0</v>
      </c>
      <c r="BJ121" s="14" t="s">
        <v>79</v>
      </c>
      <c r="BK121" s="229">
        <f>ROUND(I121*H121,2)</f>
        <v>0</v>
      </c>
      <c r="BL121" s="14" t="s">
        <v>93</v>
      </c>
      <c r="BM121" s="228" t="s">
        <v>881</v>
      </c>
    </row>
    <row r="122" s="2" customFormat="1" ht="21.75" customHeight="1">
      <c r="A122" s="35"/>
      <c r="B122" s="36"/>
      <c r="C122" s="230" t="s">
        <v>250</v>
      </c>
      <c r="D122" s="230" t="s">
        <v>197</v>
      </c>
      <c r="E122" s="231" t="s">
        <v>882</v>
      </c>
      <c r="F122" s="232" t="s">
        <v>883</v>
      </c>
      <c r="G122" s="233" t="s">
        <v>193</v>
      </c>
      <c r="H122" s="234">
        <v>2</v>
      </c>
      <c r="I122" s="235"/>
      <c r="J122" s="236">
        <f>ROUND(I122*H122,2)</f>
        <v>0</v>
      </c>
      <c r="K122" s="232" t="s">
        <v>167</v>
      </c>
      <c r="L122" s="237"/>
      <c r="M122" s="238" t="s">
        <v>19</v>
      </c>
      <c r="N122" s="239" t="s">
        <v>43</v>
      </c>
      <c r="O122" s="81"/>
      <c r="P122" s="226">
        <f>O122*H122</f>
        <v>0</v>
      </c>
      <c r="Q122" s="226">
        <v>0</v>
      </c>
      <c r="R122" s="226">
        <f>Q122*H122</f>
        <v>0</v>
      </c>
      <c r="S122" s="226">
        <v>0</v>
      </c>
      <c r="T122" s="227">
        <f>S122*H122</f>
        <v>0</v>
      </c>
      <c r="U122" s="35"/>
      <c r="V122" s="35"/>
      <c r="W122" s="35"/>
      <c r="X122" s="35"/>
      <c r="Y122" s="35"/>
      <c r="Z122" s="35"/>
      <c r="AA122" s="35"/>
      <c r="AB122" s="35"/>
      <c r="AC122" s="35"/>
      <c r="AD122" s="35"/>
      <c r="AE122" s="35"/>
      <c r="AR122" s="228" t="s">
        <v>200</v>
      </c>
      <c r="AT122" s="228" t="s">
        <v>197</v>
      </c>
      <c r="AU122" s="228" t="s">
        <v>79</v>
      </c>
      <c r="AY122" s="14" t="s">
        <v>162</v>
      </c>
      <c r="BE122" s="229">
        <f>IF(N122="základní",J122,0)</f>
        <v>0</v>
      </c>
      <c r="BF122" s="229">
        <f>IF(N122="snížená",J122,0)</f>
        <v>0</v>
      </c>
      <c r="BG122" s="229">
        <f>IF(N122="zákl. přenesená",J122,0)</f>
        <v>0</v>
      </c>
      <c r="BH122" s="229">
        <f>IF(N122="sníž. přenesená",J122,0)</f>
        <v>0</v>
      </c>
      <c r="BI122" s="229">
        <f>IF(N122="nulová",J122,0)</f>
        <v>0</v>
      </c>
      <c r="BJ122" s="14" t="s">
        <v>79</v>
      </c>
      <c r="BK122" s="229">
        <f>ROUND(I122*H122,2)</f>
        <v>0</v>
      </c>
      <c r="BL122" s="14" t="s">
        <v>200</v>
      </c>
      <c r="BM122" s="228" t="s">
        <v>884</v>
      </c>
    </row>
    <row r="123" s="2" customFormat="1" ht="21.75" customHeight="1">
      <c r="A123" s="35"/>
      <c r="B123" s="36"/>
      <c r="C123" s="230" t="s">
        <v>254</v>
      </c>
      <c r="D123" s="230" t="s">
        <v>197</v>
      </c>
      <c r="E123" s="231" t="s">
        <v>885</v>
      </c>
      <c r="F123" s="232" t="s">
        <v>886</v>
      </c>
      <c r="G123" s="233" t="s">
        <v>166</v>
      </c>
      <c r="H123" s="234">
        <v>70</v>
      </c>
      <c r="I123" s="235"/>
      <c r="J123" s="236">
        <f>ROUND(I123*H123,2)</f>
        <v>0</v>
      </c>
      <c r="K123" s="232" t="s">
        <v>167</v>
      </c>
      <c r="L123" s="237"/>
      <c r="M123" s="238" t="s">
        <v>19</v>
      </c>
      <c r="N123" s="239" t="s">
        <v>43</v>
      </c>
      <c r="O123" s="81"/>
      <c r="P123" s="226">
        <f>O123*H123</f>
        <v>0</v>
      </c>
      <c r="Q123" s="226">
        <v>0</v>
      </c>
      <c r="R123" s="226">
        <f>Q123*H123</f>
        <v>0</v>
      </c>
      <c r="S123" s="226">
        <v>0</v>
      </c>
      <c r="T123" s="227">
        <f>S123*H123</f>
        <v>0</v>
      </c>
      <c r="U123" s="35"/>
      <c r="V123" s="35"/>
      <c r="W123" s="35"/>
      <c r="X123" s="35"/>
      <c r="Y123" s="35"/>
      <c r="Z123" s="35"/>
      <c r="AA123" s="35"/>
      <c r="AB123" s="35"/>
      <c r="AC123" s="35"/>
      <c r="AD123" s="35"/>
      <c r="AE123" s="35"/>
      <c r="AR123" s="228" t="s">
        <v>200</v>
      </c>
      <c r="AT123" s="228" t="s">
        <v>197</v>
      </c>
      <c r="AU123" s="228" t="s">
        <v>79</v>
      </c>
      <c r="AY123" s="14" t="s">
        <v>162</v>
      </c>
      <c r="BE123" s="229">
        <f>IF(N123="základní",J123,0)</f>
        <v>0</v>
      </c>
      <c r="BF123" s="229">
        <f>IF(N123="snížená",J123,0)</f>
        <v>0</v>
      </c>
      <c r="BG123" s="229">
        <f>IF(N123="zákl. přenesená",J123,0)</f>
        <v>0</v>
      </c>
      <c r="BH123" s="229">
        <f>IF(N123="sníž. přenesená",J123,0)</f>
        <v>0</v>
      </c>
      <c r="BI123" s="229">
        <f>IF(N123="nulová",J123,0)</f>
        <v>0</v>
      </c>
      <c r="BJ123" s="14" t="s">
        <v>79</v>
      </c>
      <c r="BK123" s="229">
        <f>ROUND(I123*H123,2)</f>
        <v>0</v>
      </c>
      <c r="BL123" s="14" t="s">
        <v>200</v>
      </c>
      <c r="BM123" s="228" t="s">
        <v>887</v>
      </c>
    </row>
    <row r="124" s="2" customFormat="1" ht="21.75" customHeight="1">
      <c r="A124" s="35"/>
      <c r="B124" s="36"/>
      <c r="C124" s="230" t="s">
        <v>258</v>
      </c>
      <c r="D124" s="230" t="s">
        <v>197</v>
      </c>
      <c r="E124" s="231" t="s">
        <v>888</v>
      </c>
      <c r="F124" s="232" t="s">
        <v>889</v>
      </c>
      <c r="G124" s="233" t="s">
        <v>193</v>
      </c>
      <c r="H124" s="234">
        <v>2</v>
      </c>
      <c r="I124" s="235"/>
      <c r="J124" s="236">
        <f>ROUND(I124*H124,2)</f>
        <v>0</v>
      </c>
      <c r="K124" s="232" t="s">
        <v>167</v>
      </c>
      <c r="L124" s="237"/>
      <c r="M124" s="238" t="s">
        <v>19</v>
      </c>
      <c r="N124" s="239" t="s">
        <v>43</v>
      </c>
      <c r="O124" s="81"/>
      <c r="P124" s="226">
        <f>O124*H124</f>
        <v>0</v>
      </c>
      <c r="Q124" s="226">
        <v>0</v>
      </c>
      <c r="R124" s="226">
        <f>Q124*H124</f>
        <v>0</v>
      </c>
      <c r="S124" s="226">
        <v>0</v>
      </c>
      <c r="T124" s="227">
        <f>S124*H124</f>
        <v>0</v>
      </c>
      <c r="U124" s="35"/>
      <c r="V124" s="35"/>
      <c r="W124" s="35"/>
      <c r="X124" s="35"/>
      <c r="Y124" s="35"/>
      <c r="Z124" s="35"/>
      <c r="AA124" s="35"/>
      <c r="AB124" s="35"/>
      <c r="AC124" s="35"/>
      <c r="AD124" s="35"/>
      <c r="AE124" s="35"/>
      <c r="AR124" s="228" t="s">
        <v>200</v>
      </c>
      <c r="AT124" s="228" t="s">
        <v>197</v>
      </c>
      <c r="AU124" s="228" t="s">
        <v>79</v>
      </c>
      <c r="AY124" s="14" t="s">
        <v>162</v>
      </c>
      <c r="BE124" s="229">
        <f>IF(N124="základní",J124,0)</f>
        <v>0</v>
      </c>
      <c r="BF124" s="229">
        <f>IF(N124="snížená",J124,0)</f>
        <v>0</v>
      </c>
      <c r="BG124" s="229">
        <f>IF(N124="zákl. přenesená",J124,0)</f>
        <v>0</v>
      </c>
      <c r="BH124" s="229">
        <f>IF(N124="sníž. přenesená",J124,0)</f>
        <v>0</v>
      </c>
      <c r="BI124" s="229">
        <f>IF(N124="nulová",J124,0)</f>
        <v>0</v>
      </c>
      <c r="BJ124" s="14" t="s">
        <v>79</v>
      </c>
      <c r="BK124" s="229">
        <f>ROUND(I124*H124,2)</f>
        <v>0</v>
      </c>
      <c r="BL124" s="14" t="s">
        <v>200</v>
      </c>
      <c r="BM124" s="228" t="s">
        <v>890</v>
      </c>
    </row>
    <row r="125" s="2" customFormat="1" ht="21.75" customHeight="1">
      <c r="A125" s="35"/>
      <c r="B125" s="36"/>
      <c r="C125" s="230" t="s">
        <v>262</v>
      </c>
      <c r="D125" s="230" t="s">
        <v>197</v>
      </c>
      <c r="E125" s="231" t="s">
        <v>891</v>
      </c>
      <c r="F125" s="232" t="s">
        <v>892</v>
      </c>
      <c r="G125" s="233" t="s">
        <v>166</v>
      </c>
      <c r="H125" s="234">
        <v>70</v>
      </c>
      <c r="I125" s="235"/>
      <c r="J125" s="236">
        <f>ROUND(I125*H125,2)</f>
        <v>0</v>
      </c>
      <c r="K125" s="232" t="s">
        <v>167</v>
      </c>
      <c r="L125" s="237"/>
      <c r="M125" s="238" t="s">
        <v>19</v>
      </c>
      <c r="N125" s="239" t="s">
        <v>43</v>
      </c>
      <c r="O125" s="81"/>
      <c r="P125" s="226">
        <f>O125*H125</f>
        <v>0</v>
      </c>
      <c r="Q125" s="226">
        <v>0</v>
      </c>
      <c r="R125" s="226">
        <f>Q125*H125</f>
        <v>0</v>
      </c>
      <c r="S125" s="226">
        <v>0</v>
      </c>
      <c r="T125" s="227">
        <f>S125*H125</f>
        <v>0</v>
      </c>
      <c r="U125" s="35"/>
      <c r="V125" s="35"/>
      <c r="W125" s="35"/>
      <c r="X125" s="35"/>
      <c r="Y125" s="35"/>
      <c r="Z125" s="35"/>
      <c r="AA125" s="35"/>
      <c r="AB125" s="35"/>
      <c r="AC125" s="35"/>
      <c r="AD125" s="35"/>
      <c r="AE125" s="35"/>
      <c r="AR125" s="228" t="s">
        <v>200</v>
      </c>
      <c r="AT125" s="228" t="s">
        <v>197</v>
      </c>
      <c r="AU125" s="228" t="s">
        <v>79</v>
      </c>
      <c r="AY125" s="14" t="s">
        <v>162</v>
      </c>
      <c r="BE125" s="229">
        <f>IF(N125="základní",J125,0)</f>
        <v>0</v>
      </c>
      <c r="BF125" s="229">
        <f>IF(N125="snížená",J125,0)</f>
        <v>0</v>
      </c>
      <c r="BG125" s="229">
        <f>IF(N125="zákl. přenesená",J125,0)</f>
        <v>0</v>
      </c>
      <c r="BH125" s="229">
        <f>IF(N125="sníž. přenesená",J125,0)</f>
        <v>0</v>
      </c>
      <c r="BI125" s="229">
        <f>IF(N125="nulová",J125,0)</f>
        <v>0</v>
      </c>
      <c r="BJ125" s="14" t="s">
        <v>79</v>
      </c>
      <c r="BK125" s="229">
        <f>ROUND(I125*H125,2)</f>
        <v>0</v>
      </c>
      <c r="BL125" s="14" t="s">
        <v>200</v>
      </c>
      <c r="BM125" s="228" t="s">
        <v>893</v>
      </c>
    </row>
    <row r="126" s="2" customFormat="1" ht="21.75" customHeight="1">
      <c r="A126" s="35"/>
      <c r="B126" s="36"/>
      <c r="C126" s="217" t="s">
        <v>266</v>
      </c>
      <c r="D126" s="217" t="s">
        <v>163</v>
      </c>
      <c r="E126" s="218" t="s">
        <v>516</v>
      </c>
      <c r="F126" s="219" t="s">
        <v>517</v>
      </c>
      <c r="G126" s="220" t="s">
        <v>166</v>
      </c>
      <c r="H126" s="221">
        <v>164</v>
      </c>
      <c r="I126" s="222"/>
      <c r="J126" s="223">
        <f>ROUND(I126*H126,2)</f>
        <v>0</v>
      </c>
      <c r="K126" s="219" t="s">
        <v>167</v>
      </c>
      <c r="L126" s="41"/>
      <c r="M126" s="224" t="s">
        <v>19</v>
      </c>
      <c r="N126" s="225" t="s">
        <v>43</v>
      </c>
      <c r="O126" s="81"/>
      <c r="P126" s="226">
        <f>O126*H126</f>
        <v>0</v>
      </c>
      <c r="Q126" s="226">
        <v>0</v>
      </c>
      <c r="R126" s="226">
        <f>Q126*H126</f>
        <v>0</v>
      </c>
      <c r="S126" s="226">
        <v>0</v>
      </c>
      <c r="T126" s="227">
        <f>S126*H126</f>
        <v>0</v>
      </c>
      <c r="U126" s="35"/>
      <c r="V126" s="35"/>
      <c r="W126" s="35"/>
      <c r="X126" s="35"/>
      <c r="Y126" s="35"/>
      <c r="Z126" s="35"/>
      <c r="AA126" s="35"/>
      <c r="AB126" s="35"/>
      <c r="AC126" s="35"/>
      <c r="AD126" s="35"/>
      <c r="AE126" s="35"/>
      <c r="AR126" s="228" t="s">
        <v>93</v>
      </c>
      <c r="AT126" s="228" t="s">
        <v>163</v>
      </c>
      <c r="AU126" s="228" t="s">
        <v>79</v>
      </c>
      <c r="AY126" s="14" t="s">
        <v>162</v>
      </c>
      <c r="BE126" s="229">
        <f>IF(N126="základní",J126,0)</f>
        <v>0</v>
      </c>
      <c r="BF126" s="229">
        <f>IF(N126="snížená",J126,0)</f>
        <v>0</v>
      </c>
      <c r="BG126" s="229">
        <f>IF(N126="zákl. přenesená",J126,0)</f>
        <v>0</v>
      </c>
      <c r="BH126" s="229">
        <f>IF(N126="sníž. přenesená",J126,0)</f>
        <v>0</v>
      </c>
      <c r="BI126" s="229">
        <f>IF(N126="nulová",J126,0)</f>
        <v>0</v>
      </c>
      <c r="BJ126" s="14" t="s">
        <v>79</v>
      </c>
      <c r="BK126" s="229">
        <f>ROUND(I126*H126,2)</f>
        <v>0</v>
      </c>
      <c r="BL126" s="14" t="s">
        <v>93</v>
      </c>
      <c r="BM126" s="228" t="s">
        <v>894</v>
      </c>
    </row>
    <row r="127" s="2" customFormat="1" ht="21.75" customHeight="1">
      <c r="A127" s="35"/>
      <c r="B127" s="36"/>
      <c r="C127" s="217" t="s">
        <v>270</v>
      </c>
      <c r="D127" s="217" t="s">
        <v>163</v>
      </c>
      <c r="E127" s="218" t="s">
        <v>283</v>
      </c>
      <c r="F127" s="219" t="s">
        <v>284</v>
      </c>
      <c r="G127" s="220" t="s">
        <v>166</v>
      </c>
      <c r="H127" s="221">
        <v>40</v>
      </c>
      <c r="I127" s="222"/>
      <c r="J127" s="223">
        <f>ROUND(I127*H127,2)</f>
        <v>0</v>
      </c>
      <c r="K127" s="219" t="s">
        <v>167</v>
      </c>
      <c r="L127" s="41"/>
      <c r="M127" s="224" t="s">
        <v>19</v>
      </c>
      <c r="N127" s="225" t="s">
        <v>43</v>
      </c>
      <c r="O127" s="81"/>
      <c r="P127" s="226">
        <f>O127*H127</f>
        <v>0</v>
      </c>
      <c r="Q127" s="226">
        <v>0</v>
      </c>
      <c r="R127" s="226">
        <f>Q127*H127</f>
        <v>0</v>
      </c>
      <c r="S127" s="226">
        <v>0</v>
      </c>
      <c r="T127" s="227">
        <f>S127*H127</f>
        <v>0</v>
      </c>
      <c r="U127" s="35"/>
      <c r="V127" s="35"/>
      <c r="W127" s="35"/>
      <c r="X127" s="35"/>
      <c r="Y127" s="35"/>
      <c r="Z127" s="35"/>
      <c r="AA127" s="35"/>
      <c r="AB127" s="35"/>
      <c r="AC127" s="35"/>
      <c r="AD127" s="35"/>
      <c r="AE127" s="35"/>
      <c r="AR127" s="228" t="s">
        <v>93</v>
      </c>
      <c r="AT127" s="228" t="s">
        <v>163</v>
      </c>
      <c r="AU127" s="228" t="s">
        <v>79</v>
      </c>
      <c r="AY127" s="14" t="s">
        <v>162</v>
      </c>
      <c r="BE127" s="229">
        <f>IF(N127="základní",J127,0)</f>
        <v>0</v>
      </c>
      <c r="BF127" s="229">
        <f>IF(N127="snížená",J127,0)</f>
        <v>0</v>
      </c>
      <c r="BG127" s="229">
        <f>IF(N127="zákl. přenesená",J127,0)</f>
        <v>0</v>
      </c>
      <c r="BH127" s="229">
        <f>IF(N127="sníž. přenesená",J127,0)</f>
        <v>0</v>
      </c>
      <c r="BI127" s="229">
        <f>IF(N127="nulová",J127,0)</f>
        <v>0</v>
      </c>
      <c r="BJ127" s="14" t="s">
        <v>79</v>
      </c>
      <c r="BK127" s="229">
        <f>ROUND(I127*H127,2)</f>
        <v>0</v>
      </c>
      <c r="BL127" s="14" t="s">
        <v>93</v>
      </c>
      <c r="BM127" s="228" t="s">
        <v>895</v>
      </c>
    </row>
    <row r="128" s="2" customFormat="1" ht="33" customHeight="1">
      <c r="A128" s="35"/>
      <c r="B128" s="36"/>
      <c r="C128" s="230" t="s">
        <v>274</v>
      </c>
      <c r="D128" s="230" t="s">
        <v>197</v>
      </c>
      <c r="E128" s="231" t="s">
        <v>896</v>
      </c>
      <c r="F128" s="232" t="s">
        <v>897</v>
      </c>
      <c r="G128" s="233" t="s">
        <v>193</v>
      </c>
      <c r="H128" s="234">
        <v>2</v>
      </c>
      <c r="I128" s="235"/>
      <c r="J128" s="236">
        <f>ROUND(I128*H128,2)</f>
        <v>0</v>
      </c>
      <c r="K128" s="232" t="s">
        <v>167</v>
      </c>
      <c r="L128" s="237"/>
      <c r="M128" s="238" t="s">
        <v>19</v>
      </c>
      <c r="N128" s="239" t="s">
        <v>43</v>
      </c>
      <c r="O128" s="81"/>
      <c r="P128" s="226">
        <f>O128*H128</f>
        <v>0</v>
      </c>
      <c r="Q128" s="226">
        <v>0</v>
      </c>
      <c r="R128" s="226">
        <f>Q128*H128</f>
        <v>0</v>
      </c>
      <c r="S128" s="226">
        <v>0</v>
      </c>
      <c r="T128" s="227">
        <f>S128*H128</f>
        <v>0</v>
      </c>
      <c r="U128" s="35"/>
      <c r="V128" s="35"/>
      <c r="W128" s="35"/>
      <c r="X128" s="35"/>
      <c r="Y128" s="35"/>
      <c r="Z128" s="35"/>
      <c r="AA128" s="35"/>
      <c r="AB128" s="35"/>
      <c r="AC128" s="35"/>
      <c r="AD128" s="35"/>
      <c r="AE128" s="35"/>
      <c r="AR128" s="228" t="s">
        <v>200</v>
      </c>
      <c r="AT128" s="228" t="s">
        <v>197</v>
      </c>
      <c r="AU128" s="228" t="s">
        <v>79</v>
      </c>
      <c r="AY128" s="14" t="s">
        <v>162</v>
      </c>
      <c r="BE128" s="229">
        <f>IF(N128="základní",J128,0)</f>
        <v>0</v>
      </c>
      <c r="BF128" s="229">
        <f>IF(N128="snížená",J128,0)</f>
        <v>0</v>
      </c>
      <c r="BG128" s="229">
        <f>IF(N128="zákl. přenesená",J128,0)</f>
        <v>0</v>
      </c>
      <c r="BH128" s="229">
        <f>IF(N128="sníž. přenesená",J128,0)</f>
        <v>0</v>
      </c>
      <c r="BI128" s="229">
        <f>IF(N128="nulová",J128,0)</f>
        <v>0</v>
      </c>
      <c r="BJ128" s="14" t="s">
        <v>79</v>
      </c>
      <c r="BK128" s="229">
        <f>ROUND(I128*H128,2)</f>
        <v>0</v>
      </c>
      <c r="BL128" s="14" t="s">
        <v>200</v>
      </c>
      <c r="BM128" s="228" t="s">
        <v>898</v>
      </c>
    </row>
    <row r="129" s="2" customFormat="1" ht="21.75" customHeight="1">
      <c r="A129" s="35"/>
      <c r="B129" s="36"/>
      <c r="C129" s="217" t="s">
        <v>278</v>
      </c>
      <c r="D129" s="217" t="s">
        <v>163</v>
      </c>
      <c r="E129" s="218" t="s">
        <v>628</v>
      </c>
      <c r="F129" s="219" t="s">
        <v>629</v>
      </c>
      <c r="G129" s="220" t="s">
        <v>193</v>
      </c>
      <c r="H129" s="221">
        <v>32</v>
      </c>
      <c r="I129" s="222"/>
      <c r="J129" s="223">
        <f>ROUND(I129*H129,2)</f>
        <v>0</v>
      </c>
      <c r="K129" s="219" t="s">
        <v>167</v>
      </c>
      <c r="L129" s="41"/>
      <c r="M129" s="224" t="s">
        <v>19</v>
      </c>
      <c r="N129" s="225" t="s">
        <v>43</v>
      </c>
      <c r="O129" s="81"/>
      <c r="P129" s="226">
        <f>O129*H129</f>
        <v>0</v>
      </c>
      <c r="Q129" s="226">
        <v>0</v>
      </c>
      <c r="R129" s="226">
        <f>Q129*H129</f>
        <v>0</v>
      </c>
      <c r="S129" s="226">
        <v>0</v>
      </c>
      <c r="T129" s="227">
        <f>S129*H129</f>
        <v>0</v>
      </c>
      <c r="U129" s="35"/>
      <c r="V129" s="35"/>
      <c r="W129" s="35"/>
      <c r="X129" s="35"/>
      <c r="Y129" s="35"/>
      <c r="Z129" s="35"/>
      <c r="AA129" s="35"/>
      <c r="AB129" s="35"/>
      <c r="AC129" s="35"/>
      <c r="AD129" s="35"/>
      <c r="AE129" s="35"/>
      <c r="AR129" s="228" t="s">
        <v>93</v>
      </c>
      <c r="AT129" s="228" t="s">
        <v>163</v>
      </c>
      <c r="AU129" s="228" t="s">
        <v>79</v>
      </c>
      <c r="AY129" s="14" t="s">
        <v>162</v>
      </c>
      <c r="BE129" s="229">
        <f>IF(N129="základní",J129,0)</f>
        <v>0</v>
      </c>
      <c r="BF129" s="229">
        <f>IF(N129="snížená",J129,0)</f>
        <v>0</v>
      </c>
      <c r="BG129" s="229">
        <f>IF(N129="zákl. přenesená",J129,0)</f>
        <v>0</v>
      </c>
      <c r="BH129" s="229">
        <f>IF(N129="sníž. přenesená",J129,0)</f>
        <v>0</v>
      </c>
      <c r="BI129" s="229">
        <f>IF(N129="nulová",J129,0)</f>
        <v>0</v>
      </c>
      <c r="BJ129" s="14" t="s">
        <v>79</v>
      </c>
      <c r="BK129" s="229">
        <f>ROUND(I129*H129,2)</f>
        <v>0</v>
      </c>
      <c r="BL129" s="14" t="s">
        <v>93</v>
      </c>
      <c r="BM129" s="228" t="s">
        <v>899</v>
      </c>
    </row>
    <row r="130" s="2" customFormat="1" ht="21.75" customHeight="1">
      <c r="A130" s="35"/>
      <c r="B130" s="36"/>
      <c r="C130" s="217" t="s">
        <v>282</v>
      </c>
      <c r="D130" s="217" t="s">
        <v>163</v>
      </c>
      <c r="E130" s="218" t="s">
        <v>900</v>
      </c>
      <c r="F130" s="219" t="s">
        <v>901</v>
      </c>
      <c r="G130" s="220" t="s">
        <v>193</v>
      </c>
      <c r="H130" s="221">
        <v>1</v>
      </c>
      <c r="I130" s="222"/>
      <c r="J130" s="223">
        <f>ROUND(I130*H130,2)</f>
        <v>0</v>
      </c>
      <c r="K130" s="219" t="s">
        <v>167</v>
      </c>
      <c r="L130" s="41"/>
      <c r="M130" s="224" t="s">
        <v>19</v>
      </c>
      <c r="N130" s="225" t="s">
        <v>43</v>
      </c>
      <c r="O130" s="81"/>
      <c r="P130" s="226">
        <f>O130*H130</f>
        <v>0</v>
      </c>
      <c r="Q130" s="226">
        <v>0</v>
      </c>
      <c r="R130" s="226">
        <f>Q130*H130</f>
        <v>0</v>
      </c>
      <c r="S130" s="226">
        <v>0</v>
      </c>
      <c r="T130" s="227">
        <f>S130*H130</f>
        <v>0</v>
      </c>
      <c r="U130" s="35"/>
      <c r="V130" s="35"/>
      <c r="W130" s="35"/>
      <c r="X130" s="35"/>
      <c r="Y130" s="35"/>
      <c r="Z130" s="35"/>
      <c r="AA130" s="35"/>
      <c r="AB130" s="35"/>
      <c r="AC130" s="35"/>
      <c r="AD130" s="35"/>
      <c r="AE130" s="35"/>
      <c r="AR130" s="228" t="s">
        <v>93</v>
      </c>
      <c r="AT130" s="228" t="s">
        <v>163</v>
      </c>
      <c r="AU130" s="228" t="s">
        <v>79</v>
      </c>
      <c r="AY130" s="14" t="s">
        <v>162</v>
      </c>
      <c r="BE130" s="229">
        <f>IF(N130="základní",J130,0)</f>
        <v>0</v>
      </c>
      <c r="BF130" s="229">
        <f>IF(N130="snížená",J130,0)</f>
        <v>0</v>
      </c>
      <c r="BG130" s="229">
        <f>IF(N130="zákl. přenesená",J130,0)</f>
        <v>0</v>
      </c>
      <c r="BH130" s="229">
        <f>IF(N130="sníž. přenesená",J130,0)</f>
        <v>0</v>
      </c>
      <c r="BI130" s="229">
        <f>IF(N130="nulová",J130,0)</f>
        <v>0</v>
      </c>
      <c r="BJ130" s="14" t="s">
        <v>79</v>
      </c>
      <c r="BK130" s="229">
        <f>ROUND(I130*H130,2)</f>
        <v>0</v>
      </c>
      <c r="BL130" s="14" t="s">
        <v>93</v>
      </c>
      <c r="BM130" s="228" t="s">
        <v>902</v>
      </c>
    </row>
    <row r="131" s="2" customFormat="1" ht="21.75" customHeight="1">
      <c r="A131" s="35"/>
      <c r="B131" s="36"/>
      <c r="C131" s="217" t="s">
        <v>287</v>
      </c>
      <c r="D131" s="217" t="s">
        <v>163</v>
      </c>
      <c r="E131" s="218" t="s">
        <v>903</v>
      </c>
      <c r="F131" s="219" t="s">
        <v>904</v>
      </c>
      <c r="G131" s="220" t="s">
        <v>193</v>
      </c>
      <c r="H131" s="221">
        <v>1</v>
      </c>
      <c r="I131" s="222"/>
      <c r="J131" s="223">
        <f>ROUND(I131*H131,2)</f>
        <v>0</v>
      </c>
      <c r="K131" s="219" t="s">
        <v>167</v>
      </c>
      <c r="L131" s="41"/>
      <c r="M131" s="224" t="s">
        <v>19</v>
      </c>
      <c r="N131" s="225" t="s">
        <v>43</v>
      </c>
      <c r="O131" s="81"/>
      <c r="P131" s="226">
        <f>O131*H131</f>
        <v>0</v>
      </c>
      <c r="Q131" s="226">
        <v>0</v>
      </c>
      <c r="R131" s="226">
        <f>Q131*H131</f>
        <v>0</v>
      </c>
      <c r="S131" s="226">
        <v>0</v>
      </c>
      <c r="T131" s="227">
        <f>S131*H131</f>
        <v>0</v>
      </c>
      <c r="U131" s="35"/>
      <c r="V131" s="35"/>
      <c r="W131" s="35"/>
      <c r="X131" s="35"/>
      <c r="Y131" s="35"/>
      <c r="Z131" s="35"/>
      <c r="AA131" s="35"/>
      <c r="AB131" s="35"/>
      <c r="AC131" s="35"/>
      <c r="AD131" s="35"/>
      <c r="AE131" s="35"/>
      <c r="AR131" s="228" t="s">
        <v>285</v>
      </c>
      <c r="AT131" s="228" t="s">
        <v>163</v>
      </c>
      <c r="AU131" s="228" t="s">
        <v>79</v>
      </c>
      <c r="AY131" s="14" t="s">
        <v>162</v>
      </c>
      <c r="BE131" s="229">
        <f>IF(N131="základní",J131,0)</f>
        <v>0</v>
      </c>
      <c r="BF131" s="229">
        <f>IF(N131="snížená",J131,0)</f>
        <v>0</v>
      </c>
      <c r="BG131" s="229">
        <f>IF(N131="zákl. přenesená",J131,0)</f>
        <v>0</v>
      </c>
      <c r="BH131" s="229">
        <f>IF(N131="sníž. přenesená",J131,0)</f>
        <v>0</v>
      </c>
      <c r="BI131" s="229">
        <f>IF(N131="nulová",J131,0)</f>
        <v>0</v>
      </c>
      <c r="BJ131" s="14" t="s">
        <v>79</v>
      </c>
      <c r="BK131" s="229">
        <f>ROUND(I131*H131,2)</f>
        <v>0</v>
      </c>
      <c r="BL131" s="14" t="s">
        <v>285</v>
      </c>
      <c r="BM131" s="228" t="s">
        <v>905</v>
      </c>
    </row>
    <row r="132" s="2" customFormat="1" ht="78" customHeight="1">
      <c r="A132" s="35"/>
      <c r="B132" s="36"/>
      <c r="C132" s="217" t="s">
        <v>291</v>
      </c>
      <c r="D132" s="217" t="s">
        <v>163</v>
      </c>
      <c r="E132" s="218" t="s">
        <v>758</v>
      </c>
      <c r="F132" s="219" t="s">
        <v>906</v>
      </c>
      <c r="G132" s="220" t="s">
        <v>760</v>
      </c>
      <c r="H132" s="221">
        <v>64</v>
      </c>
      <c r="I132" s="222"/>
      <c r="J132" s="223">
        <f>ROUND(I132*H132,2)</f>
        <v>0</v>
      </c>
      <c r="K132" s="219" t="s">
        <v>167</v>
      </c>
      <c r="L132" s="41"/>
      <c r="M132" s="224" t="s">
        <v>19</v>
      </c>
      <c r="N132" s="225" t="s">
        <v>43</v>
      </c>
      <c r="O132" s="81"/>
      <c r="P132" s="226">
        <f>O132*H132</f>
        <v>0</v>
      </c>
      <c r="Q132" s="226">
        <v>0</v>
      </c>
      <c r="R132" s="226">
        <f>Q132*H132</f>
        <v>0</v>
      </c>
      <c r="S132" s="226">
        <v>0</v>
      </c>
      <c r="T132" s="227">
        <f>S132*H132</f>
        <v>0</v>
      </c>
      <c r="U132" s="35"/>
      <c r="V132" s="35"/>
      <c r="W132" s="35"/>
      <c r="X132" s="35"/>
      <c r="Y132" s="35"/>
      <c r="Z132" s="35"/>
      <c r="AA132" s="35"/>
      <c r="AB132" s="35"/>
      <c r="AC132" s="35"/>
      <c r="AD132" s="35"/>
      <c r="AE132" s="35"/>
      <c r="AR132" s="228" t="s">
        <v>93</v>
      </c>
      <c r="AT132" s="228" t="s">
        <v>163</v>
      </c>
      <c r="AU132" s="228" t="s">
        <v>79</v>
      </c>
      <c r="AY132" s="14" t="s">
        <v>162</v>
      </c>
      <c r="BE132" s="229">
        <f>IF(N132="základní",J132,0)</f>
        <v>0</v>
      </c>
      <c r="BF132" s="229">
        <f>IF(N132="snížená",J132,0)</f>
        <v>0</v>
      </c>
      <c r="BG132" s="229">
        <f>IF(N132="zákl. přenesená",J132,0)</f>
        <v>0</v>
      </c>
      <c r="BH132" s="229">
        <f>IF(N132="sníž. přenesená",J132,0)</f>
        <v>0</v>
      </c>
      <c r="BI132" s="229">
        <f>IF(N132="nulová",J132,0)</f>
        <v>0</v>
      </c>
      <c r="BJ132" s="14" t="s">
        <v>79</v>
      </c>
      <c r="BK132" s="229">
        <f>ROUND(I132*H132,2)</f>
        <v>0</v>
      </c>
      <c r="BL132" s="14" t="s">
        <v>93</v>
      </c>
      <c r="BM132" s="228" t="s">
        <v>907</v>
      </c>
    </row>
    <row r="133" s="2" customFormat="1">
      <c r="A133" s="35"/>
      <c r="B133" s="36"/>
      <c r="C133" s="37"/>
      <c r="D133" s="253" t="s">
        <v>646</v>
      </c>
      <c r="E133" s="37"/>
      <c r="F133" s="254" t="s">
        <v>908</v>
      </c>
      <c r="G133" s="37"/>
      <c r="H133" s="37"/>
      <c r="I133" s="145"/>
      <c r="J133" s="37"/>
      <c r="K133" s="37"/>
      <c r="L133" s="41"/>
      <c r="M133" s="255"/>
      <c r="N133" s="256"/>
      <c r="O133" s="81"/>
      <c r="P133" s="81"/>
      <c r="Q133" s="81"/>
      <c r="R133" s="81"/>
      <c r="S133" s="81"/>
      <c r="T133" s="82"/>
      <c r="U133" s="35"/>
      <c r="V133" s="35"/>
      <c r="W133" s="35"/>
      <c r="X133" s="35"/>
      <c r="Y133" s="35"/>
      <c r="Z133" s="35"/>
      <c r="AA133" s="35"/>
      <c r="AB133" s="35"/>
      <c r="AC133" s="35"/>
      <c r="AD133" s="35"/>
      <c r="AE133" s="35"/>
      <c r="AT133" s="14" t="s">
        <v>646</v>
      </c>
      <c r="AU133" s="14" t="s">
        <v>79</v>
      </c>
    </row>
    <row r="134" s="2" customFormat="1" ht="33" customHeight="1">
      <c r="A134" s="35"/>
      <c r="B134" s="36"/>
      <c r="C134" s="217" t="s">
        <v>295</v>
      </c>
      <c r="D134" s="217" t="s">
        <v>163</v>
      </c>
      <c r="E134" s="218" t="s">
        <v>766</v>
      </c>
      <c r="F134" s="219" t="s">
        <v>909</v>
      </c>
      <c r="G134" s="220" t="s">
        <v>193</v>
      </c>
      <c r="H134" s="221">
        <v>30</v>
      </c>
      <c r="I134" s="222"/>
      <c r="J134" s="223">
        <f>ROUND(I134*H134,2)</f>
        <v>0</v>
      </c>
      <c r="K134" s="219" t="s">
        <v>167</v>
      </c>
      <c r="L134" s="41"/>
      <c r="M134" s="224" t="s">
        <v>19</v>
      </c>
      <c r="N134" s="225" t="s">
        <v>43</v>
      </c>
      <c r="O134" s="81"/>
      <c r="P134" s="226">
        <f>O134*H134</f>
        <v>0</v>
      </c>
      <c r="Q134" s="226">
        <v>0</v>
      </c>
      <c r="R134" s="226">
        <f>Q134*H134</f>
        <v>0</v>
      </c>
      <c r="S134" s="226">
        <v>0</v>
      </c>
      <c r="T134" s="227">
        <f>S134*H134</f>
        <v>0</v>
      </c>
      <c r="U134" s="35"/>
      <c r="V134" s="35"/>
      <c r="W134" s="35"/>
      <c r="X134" s="35"/>
      <c r="Y134" s="35"/>
      <c r="Z134" s="35"/>
      <c r="AA134" s="35"/>
      <c r="AB134" s="35"/>
      <c r="AC134" s="35"/>
      <c r="AD134" s="35"/>
      <c r="AE134" s="35"/>
      <c r="AR134" s="228" t="s">
        <v>93</v>
      </c>
      <c r="AT134" s="228" t="s">
        <v>163</v>
      </c>
      <c r="AU134" s="228" t="s">
        <v>79</v>
      </c>
      <c r="AY134" s="14" t="s">
        <v>162</v>
      </c>
      <c r="BE134" s="229">
        <f>IF(N134="základní",J134,0)</f>
        <v>0</v>
      </c>
      <c r="BF134" s="229">
        <f>IF(N134="snížená",J134,0)</f>
        <v>0</v>
      </c>
      <c r="BG134" s="229">
        <f>IF(N134="zákl. přenesená",J134,0)</f>
        <v>0</v>
      </c>
      <c r="BH134" s="229">
        <f>IF(N134="sníž. přenesená",J134,0)</f>
        <v>0</v>
      </c>
      <c r="BI134" s="229">
        <f>IF(N134="nulová",J134,0)</f>
        <v>0</v>
      </c>
      <c r="BJ134" s="14" t="s">
        <v>79</v>
      </c>
      <c r="BK134" s="229">
        <f>ROUND(I134*H134,2)</f>
        <v>0</v>
      </c>
      <c r="BL134" s="14" t="s">
        <v>93</v>
      </c>
      <c r="BM134" s="228" t="s">
        <v>910</v>
      </c>
    </row>
    <row r="135" s="2" customFormat="1">
      <c r="A135" s="35"/>
      <c r="B135" s="36"/>
      <c r="C135" s="37"/>
      <c r="D135" s="253" t="s">
        <v>646</v>
      </c>
      <c r="E135" s="37"/>
      <c r="F135" s="254" t="s">
        <v>911</v>
      </c>
      <c r="G135" s="37"/>
      <c r="H135" s="37"/>
      <c r="I135" s="145"/>
      <c r="J135" s="37"/>
      <c r="K135" s="37"/>
      <c r="L135" s="41"/>
      <c r="M135" s="255"/>
      <c r="N135" s="256"/>
      <c r="O135" s="81"/>
      <c r="P135" s="81"/>
      <c r="Q135" s="81"/>
      <c r="R135" s="81"/>
      <c r="S135" s="81"/>
      <c r="T135" s="82"/>
      <c r="U135" s="35"/>
      <c r="V135" s="35"/>
      <c r="W135" s="35"/>
      <c r="X135" s="35"/>
      <c r="Y135" s="35"/>
      <c r="Z135" s="35"/>
      <c r="AA135" s="35"/>
      <c r="AB135" s="35"/>
      <c r="AC135" s="35"/>
      <c r="AD135" s="35"/>
      <c r="AE135" s="35"/>
      <c r="AT135" s="14" t="s">
        <v>646</v>
      </c>
      <c r="AU135" s="14" t="s">
        <v>79</v>
      </c>
    </row>
    <row r="136" s="2" customFormat="1" ht="21.75" customHeight="1">
      <c r="A136" s="35"/>
      <c r="B136" s="36"/>
      <c r="C136" s="230" t="s">
        <v>300</v>
      </c>
      <c r="D136" s="230" t="s">
        <v>197</v>
      </c>
      <c r="E136" s="231" t="s">
        <v>912</v>
      </c>
      <c r="F136" s="232" t="s">
        <v>913</v>
      </c>
      <c r="G136" s="233" t="s">
        <v>193</v>
      </c>
      <c r="H136" s="234">
        <v>8</v>
      </c>
      <c r="I136" s="235"/>
      <c r="J136" s="236">
        <f>ROUND(I136*H136,2)</f>
        <v>0</v>
      </c>
      <c r="K136" s="232" t="s">
        <v>167</v>
      </c>
      <c r="L136" s="237"/>
      <c r="M136" s="238" t="s">
        <v>19</v>
      </c>
      <c r="N136" s="239" t="s">
        <v>43</v>
      </c>
      <c r="O136" s="81"/>
      <c r="P136" s="226">
        <f>O136*H136</f>
        <v>0</v>
      </c>
      <c r="Q136" s="226">
        <v>1.1000000000000001</v>
      </c>
      <c r="R136" s="226">
        <f>Q136*H136</f>
        <v>8.8000000000000007</v>
      </c>
      <c r="S136" s="226">
        <v>0</v>
      </c>
      <c r="T136" s="227">
        <f>S136*H136</f>
        <v>0</v>
      </c>
      <c r="U136" s="35"/>
      <c r="V136" s="35"/>
      <c r="W136" s="35"/>
      <c r="X136" s="35"/>
      <c r="Y136" s="35"/>
      <c r="Z136" s="35"/>
      <c r="AA136" s="35"/>
      <c r="AB136" s="35"/>
      <c r="AC136" s="35"/>
      <c r="AD136" s="35"/>
      <c r="AE136" s="35"/>
      <c r="AR136" s="228" t="s">
        <v>81</v>
      </c>
      <c r="AT136" s="228" t="s">
        <v>197</v>
      </c>
      <c r="AU136" s="228" t="s">
        <v>79</v>
      </c>
      <c r="AY136" s="14" t="s">
        <v>162</v>
      </c>
      <c r="BE136" s="229">
        <f>IF(N136="základní",J136,0)</f>
        <v>0</v>
      </c>
      <c r="BF136" s="229">
        <f>IF(N136="snížená",J136,0)</f>
        <v>0</v>
      </c>
      <c r="BG136" s="229">
        <f>IF(N136="zákl. přenesená",J136,0)</f>
        <v>0</v>
      </c>
      <c r="BH136" s="229">
        <f>IF(N136="sníž. přenesená",J136,0)</f>
        <v>0</v>
      </c>
      <c r="BI136" s="229">
        <f>IF(N136="nulová",J136,0)</f>
        <v>0</v>
      </c>
      <c r="BJ136" s="14" t="s">
        <v>79</v>
      </c>
      <c r="BK136" s="229">
        <f>ROUND(I136*H136,2)</f>
        <v>0</v>
      </c>
      <c r="BL136" s="14" t="s">
        <v>79</v>
      </c>
      <c r="BM136" s="228" t="s">
        <v>914</v>
      </c>
    </row>
    <row r="137" s="11" customFormat="1" ht="25.92" customHeight="1">
      <c r="A137" s="11"/>
      <c r="B137" s="203"/>
      <c r="C137" s="204"/>
      <c r="D137" s="205" t="s">
        <v>71</v>
      </c>
      <c r="E137" s="206" t="s">
        <v>915</v>
      </c>
      <c r="F137" s="206" t="s">
        <v>916</v>
      </c>
      <c r="G137" s="204"/>
      <c r="H137" s="204"/>
      <c r="I137" s="207"/>
      <c r="J137" s="208">
        <f>BK137</f>
        <v>0</v>
      </c>
      <c r="K137" s="204"/>
      <c r="L137" s="209"/>
      <c r="M137" s="210"/>
      <c r="N137" s="211"/>
      <c r="O137" s="211"/>
      <c r="P137" s="212">
        <f>SUM(P138:P186)</f>
        <v>0</v>
      </c>
      <c r="Q137" s="211"/>
      <c r="R137" s="212">
        <f>SUM(R138:R186)</f>
        <v>0</v>
      </c>
      <c r="S137" s="211"/>
      <c r="T137" s="213">
        <f>SUM(T138:T186)</f>
        <v>0</v>
      </c>
      <c r="U137" s="11"/>
      <c r="V137" s="11"/>
      <c r="W137" s="11"/>
      <c r="X137" s="11"/>
      <c r="Y137" s="11"/>
      <c r="Z137" s="11"/>
      <c r="AA137" s="11"/>
      <c r="AB137" s="11"/>
      <c r="AC137" s="11"/>
      <c r="AD137" s="11"/>
      <c r="AE137" s="11"/>
      <c r="AR137" s="214" t="s">
        <v>79</v>
      </c>
      <c r="AT137" s="215" t="s">
        <v>71</v>
      </c>
      <c r="AU137" s="215" t="s">
        <v>72</v>
      </c>
      <c r="AY137" s="214" t="s">
        <v>162</v>
      </c>
      <c r="BK137" s="216">
        <f>SUM(BK138:BK186)</f>
        <v>0</v>
      </c>
    </row>
    <row r="138" s="2" customFormat="1" ht="21.75" customHeight="1">
      <c r="A138" s="35"/>
      <c r="B138" s="36"/>
      <c r="C138" s="230" t="s">
        <v>304</v>
      </c>
      <c r="D138" s="230" t="s">
        <v>197</v>
      </c>
      <c r="E138" s="231" t="s">
        <v>917</v>
      </c>
      <c r="F138" s="232" t="s">
        <v>918</v>
      </c>
      <c r="G138" s="233" t="s">
        <v>193</v>
      </c>
      <c r="H138" s="234">
        <v>1</v>
      </c>
      <c r="I138" s="235"/>
      <c r="J138" s="236">
        <f>ROUND(I138*H138,2)</f>
        <v>0</v>
      </c>
      <c r="K138" s="232" t="s">
        <v>167</v>
      </c>
      <c r="L138" s="237"/>
      <c r="M138" s="238" t="s">
        <v>19</v>
      </c>
      <c r="N138" s="239" t="s">
        <v>43</v>
      </c>
      <c r="O138" s="81"/>
      <c r="P138" s="226">
        <f>O138*H138</f>
        <v>0</v>
      </c>
      <c r="Q138" s="226">
        <v>0</v>
      </c>
      <c r="R138" s="226">
        <f>Q138*H138</f>
        <v>0</v>
      </c>
      <c r="S138" s="226">
        <v>0</v>
      </c>
      <c r="T138" s="227">
        <f>S138*H138</f>
        <v>0</v>
      </c>
      <c r="U138" s="35"/>
      <c r="V138" s="35"/>
      <c r="W138" s="35"/>
      <c r="X138" s="35"/>
      <c r="Y138" s="35"/>
      <c r="Z138" s="35"/>
      <c r="AA138" s="35"/>
      <c r="AB138" s="35"/>
      <c r="AC138" s="35"/>
      <c r="AD138" s="35"/>
      <c r="AE138" s="35"/>
      <c r="AR138" s="228" t="s">
        <v>200</v>
      </c>
      <c r="AT138" s="228" t="s">
        <v>197</v>
      </c>
      <c r="AU138" s="228" t="s">
        <v>79</v>
      </c>
      <c r="AY138" s="14" t="s">
        <v>162</v>
      </c>
      <c r="BE138" s="229">
        <f>IF(N138="základní",J138,0)</f>
        <v>0</v>
      </c>
      <c r="BF138" s="229">
        <f>IF(N138="snížená",J138,0)</f>
        <v>0</v>
      </c>
      <c r="BG138" s="229">
        <f>IF(N138="zákl. přenesená",J138,0)</f>
        <v>0</v>
      </c>
      <c r="BH138" s="229">
        <f>IF(N138="sníž. přenesená",J138,0)</f>
        <v>0</v>
      </c>
      <c r="BI138" s="229">
        <f>IF(N138="nulová",J138,0)</f>
        <v>0</v>
      </c>
      <c r="BJ138" s="14" t="s">
        <v>79</v>
      </c>
      <c r="BK138" s="229">
        <f>ROUND(I138*H138,2)</f>
        <v>0</v>
      </c>
      <c r="BL138" s="14" t="s">
        <v>200</v>
      </c>
      <c r="BM138" s="228" t="s">
        <v>919</v>
      </c>
    </row>
    <row r="139" s="2" customFormat="1" ht="21.75" customHeight="1">
      <c r="A139" s="35"/>
      <c r="B139" s="36"/>
      <c r="C139" s="230" t="s">
        <v>308</v>
      </c>
      <c r="D139" s="230" t="s">
        <v>197</v>
      </c>
      <c r="E139" s="231" t="s">
        <v>920</v>
      </c>
      <c r="F139" s="232" t="s">
        <v>921</v>
      </c>
      <c r="G139" s="233" t="s">
        <v>193</v>
      </c>
      <c r="H139" s="234">
        <v>6</v>
      </c>
      <c r="I139" s="235"/>
      <c r="J139" s="236">
        <f>ROUND(I139*H139,2)</f>
        <v>0</v>
      </c>
      <c r="K139" s="232" t="s">
        <v>167</v>
      </c>
      <c r="L139" s="237"/>
      <c r="M139" s="238" t="s">
        <v>19</v>
      </c>
      <c r="N139" s="239" t="s">
        <v>43</v>
      </c>
      <c r="O139" s="81"/>
      <c r="P139" s="226">
        <f>O139*H139</f>
        <v>0</v>
      </c>
      <c r="Q139" s="226">
        <v>0</v>
      </c>
      <c r="R139" s="226">
        <f>Q139*H139</f>
        <v>0</v>
      </c>
      <c r="S139" s="226">
        <v>0</v>
      </c>
      <c r="T139" s="227">
        <f>S139*H139</f>
        <v>0</v>
      </c>
      <c r="U139" s="35"/>
      <c r="V139" s="35"/>
      <c r="W139" s="35"/>
      <c r="X139" s="35"/>
      <c r="Y139" s="35"/>
      <c r="Z139" s="35"/>
      <c r="AA139" s="35"/>
      <c r="AB139" s="35"/>
      <c r="AC139" s="35"/>
      <c r="AD139" s="35"/>
      <c r="AE139" s="35"/>
      <c r="AR139" s="228" t="s">
        <v>190</v>
      </c>
      <c r="AT139" s="228" t="s">
        <v>197</v>
      </c>
      <c r="AU139" s="228" t="s">
        <v>79</v>
      </c>
      <c r="AY139" s="14" t="s">
        <v>162</v>
      </c>
      <c r="BE139" s="229">
        <f>IF(N139="základní",J139,0)</f>
        <v>0</v>
      </c>
      <c r="BF139" s="229">
        <f>IF(N139="snížená",J139,0)</f>
        <v>0</v>
      </c>
      <c r="BG139" s="229">
        <f>IF(N139="zákl. přenesená",J139,0)</f>
        <v>0</v>
      </c>
      <c r="BH139" s="229">
        <f>IF(N139="sníž. přenesená",J139,0)</f>
        <v>0</v>
      </c>
      <c r="BI139" s="229">
        <f>IF(N139="nulová",J139,0)</f>
        <v>0</v>
      </c>
      <c r="BJ139" s="14" t="s">
        <v>79</v>
      </c>
      <c r="BK139" s="229">
        <f>ROUND(I139*H139,2)</f>
        <v>0</v>
      </c>
      <c r="BL139" s="14" t="s">
        <v>93</v>
      </c>
      <c r="BM139" s="228" t="s">
        <v>922</v>
      </c>
    </row>
    <row r="140" s="2" customFormat="1" ht="21.75" customHeight="1">
      <c r="A140" s="35"/>
      <c r="B140" s="36"/>
      <c r="C140" s="230" t="s">
        <v>312</v>
      </c>
      <c r="D140" s="230" t="s">
        <v>197</v>
      </c>
      <c r="E140" s="231" t="s">
        <v>923</v>
      </c>
      <c r="F140" s="232" t="s">
        <v>924</v>
      </c>
      <c r="G140" s="233" t="s">
        <v>193</v>
      </c>
      <c r="H140" s="234">
        <v>6</v>
      </c>
      <c r="I140" s="235"/>
      <c r="J140" s="236">
        <f>ROUND(I140*H140,2)</f>
        <v>0</v>
      </c>
      <c r="K140" s="232" t="s">
        <v>167</v>
      </c>
      <c r="L140" s="237"/>
      <c r="M140" s="238" t="s">
        <v>19</v>
      </c>
      <c r="N140" s="239" t="s">
        <v>43</v>
      </c>
      <c r="O140" s="81"/>
      <c r="P140" s="226">
        <f>O140*H140</f>
        <v>0</v>
      </c>
      <c r="Q140" s="226">
        <v>0</v>
      </c>
      <c r="R140" s="226">
        <f>Q140*H140</f>
        <v>0</v>
      </c>
      <c r="S140" s="226">
        <v>0</v>
      </c>
      <c r="T140" s="227">
        <f>S140*H140</f>
        <v>0</v>
      </c>
      <c r="U140" s="35"/>
      <c r="V140" s="35"/>
      <c r="W140" s="35"/>
      <c r="X140" s="35"/>
      <c r="Y140" s="35"/>
      <c r="Z140" s="35"/>
      <c r="AA140" s="35"/>
      <c r="AB140" s="35"/>
      <c r="AC140" s="35"/>
      <c r="AD140" s="35"/>
      <c r="AE140" s="35"/>
      <c r="AR140" s="228" t="s">
        <v>190</v>
      </c>
      <c r="AT140" s="228" t="s">
        <v>197</v>
      </c>
      <c r="AU140" s="228" t="s">
        <v>79</v>
      </c>
      <c r="AY140" s="14" t="s">
        <v>162</v>
      </c>
      <c r="BE140" s="229">
        <f>IF(N140="základní",J140,0)</f>
        <v>0</v>
      </c>
      <c r="BF140" s="229">
        <f>IF(N140="snížená",J140,0)</f>
        <v>0</v>
      </c>
      <c r="BG140" s="229">
        <f>IF(N140="zákl. přenesená",J140,0)</f>
        <v>0</v>
      </c>
      <c r="BH140" s="229">
        <f>IF(N140="sníž. přenesená",J140,0)</f>
        <v>0</v>
      </c>
      <c r="BI140" s="229">
        <f>IF(N140="nulová",J140,0)</f>
        <v>0</v>
      </c>
      <c r="BJ140" s="14" t="s">
        <v>79</v>
      </c>
      <c r="BK140" s="229">
        <f>ROUND(I140*H140,2)</f>
        <v>0</v>
      </c>
      <c r="BL140" s="14" t="s">
        <v>93</v>
      </c>
      <c r="BM140" s="228" t="s">
        <v>925</v>
      </c>
    </row>
    <row r="141" s="2" customFormat="1" ht="21.75" customHeight="1">
      <c r="A141" s="35"/>
      <c r="B141" s="36"/>
      <c r="C141" s="230" t="s">
        <v>320</v>
      </c>
      <c r="D141" s="230" t="s">
        <v>197</v>
      </c>
      <c r="E141" s="231" t="s">
        <v>926</v>
      </c>
      <c r="F141" s="232" t="s">
        <v>927</v>
      </c>
      <c r="G141" s="233" t="s">
        <v>193</v>
      </c>
      <c r="H141" s="234">
        <v>6</v>
      </c>
      <c r="I141" s="235"/>
      <c r="J141" s="236">
        <f>ROUND(I141*H141,2)</f>
        <v>0</v>
      </c>
      <c r="K141" s="232" t="s">
        <v>167</v>
      </c>
      <c r="L141" s="237"/>
      <c r="M141" s="238" t="s">
        <v>19</v>
      </c>
      <c r="N141" s="239" t="s">
        <v>43</v>
      </c>
      <c r="O141" s="81"/>
      <c r="P141" s="226">
        <f>O141*H141</f>
        <v>0</v>
      </c>
      <c r="Q141" s="226">
        <v>0</v>
      </c>
      <c r="R141" s="226">
        <f>Q141*H141</f>
        <v>0</v>
      </c>
      <c r="S141" s="226">
        <v>0</v>
      </c>
      <c r="T141" s="227">
        <f>S141*H141</f>
        <v>0</v>
      </c>
      <c r="U141" s="35"/>
      <c r="V141" s="35"/>
      <c r="W141" s="35"/>
      <c r="X141" s="35"/>
      <c r="Y141" s="35"/>
      <c r="Z141" s="35"/>
      <c r="AA141" s="35"/>
      <c r="AB141" s="35"/>
      <c r="AC141" s="35"/>
      <c r="AD141" s="35"/>
      <c r="AE141" s="35"/>
      <c r="AR141" s="228" t="s">
        <v>190</v>
      </c>
      <c r="AT141" s="228" t="s">
        <v>197</v>
      </c>
      <c r="AU141" s="228" t="s">
        <v>79</v>
      </c>
      <c r="AY141" s="14" t="s">
        <v>162</v>
      </c>
      <c r="BE141" s="229">
        <f>IF(N141="základní",J141,0)</f>
        <v>0</v>
      </c>
      <c r="BF141" s="229">
        <f>IF(N141="snížená",J141,0)</f>
        <v>0</v>
      </c>
      <c r="BG141" s="229">
        <f>IF(N141="zákl. přenesená",J141,0)</f>
        <v>0</v>
      </c>
      <c r="BH141" s="229">
        <f>IF(N141="sníž. přenesená",J141,0)</f>
        <v>0</v>
      </c>
      <c r="BI141" s="229">
        <f>IF(N141="nulová",J141,0)</f>
        <v>0</v>
      </c>
      <c r="BJ141" s="14" t="s">
        <v>79</v>
      </c>
      <c r="BK141" s="229">
        <f>ROUND(I141*H141,2)</f>
        <v>0</v>
      </c>
      <c r="BL141" s="14" t="s">
        <v>93</v>
      </c>
      <c r="BM141" s="228" t="s">
        <v>928</v>
      </c>
    </row>
    <row r="142" s="2" customFormat="1" ht="21.75" customHeight="1">
      <c r="A142" s="35"/>
      <c r="B142" s="36"/>
      <c r="C142" s="230" t="s">
        <v>376</v>
      </c>
      <c r="D142" s="230" t="s">
        <v>197</v>
      </c>
      <c r="E142" s="231" t="s">
        <v>929</v>
      </c>
      <c r="F142" s="232" t="s">
        <v>930</v>
      </c>
      <c r="G142" s="233" t="s">
        <v>193</v>
      </c>
      <c r="H142" s="234">
        <v>2</v>
      </c>
      <c r="I142" s="235"/>
      <c r="J142" s="236">
        <f>ROUND(I142*H142,2)</f>
        <v>0</v>
      </c>
      <c r="K142" s="232" t="s">
        <v>167</v>
      </c>
      <c r="L142" s="237"/>
      <c r="M142" s="238" t="s">
        <v>19</v>
      </c>
      <c r="N142" s="239" t="s">
        <v>43</v>
      </c>
      <c r="O142" s="81"/>
      <c r="P142" s="226">
        <f>O142*H142</f>
        <v>0</v>
      </c>
      <c r="Q142" s="226">
        <v>0</v>
      </c>
      <c r="R142" s="226">
        <f>Q142*H142</f>
        <v>0</v>
      </c>
      <c r="S142" s="226">
        <v>0</v>
      </c>
      <c r="T142" s="227">
        <f>S142*H142</f>
        <v>0</v>
      </c>
      <c r="U142" s="35"/>
      <c r="V142" s="35"/>
      <c r="W142" s="35"/>
      <c r="X142" s="35"/>
      <c r="Y142" s="35"/>
      <c r="Z142" s="35"/>
      <c r="AA142" s="35"/>
      <c r="AB142" s="35"/>
      <c r="AC142" s="35"/>
      <c r="AD142" s="35"/>
      <c r="AE142" s="35"/>
      <c r="AR142" s="228" t="s">
        <v>217</v>
      </c>
      <c r="AT142" s="228" t="s">
        <v>197</v>
      </c>
      <c r="AU142" s="228" t="s">
        <v>79</v>
      </c>
      <c r="AY142" s="14" t="s">
        <v>162</v>
      </c>
      <c r="BE142" s="229">
        <f>IF(N142="základní",J142,0)</f>
        <v>0</v>
      </c>
      <c r="BF142" s="229">
        <f>IF(N142="snížená",J142,0)</f>
        <v>0</v>
      </c>
      <c r="BG142" s="229">
        <f>IF(N142="zákl. přenesená",J142,0)</f>
        <v>0</v>
      </c>
      <c r="BH142" s="229">
        <f>IF(N142="sníž. přenesená",J142,0)</f>
        <v>0</v>
      </c>
      <c r="BI142" s="229">
        <f>IF(N142="nulová",J142,0)</f>
        <v>0</v>
      </c>
      <c r="BJ142" s="14" t="s">
        <v>79</v>
      </c>
      <c r="BK142" s="229">
        <f>ROUND(I142*H142,2)</f>
        <v>0</v>
      </c>
      <c r="BL142" s="14" t="s">
        <v>218</v>
      </c>
      <c r="BM142" s="228" t="s">
        <v>931</v>
      </c>
    </row>
    <row r="143" s="2" customFormat="1" ht="21.75" customHeight="1">
      <c r="A143" s="35"/>
      <c r="B143" s="36"/>
      <c r="C143" s="230" t="s">
        <v>380</v>
      </c>
      <c r="D143" s="230" t="s">
        <v>197</v>
      </c>
      <c r="E143" s="231" t="s">
        <v>932</v>
      </c>
      <c r="F143" s="232" t="s">
        <v>933</v>
      </c>
      <c r="G143" s="233" t="s">
        <v>193</v>
      </c>
      <c r="H143" s="234">
        <v>2</v>
      </c>
      <c r="I143" s="235"/>
      <c r="J143" s="236">
        <f>ROUND(I143*H143,2)</f>
        <v>0</v>
      </c>
      <c r="K143" s="232" t="s">
        <v>167</v>
      </c>
      <c r="L143" s="237"/>
      <c r="M143" s="238" t="s">
        <v>19</v>
      </c>
      <c r="N143" s="239" t="s">
        <v>43</v>
      </c>
      <c r="O143" s="81"/>
      <c r="P143" s="226">
        <f>O143*H143</f>
        <v>0</v>
      </c>
      <c r="Q143" s="226">
        <v>0</v>
      </c>
      <c r="R143" s="226">
        <f>Q143*H143</f>
        <v>0</v>
      </c>
      <c r="S143" s="226">
        <v>0</v>
      </c>
      <c r="T143" s="227">
        <f>S143*H143</f>
        <v>0</v>
      </c>
      <c r="U143" s="35"/>
      <c r="V143" s="35"/>
      <c r="W143" s="35"/>
      <c r="X143" s="35"/>
      <c r="Y143" s="35"/>
      <c r="Z143" s="35"/>
      <c r="AA143" s="35"/>
      <c r="AB143" s="35"/>
      <c r="AC143" s="35"/>
      <c r="AD143" s="35"/>
      <c r="AE143" s="35"/>
      <c r="AR143" s="228" t="s">
        <v>217</v>
      </c>
      <c r="AT143" s="228" t="s">
        <v>197</v>
      </c>
      <c r="AU143" s="228" t="s">
        <v>79</v>
      </c>
      <c r="AY143" s="14" t="s">
        <v>162</v>
      </c>
      <c r="BE143" s="229">
        <f>IF(N143="základní",J143,0)</f>
        <v>0</v>
      </c>
      <c r="BF143" s="229">
        <f>IF(N143="snížená",J143,0)</f>
        <v>0</v>
      </c>
      <c r="BG143" s="229">
        <f>IF(N143="zákl. přenesená",J143,0)</f>
        <v>0</v>
      </c>
      <c r="BH143" s="229">
        <f>IF(N143="sníž. přenesená",J143,0)</f>
        <v>0</v>
      </c>
      <c r="BI143" s="229">
        <f>IF(N143="nulová",J143,0)</f>
        <v>0</v>
      </c>
      <c r="BJ143" s="14" t="s">
        <v>79</v>
      </c>
      <c r="BK143" s="229">
        <f>ROUND(I143*H143,2)</f>
        <v>0</v>
      </c>
      <c r="BL143" s="14" t="s">
        <v>218</v>
      </c>
      <c r="BM143" s="228" t="s">
        <v>934</v>
      </c>
    </row>
    <row r="144" s="2" customFormat="1" ht="21.75" customHeight="1">
      <c r="A144" s="35"/>
      <c r="B144" s="36"/>
      <c r="C144" s="230" t="s">
        <v>384</v>
      </c>
      <c r="D144" s="230" t="s">
        <v>197</v>
      </c>
      <c r="E144" s="231" t="s">
        <v>935</v>
      </c>
      <c r="F144" s="232" t="s">
        <v>936</v>
      </c>
      <c r="G144" s="233" t="s">
        <v>193</v>
      </c>
      <c r="H144" s="234">
        <v>1</v>
      </c>
      <c r="I144" s="235"/>
      <c r="J144" s="236">
        <f>ROUND(I144*H144,2)</f>
        <v>0</v>
      </c>
      <c r="K144" s="232" t="s">
        <v>167</v>
      </c>
      <c r="L144" s="237"/>
      <c r="M144" s="238" t="s">
        <v>19</v>
      </c>
      <c r="N144" s="239" t="s">
        <v>43</v>
      </c>
      <c r="O144" s="81"/>
      <c r="P144" s="226">
        <f>O144*H144</f>
        <v>0</v>
      </c>
      <c r="Q144" s="226">
        <v>0</v>
      </c>
      <c r="R144" s="226">
        <f>Q144*H144</f>
        <v>0</v>
      </c>
      <c r="S144" s="226">
        <v>0</v>
      </c>
      <c r="T144" s="227">
        <f>S144*H144</f>
        <v>0</v>
      </c>
      <c r="U144" s="35"/>
      <c r="V144" s="35"/>
      <c r="W144" s="35"/>
      <c r="X144" s="35"/>
      <c r="Y144" s="35"/>
      <c r="Z144" s="35"/>
      <c r="AA144" s="35"/>
      <c r="AB144" s="35"/>
      <c r="AC144" s="35"/>
      <c r="AD144" s="35"/>
      <c r="AE144" s="35"/>
      <c r="AR144" s="228" t="s">
        <v>217</v>
      </c>
      <c r="AT144" s="228" t="s">
        <v>197</v>
      </c>
      <c r="AU144" s="228" t="s">
        <v>79</v>
      </c>
      <c r="AY144" s="14" t="s">
        <v>162</v>
      </c>
      <c r="BE144" s="229">
        <f>IF(N144="základní",J144,0)</f>
        <v>0</v>
      </c>
      <c r="BF144" s="229">
        <f>IF(N144="snížená",J144,0)</f>
        <v>0</v>
      </c>
      <c r="BG144" s="229">
        <f>IF(N144="zákl. přenesená",J144,0)</f>
        <v>0</v>
      </c>
      <c r="BH144" s="229">
        <f>IF(N144="sníž. přenesená",J144,0)</f>
        <v>0</v>
      </c>
      <c r="BI144" s="229">
        <f>IF(N144="nulová",J144,0)</f>
        <v>0</v>
      </c>
      <c r="BJ144" s="14" t="s">
        <v>79</v>
      </c>
      <c r="BK144" s="229">
        <f>ROUND(I144*H144,2)</f>
        <v>0</v>
      </c>
      <c r="BL144" s="14" t="s">
        <v>218</v>
      </c>
      <c r="BM144" s="228" t="s">
        <v>937</v>
      </c>
    </row>
    <row r="145" s="2" customFormat="1" ht="21.75" customHeight="1">
      <c r="A145" s="35"/>
      <c r="B145" s="36"/>
      <c r="C145" s="230" t="s">
        <v>938</v>
      </c>
      <c r="D145" s="230" t="s">
        <v>197</v>
      </c>
      <c r="E145" s="231" t="s">
        <v>939</v>
      </c>
      <c r="F145" s="232" t="s">
        <v>940</v>
      </c>
      <c r="G145" s="233" t="s">
        <v>193</v>
      </c>
      <c r="H145" s="234">
        <v>5</v>
      </c>
      <c r="I145" s="235"/>
      <c r="J145" s="236">
        <f>ROUND(I145*H145,2)</f>
        <v>0</v>
      </c>
      <c r="K145" s="232" t="s">
        <v>167</v>
      </c>
      <c r="L145" s="237"/>
      <c r="M145" s="238" t="s">
        <v>19</v>
      </c>
      <c r="N145" s="239" t="s">
        <v>43</v>
      </c>
      <c r="O145" s="81"/>
      <c r="P145" s="226">
        <f>O145*H145</f>
        <v>0</v>
      </c>
      <c r="Q145" s="226">
        <v>0</v>
      </c>
      <c r="R145" s="226">
        <f>Q145*H145</f>
        <v>0</v>
      </c>
      <c r="S145" s="226">
        <v>0</v>
      </c>
      <c r="T145" s="227">
        <f>S145*H145</f>
        <v>0</v>
      </c>
      <c r="U145" s="35"/>
      <c r="V145" s="35"/>
      <c r="W145" s="35"/>
      <c r="X145" s="35"/>
      <c r="Y145" s="35"/>
      <c r="Z145" s="35"/>
      <c r="AA145" s="35"/>
      <c r="AB145" s="35"/>
      <c r="AC145" s="35"/>
      <c r="AD145" s="35"/>
      <c r="AE145" s="35"/>
      <c r="AR145" s="228" t="s">
        <v>81</v>
      </c>
      <c r="AT145" s="228" t="s">
        <v>197</v>
      </c>
      <c r="AU145" s="228" t="s">
        <v>79</v>
      </c>
      <c r="AY145" s="14" t="s">
        <v>162</v>
      </c>
      <c r="BE145" s="229">
        <f>IF(N145="základní",J145,0)</f>
        <v>0</v>
      </c>
      <c r="BF145" s="229">
        <f>IF(N145="snížená",J145,0)</f>
        <v>0</v>
      </c>
      <c r="BG145" s="229">
        <f>IF(N145="zákl. přenesená",J145,0)</f>
        <v>0</v>
      </c>
      <c r="BH145" s="229">
        <f>IF(N145="sníž. přenesená",J145,0)</f>
        <v>0</v>
      </c>
      <c r="BI145" s="229">
        <f>IF(N145="nulová",J145,0)</f>
        <v>0</v>
      </c>
      <c r="BJ145" s="14" t="s">
        <v>79</v>
      </c>
      <c r="BK145" s="229">
        <f>ROUND(I145*H145,2)</f>
        <v>0</v>
      </c>
      <c r="BL145" s="14" t="s">
        <v>79</v>
      </c>
      <c r="BM145" s="228" t="s">
        <v>941</v>
      </c>
    </row>
    <row r="146" s="2" customFormat="1" ht="21.75" customHeight="1">
      <c r="A146" s="35"/>
      <c r="B146" s="36"/>
      <c r="C146" s="230" t="s">
        <v>942</v>
      </c>
      <c r="D146" s="230" t="s">
        <v>197</v>
      </c>
      <c r="E146" s="231" t="s">
        <v>943</v>
      </c>
      <c r="F146" s="232" t="s">
        <v>944</v>
      </c>
      <c r="G146" s="233" t="s">
        <v>193</v>
      </c>
      <c r="H146" s="234">
        <v>5</v>
      </c>
      <c r="I146" s="235"/>
      <c r="J146" s="236">
        <f>ROUND(I146*H146,2)</f>
        <v>0</v>
      </c>
      <c r="K146" s="232" t="s">
        <v>167</v>
      </c>
      <c r="L146" s="237"/>
      <c r="M146" s="238" t="s">
        <v>19</v>
      </c>
      <c r="N146" s="239" t="s">
        <v>43</v>
      </c>
      <c r="O146" s="81"/>
      <c r="P146" s="226">
        <f>O146*H146</f>
        <v>0</v>
      </c>
      <c r="Q146" s="226">
        <v>0</v>
      </c>
      <c r="R146" s="226">
        <f>Q146*H146</f>
        <v>0</v>
      </c>
      <c r="S146" s="226">
        <v>0</v>
      </c>
      <c r="T146" s="227">
        <f>S146*H146</f>
        <v>0</v>
      </c>
      <c r="U146" s="35"/>
      <c r="V146" s="35"/>
      <c r="W146" s="35"/>
      <c r="X146" s="35"/>
      <c r="Y146" s="35"/>
      <c r="Z146" s="35"/>
      <c r="AA146" s="35"/>
      <c r="AB146" s="35"/>
      <c r="AC146" s="35"/>
      <c r="AD146" s="35"/>
      <c r="AE146" s="35"/>
      <c r="AR146" s="228" t="s">
        <v>81</v>
      </c>
      <c r="AT146" s="228" t="s">
        <v>197</v>
      </c>
      <c r="AU146" s="228" t="s">
        <v>79</v>
      </c>
      <c r="AY146" s="14" t="s">
        <v>162</v>
      </c>
      <c r="BE146" s="229">
        <f>IF(N146="základní",J146,0)</f>
        <v>0</v>
      </c>
      <c r="BF146" s="229">
        <f>IF(N146="snížená",J146,0)</f>
        <v>0</v>
      </c>
      <c r="BG146" s="229">
        <f>IF(N146="zákl. přenesená",J146,0)</f>
        <v>0</v>
      </c>
      <c r="BH146" s="229">
        <f>IF(N146="sníž. přenesená",J146,0)</f>
        <v>0</v>
      </c>
      <c r="BI146" s="229">
        <f>IF(N146="nulová",J146,0)</f>
        <v>0</v>
      </c>
      <c r="BJ146" s="14" t="s">
        <v>79</v>
      </c>
      <c r="BK146" s="229">
        <f>ROUND(I146*H146,2)</f>
        <v>0</v>
      </c>
      <c r="BL146" s="14" t="s">
        <v>79</v>
      </c>
      <c r="BM146" s="228" t="s">
        <v>945</v>
      </c>
    </row>
    <row r="147" s="2" customFormat="1" ht="21.75" customHeight="1">
      <c r="A147" s="35"/>
      <c r="B147" s="36"/>
      <c r="C147" s="230" t="s">
        <v>946</v>
      </c>
      <c r="D147" s="230" t="s">
        <v>197</v>
      </c>
      <c r="E147" s="231" t="s">
        <v>947</v>
      </c>
      <c r="F147" s="232" t="s">
        <v>948</v>
      </c>
      <c r="G147" s="233" t="s">
        <v>193</v>
      </c>
      <c r="H147" s="234">
        <v>1</v>
      </c>
      <c r="I147" s="235"/>
      <c r="J147" s="236">
        <f>ROUND(I147*H147,2)</f>
        <v>0</v>
      </c>
      <c r="K147" s="232" t="s">
        <v>167</v>
      </c>
      <c r="L147" s="237"/>
      <c r="M147" s="238" t="s">
        <v>19</v>
      </c>
      <c r="N147" s="239" t="s">
        <v>43</v>
      </c>
      <c r="O147" s="81"/>
      <c r="P147" s="226">
        <f>O147*H147</f>
        <v>0</v>
      </c>
      <c r="Q147" s="226">
        <v>0</v>
      </c>
      <c r="R147" s="226">
        <f>Q147*H147</f>
        <v>0</v>
      </c>
      <c r="S147" s="226">
        <v>0</v>
      </c>
      <c r="T147" s="227">
        <f>S147*H147</f>
        <v>0</v>
      </c>
      <c r="U147" s="35"/>
      <c r="V147" s="35"/>
      <c r="W147" s="35"/>
      <c r="X147" s="35"/>
      <c r="Y147" s="35"/>
      <c r="Z147" s="35"/>
      <c r="AA147" s="35"/>
      <c r="AB147" s="35"/>
      <c r="AC147" s="35"/>
      <c r="AD147" s="35"/>
      <c r="AE147" s="35"/>
      <c r="AR147" s="228" t="s">
        <v>81</v>
      </c>
      <c r="AT147" s="228" t="s">
        <v>197</v>
      </c>
      <c r="AU147" s="228" t="s">
        <v>79</v>
      </c>
      <c r="AY147" s="14" t="s">
        <v>162</v>
      </c>
      <c r="BE147" s="229">
        <f>IF(N147="základní",J147,0)</f>
        <v>0</v>
      </c>
      <c r="BF147" s="229">
        <f>IF(N147="snížená",J147,0)</f>
        <v>0</v>
      </c>
      <c r="BG147" s="229">
        <f>IF(N147="zákl. přenesená",J147,0)</f>
        <v>0</v>
      </c>
      <c r="BH147" s="229">
        <f>IF(N147="sníž. přenesená",J147,0)</f>
        <v>0</v>
      </c>
      <c r="BI147" s="229">
        <f>IF(N147="nulová",J147,0)</f>
        <v>0</v>
      </c>
      <c r="BJ147" s="14" t="s">
        <v>79</v>
      </c>
      <c r="BK147" s="229">
        <f>ROUND(I147*H147,2)</f>
        <v>0</v>
      </c>
      <c r="BL147" s="14" t="s">
        <v>79</v>
      </c>
      <c r="BM147" s="228" t="s">
        <v>949</v>
      </c>
    </row>
    <row r="148" s="2" customFormat="1" ht="21.75" customHeight="1">
      <c r="A148" s="35"/>
      <c r="B148" s="36"/>
      <c r="C148" s="230" t="s">
        <v>950</v>
      </c>
      <c r="D148" s="230" t="s">
        <v>197</v>
      </c>
      <c r="E148" s="231" t="s">
        <v>951</v>
      </c>
      <c r="F148" s="232" t="s">
        <v>952</v>
      </c>
      <c r="G148" s="233" t="s">
        <v>193</v>
      </c>
      <c r="H148" s="234">
        <v>5</v>
      </c>
      <c r="I148" s="235"/>
      <c r="J148" s="236">
        <f>ROUND(I148*H148,2)</f>
        <v>0</v>
      </c>
      <c r="K148" s="232" t="s">
        <v>167</v>
      </c>
      <c r="L148" s="237"/>
      <c r="M148" s="238" t="s">
        <v>19</v>
      </c>
      <c r="N148" s="239" t="s">
        <v>43</v>
      </c>
      <c r="O148" s="81"/>
      <c r="P148" s="226">
        <f>O148*H148</f>
        <v>0</v>
      </c>
      <c r="Q148" s="226">
        <v>0</v>
      </c>
      <c r="R148" s="226">
        <f>Q148*H148</f>
        <v>0</v>
      </c>
      <c r="S148" s="226">
        <v>0</v>
      </c>
      <c r="T148" s="227">
        <f>S148*H148</f>
        <v>0</v>
      </c>
      <c r="U148" s="35"/>
      <c r="V148" s="35"/>
      <c r="W148" s="35"/>
      <c r="X148" s="35"/>
      <c r="Y148" s="35"/>
      <c r="Z148" s="35"/>
      <c r="AA148" s="35"/>
      <c r="AB148" s="35"/>
      <c r="AC148" s="35"/>
      <c r="AD148" s="35"/>
      <c r="AE148" s="35"/>
      <c r="AR148" s="228" t="s">
        <v>81</v>
      </c>
      <c r="AT148" s="228" t="s">
        <v>197</v>
      </c>
      <c r="AU148" s="228" t="s">
        <v>79</v>
      </c>
      <c r="AY148" s="14" t="s">
        <v>162</v>
      </c>
      <c r="BE148" s="229">
        <f>IF(N148="základní",J148,0)</f>
        <v>0</v>
      </c>
      <c r="BF148" s="229">
        <f>IF(N148="snížená",J148,0)</f>
        <v>0</v>
      </c>
      <c r="BG148" s="229">
        <f>IF(N148="zákl. přenesená",J148,0)</f>
        <v>0</v>
      </c>
      <c r="BH148" s="229">
        <f>IF(N148="sníž. přenesená",J148,0)</f>
        <v>0</v>
      </c>
      <c r="BI148" s="229">
        <f>IF(N148="nulová",J148,0)</f>
        <v>0</v>
      </c>
      <c r="BJ148" s="14" t="s">
        <v>79</v>
      </c>
      <c r="BK148" s="229">
        <f>ROUND(I148*H148,2)</f>
        <v>0</v>
      </c>
      <c r="BL148" s="14" t="s">
        <v>79</v>
      </c>
      <c r="BM148" s="228" t="s">
        <v>953</v>
      </c>
    </row>
    <row r="149" s="2" customFormat="1" ht="21.75" customHeight="1">
      <c r="A149" s="35"/>
      <c r="B149" s="36"/>
      <c r="C149" s="230" t="s">
        <v>954</v>
      </c>
      <c r="D149" s="230" t="s">
        <v>197</v>
      </c>
      <c r="E149" s="231" t="s">
        <v>955</v>
      </c>
      <c r="F149" s="232" t="s">
        <v>956</v>
      </c>
      <c r="G149" s="233" t="s">
        <v>193</v>
      </c>
      <c r="H149" s="234">
        <v>1</v>
      </c>
      <c r="I149" s="235"/>
      <c r="J149" s="236">
        <f>ROUND(I149*H149,2)</f>
        <v>0</v>
      </c>
      <c r="K149" s="232" t="s">
        <v>167</v>
      </c>
      <c r="L149" s="237"/>
      <c r="M149" s="238" t="s">
        <v>19</v>
      </c>
      <c r="N149" s="239" t="s">
        <v>43</v>
      </c>
      <c r="O149" s="81"/>
      <c r="P149" s="226">
        <f>O149*H149</f>
        <v>0</v>
      </c>
      <c r="Q149" s="226">
        <v>0</v>
      </c>
      <c r="R149" s="226">
        <f>Q149*H149</f>
        <v>0</v>
      </c>
      <c r="S149" s="226">
        <v>0</v>
      </c>
      <c r="T149" s="227">
        <f>S149*H149</f>
        <v>0</v>
      </c>
      <c r="U149" s="35"/>
      <c r="V149" s="35"/>
      <c r="W149" s="35"/>
      <c r="X149" s="35"/>
      <c r="Y149" s="35"/>
      <c r="Z149" s="35"/>
      <c r="AA149" s="35"/>
      <c r="AB149" s="35"/>
      <c r="AC149" s="35"/>
      <c r="AD149" s="35"/>
      <c r="AE149" s="35"/>
      <c r="AR149" s="228" t="s">
        <v>81</v>
      </c>
      <c r="AT149" s="228" t="s">
        <v>197</v>
      </c>
      <c r="AU149" s="228" t="s">
        <v>79</v>
      </c>
      <c r="AY149" s="14" t="s">
        <v>162</v>
      </c>
      <c r="BE149" s="229">
        <f>IF(N149="základní",J149,0)</f>
        <v>0</v>
      </c>
      <c r="BF149" s="229">
        <f>IF(N149="snížená",J149,0)</f>
        <v>0</v>
      </c>
      <c r="BG149" s="229">
        <f>IF(N149="zákl. přenesená",J149,0)</f>
        <v>0</v>
      </c>
      <c r="BH149" s="229">
        <f>IF(N149="sníž. přenesená",J149,0)</f>
        <v>0</v>
      </c>
      <c r="BI149" s="229">
        <f>IF(N149="nulová",J149,0)</f>
        <v>0</v>
      </c>
      <c r="BJ149" s="14" t="s">
        <v>79</v>
      </c>
      <c r="BK149" s="229">
        <f>ROUND(I149*H149,2)</f>
        <v>0</v>
      </c>
      <c r="BL149" s="14" t="s">
        <v>79</v>
      </c>
      <c r="BM149" s="228" t="s">
        <v>957</v>
      </c>
    </row>
    <row r="150" s="2" customFormat="1" ht="21.75" customHeight="1">
      <c r="A150" s="35"/>
      <c r="B150" s="36"/>
      <c r="C150" s="230" t="s">
        <v>958</v>
      </c>
      <c r="D150" s="230" t="s">
        <v>197</v>
      </c>
      <c r="E150" s="231" t="s">
        <v>959</v>
      </c>
      <c r="F150" s="232" t="s">
        <v>960</v>
      </c>
      <c r="G150" s="233" t="s">
        <v>193</v>
      </c>
      <c r="H150" s="234">
        <v>1</v>
      </c>
      <c r="I150" s="235"/>
      <c r="J150" s="236">
        <f>ROUND(I150*H150,2)</f>
        <v>0</v>
      </c>
      <c r="K150" s="232" t="s">
        <v>167</v>
      </c>
      <c r="L150" s="237"/>
      <c r="M150" s="238" t="s">
        <v>19</v>
      </c>
      <c r="N150" s="239" t="s">
        <v>43</v>
      </c>
      <c r="O150" s="81"/>
      <c r="P150" s="226">
        <f>O150*H150</f>
        <v>0</v>
      </c>
      <c r="Q150" s="226">
        <v>0</v>
      </c>
      <c r="R150" s="226">
        <f>Q150*H150</f>
        <v>0</v>
      </c>
      <c r="S150" s="226">
        <v>0</v>
      </c>
      <c r="T150" s="227">
        <f>S150*H150</f>
        <v>0</v>
      </c>
      <c r="U150" s="35"/>
      <c r="V150" s="35"/>
      <c r="W150" s="35"/>
      <c r="X150" s="35"/>
      <c r="Y150" s="35"/>
      <c r="Z150" s="35"/>
      <c r="AA150" s="35"/>
      <c r="AB150" s="35"/>
      <c r="AC150" s="35"/>
      <c r="AD150" s="35"/>
      <c r="AE150" s="35"/>
      <c r="AR150" s="228" t="s">
        <v>217</v>
      </c>
      <c r="AT150" s="228" t="s">
        <v>197</v>
      </c>
      <c r="AU150" s="228" t="s">
        <v>79</v>
      </c>
      <c r="AY150" s="14" t="s">
        <v>162</v>
      </c>
      <c r="BE150" s="229">
        <f>IF(N150="základní",J150,0)</f>
        <v>0</v>
      </c>
      <c r="BF150" s="229">
        <f>IF(N150="snížená",J150,0)</f>
        <v>0</v>
      </c>
      <c r="BG150" s="229">
        <f>IF(N150="zákl. přenesená",J150,0)</f>
        <v>0</v>
      </c>
      <c r="BH150" s="229">
        <f>IF(N150="sníž. přenesená",J150,0)</f>
        <v>0</v>
      </c>
      <c r="BI150" s="229">
        <f>IF(N150="nulová",J150,0)</f>
        <v>0</v>
      </c>
      <c r="BJ150" s="14" t="s">
        <v>79</v>
      </c>
      <c r="BK150" s="229">
        <f>ROUND(I150*H150,2)</f>
        <v>0</v>
      </c>
      <c r="BL150" s="14" t="s">
        <v>218</v>
      </c>
      <c r="BM150" s="228" t="s">
        <v>961</v>
      </c>
    </row>
    <row r="151" s="2" customFormat="1" ht="21.75" customHeight="1">
      <c r="A151" s="35"/>
      <c r="B151" s="36"/>
      <c r="C151" s="230" t="s">
        <v>962</v>
      </c>
      <c r="D151" s="230" t="s">
        <v>197</v>
      </c>
      <c r="E151" s="231" t="s">
        <v>963</v>
      </c>
      <c r="F151" s="232" t="s">
        <v>964</v>
      </c>
      <c r="G151" s="233" t="s">
        <v>193</v>
      </c>
      <c r="H151" s="234">
        <v>4</v>
      </c>
      <c r="I151" s="235"/>
      <c r="J151" s="236">
        <f>ROUND(I151*H151,2)</f>
        <v>0</v>
      </c>
      <c r="K151" s="232" t="s">
        <v>167</v>
      </c>
      <c r="L151" s="237"/>
      <c r="M151" s="238" t="s">
        <v>19</v>
      </c>
      <c r="N151" s="239" t="s">
        <v>43</v>
      </c>
      <c r="O151" s="81"/>
      <c r="P151" s="226">
        <f>O151*H151</f>
        <v>0</v>
      </c>
      <c r="Q151" s="226">
        <v>0</v>
      </c>
      <c r="R151" s="226">
        <f>Q151*H151</f>
        <v>0</v>
      </c>
      <c r="S151" s="226">
        <v>0</v>
      </c>
      <c r="T151" s="227">
        <f>S151*H151</f>
        <v>0</v>
      </c>
      <c r="U151" s="35"/>
      <c r="V151" s="35"/>
      <c r="W151" s="35"/>
      <c r="X151" s="35"/>
      <c r="Y151" s="35"/>
      <c r="Z151" s="35"/>
      <c r="AA151" s="35"/>
      <c r="AB151" s="35"/>
      <c r="AC151" s="35"/>
      <c r="AD151" s="35"/>
      <c r="AE151" s="35"/>
      <c r="AR151" s="228" t="s">
        <v>217</v>
      </c>
      <c r="AT151" s="228" t="s">
        <v>197</v>
      </c>
      <c r="AU151" s="228" t="s">
        <v>79</v>
      </c>
      <c r="AY151" s="14" t="s">
        <v>162</v>
      </c>
      <c r="BE151" s="229">
        <f>IF(N151="základní",J151,0)</f>
        <v>0</v>
      </c>
      <c r="BF151" s="229">
        <f>IF(N151="snížená",J151,0)</f>
        <v>0</v>
      </c>
      <c r="BG151" s="229">
        <f>IF(N151="zákl. přenesená",J151,0)</f>
        <v>0</v>
      </c>
      <c r="BH151" s="229">
        <f>IF(N151="sníž. přenesená",J151,0)</f>
        <v>0</v>
      </c>
      <c r="BI151" s="229">
        <f>IF(N151="nulová",J151,0)</f>
        <v>0</v>
      </c>
      <c r="BJ151" s="14" t="s">
        <v>79</v>
      </c>
      <c r="BK151" s="229">
        <f>ROUND(I151*H151,2)</f>
        <v>0</v>
      </c>
      <c r="BL151" s="14" t="s">
        <v>218</v>
      </c>
      <c r="BM151" s="228" t="s">
        <v>965</v>
      </c>
    </row>
    <row r="152" s="2" customFormat="1" ht="16.5" customHeight="1">
      <c r="A152" s="35"/>
      <c r="B152" s="36"/>
      <c r="C152" s="230" t="s">
        <v>966</v>
      </c>
      <c r="D152" s="230" t="s">
        <v>197</v>
      </c>
      <c r="E152" s="231" t="s">
        <v>967</v>
      </c>
      <c r="F152" s="232" t="s">
        <v>968</v>
      </c>
      <c r="G152" s="233" t="s">
        <v>193</v>
      </c>
      <c r="H152" s="234">
        <v>5</v>
      </c>
      <c r="I152" s="235"/>
      <c r="J152" s="236">
        <f>ROUND(I152*H152,2)</f>
        <v>0</v>
      </c>
      <c r="K152" s="232" t="s">
        <v>19</v>
      </c>
      <c r="L152" s="237"/>
      <c r="M152" s="238" t="s">
        <v>19</v>
      </c>
      <c r="N152" s="239" t="s">
        <v>43</v>
      </c>
      <c r="O152" s="81"/>
      <c r="P152" s="226">
        <f>O152*H152</f>
        <v>0</v>
      </c>
      <c r="Q152" s="226">
        <v>0</v>
      </c>
      <c r="R152" s="226">
        <f>Q152*H152</f>
        <v>0</v>
      </c>
      <c r="S152" s="226">
        <v>0</v>
      </c>
      <c r="T152" s="227">
        <f>S152*H152</f>
        <v>0</v>
      </c>
      <c r="U152" s="35"/>
      <c r="V152" s="35"/>
      <c r="W152" s="35"/>
      <c r="X152" s="35"/>
      <c r="Y152" s="35"/>
      <c r="Z152" s="35"/>
      <c r="AA152" s="35"/>
      <c r="AB152" s="35"/>
      <c r="AC152" s="35"/>
      <c r="AD152" s="35"/>
      <c r="AE152" s="35"/>
      <c r="AR152" s="228" t="s">
        <v>217</v>
      </c>
      <c r="AT152" s="228" t="s">
        <v>197</v>
      </c>
      <c r="AU152" s="228" t="s">
        <v>79</v>
      </c>
      <c r="AY152" s="14" t="s">
        <v>162</v>
      </c>
      <c r="BE152" s="229">
        <f>IF(N152="základní",J152,0)</f>
        <v>0</v>
      </c>
      <c r="BF152" s="229">
        <f>IF(N152="snížená",J152,0)</f>
        <v>0</v>
      </c>
      <c r="BG152" s="229">
        <f>IF(N152="zákl. přenesená",J152,0)</f>
        <v>0</v>
      </c>
      <c r="BH152" s="229">
        <f>IF(N152="sníž. přenesená",J152,0)</f>
        <v>0</v>
      </c>
      <c r="BI152" s="229">
        <f>IF(N152="nulová",J152,0)</f>
        <v>0</v>
      </c>
      <c r="BJ152" s="14" t="s">
        <v>79</v>
      </c>
      <c r="BK152" s="229">
        <f>ROUND(I152*H152,2)</f>
        <v>0</v>
      </c>
      <c r="BL152" s="14" t="s">
        <v>218</v>
      </c>
      <c r="BM152" s="228" t="s">
        <v>969</v>
      </c>
    </row>
    <row r="153" s="2" customFormat="1" ht="16.5" customHeight="1">
      <c r="A153" s="35"/>
      <c r="B153" s="36"/>
      <c r="C153" s="230" t="s">
        <v>970</v>
      </c>
      <c r="D153" s="230" t="s">
        <v>197</v>
      </c>
      <c r="E153" s="231" t="s">
        <v>971</v>
      </c>
      <c r="F153" s="232" t="s">
        <v>972</v>
      </c>
      <c r="G153" s="233" t="s">
        <v>193</v>
      </c>
      <c r="H153" s="234">
        <v>5</v>
      </c>
      <c r="I153" s="235"/>
      <c r="J153" s="236">
        <f>ROUND(I153*H153,2)</f>
        <v>0</v>
      </c>
      <c r="K153" s="232" t="s">
        <v>19</v>
      </c>
      <c r="L153" s="237"/>
      <c r="M153" s="238" t="s">
        <v>19</v>
      </c>
      <c r="N153" s="239" t="s">
        <v>43</v>
      </c>
      <c r="O153" s="81"/>
      <c r="P153" s="226">
        <f>O153*H153</f>
        <v>0</v>
      </c>
      <c r="Q153" s="226">
        <v>0</v>
      </c>
      <c r="R153" s="226">
        <f>Q153*H153</f>
        <v>0</v>
      </c>
      <c r="S153" s="226">
        <v>0</v>
      </c>
      <c r="T153" s="227">
        <f>S153*H153</f>
        <v>0</v>
      </c>
      <c r="U153" s="35"/>
      <c r="V153" s="35"/>
      <c r="W153" s="35"/>
      <c r="X153" s="35"/>
      <c r="Y153" s="35"/>
      <c r="Z153" s="35"/>
      <c r="AA153" s="35"/>
      <c r="AB153" s="35"/>
      <c r="AC153" s="35"/>
      <c r="AD153" s="35"/>
      <c r="AE153" s="35"/>
      <c r="AR153" s="228" t="s">
        <v>217</v>
      </c>
      <c r="AT153" s="228" t="s">
        <v>197</v>
      </c>
      <c r="AU153" s="228" t="s">
        <v>79</v>
      </c>
      <c r="AY153" s="14" t="s">
        <v>162</v>
      </c>
      <c r="BE153" s="229">
        <f>IF(N153="základní",J153,0)</f>
        <v>0</v>
      </c>
      <c r="BF153" s="229">
        <f>IF(N153="snížená",J153,0)</f>
        <v>0</v>
      </c>
      <c r="BG153" s="229">
        <f>IF(N153="zákl. přenesená",J153,0)</f>
        <v>0</v>
      </c>
      <c r="BH153" s="229">
        <f>IF(N153="sníž. přenesená",J153,0)</f>
        <v>0</v>
      </c>
      <c r="BI153" s="229">
        <f>IF(N153="nulová",J153,0)</f>
        <v>0</v>
      </c>
      <c r="BJ153" s="14" t="s">
        <v>79</v>
      </c>
      <c r="BK153" s="229">
        <f>ROUND(I153*H153,2)</f>
        <v>0</v>
      </c>
      <c r="BL153" s="14" t="s">
        <v>218</v>
      </c>
      <c r="BM153" s="228" t="s">
        <v>973</v>
      </c>
    </row>
    <row r="154" s="2" customFormat="1" ht="21.75" customHeight="1">
      <c r="A154" s="35"/>
      <c r="B154" s="36"/>
      <c r="C154" s="217" t="s">
        <v>388</v>
      </c>
      <c r="D154" s="217" t="s">
        <v>163</v>
      </c>
      <c r="E154" s="218" t="s">
        <v>974</v>
      </c>
      <c r="F154" s="219" t="s">
        <v>975</v>
      </c>
      <c r="G154" s="220" t="s">
        <v>193</v>
      </c>
      <c r="H154" s="221">
        <v>1</v>
      </c>
      <c r="I154" s="222"/>
      <c r="J154" s="223">
        <f>ROUND(I154*H154,2)</f>
        <v>0</v>
      </c>
      <c r="K154" s="219" t="s">
        <v>167</v>
      </c>
      <c r="L154" s="41"/>
      <c r="M154" s="224" t="s">
        <v>19</v>
      </c>
      <c r="N154" s="225" t="s">
        <v>43</v>
      </c>
      <c r="O154" s="81"/>
      <c r="P154" s="226">
        <f>O154*H154</f>
        <v>0</v>
      </c>
      <c r="Q154" s="226">
        <v>0</v>
      </c>
      <c r="R154" s="226">
        <f>Q154*H154</f>
        <v>0</v>
      </c>
      <c r="S154" s="226">
        <v>0</v>
      </c>
      <c r="T154" s="227">
        <f>S154*H154</f>
        <v>0</v>
      </c>
      <c r="U154" s="35"/>
      <c r="V154" s="35"/>
      <c r="W154" s="35"/>
      <c r="X154" s="35"/>
      <c r="Y154" s="35"/>
      <c r="Z154" s="35"/>
      <c r="AA154" s="35"/>
      <c r="AB154" s="35"/>
      <c r="AC154" s="35"/>
      <c r="AD154" s="35"/>
      <c r="AE154" s="35"/>
      <c r="AR154" s="228" t="s">
        <v>93</v>
      </c>
      <c r="AT154" s="228" t="s">
        <v>163</v>
      </c>
      <c r="AU154" s="228" t="s">
        <v>79</v>
      </c>
      <c r="AY154" s="14" t="s">
        <v>162</v>
      </c>
      <c r="BE154" s="229">
        <f>IF(N154="základní",J154,0)</f>
        <v>0</v>
      </c>
      <c r="BF154" s="229">
        <f>IF(N154="snížená",J154,0)</f>
        <v>0</v>
      </c>
      <c r="BG154" s="229">
        <f>IF(N154="zákl. přenesená",J154,0)</f>
        <v>0</v>
      </c>
      <c r="BH154" s="229">
        <f>IF(N154="sníž. přenesená",J154,0)</f>
        <v>0</v>
      </c>
      <c r="BI154" s="229">
        <f>IF(N154="nulová",J154,0)</f>
        <v>0</v>
      </c>
      <c r="BJ154" s="14" t="s">
        <v>79</v>
      </c>
      <c r="BK154" s="229">
        <f>ROUND(I154*H154,2)</f>
        <v>0</v>
      </c>
      <c r="BL154" s="14" t="s">
        <v>93</v>
      </c>
      <c r="BM154" s="228" t="s">
        <v>976</v>
      </c>
    </row>
    <row r="155" s="2" customFormat="1" ht="21.75" customHeight="1">
      <c r="A155" s="35"/>
      <c r="B155" s="36"/>
      <c r="C155" s="217" t="s">
        <v>392</v>
      </c>
      <c r="D155" s="217" t="s">
        <v>163</v>
      </c>
      <c r="E155" s="218" t="s">
        <v>977</v>
      </c>
      <c r="F155" s="219" t="s">
        <v>978</v>
      </c>
      <c r="G155" s="220" t="s">
        <v>193</v>
      </c>
      <c r="H155" s="221">
        <v>1</v>
      </c>
      <c r="I155" s="222"/>
      <c r="J155" s="223">
        <f>ROUND(I155*H155,2)</f>
        <v>0</v>
      </c>
      <c r="K155" s="219" t="s">
        <v>167</v>
      </c>
      <c r="L155" s="41"/>
      <c r="M155" s="224" t="s">
        <v>19</v>
      </c>
      <c r="N155" s="225" t="s">
        <v>43</v>
      </c>
      <c r="O155" s="81"/>
      <c r="P155" s="226">
        <f>O155*H155</f>
        <v>0</v>
      </c>
      <c r="Q155" s="226">
        <v>0</v>
      </c>
      <c r="R155" s="226">
        <f>Q155*H155</f>
        <v>0</v>
      </c>
      <c r="S155" s="226">
        <v>0</v>
      </c>
      <c r="T155" s="227">
        <f>S155*H155</f>
        <v>0</v>
      </c>
      <c r="U155" s="35"/>
      <c r="V155" s="35"/>
      <c r="W155" s="35"/>
      <c r="X155" s="35"/>
      <c r="Y155" s="35"/>
      <c r="Z155" s="35"/>
      <c r="AA155" s="35"/>
      <c r="AB155" s="35"/>
      <c r="AC155" s="35"/>
      <c r="AD155" s="35"/>
      <c r="AE155" s="35"/>
      <c r="AR155" s="228" t="s">
        <v>93</v>
      </c>
      <c r="AT155" s="228" t="s">
        <v>163</v>
      </c>
      <c r="AU155" s="228" t="s">
        <v>79</v>
      </c>
      <c r="AY155" s="14" t="s">
        <v>162</v>
      </c>
      <c r="BE155" s="229">
        <f>IF(N155="základní",J155,0)</f>
        <v>0</v>
      </c>
      <c r="BF155" s="229">
        <f>IF(N155="snížená",J155,0)</f>
        <v>0</v>
      </c>
      <c r="BG155" s="229">
        <f>IF(N155="zákl. přenesená",J155,0)</f>
        <v>0</v>
      </c>
      <c r="BH155" s="229">
        <f>IF(N155="sníž. přenesená",J155,0)</f>
        <v>0</v>
      </c>
      <c r="BI155" s="229">
        <f>IF(N155="nulová",J155,0)</f>
        <v>0</v>
      </c>
      <c r="BJ155" s="14" t="s">
        <v>79</v>
      </c>
      <c r="BK155" s="229">
        <f>ROUND(I155*H155,2)</f>
        <v>0</v>
      </c>
      <c r="BL155" s="14" t="s">
        <v>93</v>
      </c>
      <c r="BM155" s="228" t="s">
        <v>979</v>
      </c>
    </row>
    <row r="156" s="2" customFormat="1" ht="21.75" customHeight="1">
      <c r="A156" s="35"/>
      <c r="B156" s="36"/>
      <c r="C156" s="217" t="s">
        <v>396</v>
      </c>
      <c r="D156" s="217" t="s">
        <v>163</v>
      </c>
      <c r="E156" s="218" t="s">
        <v>389</v>
      </c>
      <c r="F156" s="219" t="s">
        <v>390</v>
      </c>
      <c r="G156" s="220" t="s">
        <v>193</v>
      </c>
      <c r="H156" s="221">
        <v>6</v>
      </c>
      <c r="I156" s="222"/>
      <c r="J156" s="223">
        <f>ROUND(I156*H156,2)</f>
        <v>0</v>
      </c>
      <c r="K156" s="219" t="s">
        <v>167</v>
      </c>
      <c r="L156" s="41"/>
      <c r="M156" s="224" t="s">
        <v>19</v>
      </c>
      <c r="N156" s="225" t="s">
        <v>43</v>
      </c>
      <c r="O156" s="81"/>
      <c r="P156" s="226">
        <f>O156*H156</f>
        <v>0</v>
      </c>
      <c r="Q156" s="226">
        <v>0</v>
      </c>
      <c r="R156" s="226">
        <f>Q156*H156</f>
        <v>0</v>
      </c>
      <c r="S156" s="226">
        <v>0</v>
      </c>
      <c r="T156" s="227">
        <f>S156*H156</f>
        <v>0</v>
      </c>
      <c r="U156" s="35"/>
      <c r="V156" s="35"/>
      <c r="W156" s="35"/>
      <c r="X156" s="35"/>
      <c r="Y156" s="35"/>
      <c r="Z156" s="35"/>
      <c r="AA156" s="35"/>
      <c r="AB156" s="35"/>
      <c r="AC156" s="35"/>
      <c r="AD156" s="35"/>
      <c r="AE156" s="35"/>
      <c r="AR156" s="228" t="s">
        <v>93</v>
      </c>
      <c r="AT156" s="228" t="s">
        <v>163</v>
      </c>
      <c r="AU156" s="228" t="s">
        <v>79</v>
      </c>
      <c r="AY156" s="14" t="s">
        <v>162</v>
      </c>
      <c r="BE156" s="229">
        <f>IF(N156="základní",J156,0)</f>
        <v>0</v>
      </c>
      <c r="BF156" s="229">
        <f>IF(N156="snížená",J156,0)</f>
        <v>0</v>
      </c>
      <c r="BG156" s="229">
        <f>IF(N156="zákl. přenesená",J156,0)</f>
        <v>0</v>
      </c>
      <c r="BH156" s="229">
        <f>IF(N156="sníž. přenesená",J156,0)</f>
        <v>0</v>
      </c>
      <c r="BI156" s="229">
        <f>IF(N156="nulová",J156,0)</f>
        <v>0</v>
      </c>
      <c r="BJ156" s="14" t="s">
        <v>79</v>
      </c>
      <c r="BK156" s="229">
        <f>ROUND(I156*H156,2)</f>
        <v>0</v>
      </c>
      <c r="BL156" s="14" t="s">
        <v>93</v>
      </c>
      <c r="BM156" s="228" t="s">
        <v>980</v>
      </c>
    </row>
    <row r="157" s="2" customFormat="1" ht="44.25" customHeight="1">
      <c r="A157" s="35"/>
      <c r="B157" s="36"/>
      <c r="C157" s="217" t="s">
        <v>400</v>
      </c>
      <c r="D157" s="217" t="s">
        <v>163</v>
      </c>
      <c r="E157" s="218" t="s">
        <v>981</v>
      </c>
      <c r="F157" s="219" t="s">
        <v>982</v>
      </c>
      <c r="G157" s="220" t="s">
        <v>193</v>
      </c>
      <c r="H157" s="221">
        <v>2</v>
      </c>
      <c r="I157" s="222"/>
      <c r="J157" s="223">
        <f>ROUND(I157*H157,2)</f>
        <v>0</v>
      </c>
      <c r="K157" s="219" t="s">
        <v>167</v>
      </c>
      <c r="L157" s="41"/>
      <c r="M157" s="224" t="s">
        <v>19</v>
      </c>
      <c r="N157" s="225" t="s">
        <v>43</v>
      </c>
      <c r="O157" s="81"/>
      <c r="P157" s="226">
        <f>O157*H157</f>
        <v>0</v>
      </c>
      <c r="Q157" s="226">
        <v>0</v>
      </c>
      <c r="R157" s="226">
        <f>Q157*H157</f>
        <v>0</v>
      </c>
      <c r="S157" s="226">
        <v>0</v>
      </c>
      <c r="T157" s="227">
        <f>S157*H157</f>
        <v>0</v>
      </c>
      <c r="U157" s="35"/>
      <c r="V157" s="35"/>
      <c r="W157" s="35"/>
      <c r="X157" s="35"/>
      <c r="Y157" s="35"/>
      <c r="Z157" s="35"/>
      <c r="AA157" s="35"/>
      <c r="AB157" s="35"/>
      <c r="AC157" s="35"/>
      <c r="AD157" s="35"/>
      <c r="AE157" s="35"/>
      <c r="AR157" s="228" t="s">
        <v>93</v>
      </c>
      <c r="AT157" s="228" t="s">
        <v>163</v>
      </c>
      <c r="AU157" s="228" t="s">
        <v>79</v>
      </c>
      <c r="AY157" s="14" t="s">
        <v>162</v>
      </c>
      <c r="BE157" s="229">
        <f>IF(N157="základní",J157,0)</f>
        <v>0</v>
      </c>
      <c r="BF157" s="229">
        <f>IF(N157="snížená",J157,0)</f>
        <v>0</v>
      </c>
      <c r="BG157" s="229">
        <f>IF(N157="zákl. přenesená",J157,0)</f>
        <v>0</v>
      </c>
      <c r="BH157" s="229">
        <f>IF(N157="sníž. přenesená",J157,0)</f>
        <v>0</v>
      </c>
      <c r="BI157" s="229">
        <f>IF(N157="nulová",J157,0)</f>
        <v>0</v>
      </c>
      <c r="BJ157" s="14" t="s">
        <v>79</v>
      </c>
      <c r="BK157" s="229">
        <f>ROUND(I157*H157,2)</f>
        <v>0</v>
      </c>
      <c r="BL157" s="14" t="s">
        <v>93</v>
      </c>
      <c r="BM157" s="228" t="s">
        <v>983</v>
      </c>
    </row>
    <row r="158" s="2" customFormat="1" ht="44.25" customHeight="1">
      <c r="A158" s="35"/>
      <c r="B158" s="36"/>
      <c r="C158" s="217" t="s">
        <v>404</v>
      </c>
      <c r="D158" s="217" t="s">
        <v>163</v>
      </c>
      <c r="E158" s="218" t="s">
        <v>984</v>
      </c>
      <c r="F158" s="219" t="s">
        <v>985</v>
      </c>
      <c r="G158" s="220" t="s">
        <v>193</v>
      </c>
      <c r="H158" s="221">
        <v>2</v>
      </c>
      <c r="I158" s="222"/>
      <c r="J158" s="223">
        <f>ROUND(I158*H158,2)</f>
        <v>0</v>
      </c>
      <c r="K158" s="219" t="s">
        <v>167</v>
      </c>
      <c r="L158" s="41"/>
      <c r="M158" s="224" t="s">
        <v>19</v>
      </c>
      <c r="N158" s="225" t="s">
        <v>43</v>
      </c>
      <c r="O158" s="81"/>
      <c r="P158" s="226">
        <f>O158*H158</f>
        <v>0</v>
      </c>
      <c r="Q158" s="226">
        <v>0</v>
      </c>
      <c r="R158" s="226">
        <f>Q158*H158</f>
        <v>0</v>
      </c>
      <c r="S158" s="226">
        <v>0</v>
      </c>
      <c r="T158" s="227">
        <f>S158*H158</f>
        <v>0</v>
      </c>
      <c r="U158" s="35"/>
      <c r="V158" s="35"/>
      <c r="W158" s="35"/>
      <c r="X158" s="35"/>
      <c r="Y158" s="35"/>
      <c r="Z158" s="35"/>
      <c r="AA158" s="35"/>
      <c r="AB158" s="35"/>
      <c r="AC158" s="35"/>
      <c r="AD158" s="35"/>
      <c r="AE158" s="35"/>
      <c r="AR158" s="228" t="s">
        <v>93</v>
      </c>
      <c r="AT158" s="228" t="s">
        <v>163</v>
      </c>
      <c r="AU158" s="228" t="s">
        <v>79</v>
      </c>
      <c r="AY158" s="14" t="s">
        <v>162</v>
      </c>
      <c r="BE158" s="229">
        <f>IF(N158="základní",J158,0)</f>
        <v>0</v>
      </c>
      <c r="BF158" s="229">
        <f>IF(N158="snížená",J158,0)</f>
        <v>0</v>
      </c>
      <c r="BG158" s="229">
        <f>IF(N158="zákl. přenesená",J158,0)</f>
        <v>0</v>
      </c>
      <c r="BH158" s="229">
        <f>IF(N158="sníž. přenesená",J158,0)</f>
        <v>0</v>
      </c>
      <c r="BI158" s="229">
        <f>IF(N158="nulová",J158,0)</f>
        <v>0</v>
      </c>
      <c r="BJ158" s="14" t="s">
        <v>79</v>
      </c>
      <c r="BK158" s="229">
        <f>ROUND(I158*H158,2)</f>
        <v>0</v>
      </c>
      <c r="BL158" s="14" t="s">
        <v>93</v>
      </c>
      <c r="BM158" s="228" t="s">
        <v>986</v>
      </c>
    </row>
    <row r="159" s="2" customFormat="1" ht="44.25" customHeight="1">
      <c r="A159" s="35"/>
      <c r="B159" s="36"/>
      <c r="C159" s="217" t="s">
        <v>408</v>
      </c>
      <c r="D159" s="217" t="s">
        <v>163</v>
      </c>
      <c r="E159" s="218" t="s">
        <v>987</v>
      </c>
      <c r="F159" s="219" t="s">
        <v>988</v>
      </c>
      <c r="G159" s="220" t="s">
        <v>193</v>
      </c>
      <c r="H159" s="221">
        <v>3</v>
      </c>
      <c r="I159" s="222"/>
      <c r="J159" s="223">
        <f>ROUND(I159*H159,2)</f>
        <v>0</v>
      </c>
      <c r="K159" s="219" t="s">
        <v>167</v>
      </c>
      <c r="L159" s="41"/>
      <c r="M159" s="224" t="s">
        <v>19</v>
      </c>
      <c r="N159" s="225" t="s">
        <v>43</v>
      </c>
      <c r="O159" s="81"/>
      <c r="P159" s="226">
        <f>O159*H159</f>
        <v>0</v>
      </c>
      <c r="Q159" s="226">
        <v>0</v>
      </c>
      <c r="R159" s="226">
        <f>Q159*H159</f>
        <v>0</v>
      </c>
      <c r="S159" s="226">
        <v>0</v>
      </c>
      <c r="T159" s="227">
        <f>S159*H159</f>
        <v>0</v>
      </c>
      <c r="U159" s="35"/>
      <c r="V159" s="35"/>
      <c r="W159" s="35"/>
      <c r="X159" s="35"/>
      <c r="Y159" s="35"/>
      <c r="Z159" s="35"/>
      <c r="AA159" s="35"/>
      <c r="AB159" s="35"/>
      <c r="AC159" s="35"/>
      <c r="AD159" s="35"/>
      <c r="AE159" s="35"/>
      <c r="AR159" s="228" t="s">
        <v>93</v>
      </c>
      <c r="AT159" s="228" t="s">
        <v>163</v>
      </c>
      <c r="AU159" s="228" t="s">
        <v>79</v>
      </c>
      <c r="AY159" s="14" t="s">
        <v>162</v>
      </c>
      <c r="BE159" s="229">
        <f>IF(N159="základní",J159,0)</f>
        <v>0</v>
      </c>
      <c r="BF159" s="229">
        <f>IF(N159="snížená",J159,0)</f>
        <v>0</v>
      </c>
      <c r="BG159" s="229">
        <f>IF(N159="zákl. přenesená",J159,0)</f>
        <v>0</v>
      </c>
      <c r="BH159" s="229">
        <f>IF(N159="sníž. přenesená",J159,0)</f>
        <v>0</v>
      </c>
      <c r="BI159" s="229">
        <f>IF(N159="nulová",J159,0)</f>
        <v>0</v>
      </c>
      <c r="BJ159" s="14" t="s">
        <v>79</v>
      </c>
      <c r="BK159" s="229">
        <f>ROUND(I159*H159,2)</f>
        <v>0</v>
      </c>
      <c r="BL159" s="14" t="s">
        <v>93</v>
      </c>
      <c r="BM159" s="228" t="s">
        <v>989</v>
      </c>
    </row>
    <row r="160" s="2" customFormat="1" ht="44.25" customHeight="1">
      <c r="A160" s="35"/>
      <c r="B160" s="36"/>
      <c r="C160" s="217" t="s">
        <v>412</v>
      </c>
      <c r="D160" s="217" t="s">
        <v>163</v>
      </c>
      <c r="E160" s="218" t="s">
        <v>990</v>
      </c>
      <c r="F160" s="219" t="s">
        <v>991</v>
      </c>
      <c r="G160" s="220" t="s">
        <v>193</v>
      </c>
      <c r="H160" s="221">
        <v>2</v>
      </c>
      <c r="I160" s="222"/>
      <c r="J160" s="223">
        <f>ROUND(I160*H160,2)</f>
        <v>0</v>
      </c>
      <c r="K160" s="219" t="s">
        <v>167</v>
      </c>
      <c r="L160" s="41"/>
      <c r="M160" s="224" t="s">
        <v>19</v>
      </c>
      <c r="N160" s="225" t="s">
        <v>43</v>
      </c>
      <c r="O160" s="81"/>
      <c r="P160" s="226">
        <f>O160*H160</f>
        <v>0</v>
      </c>
      <c r="Q160" s="226">
        <v>0</v>
      </c>
      <c r="R160" s="226">
        <f>Q160*H160</f>
        <v>0</v>
      </c>
      <c r="S160" s="226">
        <v>0</v>
      </c>
      <c r="T160" s="227">
        <f>S160*H160</f>
        <v>0</v>
      </c>
      <c r="U160" s="35"/>
      <c r="V160" s="35"/>
      <c r="W160" s="35"/>
      <c r="X160" s="35"/>
      <c r="Y160" s="35"/>
      <c r="Z160" s="35"/>
      <c r="AA160" s="35"/>
      <c r="AB160" s="35"/>
      <c r="AC160" s="35"/>
      <c r="AD160" s="35"/>
      <c r="AE160" s="35"/>
      <c r="AR160" s="228" t="s">
        <v>93</v>
      </c>
      <c r="AT160" s="228" t="s">
        <v>163</v>
      </c>
      <c r="AU160" s="228" t="s">
        <v>79</v>
      </c>
      <c r="AY160" s="14" t="s">
        <v>162</v>
      </c>
      <c r="BE160" s="229">
        <f>IF(N160="základní",J160,0)</f>
        <v>0</v>
      </c>
      <c r="BF160" s="229">
        <f>IF(N160="snížená",J160,0)</f>
        <v>0</v>
      </c>
      <c r="BG160" s="229">
        <f>IF(N160="zákl. přenesená",J160,0)</f>
        <v>0</v>
      </c>
      <c r="BH160" s="229">
        <f>IF(N160="sníž. přenesená",J160,0)</f>
        <v>0</v>
      </c>
      <c r="BI160" s="229">
        <f>IF(N160="nulová",J160,0)</f>
        <v>0</v>
      </c>
      <c r="BJ160" s="14" t="s">
        <v>79</v>
      </c>
      <c r="BK160" s="229">
        <f>ROUND(I160*H160,2)</f>
        <v>0</v>
      </c>
      <c r="BL160" s="14" t="s">
        <v>93</v>
      </c>
      <c r="BM160" s="228" t="s">
        <v>992</v>
      </c>
    </row>
    <row r="161" s="2" customFormat="1" ht="44.25" customHeight="1">
      <c r="A161" s="35"/>
      <c r="B161" s="36"/>
      <c r="C161" s="217" t="s">
        <v>416</v>
      </c>
      <c r="D161" s="217" t="s">
        <v>163</v>
      </c>
      <c r="E161" s="218" t="s">
        <v>993</v>
      </c>
      <c r="F161" s="219" t="s">
        <v>994</v>
      </c>
      <c r="G161" s="220" t="s">
        <v>193</v>
      </c>
      <c r="H161" s="221">
        <v>5</v>
      </c>
      <c r="I161" s="222"/>
      <c r="J161" s="223">
        <f>ROUND(I161*H161,2)</f>
        <v>0</v>
      </c>
      <c r="K161" s="219" t="s">
        <v>167</v>
      </c>
      <c r="L161" s="41"/>
      <c r="M161" s="224" t="s">
        <v>19</v>
      </c>
      <c r="N161" s="225" t="s">
        <v>43</v>
      </c>
      <c r="O161" s="81"/>
      <c r="P161" s="226">
        <f>O161*H161</f>
        <v>0</v>
      </c>
      <c r="Q161" s="226">
        <v>0</v>
      </c>
      <c r="R161" s="226">
        <f>Q161*H161</f>
        <v>0</v>
      </c>
      <c r="S161" s="226">
        <v>0</v>
      </c>
      <c r="T161" s="227">
        <f>S161*H161</f>
        <v>0</v>
      </c>
      <c r="U161" s="35"/>
      <c r="V161" s="35"/>
      <c r="W161" s="35"/>
      <c r="X161" s="35"/>
      <c r="Y161" s="35"/>
      <c r="Z161" s="35"/>
      <c r="AA161" s="35"/>
      <c r="AB161" s="35"/>
      <c r="AC161" s="35"/>
      <c r="AD161" s="35"/>
      <c r="AE161" s="35"/>
      <c r="AR161" s="228" t="s">
        <v>93</v>
      </c>
      <c r="AT161" s="228" t="s">
        <v>163</v>
      </c>
      <c r="AU161" s="228" t="s">
        <v>79</v>
      </c>
      <c r="AY161" s="14" t="s">
        <v>162</v>
      </c>
      <c r="BE161" s="229">
        <f>IF(N161="základní",J161,0)</f>
        <v>0</v>
      </c>
      <c r="BF161" s="229">
        <f>IF(N161="snížená",J161,0)</f>
        <v>0</v>
      </c>
      <c r="BG161" s="229">
        <f>IF(N161="zákl. přenesená",J161,0)</f>
        <v>0</v>
      </c>
      <c r="BH161" s="229">
        <f>IF(N161="sníž. přenesená",J161,0)</f>
        <v>0</v>
      </c>
      <c r="BI161" s="229">
        <f>IF(N161="nulová",J161,0)</f>
        <v>0</v>
      </c>
      <c r="BJ161" s="14" t="s">
        <v>79</v>
      </c>
      <c r="BK161" s="229">
        <f>ROUND(I161*H161,2)</f>
        <v>0</v>
      </c>
      <c r="BL161" s="14" t="s">
        <v>93</v>
      </c>
      <c r="BM161" s="228" t="s">
        <v>995</v>
      </c>
    </row>
    <row r="162" s="2" customFormat="1" ht="44.25" customHeight="1">
      <c r="A162" s="35"/>
      <c r="B162" s="36"/>
      <c r="C162" s="217" t="s">
        <v>218</v>
      </c>
      <c r="D162" s="217" t="s">
        <v>163</v>
      </c>
      <c r="E162" s="218" t="s">
        <v>996</v>
      </c>
      <c r="F162" s="219" t="s">
        <v>997</v>
      </c>
      <c r="G162" s="220" t="s">
        <v>193</v>
      </c>
      <c r="H162" s="221">
        <v>1</v>
      </c>
      <c r="I162" s="222"/>
      <c r="J162" s="223">
        <f>ROUND(I162*H162,2)</f>
        <v>0</v>
      </c>
      <c r="K162" s="219" t="s">
        <v>167</v>
      </c>
      <c r="L162" s="41"/>
      <c r="M162" s="224" t="s">
        <v>19</v>
      </c>
      <c r="N162" s="225" t="s">
        <v>43</v>
      </c>
      <c r="O162" s="81"/>
      <c r="P162" s="226">
        <f>O162*H162</f>
        <v>0</v>
      </c>
      <c r="Q162" s="226">
        <v>0</v>
      </c>
      <c r="R162" s="226">
        <f>Q162*H162</f>
        <v>0</v>
      </c>
      <c r="S162" s="226">
        <v>0</v>
      </c>
      <c r="T162" s="227">
        <f>S162*H162</f>
        <v>0</v>
      </c>
      <c r="U162" s="35"/>
      <c r="V162" s="35"/>
      <c r="W162" s="35"/>
      <c r="X162" s="35"/>
      <c r="Y162" s="35"/>
      <c r="Z162" s="35"/>
      <c r="AA162" s="35"/>
      <c r="AB162" s="35"/>
      <c r="AC162" s="35"/>
      <c r="AD162" s="35"/>
      <c r="AE162" s="35"/>
      <c r="AR162" s="228" t="s">
        <v>285</v>
      </c>
      <c r="AT162" s="228" t="s">
        <v>163</v>
      </c>
      <c r="AU162" s="228" t="s">
        <v>79</v>
      </c>
      <c r="AY162" s="14" t="s">
        <v>162</v>
      </c>
      <c r="BE162" s="229">
        <f>IF(N162="základní",J162,0)</f>
        <v>0</v>
      </c>
      <c r="BF162" s="229">
        <f>IF(N162="snížená",J162,0)</f>
        <v>0</v>
      </c>
      <c r="BG162" s="229">
        <f>IF(N162="zákl. přenesená",J162,0)</f>
        <v>0</v>
      </c>
      <c r="BH162" s="229">
        <f>IF(N162="sníž. přenesená",J162,0)</f>
        <v>0</v>
      </c>
      <c r="BI162" s="229">
        <f>IF(N162="nulová",J162,0)</f>
        <v>0</v>
      </c>
      <c r="BJ162" s="14" t="s">
        <v>79</v>
      </c>
      <c r="BK162" s="229">
        <f>ROUND(I162*H162,2)</f>
        <v>0</v>
      </c>
      <c r="BL162" s="14" t="s">
        <v>285</v>
      </c>
      <c r="BM162" s="228" t="s">
        <v>998</v>
      </c>
    </row>
    <row r="163" s="2" customFormat="1" ht="44.25" customHeight="1">
      <c r="A163" s="35"/>
      <c r="B163" s="36"/>
      <c r="C163" s="217" t="s">
        <v>423</v>
      </c>
      <c r="D163" s="217" t="s">
        <v>163</v>
      </c>
      <c r="E163" s="218" t="s">
        <v>999</v>
      </c>
      <c r="F163" s="219" t="s">
        <v>1000</v>
      </c>
      <c r="G163" s="220" t="s">
        <v>193</v>
      </c>
      <c r="H163" s="221">
        <v>4</v>
      </c>
      <c r="I163" s="222"/>
      <c r="J163" s="223">
        <f>ROUND(I163*H163,2)</f>
        <v>0</v>
      </c>
      <c r="K163" s="219" t="s">
        <v>167</v>
      </c>
      <c r="L163" s="41"/>
      <c r="M163" s="224" t="s">
        <v>19</v>
      </c>
      <c r="N163" s="225" t="s">
        <v>43</v>
      </c>
      <c r="O163" s="81"/>
      <c r="P163" s="226">
        <f>O163*H163</f>
        <v>0</v>
      </c>
      <c r="Q163" s="226">
        <v>0</v>
      </c>
      <c r="R163" s="226">
        <f>Q163*H163</f>
        <v>0</v>
      </c>
      <c r="S163" s="226">
        <v>0</v>
      </c>
      <c r="T163" s="227">
        <f>S163*H163</f>
        <v>0</v>
      </c>
      <c r="U163" s="35"/>
      <c r="V163" s="35"/>
      <c r="W163" s="35"/>
      <c r="X163" s="35"/>
      <c r="Y163" s="35"/>
      <c r="Z163" s="35"/>
      <c r="AA163" s="35"/>
      <c r="AB163" s="35"/>
      <c r="AC163" s="35"/>
      <c r="AD163" s="35"/>
      <c r="AE163" s="35"/>
      <c r="AR163" s="228" t="s">
        <v>285</v>
      </c>
      <c r="AT163" s="228" t="s">
        <v>163</v>
      </c>
      <c r="AU163" s="228" t="s">
        <v>79</v>
      </c>
      <c r="AY163" s="14" t="s">
        <v>162</v>
      </c>
      <c r="BE163" s="229">
        <f>IF(N163="základní",J163,0)</f>
        <v>0</v>
      </c>
      <c r="BF163" s="229">
        <f>IF(N163="snížená",J163,0)</f>
        <v>0</v>
      </c>
      <c r="BG163" s="229">
        <f>IF(N163="zákl. přenesená",J163,0)</f>
        <v>0</v>
      </c>
      <c r="BH163" s="229">
        <f>IF(N163="sníž. přenesená",J163,0)</f>
        <v>0</v>
      </c>
      <c r="BI163" s="229">
        <f>IF(N163="nulová",J163,0)</f>
        <v>0</v>
      </c>
      <c r="BJ163" s="14" t="s">
        <v>79</v>
      </c>
      <c r="BK163" s="229">
        <f>ROUND(I163*H163,2)</f>
        <v>0</v>
      </c>
      <c r="BL163" s="14" t="s">
        <v>285</v>
      </c>
      <c r="BM163" s="228" t="s">
        <v>1001</v>
      </c>
    </row>
    <row r="164" s="2" customFormat="1" ht="21.75" customHeight="1">
      <c r="A164" s="35"/>
      <c r="B164" s="36"/>
      <c r="C164" s="217" t="s">
        <v>428</v>
      </c>
      <c r="D164" s="217" t="s">
        <v>163</v>
      </c>
      <c r="E164" s="218" t="s">
        <v>1002</v>
      </c>
      <c r="F164" s="219" t="s">
        <v>1003</v>
      </c>
      <c r="G164" s="220" t="s">
        <v>193</v>
      </c>
      <c r="H164" s="221">
        <v>65</v>
      </c>
      <c r="I164" s="222"/>
      <c r="J164" s="223">
        <f>ROUND(I164*H164,2)</f>
        <v>0</v>
      </c>
      <c r="K164" s="219" t="s">
        <v>167</v>
      </c>
      <c r="L164" s="41"/>
      <c r="M164" s="224" t="s">
        <v>19</v>
      </c>
      <c r="N164" s="225" t="s">
        <v>43</v>
      </c>
      <c r="O164" s="81"/>
      <c r="P164" s="226">
        <f>O164*H164</f>
        <v>0</v>
      </c>
      <c r="Q164" s="226">
        <v>0</v>
      </c>
      <c r="R164" s="226">
        <f>Q164*H164</f>
        <v>0</v>
      </c>
      <c r="S164" s="226">
        <v>0</v>
      </c>
      <c r="T164" s="227">
        <f>S164*H164</f>
        <v>0</v>
      </c>
      <c r="U164" s="35"/>
      <c r="V164" s="35"/>
      <c r="W164" s="35"/>
      <c r="X164" s="35"/>
      <c r="Y164" s="35"/>
      <c r="Z164" s="35"/>
      <c r="AA164" s="35"/>
      <c r="AB164" s="35"/>
      <c r="AC164" s="35"/>
      <c r="AD164" s="35"/>
      <c r="AE164" s="35"/>
      <c r="AR164" s="228" t="s">
        <v>93</v>
      </c>
      <c r="AT164" s="228" t="s">
        <v>163</v>
      </c>
      <c r="AU164" s="228" t="s">
        <v>79</v>
      </c>
      <c r="AY164" s="14" t="s">
        <v>162</v>
      </c>
      <c r="BE164" s="229">
        <f>IF(N164="základní",J164,0)</f>
        <v>0</v>
      </c>
      <c r="BF164" s="229">
        <f>IF(N164="snížená",J164,0)</f>
        <v>0</v>
      </c>
      <c r="BG164" s="229">
        <f>IF(N164="zákl. přenesená",J164,0)</f>
        <v>0</v>
      </c>
      <c r="BH164" s="229">
        <f>IF(N164="sníž. přenesená",J164,0)</f>
        <v>0</v>
      </c>
      <c r="BI164" s="229">
        <f>IF(N164="nulová",J164,0)</f>
        <v>0</v>
      </c>
      <c r="BJ164" s="14" t="s">
        <v>79</v>
      </c>
      <c r="BK164" s="229">
        <f>ROUND(I164*H164,2)</f>
        <v>0</v>
      </c>
      <c r="BL164" s="14" t="s">
        <v>93</v>
      </c>
      <c r="BM164" s="228" t="s">
        <v>1004</v>
      </c>
    </row>
    <row r="165" s="2" customFormat="1" ht="21.75" customHeight="1">
      <c r="A165" s="35"/>
      <c r="B165" s="36"/>
      <c r="C165" s="217" t="s">
        <v>432</v>
      </c>
      <c r="D165" s="217" t="s">
        <v>163</v>
      </c>
      <c r="E165" s="218" t="s">
        <v>1005</v>
      </c>
      <c r="F165" s="219" t="s">
        <v>1006</v>
      </c>
      <c r="G165" s="220" t="s">
        <v>193</v>
      </c>
      <c r="H165" s="221">
        <v>65</v>
      </c>
      <c r="I165" s="222"/>
      <c r="J165" s="223">
        <f>ROUND(I165*H165,2)</f>
        <v>0</v>
      </c>
      <c r="K165" s="219" t="s">
        <v>167</v>
      </c>
      <c r="L165" s="41"/>
      <c r="M165" s="224" t="s">
        <v>19</v>
      </c>
      <c r="N165" s="225" t="s">
        <v>43</v>
      </c>
      <c r="O165" s="81"/>
      <c r="P165" s="226">
        <f>O165*H165</f>
        <v>0</v>
      </c>
      <c r="Q165" s="226">
        <v>0</v>
      </c>
      <c r="R165" s="226">
        <f>Q165*H165</f>
        <v>0</v>
      </c>
      <c r="S165" s="226">
        <v>0</v>
      </c>
      <c r="T165" s="227">
        <f>S165*H165</f>
        <v>0</v>
      </c>
      <c r="U165" s="35"/>
      <c r="V165" s="35"/>
      <c r="W165" s="35"/>
      <c r="X165" s="35"/>
      <c r="Y165" s="35"/>
      <c r="Z165" s="35"/>
      <c r="AA165" s="35"/>
      <c r="AB165" s="35"/>
      <c r="AC165" s="35"/>
      <c r="AD165" s="35"/>
      <c r="AE165" s="35"/>
      <c r="AR165" s="228" t="s">
        <v>93</v>
      </c>
      <c r="AT165" s="228" t="s">
        <v>163</v>
      </c>
      <c r="AU165" s="228" t="s">
        <v>79</v>
      </c>
      <c r="AY165" s="14" t="s">
        <v>162</v>
      </c>
      <c r="BE165" s="229">
        <f>IF(N165="základní",J165,0)</f>
        <v>0</v>
      </c>
      <c r="BF165" s="229">
        <f>IF(N165="snížená",J165,0)</f>
        <v>0</v>
      </c>
      <c r="BG165" s="229">
        <f>IF(N165="zákl. přenesená",J165,0)</f>
        <v>0</v>
      </c>
      <c r="BH165" s="229">
        <f>IF(N165="sníž. přenesená",J165,0)</f>
        <v>0</v>
      </c>
      <c r="BI165" s="229">
        <f>IF(N165="nulová",J165,0)</f>
        <v>0</v>
      </c>
      <c r="BJ165" s="14" t="s">
        <v>79</v>
      </c>
      <c r="BK165" s="229">
        <f>ROUND(I165*H165,2)</f>
        <v>0</v>
      </c>
      <c r="BL165" s="14" t="s">
        <v>93</v>
      </c>
      <c r="BM165" s="228" t="s">
        <v>1007</v>
      </c>
    </row>
    <row r="166" s="2" customFormat="1" ht="44.25" customHeight="1">
      <c r="A166" s="35"/>
      <c r="B166" s="36"/>
      <c r="C166" s="217" t="s">
        <v>436</v>
      </c>
      <c r="D166" s="217" t="s">
        <v>163</v>
      </c>
      <c r="E166" s="218" t="s">
        <v>1008</v>
      </c>
      <c r="F166" s="219" t="s">
        <v>1009</v>
      </c>
      <c r="G166" s="220" t="s">
        <v>193</v>
      </c>
      <c r="H166" s="221">
        <v>4</v>
      </c>
      <c r="I166" s="222"/>
      <c r="J166" s="223">
        <f>ROUND(I166*H166,2)</f>
        <v>0</v>
      </c>
      <c r="K166" s="219" t="s">
        <v>167</v>
      </c>
      <c r="L166" s="41"/>
      <c r="M166" s="224" t="s">
        <v>19</v>
      </c>
      <c r="N166" s="225" t="s">
        <v>43</v>
      </c>
      <c r="O166" s="81"/>
      <c r="P166" s="226">
        <f>O166*H166</f>
        <v>0</v>
      </c>
      <c r="Q166" s="226">
        <v>0</v>
      </c>
      <c r="R166" s="226">
        <f>Q166*H166</f>
        <v>0</v>
      </c>
      <c r="S166" s="226">
        <v>0</v>
      </c>
      <c r="T166" s="227">
        <f>S166*H166</f>
        <v>0</v>
      </c>
      <c r="U166" s="35"/>
      <c r="V166" s="35"/>
      <c r="W166" s="35"/>
      <c r="X166" s="35"/>
      <c r="Y166" s="35"/>
      <c r="Z166" s="35"/>
      <c r="AA166" s="35"/>
      <c r="AB166" s="35"/>
      <c r="AC166" s="35"/>
      <c r="AD166" s="35"/>
      <c r="AE166" s="35"/>
      <c r="AR166" s="228" t="s">
        <v>79</v>
      </c>
      <c r="AT166" s="228" t="s">
        <v>163</v>
      </c>
      <c r="AU166" s="228" t="s">
        <v>79</v>
      </c>
      <c r="AY166" s="14" t="s">
        <v>162</v>
      </c>
      <c r="BE166" s="229">
        <f>IF(N166="základní",J166,0)</f>
        <v>0</v>
      </c>
      <c r="BF166" s="229">
        <f>IF(N166="snížená",J166,0)</f>
        <v>0</v>
      </c>
      <c r="BG166" s="229">
        <f>IF(N166="zákl. přenesená",J166,0)</f>
        <v>0</v>
      </c>
      <c r="BH166" s="229">
        <f>IF(N166="sníž. přenesená",J166,0)</f>
        <v>0</v>
      </c>
      <c r="BI166" s="229">
        <f>IF(N166="nulová",J166,0)</f>
        <v>0</v>
      </c>
      <c r="BJ166" s="14" t="s">
        <v>79</v>
      </c>
      <c r="BK166" s="229">
        <f>ROUND(I166*H166,2)</f>
        <v>0</v>
      </c>
      <c r="BL166" s="14" t="s">
        <v>79</v>
      </c>
      <c r="BM166" s="228" t="s">
        <v>1010</v>
      </c>
    </row>
    <row r="167" s="2" customFormat="1" ht="44.25" customHeight="1">
      <c r="A167" s="35"/>
      <c r="B167" s="36"/>
      <c r="C167" s="217" t="s">
        <v>440</v>
      </c>
      <c r="D167" s="217" t="s">
        <v>163</v>
      </c>
      <c r="E167" s="218" t="s">
        <v>1011</v>
      </c>
      <c r="F167" s="219" t="s">
        <v>1012</v>
      </c>
      <c r="G167" s="220" t="s">
        <v>193</v>
      </c>
      <c r="H167" s="221">
        <v>1</v>
      </c>
      <c r="I167" s="222"/>
      <c r="J167" s="223">
        <f>ROUND(I167*H167,2)</f>
        <v>0</v>
      </c>
      <c r="K167" s="219" t="s">
        <v>167</v>
      </c>
      <c r="L167" s="41"/>
      <c r="M167" s="224" t="s">
        <v>19</v>
      </c>
      <c r="N167" s="225" t="s">
        <v>43</v>
      </c>
      <c r="O167" s="81"/>
      <c r="P167" s="226">
        <f>O167*H167</f>
        <v>0</v>
      </c>
      <c r="Q167" s="226">
        <v>0</v>
      </c>
      <c r="R167" s="226">
        <f>Q167*H167</f>
        <v>0</v>
      </c>
      <c r="S167" s="226">
        <v>0</v>
      </c>
      <c r="T167" s="227">
        <f>S167*H167</f>
        <v>0</v>
      </c>
      <c r="U167" s="35"/>
      <c r="V167" s="35"/>
      <c r="W167" s="35"/>
      <c r="X167" s="35"/>
      <c r="Y167" s="35"/>
      <c r="Z167" s="35"/>
      <c r="AA167" s="35"/>
      <c r="AB167" s="35"/>
      <c r="AC167" s="35"/>
      <c r="AD167" s="35"/>
      <c r="AE167" s="35"/>
      <c r="AR167" s="228" t="s">
        <v>79</v>
      </c>
      <c r="AT167" s="228" t="s">
        <v>163</v>
      </c>
      <c r="AU167" s="228" t="s">
        <v>79</v>
      </c>
      <c r="AY167" s="14" t="s">
        <v>162</v>
      </c>
      <c r="BE167" s="229">
        <f>IF(N167="základní",J167,0)</f>
        <v>0</v>
      </c>
      <c r="BF167" s="229">
        <f>IF(N167="snížená",J167,0)</f>
        <v>0</v>
      </c>
      <c r="BG167" s="229">
        <f>IF(N167="zákl. přenesená",J167,0)</f>
        <v>0</v>
      </c>
      <c r="BH167" s="229">
        <f>IF(N167="sníž. přenesená",J167,0)</f>
        <v>0</v>
      </c>
      <c r="BI167" s="229">
        <f>IF(N167="nulová",J167,0)</f>
        <v>0</v>
      </c>
      <c r="BJ167" s="14" t="s">
        <v>79</v>
      </c>
      <c r="BK167" s="229">
        <f>ROUND(I167*H167,2)</f>
        <v>0</v>
      </c>
      <c r="BL167" s="14" t="s">
        <v>79</v>
      </c>
      <c r="BM167" s="228" t="s">
        <v>1013</v>
      </c>
    </row>
    <row r="168" s="2" customFormat="1" ht="21.75" customHeight="1">
      <c r="A168" s="35"/>
      <c r="B168" s="36"/>
      <c r="C168" s="217" t="s">
        <v>444</v>
      </c>
      <c r="D168" s="217" t="s">
        <v>163</v>
      </c>
      <c r="E168" s="218" t="s">
        <v>1014</v>
      </c>
      <c r="F168" s="219" t="s">
        <v>1015</v>
      </c>
      <c r="G168" s="220" t="s">
        <v>193</v>
      </c>
      <c r="H168" s="221">
        <v>24</v>
      </c>
      <c r="I168" s="222"/>
      <c r="J168" s="223">
        <f>ROUND(I168*H168,2)</f>
        <v>0</v>
      </c>
      <c r="K168" s="219" t="s">
        <v>167</v>
      </c>
      <c r="L168" s="41"/>
      <c r="M168" s="224" t="s">
        <v>19</v>
      </c>
      <c r="N168" s="225" t="s">
        <v>43</v>
      </c>
      <c r="O168" s="81"/>
      <c r="P168" s="226">
        <f>O168*H168</f>
        <v>0</v>
      </c>
      <c r="Q168" s="226">
        <v>0</v>
      </c>
      <c r="R168" s="226">
        <f>Q168*H168</f>
        <v>0</v>
      </c>
      <c r="S168" s="226">
        <v>0</v>
      </c>
      <c r="T168" s="227">
        <f>S168*H168</f>
        <v>0</v>
      </c>
      <c r="U168" s="35"/>
      <c r="V168" s="35"/>
      <c r="W168" s="35"/>
      <c r="X168" s="35"/>
      <c r="Y168" s="35"/>
      <c r="Z168" s="35"/>
      <c r="AA168" s="35"/>
      <c r="AB168" s="35"/>
      <c r="AC168" s="35"/>
      <c r="AD168" s="35"/>
      <c r="AE168" s="35"/>
      <c r="AR168" s="228" t="s">
        <v>93</v>
      </c>
      <c r="AT168" s="228" t="s">
        <v>163</v>
      </c>
      <c r="AU168" s="228" t="s">
        <v>79</v>
      </c>
      <c r="AY168" s="14" t="s">
        <v>162</v>
      </c>
      <c r="BE168" s="229">
        <f>IF(N168="základní",J168,0)</f>
        <v>0</v>
      </c>
      <c r="BF168" s="229">
        <f>IF(N168="snížená",J168,0)</f>
        <v>0</v>
      </c>
      <c r="BG168" s="229">
        <f>IF(N168="zákl. přenesená",J168,0)</f>
        <v>0</v>
      </c>
      <c r="BH168" s="229">
        <f>IF(N168="sníž. přenesená",J168,0)</f>
        <v>0</v>
      </c>
      <c r="BI168" s="229">
        <f>IF(N168="nulová",J168,0)</f>
        <v>0</v>
      </c>
      <c r="BJ168" s="14" t="s">
        <v>79</v>
      </c>
      <c r="BK168" s="229">
        <f>ROUND(I168*H168,2)</f>
        <v>0</v>
      </c>
      <c r="BL168" s="14" t="s">
        <v>93</v>
      </c>
      <c r="BM168" s="228" t="s">
        <v>1016</v>
      </c>
    </row>
    <row r="169" s="2" customFormat="1" ht="21.75" customHeight="1">
      <c r="A169" s="35"/>
      <c r="B169" s="36"/>
      <c r="C169" s="217" t="s">
        <v>448</v>
      </c>
      <c r="D169" s="217" t="s">
        <v>163</v>
      </c>
      <c r="E169" s="218" t="s">
        <v>1017</v>
      </c>
      <c r="F169" s="219" t="s">
        <v>1018</v>
      </c>
      <c r="G169" s="220" t="s">
        <v>193</v>
      </c>
      <c r="H169" s="221">
        <v>24</v>
      </c>
      <c r="I169" s="222"/>
      <c r="J169" s="223">
        <f>ROUND(I169*H169,2)</f>
        <v>0</v>
      </c>
      <c r="K169" s="219" t="s">
        <v>167</v>
      </c>
      <c r="L169" s="41"/>
      <c r="M169" s="224" t="s">
        <v>19</v>
      </c>
      <c r="N169" s="225" t="s">
        <v>43</v>
      </c>
      <c r="O169" s="81"/>
      <c r="P169" s="226">
        <f>O169*H169</f>
        <v>0</v>
      </c>
      <c r="Q169" s="226">
        <v>0</v>
      </c>
      <c r="R169" s="226">
        <f>Q169*H169</f>
        <v>0</v>
      </c>
      <c r="S169" s="226">
        <v>0</v>
      </c>
      <c r="T169" s="227">
        <f>S169*H169</f>
        <v>0</v>
      </c>
      <c r="U169" s="35"/>
      <c r="V169" s="35"/>
      <c r="W169" s="35"/>
      <c r="X169" s="35"/>
      <c r="Y169" s="35"/>
      <c r="Z169" s="35"/>
      <c r="AA169" s="35"/>
      <c r="AB169" s="35"/>
      <c r="AC169" s="35"/>
      <c r="AD169" s="35"/>
      <c r="AE169" s="35"/>
      <c r="AR169" s="228" t="s">
        <v>93</v>
      </c>
      <c r="AT169" s="228" t="s">
        <v>163</v>
      </c>
      <c r="AU169" s="228" t="s">
        <v>79</v>
      </c>
      <c r="AY169" s="14" t="s">
        <v>162</v>
      </c>
      <c r="BE169" s="229">
        <f>IF(N169="základní",J169,0)</f>
        <v>0</v>
      </c>
      <c r="BF169" s="229">
        <f>IF(N169="snížená",J169,0)</f>
        <v>0</v>
      </c>
      <c r="BG169" s="229">
        <f>IF(N169="zákl. přenesená",J169,0)</f>
        <v>0</v>
      </c>
      <c r="BH169" s="229">
        <f>IF(N169="sníž. přenesená",J169,0)</f>
        <v>0</v>
      </c>
      <c r="BI169" s="229">
        <f>IF(N169="nulová",J169,0)</f>
        <v>0</v>
      </c>
      <c r="BJ169" s="14" t="s">
        <v>79</v>
      </c>
      <c r="BK169" s="229">
        <f>ROUND(I169*H169,2)</f>
        <v>0</v>
      </c>
      <c r="BL169" s="14" t="s">
        <v>93</v>
      </c>
      <c r="BM169" s="228" t="s">
        <v>1019</v>
      </c>
    </row>
    <row r="170" s="2" customFormat="1" ht="33" customHeight="1">
      <c r="A170" s="35"/>
      <c r="B170" s="36"/>
      <c r="C170" s="217" t="s">
        <v>452</v>
      </c>
      <c r="D170" s="217" t="s">
        <v>163</v>
      </c>
      <c r="E170" s="218" t="s">
        <v>1020</v>
      </c>
      <c r="F170" s="219" t="s">
        <v>1021</v>
      </c>
      <c r="G170" s="220" t="s">
        <v>193</v>
      </c>
      <c r="H170" s="221">
        <v>6</v>
      </c>
      <c r="I170" s="222"/>
      <c r="J170" s="223">
        <f>ROUND(I170*H170,2)</f>
        <v>0</v>
      </c>
      <c r="K170" s="219" t="s">
        <v>167</v>
      </c>
      <c r="L170" s="41"/>
      <c r="M170" s="224" t="s">
        <v>19</v>
      </c>
      <c r="N170" s="225" t="s">
        <v>43</v>
      </c>
      <c r="O170" s="81"/>
      <c r="P170" s="226">
        <f>O170*H170</f>
        <v>0</v>
      </c>
      <c r="Q170" s="226">
        <v>0</v>
      </c>
      <c r="R170" s="226">
        <f>Q170*H170</f>
        <v>0</v>
      </c>
      <c r="S170" s="226">
        <v>0</v>
      </c>
      <c r="T170" s="227">
        <f>S170*H170</f>
        <v>0</v>
      </c>
      <c r="U170" s="35"/>
      <c r="V170" s="35"/>
      <c r="W170" s="35"/>
      <c r="X170" s="35"/>
      <c r="Y170" s="35"/>
      <c r="Z170" s="35"/>
      <c r="AA170" s="35"/>
      <c r="AB170" s="35"/>
      <c r="AC170" s="35"/>
      <c r="AD170" s="35"/>
      <c r="AE170" s="35"/>
      <c r="AR170" s="228" t="s">
        <v>93</v>
      </c>
      <c r="AT170" s="228" t="s">
        <v>163</v>
      </c>
      <c r="AU170" s="228" t="s">
        <v>79</v>
      </c>
      <c r="AY170" s="14" t="s">
        <v>162</v>
      </c>
      <c r="BE170" s="229">
        <f>IF(N170="základní",J170,0)</f>
        <v>0</v>
      </c>
      <c r="BF170" s="229">
        <f>IF(N170="snížená",J170,0)</f>
        <v>0</v>
      </c>
      <c r="BG170" s="229">
        <f>IF(N170="zákl. přenesená",J170,0)</f>
        <v>0</v>
      </c>
      <c r="BH170" s="229">
        <f>IF(N170="sníž. přenesená",J170,0)</f>
        <v>0</v>
      </c>
      <c r="BI170" s="229">
        <f>IF(N170="nulová",J170,0)</f>
        <v>0</v>
      </c>
      <c r="BJ170" s="14" t="s">
        <v>79</v>
      </c>
      <c r="BK170" s="229">
        <f>ROUND(I170*H170,2)</f>
        <v>0</v>
      </c>
      <c r="BL170" s="14" t="s">
        <v>93</v>
      </c>
      <c r="BM170" s="228" t="s">
        <v>1022</v>
      </c>
    </row>
    <row r="171" s="2" customFormat="1" ht="21.75" customHeight="1">
      <c r="A171" s="35"/>
      <c r="B171" s="36"/>
      <c r="C171" s="217" t="s">
        <v>456</v>
      </c>
      <c r="D171" s="217" t="s">
        <v>163</v>
      </c>
      <c r="E171" s="218" t="s">
        <v>1023</v>
      </c>
      <c r="F171" s="219" t="s">
        <v>1024</v>
      </c>
      <c r="G171" s="220" t="s">
        <v>193</v>
      </c>
      <c r="H171" s="221">
        <v>6</v>
      </c>
      <c r="I171" s="222"/>
      <c r="J171" s="223">
        <f>ROUND(I171*H171,2)</f>
        <v>0</v>
      </c>
      <c r="K171" s="219" t="s">
        <v>167</v>
      </c>
      <c r="L171" s="41"/>
      <c r="M171" s="224" t="s">
        <v>19</v>
      </c>
      <c r="N171" s="225" t="s">
        <v>43</v>
      </c>
      <c r="O171" s="81"/>
      <c r="P171" s="226">
        <f>O171*H171</f>
        <v>0</v>
      </c>
      <c r="Q171" s="226">
        <v>0</v>
      </c>
      <c r="R171" s="226">
        <f>Q171*H171</f>
        <v>0</v>
      </c>
      <c r="S171" s="226">
        <v>0</v>
      </c>
      <c r="T171" s="227">
        <f>S171*H171</f>
        <v>0</v>
      </c>
      <c r="U171" s="35"/>
      <c r="V171" s="35"/>
      <c r="W171" s="35"/>
      <c r="X171" s="35"/>
      <c r="Y171" s="35"/>
      <c r="Z171" s="35"/>
      <c r="AA171" s="35"/>
      <c r="AB171" s="35"/>
      <c r="AC171" s="35"/>
      <c r="AD171" s="35"/>
      <c r="AE171" s="35"/>
      <c r="AR171" s="228" t="s">
        <v>93</v>
      </c>
      <c r="AT171" s="228" t="s">
        <v>163</v>
      </c>
      <c r="AU171" s="228" t="s">
        <v>79</v>
      </c>
      <c r="AY171" s="14" t="s">
        <v>162</v>
      </c>
      <c r="BE171" s="229">
        <f>IF(N171="základní",J171,0)</f>
        <v>0</v>
      </c>
      <c r="BF171" s="229">
        <f>IF(N171="snížená",J171,0)</f>
        <v>0</v>
      </c>
      <c r="BG171" s="229">
        <f>IF(N171="zákl. přenesená",J171,0)</f>
        <v>0</v>
      </c>
      <c r="BH171" s="229">
        <f>IF(N171="sníž. přenesená",J171,0)</f>
        <v>0</v>
      </c>
      <c r="BI171" s="229">
        <f>IF(N171="nulová",J171,0)</f>
        <v>0</v>
      </c>
      <c r="BJ171" s="14" t="s">
        <v>79</v>
      </c>
      <c r="BK171" s="229">
        <f>ROUND(I171*H171,2)</f>
        <v>0</v>
      </c>
      <c r="BL171" s="14" t="s">
        <v>93</v>
      </c>
      <c r="BM171" s="228" t="s">
        <v>1025</v>
      </c>
    </row>
    <row r="172" s="2" customFormat="1" ht="33" customHeight="1">
      <c r="A172" s="35"/>
      <c r="B172" s="36"/>
      <c r="C172" s="217" t="s">
        <v>1026</v>
      </c>
      <c r="D172" s="217" t="s">
        <v>163</v>
      </c>
      <c r="E172" s="218" t="s">
        <v>1027</v>
      </c>
      <c r="F172" s="219" t="s">
        <v>1028</v>
      </c>
      <c r="G172" s="220" t="s">
        <v>193</v>
      </c>
      <c r="H172" s="221">
        <v>1</v>
      </c>
      <c r="I172" s="222"/>
      <c r="J172" s="223">
        <f>ROUND(I172*H172,2)</f>
        <v>0</v>
      </c>
      <c r="K172" s="219" t="s">
        <v>167</v>
      </c>
      <c r="L172" s="41"/>
      <c r="M172" s="224" t="s">
        <v>19</v>
      </c>
      <c r="N172" s="225" t="s">
        <v>43</v>
      </c>
      <c r="O172" s="81"/>
      <c r="P172" s="226">
        <f>O172*H172</f>
        <v>0</v>
      </c>
      <c r="Q172" s="226">
        <v>0</v>
      </c>
      <c r="R172" s="226">
        <f>Q172*H172</f>
        <v>0</v>
      </c>
      <c r="S172" s="226">
        <v>0</v>
      </c>
      <c r="T172" s="227">
        <f>S172*H172</f>
        <v>0</v>
      </c>
      <c r="U172" s="35"/>
      <c r="V172" s="35"/>
      <c r="W172" s="35"/>
      <c r="X172" s="35"/>
      <c r="Y172" s="35"/>
      <c r="Z172" s="35"/>
      <c r="AA172" s="35"/>
      <c r="AB172" s="35"/>
      <c r="AC172" s="35"/>
      <c r="AD172" s="35"/>
      <c r="AE172" s="35"/>
      <c r="AR172" s="228" t="s">
        <v>285</v>
      </c>
      <c r="AT172" s="228" t="s">
        <v>163</v>
      </c>
      <c r="AU172" s="228" t="s">
        <v>79</v>
      </c>
      <c r="AY172" s="14" t="s">
        <v>162</v>
      </c>
      <c r="BE172" s="229">
        <f>IF(N172="základní",J172,0)</f>
        <v>0</v>
      </c>
      <c r="BF172" s="229">
        <f>IF(N172="snížená",J172,0)</f>
        <v>0</v>
      </c>
      <c r="BG172" s="229">
        <f>IF(N172="zákl. přenesená",J172,0)</f>
        <v>0</v>
      </c>
      <c r="BH172" s="229">
        <f>IF(N172="sníž. přenesená",J172,0)</f>
        <v>0</v>
      </c>
      <c r="BI172" s="229">
        <f>IF(N172="nulová",J172,0)</f>
        <v>0</v>
      </c>
      <c r="BJ172" s="14" t="s">
        <v>79</v>
      </c>
      <c r="BK172" s="229">
        <f>ROUND(I172*H172,2)</f>
        <v>0</v>
      </c>
      <c r="BL172" s="14" t="s">
        <v>285</v>
      </c>
      <c r="BM172" s="228" t="s">
        <v>1029</v>
      </c>
    </row>
    <row r="173" s="2" customFormat="1" ht="44.25" customHeight="1">
      <c r="A173" s="35"/>
      <c r="B173" s="36"/>
      <c r="C173" s="217" t="s">
        <v>1030</v>
      </c>
      <c r="D173" s="217" t="s">
        <v>163</v>
      </c>
      <c r="E173" s="218" t="s">
        <v>1031</v>
      </c>
      <c r="F173" s="219" t="s">
        <v>1032</v>
      </c>
      <c r="G173" s="220" t="s">
        <v>193</v>
      </c>
      <c r="H173" s="221">
        <v>2</v>
      </c>
      <c r="I173" s="222"/>
      <c r="J173" s="223">
        <f>ROUND(I173*H173,2)</f>
        <v>0</v>
      </c>
      <c r="K173" s="219" t="s">
        <v>167</v>
      </c>
      <c r="L173" s="41"/>
      <c r="M173" s="224" t="s">
        <v>19</v>
      </c>
      <c r="N173" s="225" t="s">
        <v>43</v>
      </c>
      <c r="O173" s="81"/>
      <c r="P173" s="226">
        <f>O173*H173</f>
        <v>0</v>
      </c>
      <c r="Q173" s="226">
        <v>0</v>
      </c>
      <c r="R173" s="226">
        <f>Q173*H173</f>
        <v>0</v>
      </c>
      <c r="S173" s="226">
        <v>0</v>
      </c>
      <c r="T173" s="227">
        <f>S173*H173</f>
        <v>0</v>
      </c>
      <c r="U173" s="35"/>
      <c r="V173" s="35"/>
      <c r="W173" s="35"/>
      <c r="X173" s="35"/>
      <c r="Y173" s="35"/>
      <c r="Z173" s="35"/>
      <c r="AA173" s="35"/>
      <c r="AB173" s="35"/>
      <c r="AC173" s="35"/>
      <c r="AD173" s="35"/>
      <c r="AE173" s="35"/>
      <c r="AR173" s="228" t="s">
        <v>285</v>
      </c>
      <c r="AT173" s="228" t="s">
        <v>163</v>
      </c>
      <c r="AU173" s="228" t="s">
        <v>79</v>
      </c>
      <c r="AY173" s="14" t="s">
        <v>162</v>
      </c>
      <c r="BE173" s="229">
        <f>IF(N173="základní",J173,0)</f>
        <v>0</v>
      </c>
      <c r="BF173" s="229">
        <f>IF(N173="snížená",J173,0)</f>
        <v>0</v>
      </c>
      <c r="BG173" s="229">
        <f>IF(N173="zákl. přenesená",J173,0)</f>
        <v>0</v>
      </c>
      <c r="BH173" s="229">
        <f>IF(N173="sníž. přenesená",J173,0)</f>
        <v>0</v>
      </c>
      <c r="BI173" s="229">
        <f>IF(N173="nulová",J173,0)</f>
        <v>0</v>
      </c>
      <c r="BJ173" s="14" t="s">
        <v>79</v>
      </c>
      <c r="BK173" s="229">
        <f>ROUND(I173*H173,2)</f>
        <v>0</v>
      </c>
      <c r="BL173" s="14" t="s">
        <v>285</v>
      </c>
      <c r="BM173" s="228" t="s">
        <v>1033</v>
      </c>
    </row>
    <row r="174" s="2" customFormat="1" ht="21.75" customHeight="1">
      <c r="A174" s="35"/>
      <c r="B174" s="36"/>
      <c r="C174" s="217" t="s">
        <v>1034</v>
      </c>
      <c r="D174" s="217" t="s">
        <v>163</v>
      </c>
      <c r="E174" s="218" t="s">
        <v>1035</v>
      </c>
      <c r="F174" s="219" t="s">
        <v>1036</v>
      </c>
      <c r="G174" s="220" t="s">
        <v>193</v>
      </c>
      <c r="H174" s="221">
        <v>3</v>
      </c>
      <c r="I174" s="222"/>
      <c r="J174" s="223">
        <f>ROUND(I174*H174,2)</f>
        <v>0</v>
      </c>
      <c r="K174" s="219" t="s">
        <v>167</v>
      </c>
      <c r="L174" s="41"/>
      <c r="M174" s="224" t="s">
        <v>19</v>
      </c>
      <c r="N174" s="225" t="s">
        <v>43</v>
      </c>
      <c r="O174" s="81"/>
      <c r="P174" s="226">
        <f>O174*H174</f>
        <v>0</v>
      </c>
      <c r="Q174" s="226">
        <v>0</v>
      </c>
      <c r="R174" s="226">
        <f>Q174*H174</f>
        <v>0</v>
      </c>
      <c r="S174" s="226">
        <v>0</v>
      </c>
      <c r="T174" s="227">
        <f>S174*H174</f>
        <v>0</v>
      </c>
      <c r="U174" s="35"/>
      <c r="V174" s="35"/>
      <c r="W174" s="35"/>
      <c r="X174" s="35"/>
      <c r="Y174" s="35"/>
      <c r="Z174" s="35"/>
      <c r="AA174" s="35"/>
      <c r="AB174" s="35"/>
      <c r="AC174" s="35"/>
      <c r="AD174" s="35"/>
      <c r="AE174" s="35"/>
      <c r="AR174" s="228" t="s">
        <v>79</v>
      </c>
      <c r="AT174" s="228" t="s">
        <v>163</v>
      </c>
      <c r="AU174" s="228" t="s">
        <v>79</v>
      </c>
      <c r="AY174" s="14" t="s">
        <v>162</v>
      </c>
      <c r="BE174" s="229">
        <f>IF(N174="základní",J174,0)</f>
        <v>0</v>
      </c>
      <c r="BF174" s="229">
        <f>IF(N174="snížená",J174,0)</f>
        <v>0</v>
      </c>
      <c r="BG174" s="229">
        <f>IF(N174="zákl. přenesená",J174,0)</f>
        <v>0</v>
      </c>
      <c r="BH174" s="229">
        <f>IF(N174="sníž. přenesená",J174,0)</f>
        <v>0</v>
      </c>
      <c r="BI174" s="229">
        <f>IF(N174="nulová",J174,0)</f>
        <v>0</v>
      </c>
      <c r="BJ174" s="14" t="s">
        <v>79</v>
      </c>
      <c r="BK174" s="229">
        <f>ROUND(I174*H174,2)</f>
        <v>0</v>
      </c>
      <c r="BL174" s="14" t="s">
        <v>79</v>
      </c>
      <c r="BM174" s="228" t="s">
        <v>1037</v>
      </c>
    </row>
    <row r="175" s="2" customFormat="1" ht="21.75" customHeight="1">
      <c r="A175" s="35"/>
      <c r="B175" s="36"/>
      <c r="C175" s="217" t="s">
        <v>1038</v>
      </c>
      <c r="D175" s="217" t="s">
        <v>163</v>
      </c>
      <c r="E175" s="218" t="s">
        <v>1039</v>
      </c>
      <c r="F175" s="219" t="s">
        <v>1040</v>
      </c>
      <c r="G175" s="220" t="s">
        <v>193</v>
      </c>
      <c r="H175" s="221">
        <v>8</v>
      </c>
      <c r="I175" s="222"/>
      <c r="J175" s="223">
        <f>ROUND(I175*H175,2)</f>
        <v>0</v>
      </c>
      <c r="K175" s="219" t="s">
        <v>167</v>
      </c>
      <c r="L175" s="41"/>
      <c r="M175" s="224" t="s">
        <v>19</v>
      </c>
      <c r="N175" s="225" t="s">
        <v>43</v>
      </c>
      <c r="O175" s="81"/>
      <c r="P175" s="226">
        <f>O175*H175</f>
        <v>0</v>
      </c>
      <c r="Q175" s="226">
        <v>0</v>
      </c>
      <c r="R175" s="226">
        <f>Q175*H175</f>
        <v>0</v>
      </c>
      <c r="S175" s="226">
        <v>0</v>
      </c>
      <c r="T175" s="227">
        <f>S175*H175</f>
        <v>0</v>
      </c>
      <c r="U175" s="35"/>
      <c r="V175" s="35"/>
      <c r="W175" s="35"/>
      <c r="X175" s="35"/>
      <c r="Y175" s="35"/>
      <c r="Z175" s="35"/>
      <c r="AA175" s="35"/>
      <c r="AB175" s="35"/>
      <c r="AC175" s="35"/>
      <c r="AD175" s="35"/>
      <c r="AE175" s="35"/>
      <c r="AR175" s="228" t="s">
        <v>79</v>
      </c>
      <c r="AT175" s="228" t="s">
        <v>163</v>
      </c>
      <c r="AU175" s="228" t="s">
        <v>79</v>
      </c>
      <c r="AY175" s="14" t="s">
        <v>162</v>
      </c>
      <c r="BE175" s="229">
        <f>IF(N175="základní",J175,0)</f>
        <v>0</v>
      </c>
      <c r="BF175" s="229">
        <f>IF(N175="snížená",J175,0)</f>
        <v>0</v>
      </c>
      <c r="BG175" s="229">
        <f>IF(N175="zákl. přenesená",J175,0)</f>
        <v>0</v>
      </c>
      <c r="BH175" s="229">
        <f>IF(N175="sníž. přenesená",J175,0)</f>
        <v>0</v>
      </c>
      <c r="BI175" s="229">
        <f>IF(N175="nulová",J175,0)</f>
        <v>0</v>
      </c>
      <c r="BJ175" s="14" t="s">
        <v>79</v>
      </c>
      <c r="BK175" s="229">
        <f>ROUND(I175*H175,2)</f>
        <v>0</v>
      </c>
      <c r="BL175" s="14" t="s">
        <v>79</v>
      </c>
      <c r="BM175" s="228" t="s">
        <v>1041</v>
      </c>
    </row>
    <row r="176" s="2" customFormat="1" ht="33" customHeight="1">
      <c r="A176" s="35"/>
      <c r="B176" s="36"/>
      <c r="C176" s="217" t="s">
        <v>1042</v>
      </c>
      <c r="D176" s="217" t="s">
        <v>163</v>
      </c>
      <c r="E176" s="218" t="s">
        <v>1043</v>
      </c>
      <c r="F176" s="219" t="s">
        <v>1044</v>
      </c>
      <c r="G176" s="220" t="s">
        <v>193</v>
      </c>
      <c r="H176" s="221">
        <v>2</v>
      </c>
      <c r="I176" s="222"/>
      <c r="J176" s="223">
        <f>ROUND(I176*H176,2)</f>
        <v>0</v>
      </c>
      <c r="K176" s="219" t="s">
        <v>167</v>
      </c>
      <c r="L176" s="41"/>
      <c r="M176" s="224" t="s">
        <v>19</v>
      </c>
      <c r="N176" s="225" t="s">
        <v>43</v>
      </c>
      <c r="O176" s="81"/>
      <c r="P176" s="226">
        <f>O176*H176</f>
        <v>0</v>
      </c>
      <c r="Q176" s="226">
        <v>0</v>
      </c>
      <c r="R176" s="226">
        <f>Q176*H176</f>
        <v>0</v>
      </c>
      <c r="S176" s="226">
        <v>0</v>
      </c>
      <c r="T176" s="227">
        <f>S176*H176</f>
        <v>0</v>
      </c>
      <c r="U176" s="35"/>
      <c r="V176" s="35"/>
      <c r="W176" s="35"/>
      <c r="X176" s="35"/>
      <c r="Y176" s="35"/>
      <c r="Z176" s="35"/>
      <c r="AA176" s="35"/>
      <c r="AB176" s="35"/>
      <c r="AC176" s="35"/>
      <c r="AD176" s="35"/>
      <c r="AE176" s="35"/>
      <c r="AR176" s="228" t="s">
        <v>93</v>
      </c>
      <c r="AT176" s="228" t="s">
        <v>163</v>
      </c>
      <c r="AU176" s="228" t="s">
        <v>79</v>
      </c>
      <c r="AY176" s="14" t="s">
        <v>162</v>
      </c>
      <c r="BE176" s="229">
        <f>IF(N176="základní",J176,0)</f>
        <v>0</v>
      </c>
      <c r="BF176" s="229">
        <f>IF(N176="snížená",J176,0)</f>
        <v>0</v>
      </c>
      <c r="BG176" s="229">
        <f>IF(N176="zákl. přenesená",J176,0)</f>
        <v>0</v>
      </c>
      <c r="BH176" s="229">
        <f>IF(N176="sníž. přenesená",J176,0)</f>
        <v>0</v>
      </c>
      <c r="BI176" s="229">
        <f>IF(N176="nulová",J176,0)</f>
        <v>0</v>
      </c>
      <c r="BJ176" s="14" t="s">
        <v>79</v>
      </c>
      <c r="BK176" s="229">
        <f>ROUND(I176*H176,2)</f>
        <v>0</v>
      </c>
      <c r="BL176" s="14" t="s">
        <v>93</v>
      </c>
      <c r="BM176" s="228" t="s">
        <v>1045</v>
      </c>
    </row>
    <row r="177" s="2" customFormat="1" ht="33" customHeight="1">
      <c r="A177" s="35"/>
      <c r="B177" s="36"/>
      <c r="C177" s="217" t="s">
        <v>1046</v>
      </c>
      <c r="D177" s="217" t="s">
        <v>163</v>
      </c>
      <c r="E177" s="218" t="s">
        <v>1047</v>
      </c>
      <c r="F177" s="219" t="s">
        <v>1048</v>
      </c>
      <c r="G177" s="220" t="s">
        <v>193</v>
      </c>
      <c r="H177" s="221">
        <v>4</v>
      </c>
      <c r="I177" s="222"/>
      <c r="J177" s="223">
        <f>ROUND(I177*H177,2)</f>
        <v>0</v>
      </c>
      <c r="K177" s="219" t="s">
        <v>167</v>
      </c>
      <c r="L177" s="41"/>
      <c r="M177" s="224" t="s">
        <v>19</v>
      </c>
      <c r="N177" s="225" t="s">
        <v>43</v>
      </c>
      <c r="O177" s="81"/>
      <c r="P177" s="226">
        <f>O177*H177</f>
        <v>0</v>
      </c>
      <c r="Q177" s="226">
        <v>0</v>
      </c>
      <c r="R177" s="226">
        <f>Q177*H177</f>
        <v>0</v>
      </c>
      <c r="S177" s="226">
        <v>0</v>
      </c>
      <c r="T177" s="227">
        <f>S177*H177</f>
        <v>0</v>
      </c>
      <c r="U177" s="35"/>
      <c r="V177" s="35"/>
      <c r="W177" s="35"/>
      <c r="X177" s="35"/>
      <c r="Y177" s="35"/>
      <c r="Z177" s="35"/>
      <c r="AA177" s="35"/>
      <c r="AB177" s="35"/>
      <c r="AC177" s="35"/>
      <c r="AD177" s="35"/>
      <c r="AE177" s="35"/>
      <c r="AR177" s="228" t="s">
        <v>93</v>
      </c>
      <c r="AT177" s="228" t="s">
        <v>163</v>
      </c>
      <c r="AU177" s="228" t="s">
        <v>79</v>
      </c>
      <c r="AY177" s="14" t="s">
        <v>162</v>
      </c>
      <c r="BE177" s="229">
        <f>IF(N177="základní",J177,0)</f>
        <v>0</v>
      </c>
      <c r="BF177" s="229">
        <f>IF(N177="snížená",J177,0)</f>
        <v>0</v>
      </c>
      <c r="BG177" s="229">
        <f>IF(N177="zákl. přenesená",J177,0)</f>
        <v>0</v>
      </c>
      <c r="BH177" s="229">
        <f>IF(N177="sníž. přenesená",J177,0)</f>
        <v>0</v>
      </c>
      <c r="BI177" s="229">
        <f>IF(N177="nulová",J177,0)</f>
        <v>0</v>
      </c>
      <c r="BJ177" s="14" t="s">
        <v>79</v>
      </c>
      <c r="BK177" s="229">
        <f>ROUND(I177*H177,2)</f>
        <v>0</v>
      </c>
      <c r="BL177" s="14" t="s">
        <v>93</v>
      </c>
      <c r="BM177" s="228" t="s">
        <v>1049</v>
      </c>
    </row>
    <row r="178" s="2" customFormat="1" ht="21.75" customHeight="1">
      <c r="A178" s="35"/>
      <c r="B178" s="36"/>
      <c r="C178" s="217" t="s">
        <v>1050</v>
      </c>
      <c r="D178" s="217" t="s">
        <v>163</v>
      </c>
      <c r="E178" s="218" t="s">
        <v>1051</v>
      </c>
      <c r="F178" s="219" t="s">
        <v>1052</v>
      </c>
      <c r="G178" s="220" t="s">
        <v>193</v>
      </c>
      <c r="H178" s="221">
        <v>4</v>
      </c>
      <c r="I178" s="222"/>
      <c r="J178" s="223">
        <f>ROUND(I178*H178,2)</f>
        <v>0</v>
      </c>
      <c r="K178" s="219" t="s">
        <v>167</v>
      </c>
      <c r="L178" s="41"/>
      <c r="M178" s="224" t="s">
        <v>19</v>
      </c>
      <c r="N178" s="225" t="s">
        <v>43</v>
      </c>
      <c r="O178" s="81"/>
      <c r="P178" s="226">
        <f>O178*H178</f>
        <v>0</v>
      </c>
      <c r="Q178" s="226">
        <v>0</v>
      </c>
      <c r="R178" s="226">
        <f>Q178*H178</f>
        <v>0</v>
      </c>
      <c r="S178" s="226">
        <v>0</v>
      </c>
      <c r="T178" s="227">
        <f>S178*H178</f>
        <v>0</v>
      </c>
      <c r="U178" s="35"/>
      <c r="V178" s="35"/>
      <c r="W178" s="35"/>
      <c r="X178" s="35"/>
      <c r="Y178" s="35"/>
      <c r="Z178" s="35"/>
      <c r="AA178" s="35"/>
      <c r="AB178" s="35"/>
      <c r="AC178" s="35"/>
      <c r="AD178" s="35"/>
      <c r="AE178" s="35"/>
      <c r="AR178" s="228" t="s">
        <v>93</v>
      </c>
      <c r="AT178" s="228" t="s">
        <v>163</v>
      </c>
      <c r="AU178" s="228" t="s">
        <v>79</v>
      </c>
      <c r="AY178" s="14" t="s">
        <v>162</v>
      </c>
      <c r="BE178" s="229">
        <f>IF(N178="základní",J178,0)</f>
        <v>0</v>
      </c>
      <c r="BF178" s="229">
        <f>IF(N178="snížená",J178,0)</f>
        <v>0</v>
      </c>
      <c r="BG178" s="229">
        <f>IF(N178="zákl. přenesená",J178,0)</f>
        <v>0</v>
      </c>
      <c r="BH178" s="229">
        <f>IF(N178="sníž. přenesená",J178,0)</f>
        <v>0</v>
      </c>
      <c r="BI178" s="229">
        <f>IF(N178="nulová",J178,0)</f>
        <v>0</v>
      </c>
      <c r="BJ178" s="14" t="s">
        <v>79</v>
      </c>
      <c r="BK178" s="229">
        <f>ROUND(I178*H178,2)</f>
        <v>0</v>
      </c>
      <c r="BL178" s="14" t="s">
        <v>93</v>
      </c>
      <c r="BM178" s="228" t="s">
        <v>1053</v>
      </c>
    </row>
    <row r="179" s="2" customFormat="1" ht="21.75" customHeight="1">
      <c r="A179" s="35"/>
      <c r="B179" s="36"/>
      <c r="C179" s="230" t="s">
        <v>1054</v>
      </c>
      <c r="D179" s="230" t="s">
        <v>197</v>
      </c>
      <c r="E179" s="231" t="s">
        <v>1055</v>
      </c>
      <c r="F179" s="232" t="s">
        <v>1056</v>
      </c>
      <c r="G179" s="233" t="s">
        <v>193</v>
      </c>
      <c r="H179" s="234">
        <v>6</v>
      </c>
      <c r="I179" s="235"/>
      <c r="J179" s="236">
        <f>ROUND(I179*H179,2)</f>
        <v>0</v>
      </c>
      <c r="K179" s="232" t="s">
        <v>167</v>
      </c>
      <c r="L179" s="237"/>
      <c r="M179" s="238" t="s">
        <v>19</v>
      </c>
      <c r="N179" s="239" t="s">
        <v>43</v>
      </c>
      <c r="O179" s="81"/>
      <c r="P179" s="226">
        <f>O179*H179</f>
        <v>0</v>
      </c>
      <c r="Q179" s="226">
        <v>0</v>
      </c>
      <c r="R179" s="226">
        <f>Q179*H179</f>
        <v>0</v>
      </c>
      <c r="S179" s="226">
        <v>0</v>
      </c>
      <c r="T179" s="227">
        <f>S179*H179</f>
        <v>0</v>
      </c>
      <c r="U179" s="35"/>
      <c r="V179" s="35"/>
      <c r="W179" s="35"/>
      <c r="X179" s="35"/>
      <c r="Y179" s="35"/>
      <c r="Z179" s="35"/>
      <c r="AA179" s="35"/>
      <c r="AB179" s="35"/>
      <c r="AC179" s="35"/>
      <c r="AD179" s="35"/>
      <c r="AE179" s="35"/>
      <c r="AR179" s="228" t="s">
        <v>190</v>
      </c>
      <c r="AT179" s="228" t="s">
        <v>197</v>
      </c>
      <c r="AU179" s="228" t="s">
        <v>79</v>
      </c>
      <c r="AY179" s="14" t="s">
        <v>162</v>
      </c>
      <c r="BE179" s="229">
        <f>IF(N179="základní",J179,0)</f>
        <v>0</v>
      </c>
      <c r="BF179" s="229">
        <f>IF(N179="snížená",J179,0)</f>
        <v>0</v>
      </c>
      <c r="BG179" s="229">
        <f>IF(N179="zákl. přenesená",J179,0)</f>
        <v>0</v>
      </c>
      <c r="BH179" s="229">
        <f>IF(N179="sníž. přenesená",J179,0)</f>
        <v>0</v>
      </c>
      <c r="BI179" s="229">
        <f>IF(N179="nulová",J179,0)</f>
        <v>0</v>
      </c>
      <c r="BJ179" s="14" t="s">
        <v>79</v>
      </c>
      <c r="BK179" s="229">
        <f>ROUND(I179*H179,2)</f>
        <v>0</v>
      </c>
      <c r="BL179" s="14" t="s">
        <v>93</v>
      </c>
      <c r="BM179" s="228" t="s">
        <v>1057</v>
      </c>
    </row>
    <row r="180" s="2" customFormat="1" ht="33" customHeight="1">
      <c r="A180" s="35"/>
      <c r="B180" s="36"/>
      <c r="C180" s="217" t="s">
        <v>1058</v>
      </c>
      <c r="D180" s="217" t="s">
        <v>163</v>
      </c>
      <c r="E180" s="218" t="s">
        <v>1059</v>
      </c>
      <c r="F180" s="219" t="s">
        <v>1060</v>
      </c>
      <c r="G180" s="220" t="s">
        <v>193</v>
      </c>
      <c r="H180" s="221">
        <v>1</v>
      </c>
      <c r="I180" s="222"/>
      <c r="J180" s="223">
        <f>ROUND(I180*H180,2)</f>
        <v>0</v>
      </c>
      <c r="K180" s="219" t="s">
        <v>167</v>
      </c>
      <c r="L180" s="41"/>
      <c r="M180" s="224" t="s">
        <v>19</v>
      </c>
      <c r="N180" s="225" t="s">
        <v>43</v>
      </c>
      <c r="O180" s="81"/>
      <c r="P180" s="226">
        <f>O180*H180</f>
        <v>0</v>
      </c>
      <c r="Q180" s="226">
        <v>0</v>
      </c>
      <c r="R180" s="226">
        <f>Q180*H180</f>
        <v>0</v>
      </c>
      <c r="S180" s="226">
        <v>0</v>
      </c>
      <c r="T180" s="227">
        <f>S180*H180</f>
        <v>0</v>
      </c>
      <c r="U180" s="35"/>
      <c r="V180" s="35"/>
      <c r="W180" s="35"/>
      <c r="X180" s="35"/>
      <c r="Y180" s="35"/>
      <c r="Z180" s="35"/>
      <c r="AA180" s="35"/>
      <c r="AB180" s="35"/>
      <c r="AC180" s="35"/>
      <c r="AD180" s="35"/>
      <c r="AE180" s="35"/>
      <c r="AR180" s="228" t="s">
        <v>93</v>
      </c>
      <c r="AT180" s="228" t="s">
        <v>163</v>
      </c>
      <c r="AU180" s="228" t="s">
        <v>79</v>
      </c>
      <c r="AY180" s="14" t="s">
        <v>162</v>
      </c>
      <c r="BE180" s="229">
        <f>IF(N180="základní",J180,0)</f>
        <v>0</v>
      </c>
      <c r="BF180" s="229">
        <f>IF(N180="snížená",J180,0)</f>
        <v>0</v>
      </c>
      <c r="BG180" s="229">
        <f>IF(N180="zákl. přenesená",J180,0)</f>
        <v>0</v>
      </c>
      <c r="BH180" s="229">
        <f>IF(N180="sníž. přenesená",J180,0)</f>
        <v>0</v>
      </c>
      <c r="BI180" s="229">
        <f>IF(N180="nulová",J180,0)</f>
        <v>0</v>
      </c>
      <c r="BJ180" s="14" t="s">
        <v>79</v>
      </c>
      <c r="BK180" s="229">
        <f>ROUND(I180*H180,2)</f>
        <v>0</v>
      </c>
      <c r="BL180" s="14" t="s">
        <v>93</v>
      </c>
      <c r="BM180" s="228" t="s">
        <v>1061</v>
      </c>
    </row>
    <row r="181" s="2" customFormat="1" ht="21.75" customHeight="1">
      <c r="A181" s="35"/>
      <c r="B181" s="36"/>
      <c r="C181" s="230" t="s">
        <v>1062</v>
      </c>
      <c r="D181" s="230" t="s">
        <v>197</v>
      </c>
      <c r="E181" s="231" t="s">
        <v>1063</v>
      </c>
      <c r="F181" s="232" t="s">
        <v>1064</v>
      </c>
      <c r="G181" s="233" t="s">
        <v>193</v>
      </c>
      <c r="H181" s="234">
        <v>3</v>
      </c>
      <c r="I181" s="235"/>
      <c r="J181" s="236">
        <f>ROUND(I181*H181,2)</f>
        <v>0</v>
      </c>
      <c r="K181" s="232" t="s">
        <v>167</v>
      </c>
      <c r="L181" s="237"/>
      <c r="M181" s="238" t="s">
        <v>19</v>
      </c>
      <c r="N181" s="239" t="s">
        <v>43</v>
      </c>
      <c r="O181" s="81"/>
      <c r="P181" s="226">
        <f>O181*H181</f>
        <v>0</v>
      </c>
      <c r="Q181" s="226">
        <v>0</v>
      </c>
      <c r="R181" s="226">
        <f>Q181*H181</f>
        <v>0</v>
      </c>
      <c r="S181" s="226">
        <v>0</v>
      </c>
      <c r="T181" s="227">
        <f>S181*H181</f>
        <v>0</v>
      </c>
      <c r="U181" s="35"/>
      <c r="V181" s="35"/>
      <c r="W181" s="35"/>
      <c r="X181" s="35"/>
      <c r="Y181" s="35"/>
      <c r="Z181" s="35"/>
      <c r="AA181" s="35"/>
      <c r="AB181" s="35"/>
      <c r="AC181" s="35"/>
      <c r="AD181" s="35"/>
      <c r="AE181" s="35"/>
      <c r="AR181" s="228" t="s">
        <v>190</v>
      </c>
      <c r="AT181" s="228" t="s">
        <v>197</v>
      </c>
      <c r="AU181" s="228" t="s">
        <v>79</v>
      </c>
      <c r="AY181" s="14" t="s">
        <v>162</v>
      </c>
      <c r="BE181" s="229">
        <f>IF(N181="základní",J181,0)</f>
        <v>0</v>
      </c>
      <c r="BF181" s="229">
        <f>IF(N181="snížená",J181,0)</f>
        <v>0</v>
      </c>
      <c r="BG181" s="229">
        <f>IF(N181="zákl. přenesená",J181,0)</f>
        <v>0</v>
      </c>
      <c r="BH181" s="229">
        <f>IF(N181="sníž. přenesená",J181,0)</f>
        <v>0</v>
      </c>
      <c r="BI181" s="229">
        <f>IF(N181="nulová",J181,0)</f>
        <v>0</v>
      </c>
      <c r="BJ181" s="14" t="s">
        <v>79</v>
      </c>
      <c r="BK181" s="229">
        <f>ROUND(I181*H181,2)</f>
        <v>0</v>
      </c>
      <c r="BL181" s="14" t="s">
        <v>93</v>
      </c>
      <c r="BM181" s="228" t="s">
        <v>1065</v>
      </c>
    </row>
    <row r="182" s="2" customFormat="1" ht="21.75" customHeight="1">
      <c r="A182" s="35"/>
      <c r="B182" s="36"/>
      <c r="C182" s="230" t="s">
        <v>1066</v>
      </c>
      <c r="D182" s="230" t="s">
        <v>197</v>
      </c>
      <c r="E182" s="231" t="s">
        <v>1067</v>
      </c>
      <c r="F182" s="232" t="s">
        <v>1068</v>
      </c>
      <c r="G182" s="233" t="s">
        <v>193</v>
      </c>
      <c r="H182" s="234">
        <v>1</v>
      </c>
      <c r="I182" s="235"/>
      <c r="J182" s="236">
        <f>ROUND(I182*H182,2)</f>
        <v>0</v>
      </c>
      <c r="K182" s="232" t="s">
        <v>167</v>
      </c>
      <c r="L182" s="237"/>
      <c r="M182" s="238" t="s">
        <v>19</v>
      </c>
      <c r="N182" s="239" t="s">
        <v>43</v>
      </c>
      <c r="O182" s="81"/>
      <c r="P182" s="226">
        <f>O182*H182</f>
        <v>0</v>
      </c>
      <c r="Q182" s="226">
        <v>0</v>
      </c>
      <c r="R182" s="226">
        <f>Q182*H182</f>
        <v>0</v>
      </c>
      <c r="S182" s="226">
        <v>0</v>
      </c>
      <c r="T182" s="227">
        <f>S182*H182</f>
        <v>0</v>
      </c>
      <c r="U182" s="35"/>
      <c r="V182" s="35"/>
      <c r="W182" s="35"/>
      <c r="X182" s="35"/>
      <c r="Y182" s="35"/>
      <c r="Z182" s="35"/>
      <c r="AA182" s="35"/>
      <c r="AB182" s="35"/>
      <c r="AC182" s="35"/>
      <c r="AD182" s="35"/>
      <c r="AE182" s="35"/>
      <c r="AR182" s="228" t="s">
        <v>217</v>
      </c>
      <c r="AT182" s="228" t="s">
        <v>197</v>
      </c>
      <c r="AU182" s="228" t="s">
        <v>79</v>
      </c>
      <c r="AY182" s="14" t="s">
        <v>162</v>
      </c>
      <c r="BE182" s="229">
        <f>IF(N182="základní",J182,0)</f>
        <v>0</v>
      </c>
      <c r="BF182" s="229">
        <f>IF(N182="snížená",J182,0)</f>
        <v>0</v>
      </c>
      <c r="BG182" s="229">
        <f>IF(N182="zákl. přenesená",J182,0)</f>
        <v>0</v>
      </c>
      <c r="BH182" s="229">
        <f>IF(N182="sníž. přenesená",J182,0)</f>
        <v>0</v>
      </c>
      <c r="BI182" s="229">
        <f>IF(N182="nulová",J182,0)</f>
        <v>0</v>
      </c>
      <c r="BJ182" s="14" t="s">
        <v>79</v>
      </c>
      <c r="BK182" s="229">
        <f>ROUND(I182*H182,2)</f>
        <v>0</v>
      </c>
      <c r="BL182" s="14" t="s">
        <v>218</v>
      </c>
      <c r="BM182" s="228" t="s">
        <v>1069</v>
      </c>
    </row>
    <row r="183" s="2" customFormat="1" ht="21.75" customHeight="1">
      <c r="A183" s="35"/>
      <c r="B183" s="36"/>
      <c r="C183" s="230" t="s">
        <v>1070</v>
      </c>
      <c r="D183" s="230" t="s">
        <v>197</v>
      </c>
      <c r="E183" s="231" t="s">
        <v>1071</v>
      </c>
      <c r="F183" s="232" t="s">
        <v>1072</v>
      </c>
      <c r="G183" s="233" t="s">
        <v>193</v>
      </c>
      <c r="H183" s="234">
        <v>1</v>
      </c>
      <c r="I183" s="235"/>
      <c r="J183" s="236">
        <f>ROUND(I183*H183,2)</f>
        <v>0</v>
      </c>
      <c r="K183" s="232" t="s">
        <v>167</v>
      </c>
      <c r="L183" s="237"/>
      <c r="M183" s="238" t="s">
        <v>19</v>
      </c>
      <c r="N183" s="239" t="s">
        <v>43</v>
      </c>
      <c r="O183" s="81"/>
      <c r="P183" s="226">
        <f>O183*H183</f>
        <v>0</v>
      </c>
      <c r="Q183" s="226">
        <v>0</v>
      </c>
      <c r="R183" s="226">
        <f>Q183*H183</f>
        <v>0</v>
      </c>
      <c r="S183" s="226">
        <v>0</v>
      </c>
      <c r="T183" s="227">
        <f>S183*H183</f>
        <v>0</v>
      </c>
      <c r="U183" s="35"/>
      <c r="V183" s="35"/>
      <c r="W183" s="35"/>
      <c r="X183" s="35"/>
      <c r="Y183" s="35"/>
      <c r="Z183" s="35"/>
      <c r="AA183" s="35"/>
      <c r="AB183" s="35"/>
      <c r="AC183" s="35"/>
      <c r="AD183" s="35"/>
      <c r="AE183" s="35"/>
      <c r="AR183" s="228" t="s">
        <v>217</v>
      </c>
      <c r="AT183" s="228" t="s">
        <v>197</v>
      </c>
      <c r="AU183" s="228" t="s">
        <v>79</v>
      </c>
      <c r="AY183" s="14" t="s">
        <v>162</v>
      </c>
      <c r="BE183" s="229">
        <f>IF(N183="základní",J183,0)</f>
        <v>0</v>
      </c>
      <c r="BF183" s="229">
        <f>IF(N183="snížená",J183,0)</f>
        <v>0</v>
      </c>
      <c r="BG183" s="229">
        <f>IF(N183="zákl. přenesená",J183,0)</f>
        <v>0</v>
      </c>
      <c r="BH183" s="229">
        <f>IF(N183="sníž. přenesená",J183,0)</f>
        <v>0</v>
      </c>
      <c r="BI183" s="229">
        <f>IF(N183="nulová",J183,0)</f>
        <v>0</v>
      </c>
      <c r="BJ183" s="14" t="s">
        <v>79</v>
      </c>
      <c r="BK183" s="229">
        <f>ROUND(I183*H183,2)</f>
        <v>0</v>
      </c>
      <c r="BL183" s="14" t="s">
        <v>218</v>
      </c>
      <c r="BM183" s="228" t="s">
        <v>1073</v>
      </c>
    </row>
    <row r="184" s="2" customFormat="1" ht="21.75" customHeight="1">
      <c r="A184" s="35"/>
      <c r="B184" s="36"/>
      <c r="C184" s="217" t="s">
        <v>1074</v>
      </c>
      <c r="D184" s="217" t="s">
        <v>163</v>
      </c>
      <c r="E184" s="218" t="s">
        <v>1075</v>
      </c>
      <c r="F184" s="219" t="s">
        <v>1076</v>
      </c>
      <c r="G184" s="220" t="s">
        <v>193</v>
      </c>
      <c r="H184" s="221">
        <v>2</v>
      </c>
      <c r="I184" s="222"/>
      <c r="J184" s="223">
        <f>ROUND(I184*H184,2)</f>
        <v>0</v>
      </c>
      <c r="K184" s="219" t="s">
        <v>167</v>
      </c>
      <c r="L184" s="41"/>
      <c r="M184" s="224" t="s">
        <v>19</v>
      </c>
      <c r="N184" s="225" t="s">
        <v>43</v>
      </c>
      <c r="O184" s="81"/>
      <c r="P184" s="226">
        <f>O184*H184</f>
        <v>0</v>
      </c>
      <c r="Q184" s="226">
        <v>0</v>
      </c>
      <c r="R184" s="226">
        <f>Q184*H184</f>
        <v>0</v>
      </c>
      <c r="S184" s="226">
        <v>0</v>
      </c>
      <c r="T184" s="227">
        <f>S184*H184</f>
        <v>0</v>
      </c>
      <c r="U184" s="35"/>
      <c r="V184" s="35"/>
      <c r="W184" s="35"/>
      <c r="X184" s="35"/>
      <c r="Y184" s="35"/>
      <c r="Z184" s="35"/>
      <c r="AA184" s="35"/>
      <c r="AB184" s="35"/>
      <c r="AC184" s="35"/>
      <c r="AD184" s="35"/>
      <c r="AE184" s="35"/>
      <c r="AR184" s="228" t="s">
        <v>93</v>
      </c>
      <c r="AT184" s="228" t="s">
        <v>163</v>
      </c>
      <c r="AU184" s="228" t="s">
        <v>79</v>
      </c>
      <c r="AY184" s="14" t="s">
        <v>162</v>
      </c>
      <c r="BE184" s="229">
        <f>IF(N184="základní",J184,0)</f>
        <v>0</v>
      </c>
      <c r="BF184" s="229">
        <f>IF(N184="snížená",J184,0)</f>
        <v>0</v>
      </c>
      <c r="BG184" s="229">
        <f>IF(N184="zákl. přenesená",J184,0)</f>
        <v>0</v>
      </c>
      <c r="BH184" s="229">
        <f>IF(N184="sníž. přenesená",J184,0)</f>
        <v>0</v>
      </c>
      <c r="BI184" s="229">
        <f>IF(N184="nulová",J184,0)</f>
        <v>0</v>
      </c>
      <c r="BJ184" s="14" t="s">
        <v>79</v>
      </c>
      <c r="BK184" s="229">
        <f>ROUND(I184*H184,2)</f>
        <v>0</v>
      </c>
      <c r="BL184" s="14" t="s">
        <v>93</v>
      </c>
      <c r="BM184" s="228" t="s">
        <v>1077</v>
      </c>
    </row>
    <row r="185" s="2" customFormat="1" ht="44.25" customHeight="1">
      <c r="A185" s="35"/>
      <c r="B185" s="36"/>
      <c r="C185" s="217" t="s">
        <v>1078</v>
      </c>
      <c r="D185" s="217" t="s">
        <v>163</v>
      </c>
      <c r="E185" s="218" t="s">
        <v>1079</v>
      </c>
      <c r="F185" s="219" t="s">
        <v>1080</v>
      </c>
      <c r="G185" s="220" t="s">
        <v>193</v>
      </c>
      <c r="H185" s="221">
        <v>3</v>
      </c>
      <c r="I185" s="222"/>
      <c r="J185" s="223">
        <f>ROUND(I185*H185,2)</f>
        <v>0</v>
      </c>
      <c r="K185" s="219" t="s">
        <v>167</v>
      </c>
      <c r="L185" s="41"/>
      <c r="M185" s="224" t="s">
        <v>19</v>
      </c>
      <c r="N185" s="225" t="s">
        <v>43</v>
      </c>
      <c r="O185" s="81"/>
      <c r="P185" s="226">
        <f>O185*H185</f>
        <v>0</v>
      </c>
      <c r="Q185" s="226">
        <v>0</v>
      </c>
      <c r="R185" s="226">
        <f>Q185*H185</f>
        <v>0</v>
      </c>
      <c r="S185" s="226">
        <v>0</v>
      </c>
      <c r="T185" s="227">
        <f>S185*H185</f>
        <v>0</v>
      </c>
      <c r="U185" s="35"/>
      <c r="V185" s="35"/>
      <c r="W185" s="35"/>
      <c r="X185" s="35"/>
      <c r="Y185" s="35"/>
      <c r="Z185" s="35"/>
      <c r="AA185" s="35"/>
      <c r="AB185" s="35"/>
      <c r="AC185" s="35"/>
      <c r="AD185" s="35"/>
      <c r="AE185" s="35"/>
      <c r="AR185" s="228" t="s">
        <v>93</v>
      </c>
      <c r="AT185" s="228" t="s">
        <v>163</v>
      </c>
      <c r="AU185" s="228" t="s">
        <v>79</v>
      </c>
      <c r="AY185" s="14" t="s">
        <v>162</v>
      </c>
      <c r="BE185" s="229">
        <f>IF(N185="základní",J185,0)</f>
        <v>0</v>
      </c>
      <c r="BF185" s="229">
        <f>IF(N185="snížená",J185,0)</f>
        <v>0</v>
      </c>
      <c r="BG185" s="229">
        <f>IF(N185="zákl. přenesená",J185,0)</f>
        <v>0</v>
      </c>
      <c r="BH185" s="229">
        <f>IF(N185="sníž. přenesená",J185,0)</f>
        <v>0</v>
      </c>
      <c r="BI185" s="229">
        <f>IF(N185="nulová",J185,0)</f>
        <v>0</v>
      </c>
      <c r="BJ185" s="14" t="s">
        <v>79</v>
      </c>
      <c r="BK185" s="229">
        <f>ROUND(I185*H185,2)</f>
        <v>0</v>
      </c>
      <c r="BL185" s="14" t="s">
        <v>93</v>
      </c>
      <c r="BM185" s="228" t="s">
        <v>1081</v>
      </c>
    </row>
    <row r="186" s="2" customFormat="1" ht="21.75" customHeight="1">
      <c r="A186" s="35"/>
      <c r="B186" s="36"/>
      <c r="C186" s="217" t="s">
        <v>1082</v>
      </c>
      <c r="D186" s="217" t="s">
        <v>163</v>
      </c>
      <c r="E186" s="218" t="s">
        <v>1083</v>
      </c>
      <c r="F186" s="219" t="s">
        <v>1084</v>
      </c>
      <c r="G186" s="220" t="s">
        <v>193</v>
      </c>
      <c r="H186" s="221">
        <v>1</v>
      </c>
      <c r="I186" s="222"/>
      <c r="J186" s="223">
        <f>ROUND(I186*H186,2)</f>
        <v>0</v>
      </c>
      <c r="K186" s="219" t="s">
        <v>167</v>
      </c>
      <c r="L186" s="41"/>
      <c r="M186" s="224" t="s">
        <v>19</v>
      </c>
      <c r="N186" s="225" t="s">
        <v>43</v>
      </c>
      <c r="O186" s="81"/>
      <c r="P186" s="226">
        <f>O186*H186</f>
        <v>0</v>
      </c>
      <c r="Q186" s="226">
        <v>0</v>
      </c>
      <c r="R186" s="226">
        <f>Q186*H186</f>
        <v>0</v>
      </c>
      <c r="S186" s="226">
        <v>0</v>
      </c>
      <c r="T186" s="227">
        <f>S186*H186</f>
        <v>0</v>
      </c>
      <c r="U186" s="35"/>
      <c r="V186" s="35"/>
      <c r="W186" s="35"/>
      <c r="X186" s="35"/>
      <c r="Y186" s="35"/>
      <c r="Z186" s="35"/>
      <c r="AA186" s="35"/>
      <c r="AB186" s="35"/>
      <c r="AC186" s="35"/>
      <c r="AD186" s="35"/>
      <c r="AE186" s="35"/>
      <c r="AR186" s="228" t="s">
        <v>93</v>
      </c>
      <c r="AT186" s="228" t="s">
        <v>163</v>
      </c>
      <c r="AU186" s="228" t="s">
        <v>79</v>
      </c>
      <c r="AY186" s="14" t="s">
        <v>162</v>
      </c>
      <c r="BE186" s="229">
        <f>IF(N186="základní",J186,0)</f>
        <v>0</v>
      </c>
      <c r="BF186" s="229">
        <f>IF(N186="snížená",J186,0)</f>
        <v>0</v>
      </c>
      <c r="BG186" s="229">
        <f>IF(N186="zákl. přenesená",J186,0)</f>
        <v>0</v>
      </c>
      <c r="BH186" s="229">
        <f>IF(N186="sníž. přenesená",J186,0)</f>
        <v>0</v>
      </c>
      <c r="BI186" s="229">
        <f>IF(N186="nulová",J186,0)</f>
        <v>0</v>
      </c>
      <c r="BJ186" s="14" t="s">
        <v>79</v>
      </c>
      <c r="BK186" s="229">
        <f>ROUND(I186*H186,2)</f>
        <v>0</v>
      </c>
      <c r="BL186" s="14" t="s">
        <v>93</v>
      </c>
      <c r="BM186" s="228" t="s">
        <v>1085</v>
      </c>
    </row>
    <row r="187" s="11" customFormat="1" ht="25.92" customHeight="1">
      <c r="A187" s="11"/>
      <c r="B187" s="203"/>
      <c r="C187" s="204"/>
      <c r="D187" s="205" t="s">
        <v>71</v>
      </c>
      <c r="E187" s="206" t="s">
        <v>1086</v>
      </c>
      <c r="F187" s="206" t="s">
        <v>1087</v>
      </c>
      <c r="G187" s="204"/>
      <c r="H187" s="204"/>
      <c r="I187" s="207"/>
      <c r="J187" s="208">
        <f>BK187</f>
        <v>0</v>
      </c>
      <c r="K187" s="204"/>
      <c r="L187" s="209"/>
      <c r="M187" s="210"/>
      <c r="N187" s="211"/>
      <c r="O187" s="211"/>
      <c r="P187" s="212">
        <f>SUM(P188:P390)</f>
        <v>0</v>
      </c>
      <c r="Q187" s="211"/>
      <c r="R187" s="212">
        <f>SUM(R188:R390)</f>
        <v>0</v>
      </c>
      <c r="S187" s="211"/>
      <c r="T187" s="213">
        <f>SUM(T188:T390)</f>
        <v>0</v>
      </c>
      <c r="U187" s="11"/>
      <c r="V187" s="11"/>
      <c r="W187" s="11"/>
      <c r="X187" s="11"/>
      <c r="Y187" s="11"/>
      <c r="Z187" s="11"/>
      <c r="AA187" s="11"/>
      <c r="AB187" s="11"/>
      <c r="AC187" s="11"/>
      <c r="AD187" s="11"/>
      <c r="AE187" s="11"/>
      <c r="AR187" s="214" t="s">
        <v>79</v>
      </c>
      <c r="AT187" s="215" t="s">
        <v>71</v>
      </c>
      <c r="AU187" s="215" t="s">
        <v>72</v>
      </c>
      <c r="AY187" s="214" t="s">
        <v>162</v>
      </c>
      <c r="BK187" s="216">
        <f>SUM(BK188:BK390)</f>
        <v>0</v>
      </c>
    </row>
    <row r="188" s="2" customFormat="1" ht="21.75" customHeight="1">
      <c r="A188" s="35"/>
      <c r="B188" s="36"/>
      <c r="C188" s="230" t="s">
        <v>1088</v>
      </c>
      <c r="D188" s="230" t="s">
        <v>197</v>
      </c>
      <c r="E188" s="231" t="s">
        <v>1089</v>
      </c>
      <c r="F188" s="232" t="s">
        <v>1090</v>
      </c>
      <c r="G188" s="233" t="s">
        <v>1091</v>
      </c>
      <c r="H188" s="234">
        <v>2</v>
      </c>
      <c r="I188" s="235"/>
      <c r="J188" s="236">
        <f>ROUND(I188*H188,2)</f>
        <v>0</v>
      </c>
      <c r="K188" s="232" t="s">
        <v>167</v>
      </c>
      <c r="L188" s="237"/>
      <c r="M188" s="238" t="s">
        <v>19</v>
      </c>
      <c r="N188" s="239" t="s">
        <v>43</v>
      </c>
      <c r="O188" s="81"/>
      <c r="P188" s="226">
        <f>O188*H188</f>
        <v>0</v>
      </c>
      <c r="Q188" s="226">
        <v>0</v>
      </c>
      <c r="R188" s="226">
        <f>Q188*H188</f>
        <v>0</v>
      </c>
      <c r="S188" s="226">
        <v>0</v>
      </c>
      <c r="T188" s="227">
        <f>S188*H188</f>
        <v>0</v>
      </c>
      <c r="U188" s="35"/>
      <c r="V188" s="35"/>
      <c r="W188" s="35"/>
      <c r="X188" s="35"/>
      <c r="Y188" s="35"/>
      <c r="Z188" s="35"/>
      <c r="AA188" s="35"/>
      <c r="AB188" s="35"/>
      <c r="AC188" s="35"/>
      <c r="AD188" s="35"/>
      <c r="AE188" s="35"/>
      <c r="AR188" s="228" t="s">
        <v>200</v>
      </c>
      <c r="AT188" s="228" t="s">
        <v>197</v>
      </c>
      <c r="AU188" s="228" t="s">
        <v>79</v>
      </c>
      <c r="AY188" s="14" t="s">
        <v>162</v>
      </c>
      <c r="BE188" s="229">
        <f>IF(N188="základní",J188,0)</f>
        <v>0</v>
      </c>
      <c r="BF188" s="229">
        <f>IF(N188="snížená",J188,0)</f>
        <v>0</v>
      </c>
      <c r="BG188" s="229">
        <f>IF(N188="zákl. přenesená",J188,0)</f>
        <v>0</v>
      </c>
      <c r="BH188" s="229">
        <f>IF(N188="sníž. přenesená",J188,0)</f>
        <v>0</v>
      </c>
      <c r="BI188" s="229">
        <f>IF(N188="nulová",J188,0)</f>
        <v>0</v>
      </c>
      <c r="BJ188" s="14" t="s">
        <v>79</v>
      </c>
      <c r="BK188" s="229">
        <f>ROUND(I188*H188,2)</f>
        <v>0</v>
      </c>
      <c r="BL188" s="14" t="s">
        <v>200</v>
      </c>
      <c r="BM188" s="228" t="s">
        <v>1092</v>
      </c>
    </row>
    <row r="189" s="2" customFormat="1" ht="21.75" customHeight="1">
      <c r="A189" s="35"/>
      <c r="B189" s="36"/>
      <c r="C189" s="230" t="s">
        <v>1093</v>
      </c>
      <c r="D189" s="230" t="s">
        <v>197</v>
      </c>
      <c r="E189" s="231" t="s">
        <v>1094</v>
      </c>
      <c r="F189" s="232" t="s">
        <v>1095</v>
      </c>
      <c r="G189" s="233" t="s">
        <v>1091</v>
      </c>
      <c r="H189" s="234">
        <v>6</v>
      </c>
      <c r="I189" s="235"/>
      <c r="J189" s="236">
        <f>ROUND(I189*H189,2)</f>
        <v>0</v>
      </c>
      <c r="K189" s="232" t="s">
        <v>167</v>
      </c>
      <c r="L189" s="237"/>
      <c r="M189" s="238" t="s">
        <v>19</v>
      </c>
      <c r="N189" s="239" t="s">
        <v>43</v>
      </c>
      <c r="O189" s="81"/>
      <c r="P189" s="226">
        <f>O189*H189</f>
        <v>0</v>
      </c>
      <c r="Q189" s="226">
        <v>0</v>
      </c>
      <c r="R189" s="226">
        <f>Q189*H189</f>
        <v>0</v>
      </c>
      <c r="S189" s="226">
        <v>0</v>
      </c>
      <c r="T189" s="227">
        <f>S189*H189</f>
        <v>0</v>
      </c>
      <c r="U189" s="35"/>
      <c r="V189" s="35"/>
      <c r="W189" s="35"/>
      <c r="X189" s="35"/>
      <c r="Y189" s="35"/>
      <c r="Z189" s="35"/>
      <c r="AA189" s="35"/>
      <c r="AB189" s="35"/>
      <c r="AC189" s="35"/>
      <c r="AD189" s="35"/>
      <c r="AE189" s="35"/>
      <c r="AR189" s="228" t="s">
        <v>200</v>
      </c>
      <c r="AT189" s="228" t="s">
        <v>197</v>
      </c>
      <c r="AU189" s="228" t="s">
        <v>79</v>
      </c>
      <c r="AY189" s="14" t="s">
        <v>162</v>
      </c>
      <c r="BE189" s="229">
        <f>IF(N189="základní",J189,0)</f>
        <v>0</v>
      </c>
      <c r="BF189" s="229">
        <f>IF(N189="snížená",J189,0)</f>
        <v>0</v>
      </c>
      <c r="BG189" s="229">
        <f>IF(N189="zákl. přenesená",J189,0)</f>
        <v>0</v>
      </c>
      <c r="BH189" s="229">
        <f>IF(N189="sníž. přenesená",J189,0)</f>
        <v>0</v>
      </c>
      <c r="BI189" s="229">
        <f>IF(N189="nulová",J189,0)</f>
        <v>0</v>
      </c>
      <c r="BJ189" s="14" t="s">
        <v>79</v>
      </c>
      <c r="BK189" s="229">
        <f>ROUND(I189*H189,2)</f>
        <v>0</v>
      </c>
      <c r="BL189" s="14" t="s">
        <v>200</v>
      </c>
      <c r="BM189" s="228" t="s">
        <v>1096</v>
      </c>
    </row>
    <row r="190" s="2" customFormat="1" ht="33" customHeight="1">
      <c r="A190" s="35"/>
      <c r="B190" s="36"/>
      <c r="C190" s="230" t="s">
        <v>1097</v>
      </c>
      <c r="D190" s="230" t="s">
        <v>197</v>
      </c>
      <c r="E190" s="231" t="s">
        <v>1098</v>
      </c>
      <c r="F190" s="232" t="s">
        <v>1099</v>
      </c>
      <c r="G190" s="233" t="s">
        <v>193</v>
      </c>
      <c r="H190" s="234">
        <v>1</v>
      </c>
      <c r="I190" s="235"/>
      <c r="J190" s="236">
        <f>ROUND(I190*H190,2)</f>
        <v>0</v>
      </c>
      <c r="K190" s="232" t="s">
        <v>167</v>
      </c>
      <c r="L190" s="237"/>
      <c r="M190" s="238" t="s">
        <v>19</v>
      </c>
      <c r="N190" s="239" t="s">
        <v>43</v>
      </c>
      <c r="O190" s="81"/>
      <c r="P190" s="226">
        <f>O190*H190</f>
        <v>0</v>
      </c>
      <c r="Q190" s="226">
        <v>0</v>
      </c>
      <c r="R190" s="226">
        <f>Q190*H190</f>
        <v>0</v>
      </c>
      <c r="S190" s="226">
        <v>0</v>
      </c>
      <c r="T190" s="227">
        <f>S190*H190</f>
        <v>0</v>
      </c>
      <c r="U190" s="35"/>
      <c r="V190" s="35"/>
      <c r="W190" s="35"/>
      <c r="X190" s="35"/>
      <c r="Y190" s="35"/>
      <c r="Z190" s="35"/>
      <c r="AA190" s="35"/>
      <c r="AB190" s="35"/>
      <c r="AC190" s="35"/>
      <c r="AD190" s="35"/>
      <c r="AE190" s="35"/>
      <c r="AR190" s="228" t="s">
        <v>190</v>
      </c>
      <c r="AT190" s="228" t="s">
        <v>197</v>
      </c>
      <c r="AU190" s="228" t="s">
        <v>79</v>
      </c>
      <c r="AY190" s="14" t="s">
        <v>162</v>
      </c>
      <c r="BE190" s="229">
        <f>IF(N190="základní",J190,0)</f>
        <v>0</v>
      </c>
      <c r="BF190" s="229">
        <f>IF(N190="snížená",J190,0)</f>
        <v>0</v>
      </c>
      <c r="BG190" s="229">
        <f>IF(N190="zákl. přenesená",J190,0)</f>
        <v>0</v>
      </c>
      <c r="BH190" s="229">
        <f>IF(N190="sníž. přenesená",J190,0)</f>
        <v>0</v>
      </c>
      <c r="BI190" s="229">
        <f>IF(N190="nulová",J190,0)</f>
        <v>0</v>
      </c>
      <c r="BJ190" s="14" t="s">
        <v>79</v>
      </c>
      <c r="BK190" s="229">
        <f>ROUND(I190*H190,2)</f>
        <v>0</v>
      </c>
      <c r="BL190" s="14" t="s">
        <v>93</v>
      </c>
      <c r="BM190" s="228" t="s">
        <v>1100</v>
      </c>
    </row>
    <row r="191" s="2" customFormat="1" ht="21.75" customHeight="1">
      <c r="A191" s="35"/>
      <c r="B191" s="36"/>
      <c r="C191" s="230" t="s">
        <v>1101</v>
      </c>
      <c r="D191" s="230" t="s">
        <v>197</v>
      </c>
      <c r="E191" s="231" t="s">
        <v>1102</v>
      </c>
      <c r="F191" s="232" t="s">
        <v>1103</v>
      </c>
      <c r="G191" s="233" t="s">
        <v>193</v>
      </c>
      <c r="H191" s="234">
        <v>1</v>
      </c>
      <c r="I191" s="235"/>
      <c r="J191" s="236">
        <f>ROUND(I191*H191,2)</f>
        <v>0</v>
      </c>
      <c r="K191" s="232" t="s">
        <v>167</v>
      </c>
      <c r="L191" s="237"/>
      <c r="M191" s="238" t="s">
        <v>19</v>
      </c>
      <c r="N191" s="239" t="s">
        <v>43</v>
      </c>
      <c r="O191" s="81"/>
      <c r="P191" s="226">
        <f>O191*H191</f>
        <v>0</v>
      </c>
      <c r="Q191" s="226">
        <v>0</v>
      </c>
      <c r="R191" s="226">
        <f>Q191*H191</f>
        <v>0</v>
      </c>
      <c r="S191" s="226">
        <v>0</v>
      </c>
      <c r="T191" s="227">
        <f>S191*H191</f>
        <v>0</v>
      </c>
      <c r="U191" s="35"/>
      <c r="V191" s="35"/>
      <c r="W191" s="35"/>
      <c r="X191" s="35"/>
      <c r="Y191" s="35"/>
      <c r="Z191" s="35"/>
      <c r="AA191" s="35"/>
      <c r="AB191" s="35"/>
      <c r="AC191" s="35"/>
      <c r="AD191" s="35"/>
      <c r="AE191" s="35"/>
      <c r="AR191" s="228" t="s">
        <v>190</v>
      </c>
      <c r="AT191" s="228" t="s">
        <v>197</v>
      </c>
      <c r="AU191" s="228" t="s">
        <v>79</v>
      </c>
      <c r="AY191" s="14" t="s">
        <v>162</v>
      </c>
      <c r="BE191" s="229">
        <f>IF(N191="základní",J191,0)</f>
        <v>0</v>
      </c>
      <c r="BF191" s="229">
        <f>IF(N191="snížená",J191,0)</f>
        <v>0</v>
      </c>
      <c r="BG191" s="229">
        <f>IF(N191="zákl. přenesená",J191,0)</f>
        <v>0</v>
      </c>
      <c r="BH191" s="229">
        <f>IF(N191="sníž. přenesená",J191,0)</f>
        <v>0</v>
      </c>
      <c r="BI191" s="229">
        <f>IF(N191="nulová",J191,0)</f>
        <v>0</v>
      </c>
      <c r="BJ191" s="14" t="s">
        <v>79</v>
      </c>
      <c r="BK191" s="229">
        <f>ROUND(I191*H191,2)</f>
        <v>0</v>
      </c>
      <c r="BL191" s="14" t="s">
        <v>93</v>
      </c>
      <c r="BM191" s="228" t="s">
        <v>1104</v>
      </c>
    </row>
    <row r="192" s="2" customFormat="1" ht="21.75" customHeight="1">
      <c r="A192" s="35"/>
      <c r="B192" s="36"/>
      <c r="C192" s="230" t="s">
        <v>1105</v>
      </c>
      <c r="D192" s="230" t="s">
        <v>197</v>
      </c>
      <c r="E192" s="231" t="s">
        <v>1106</v>
      </c>
      <c r="F192" s="232" t="s">
        <v>1107</v>
      </c>
      <c r="G192" s="233" t="s">
        <v>193</v>
      </c>
      <c r="H192" s="234">
        <v>2</v>
      </c>
      <c r="I192" s="235"/>
      <c r="J192" s="236">
        <f>ROUND(I192*H192,2)</f>
        <v>0</v>
      </c>
      <c r="K192" s="232" t="s">
        <v>167</v>
      </c>
      <c r="L192" s="237"/>
      <c r="M192" s="238" t="s">
        <v>19</v>
      </c>
      <c r="N192" s="239" t="s">
        <v>43</v>
      </c>
      <c r="O192" s="81"/>
      <c r="P192" s="226">
        <f>O192*H192</f>
        <v>0</v>
      </c>
      <c r="Q192" s="226">
        <v>0</v>
      </c>
      <c r="R192" s="226">
        <f>Q192*H192</f>
        <v>0</v>
      </c>
      <c r="S192" s="226">
        <v>0</v>
      </c>
      <c r="T192" s="227">
        <f>S192*H192</f>
        <v>0</v>
      </c>
      <c r="U192" s="35"/>
      <c r="V192" s="35"/>
      <c r="W192" s="35"/>
      <c r="X192" s="35"/>
      <c r="Y192" s="35"/>
      <c r="Z192" s="35"/>
      <c r="AA192" s="35"/>
      <c r="AB192" s="35"/>
      <c r="AC192" s="35"/>
      <c r="AD192" s="35"/>
      <c r="AE192" s="35"/>
      <c r="AR192" s="228" t="s">
        <v>190</v>
      </c>
      <c r="AT192" s="228" t="s">
        <v>197</v>
      </c>
      <c r="AU192" s="228" t="s">
        <v>79</v>
      </c>
      <c r="AY192" s="14" t="s">
        <v>162</v>
      </c>
      <c r="BE192" s="229">
        <f>IF(N192="základní",J192,0)</f>
        <v>0</v>
      </c>
      <c r="BF192" s="229">
        <f>IF(N192="snížená",J192,0)</f>
        <v>0</v>
      </c>
      <c r="BG192" s="229">
        <f>IF(N192="zákl. přenesená",J192,0)</f>
        <v>0</v>
      </c>
      <c r="BH192" s="229">
        <f>IF(N192="sníž. přenesená",J192,0)</f>
        <v>0</v>
      </c>
      <c r="BI192" s="229">
        <f>IF(N192="nulová",J192,0)</f>
        <v>0</v>
      </c>
      <c r="BJ192" s="14" t="s">
        <v>79</v>
      </c>
      <c r="BK192" s="229">
        <f>ROUND(I192*H192,2)</f>
        <v>0</v>
      </c>
      <c r="BL192" s="14" t="s">
        <v>93</v>
      </c>
      <c r="BM192" s="228" t="s">
        <v>1108</v>
      </c>
    </row>
    <row r="193" s="2" customFormat="1" ht="21.75" customHeight="1">
      <c r="A193" s="35"/>
      <c r="B193" s="36"/>
      <c r="C193" s="230" t="s">
        <v>1109</v>
      </c>
      <c r="D193" s="230" t="s">
        <v>197</v>
      </c>
      <c r="E193" s="231" t="s">
        <v>1110</v>
      </c>
      <c r="F193" s="232" t="s">
        <v>1111</v>
      </c>
      <c r="G193" s="233" t="s">
        <v>193</v>
      </c>
      <c r="H193" s="234">
        <v>20</v>
      </c>
      <c r="I193" s="235"/>
      <c r="J193" s="236">
        <f>ROUND(I193*H193,2)</f>
        <v>0</v>
      </c>
      <c r="K193" s="232" t="s">
        <v>167</v>
      </c>
      <c r="L193" s="237"/>
      <c r="M193" s="238" t="s">
        <v>19</v>
      </c>
      <c r="N193" s="239" t="s">
        <v>43</v>
      </c>
      <c r="O193" s="81"/>
      <c r="P193" s="226">
        <f>O193*H193</f>
        <v>0</v>
      </c>
      <c r="Q193" s="226">
        <v>0</v>
      </c>
      <c r="R193" s="226">
        <f>Q193*H193</f>
        <v>0</v>
      </c>
      <c r="S193" s="226">
        <v>0</v>
      </c>
      <c r="T193" s="227">
        <f>S193*H193</f>
        <v>0</v>
      </c>
      <c r="U193" s="35"/>
      <c r="V193" s="35"/>
      <c r="W193" s="35"/>
      <c r="X193" s="35"/>
      <c r="Y193" s="35"/>
      <c r="Z193" s="35"/>
      <c r="AA193" s="35"/>
      <c r="AB193" s="35"/>
      <c r="AC193" s="35"/>
      <c r="AD193" s="35"/>
      <c r="AE193" s="35"/>
      <c r="AR193" s="228" t="s">
        <v>217</v>
      </c>
      <c r="AT193" s="228" t="s">
        <v>197</v>
      </c>
      <c r="AU193" s="228" t="s">
        <v>79</v>
      </c>
      <c r="AY193" s="14" t="s">
        <v>162</v>
      </c>
      <c r="BE193" s="229">
        <f>IF(N193="základní",J193,0)</f>
        <v>0</v>
      </c>
      <c r="BF193" s="229">
        <f>IF(N193="snížená",J193,0)</f>
        <v>0</v>
      </c>
      <c r="BG193" s="229">
        <f>IF(N193="zákl. přenesená",J193,0)</f>
        <v>0</v>
      </c>
      <c r="BH193" s="229">
        <f>IF(N193="sníž. přenesená",J193,0)</f>
        <v>0</v>
      </c>
      <c r="BI193" s="229">
        <f>IF(N193="nulová",J193,0)</f>
        <v>0</v>
      </c>
      <c r="BJ193" s="14" t="s">
        <v>79</v>
      </c>
      <c r="BK193" s="229">
        <f>ROUND(I193*H193,2)</f>
        <v>0</v>
      </c>
      <c r="BL193" s="14" t="s">
        <v>218</v>
      </c>
      <c r="BM193" s="228" t="s">
        <v>1112</v>
      </c>
    </row>
    <row r="194" s="2" customFormat="1" ht="21.75" customHeight="1">
      <c r="A194" s="35"/>
      <c r="B194" s="36"/>
      <c r="C194" s="230" t="s">
        <v>1113</v>
      </c>
      <c r="D194" s="230" t="s">
        <v>197</v>
      </c>
      <c r="E194" s="231" t="s">
        <v>1114</v>
      </c>
      <c r="F194" s="232" t="s">
        <v>1115</v>
      </c>
      <c r="G194" s="233" t="s">
        <v>193</v>
      </c>
      <c r="H194" s="234">
        <v>20</v>
      </c>
      <c r="I194" s="235"/>
      <c r="J194" s="236">
        <f>ROUND(I194*H194,2)</f>
        <v>0</v>
      </c>
      <c r="K194" s="232" t="s">
        <v>167</v>
      </c>
      <c r="L194" s="237"/>
      <c r="M194" s="238" t="s">
        <v>19</v>
      </c>
      <c r="N194" s="239" t="s">
        <v>43</v>
      </c>
      <c r="O194" s="81"/>
      <c r="P194" s="226">
        <f>O194*H194</f>
        <v>0</v>
      </c>
      <c r="Q194" s="226">
        <v>0</v>
      </c>
      <c r="R194" s="226">
        <f>Q194*H194</f>
        <v>0</v>
      </c>
      <c r="S194" s="226">
        <v>0</v>
      </c>
      <c r="T194" s="227">
        <f>S194*H194</f>
        <v>0</v>
      </c>
      <c r="U194" s="35"/>
      <c r="V194" s="35"/>
      <c r="W194" s="35"/>
      <c r="X194" s="35"/>
      <c r="Y194" s="35"/>
      <c r="Z194" s="35"/>
      <c r="AA194" s="35"/>
      <c r="AB194" s="35"/>
      <c r="AC194" s="35"/>
      <c r="AD194" s="35"/>
      <c r="AE194" s="35"/>
      <c r="AR194" s="228" t="s">
        <v>200</v>
      </c>
      <c r="AT194" s="228" t="s">
        <v>197</v>
      </c>
      <c r="AU194" s="228" t="s">
        <v>79</v>
      </c>
      <c r="AY194" s="14" t="s">
        <v>162</v>
      </c>
      <c r="BE194" s="229">
        <f>IF(N194="základní",J194,0)</f>
        <v>0</v>
      </c>
      <c r="BF194" s="229">
        <f>IF(N194="snížená",J194,0)</f>
        <v>0</v>
      </c>
      <c r="BG194" s="229">
        <f>IF(N194="zákl. přenesená",J194,0)</f>
        <v>0</v>
      </c>
      <c r="BH194" s="229">
        <f>IF(N194="sníž. přenesená",J194,0)</f>
        <v>0</v>
      </c>
      <c r="BI194" s="229">
        <f>IF(N194="nulová",J194,0)</f>
        <v>0</v>
      </c>
      <c r="BJ194" s="14" t="s">
        <v>79</v>
      </c>
      <c r="BK194" s="229">
        <f>ROUND(I194*H194,2)</f>
        <v>0</v>
      </c>
      <c r="BL194" s="14" t="s">
        <v>200</v>
      </c>
      <c r="BM194" s="228" t="s">
        <v>1116</v>
      </c>
    </row>
    <row r="195" s="2" customFormat="1" ht="21.75" customHeight="1">
      <c r="A195" s="35"/>
      <c r="B195" s="36"/>
      <c r="C195" s="230" t="s">
        <v>1117</v>
      </c>
      <c r="D195" s="230" t="s">
        <v>197</v>
      </c>
      <c r="E195" s="231" t="s">
        <v>1118</v>
      </c>
      <c r="F195" s="232" t="s">
        <v>1119</v>
      </c>
      <c r="G195" s="233" t="s">
        <v>193</v>
      </c>
      <c r="H195" s="234">
        <v>20</v>
      </c>
      <c r="I195" s="235"/>
      <c r="J195" s="236">
        <f>ROUND(I195*H195,2)</f>
        <v>0</v>
      </c>
      <c r="K195" s="232" t="s">
        <v>167</v>
      </c>
      <c r="L195" s="237"/>
      <c r="M195" s="238" t="s">
        <v>19</v>
      </c>
      <c r="N195" s="239" t="s">
        <v>43</v>
      </c>
      <c r="O195" s="81"/>
      <c r="P195" s="226">
        <f>O195*H195</f>
        <v>0</v>
      </c>
      <c r="Q195" s="226">
        <v>0</v>
      </c>
      <c r="R195" s="226">
        <f>Q195*H195</f>
        <v>0</v>
      </c>
      <c r="S195" s="226">
        <v>0</v>
      </c>
      <c r="T195" s="227">
        <f>S195*H195</f>
        <v>0</v>
      </c>
      <c r="U195" s="35"/>
      <c r="V195" s="35"/>
      <c r="W195" s="35"/>
      <c r="X195" s="35"/>
      <c r="Y195" s="35"/>
      <c r="Z195" s="35"/>
      <c r="AA195" s="35"/>
      <c r="AB195" s="35"/>
      <c r="AC195" s="35"/>
      <c r="AD195" s="35"/>
      <c r="AE195" s="35"/>
      <c r="AR195" s="228" t="s">
        <v>200</v>
      </c>
      <c r="AT195" s="228" t="s">
        <v>197</v>
      </c>
      <c r="AU195" s="228" t="s">
        <v>79</v>
      </c>
      <c r="AY195" s="14" t="s">
        <v>162</v>
      </c>
      <c r="BE195" s="229">
        <f>IF(N195="základní",J195,0)</f>
        <v>0</v>
      </c>
      <c r="BF195" s="229">
        <f>IF(N195="snížená",J195,0)</f>
        <v>0</v>
      </c>
      <c r="BG195" s="229">
        <f>IF(N195="zákl. přenesená",J195,0)</f>
        <v>0</v>
      </c>
      <c r="BH195" s="229">
        <f>IF(N195="sníž. přenesená",J195,0)</f>
        <v>0</v>
      </c>
      <c r="BI195" s="229">
        <f>IF(N195="nulová",J195,0)</f>
        <v>0</v>
      </c>
      <c r="BJ195" s="14" t="s">
        <v>79</v>
      </c>
      <c r="BK195" s="229">
        <f>ROUND(I195*H195,2)</f>
        <v>0</v>
      </c>
      <c r="BL195" s="14" t="s">
        <v>200</v>
      </c>
      <c r="BM195" s="228" t="s">
        <v>1120</v>
      </c>
    </row>
    <row r="196" s="2" customFormat="1" ht="21.75" customHeight="1">
      <c r="A196" s="35"/>
      <c r="B196" s="36"/>
      <c r="C196" s="230" t="s">
        <v>1121</v>
      </c>
      <c r="D196" s="230" t="s">
        <v>197</v>
      </c>
      <c r="E196" s="231" t="s">
        <v>1122</v>
      </c>
      <c r="F196" s="232" t="s">
        <v>1123</v>
      </c>
      <c r="G196" s="233" t="s">
        <v>193</v>
      </c>
      <c r="H196" s="234">
        <v>20</v>
      </c>
      <c r="I196" s="235"/>
      <c r="J196" s="236">
        <f>ROUND(I196*H196,2)</f>
        <v>0</v>
      </c>
      <c r="K196" s="232" t="s">
        <v>167</v>
      </c>
      <c r="L196" s="237"/>
      <c r="M196" s="238" t="s">
        <v>19</v>
      </c>
      <c r="N196" s="239" t="s">
        <v>43</v>
      </c>
      <c r="O196" s="81"/>
      <c r="P196" s="226">
        <f>O196*H196</f>
        <v>0</v>
      </c>
      <c r="Q196" s="226">
        <v>0</v>
      </c>
      <c r="R196" s="226">
        <f>Q196*H196</f>
        <v>0</v>
      </c>
      <c r="S196" s="226">
        <v>0</v>
      </c>
      <c r="T196" s="227">
        <f>S196*H196</f>
        <v>0</v>
      </c>
      <c r="U196" s="35"/>
      <c r="V196" s="35"/>
      <c r="W196" s="35"/>
      <c r="X196" s="35"/>
      <c r="Y196" s="35"/>
      <c r="Z196" s="35"/>
      <c r="AA196" s="35"/>
      <c r="AB196" s="35"/>
      <c r="AC196" s="35"/>
      <c r="AD196" s="35"/>
      <c r="AE196" s="35"/>
      <c r="AR196" s="228" t="s">
        <v>200</v>
      </c>
      <c r="AT196" s="228" t="s">
        <v>197</v>
      </c>
      <c r="AU196" s="228" t="s">
        <v>79</v>
      </c>
      <c r="AY196" s="14" t="s">
        <v>162</v>
      </c>
      <c r="BE196" s="229">
        <f>IF(N196="základní",J196,0)</f>
        <v>0</v>
      </c>
      <c r="BF196" s="229">
        <f>IF(N196="snížená",J196,0)</f>
        <v>0</v>
      </c>
      <c r="BG196" s="229">
        <f>IF(N196="zákl. přenesená",J196,0)</f>
        <v>0</v>
      </c>
      <c r="BH196" s="229">
        <f>IF(N196="sníž. přenesená",J196,0)</f>
        <v>0</v>
      </c>
      <c r="BI196" s="229">
        <f>IF(N196="nulová",J196,0)</f>
        <v>0</v>
      </c>
      <c r="BJ196" s="14" t="s">
        <v>79</v>
      </c>
      <c r="BK196" s="229">
        <f>ROUND(I196*H196,2)</f>
        <v>0</v>
      </c>
      <c r="BL196" s="14" t="s">
        <v>200</v>
      </c>
      <c r="BM196" s="228" t="s">
        <v>1124</v>
      </c>
    </row>
    <row r="197" s="2" customFormat="1" ht="33" customHeight="1">
      <c r="A197" s="35"/>
      <c r="B197" s="36"/>
      <c r="C197" s="217" t="s">
        <v>1125</v>
      </c>
      <c r="D197" s="217" t="s">
        <v>163</v>
      </c>
      <c r="E197" s="218" t="s">
        <v>279</v>
      </c>
      <c r="F197" s="219" t="s">
        <v>280</v>
      </c>
      <c r="G197" s="220" t="s">
        <v>166</v>
      </c>
      <c r="H197" s="221">
        <v>675</v>
      </c>
      <c r="I197" s="222"/>
      <c r="J197" s="223">
        <f>ROUND(I197*H197,2)</f>
        <v>0</v>
      </c>
      <c r="K197" s="219" t="s">
        <v>167</v>
      </c>
      <c r="L197" s="41"/>
      <c r="M197" s="224" t="s">
        <v>19</v>
      </c>
      <c r="N197" s="225" t="s">
        <v>43</v>
      </c>
      <c r="O197" s="81"/>
      <c r="P197" s="226">
        <f>O197*H197</f>
        <v>0</v>
      </c>
      <c r="Q197" s="226">
        <v>0</v>
      </c>
      <c r="R197" s="226">
        <f>Q197*H197</f>
        <v>0</v>
      </c>
      <c r="S197" s="226">
        <v>0</v>
      </c>
      <c r="T197" s="227">
        <f>S197*H197</f>
        <v>0</v>
      </c>
      <c r="U197" s="35"/>
      <c r="V197" s="35"/>
      <c r="W197" s="35"/>
      <c r="X197" s="35"/>
      <c r="Y197" s="35"/>
      <c r="Z197" s="35"/>
      <c r="AA197" s="35"/>
      <c r="AB197" s="35"/>
      <c r="AC197" s="35"/>
      <c r="AD197" s="35"/>
      <c r="AE197" s="35"/>
      <c r="AR197" s="228" t="s">
        <v>93</v>
      </c>
      <c r="AT197" s="228" t="s">
        <v>163</v>
      </c>
      <c r="AU197" s="228" t="s">
        <v>79</v>
      </c>
      <c r="AY197" s="14" t="s">
        <v>162</v>
      </c>
      <c r="BE197" s="229">
        <f>IF(N197="základní",J197,0)</f>
        <v>0</v>
      </c>
      <c r="BF197" s="229">
        <f>IF(N197="snížená",J197,0)</f>
        <v>0</v>
      </c>
      <c r="BG197" s="229">
        <f>IF(N197="zákl. přenesená",J197,0)</f>
        <v>0</v>
      </c>
      <c r="BH197" s="229">
        <f>IF(N197="sníž. přenesená",J197,0)</f>
        <v>0</v>
      </c>
      <c r="BI197" s="229">
        <f>IF(N197="nulová",J197,0)</f>
        <v>0</v>
      </c>
      <c r="BJ197" s="14" t="s">
        <v>79</v>
      </c>
      <c r="BK197" s="229">
        <f>ROUND(I197*H197,2)</f>
        <v>0</v>
      </c>
      <c r="BL197" s="14" t="s">
        <v>93</v>
      </c>
      <c r="BM197" s="228" t="s">
        <v>1126</v>
      </c>
    </row>
    <row r="198" s="2" customFormat="1" ht="21.75" customHeight="1">
      <c r="A198" s="35"/>
      <c r="B198" s="36"/>
      <c r="C198" s="217" t="s">
        <v>1127</v>
      </c>
      <c r="D198" s="217" t="s">
        <v>163</v>
      </c>
      <c r="E198" s="218" t="s">
        <v>1128</v>
      </c>
      <c r="F198" s="219" t="s">
        <v>1129</v>
      </c>
      <c r="G198" s="220" t="s">
        <v>193</v>
      </c>
      <c r="H198" s="221">
        <v>45</v>
      </c>
      <c r="I198" s="222"/>
      <c r="J198" s="223">
        <f>ROUND(I198*H198,2)</f>
        <v>0</v>
      </c>
      <c r="K198" s="219" t="s">
        <v>167</v>
      </c>
      <c r="L198" s="41"/>
      <c r="M198" s="224" t="s">
        <v>19</v>
      </c>
      <c r="N198" s="225" t="s">
        <v>43</v>
      </c>
      <c r="O198" s="81"/>
      <c r="P198" s="226">
        <f>O198*H198</f>
        <v>0</v>
      </c>
      <c r="Q198" s="226">
        <v>0</v>
      </c>
      <c r="R198" s="226">
        <f>Q198*H198</f>
        <v>0</v>
      </c>
      <c r="S198" s="226">
        <v>0</v>
      </c>
      <c r="T198" s="227">
        <f>S198*H198</f>
        <v>0</v>
      </c>
      <c r="U198" s="35"/>
      <c r="V198" s="35"/>
      <c r="W198" s="35"/>
      <c r="X198" s="35"/>
      <c r="Y198" s="35"/>
      <c r="Z198" s="35"/>
      <c r="AA198" s="35"/>
      <c r="AB198" s="35"/>
      <c r="AC198" s="35"/>
      <c r="AD198" s="35"/>
      <c r="AE198" s="35"/>
      <c r="AR198" s="228" t="s">
        <v>93</v>
      </c>
      <c r="AT198" s="228" t="s">
        <v>163</v>
      </c>
      <c r="AU198" s="228" t="s">
        <v>79</v>
      </c>
      <c r="AY198" s="14" t="s">
        <v>162</v>
      </c>
      <c r="BE198" s="229">
        <f>IF(N198="základní",J198,0)</f>
        <v>0</v>
      </c>
      <c r="BF198" s="229">
        <f>IF(N198="snížená",J198,0)</f>
        <v>0</v>
      </c>
      <c r="BG198" s="229">
        <f>IF(N198="zákl. přenesená",J198,0)</f>
        <v>0</v>
      </c>
      <c r="BH198" s="229">
        <f>IF(N198="sníž. přenesená",J198,0)</f>
        <v>0</v>
      </c>
      <c r="BI198" s="229">
        <f>IF(N198="nulová",J198,0)</f>
        <v>0</v>
      </c>
      <c r="BJ198" s="14" t="s">
        <v>79</v>
      </c>
      <c r="BK198" s="229">
        <f>ROUND(I198*H198,2)</f>
        <v>0</v>
      </c>
      <c r="BL198" s="14" t="s">
        <v>93</v>
      </c>
      <c r="BM198" s="228" t="s">
        <v>1130</v>
      </c>
    </row>
    <row r="199" s="2" customFormat="1" ht="21.75" customHeight="1">
      <c r="A199" s="35"/>
      <c r="B199" s="36"/>
      <c r="C199" s="217" t="s">
        <v>1131</v>
      </c>
      <c r="D199" s="217" t="s">
        <v>163</v>
      </c>
      <c r="E199" s="218" t="s">
        <v>1132</v>
      </c>
      <c r="F199" s="219" t="s">
        <v>1133</v>
      </c>
      <c r="G199" s="220" t="s">
        <v>166</v>
      </c>
      <c r="H199" s="221">
        <v>284</v>
      </c>
      <c r="I199" s="222"/>
      <c r="J199" s="223">
        <f>ROUND(I199*H199,2)</f>
        <v>0</v>
      </c>
      <c r="K199" s="219" t="s">
        <v>167</v>
      </c>
      <c r="L199" s="41"/>
      <c r="M199" s="224" t="s">
        <v>19</v>
      </c>
      <c r="N199" s="225" t="s">
        <v>43</v>
      </c>
      <c r="O199" s="81"/>
      <c r="P199" s="226">
        <f>O199*H199</f>
        <v>0</v>
      </c>
      <c r="Q199" s="226">
        <v>0</v>
      </c>
      <c r="R199" s="226">
        <f>Q199*H199</f>
        <v>0</v>
      </c>
      <c r="S199" s="226">
        <v>0</v>
      </c>
      <c r="T199" s="227">
        <f>S199*H199</f>
        <v>0</v>
      </c>
      <c r="U199" s="35"/>
      <c r="V199" s="35"/>
      <c r="W199" s="35"/>
      <c r="X199" s="35"/>
      <c r="Y199" s="35"/>
      <c r="Z199" s="35"/>
      <c r="AA199" s="35"/>
      <c r="AB199" s="35"/>
      <c r="AC199" s="35"/>
      <c r="AD199" s="35"/>
      <c r="AE199" s="35"/>
      <c r="AR199" s="228" t="s">
        <v>93</v>
      </c>
      <c r="AT199" s="228" t="s">
        <v>163</v>
      </c>
      <c r="AU199" s="228" t="s">
        <v>79</v>
      </c>
      <c r="AY199" s="14" t="s">
        <v>162</v>
      </c>
      <c r="BE199" s="229">
        <f>IF(N199="základní",J199,0)</f>
        <v>0</v>
      </c>
      <c r="BF199" s="229">
        <f>IF(N199="snížená",J199,0)</f>
        <v>0</v>
      </c>
      <c r="BG199" s="229">
        <f>IF(N199="zákl. přenesená",J199,0)</f>
        <v>0</v>
      </c>
      <c r="BH199" s="229">
        <f>IF(N199="sníž. přenesená",J199,0)</f>
        <v>0</v>
      </c>
      <c r="BI199" s="229">
        <f>IF(N199="nulová",J199,0)</f>
        <v>0</v>
      </c>
      <c r="BJ199" s="14" t="s">
        <v>79</v>
      </c>
      <c r="BK199" s="229">
        <f>ROUND(I199*H199,2)</f>
        <v>0</v>
      </c>
      <c r="BL199" s="14" t="s">
        <v>93</v>
      </c>
      <c r="BM199" s="228" t="s">
        <v>1134</v>
      </c>
    </row>
    <row r="200" s="2" customFormat="1" ht="21.75" customHeight="1">
      <c r="A200" s="35"/>
      <c r="B200" s="36"/>
      <c r="C200" s="217" t="s">
        <v>1135</v>
      </c>
      <c r="D200" s="217" t="s">
        <v>163</v>
      </c>
      <c r="E200" s="218" t="s">
        <v>1136</v>
      </c>
      <c r="F200" s="219" t="s">
        <v>1137</v>
      </c>
      <c r="G200" s="220" t="s">
        <v>166</v>
      </c>
      <c r="H200" s="221">
        <v>316</v>
      </c>
      <c r="I200" s="222"/>
      <c r="J200" s="223">
        <f>ROUND(I200*H200,2)</f>
        <v>0</v>
      </c>
      <c r="K200" s="219" t="s">
        <v>167</v>
      </c>
      <c r="L200" s="41"/>
      <c r="M200" s="224" t="s">
        <v>19</v>
      </c>
      <c r="N200" s="225" t="s">
        <v>43</v>
      </c>
      <c r="O200" s="81"/>
      <c r="P200" s="226">
        <f>O200*H200</f>
        <v>0</v>
      </c>
      <c r="Q200" s="226">
        <v>0</v>
      </c>
      <c r="R200" s="226">
        <f>Q200*H200</f>
        <v>0</v>
      </c>
      <c r="S200" s="226">
        <v>0</v>
      </c>
      <c r="T200" s="227">
        <f>S200*H200</f>
        <v>0</v>
      </c>
      <c r="U200" s="35"/>
      <c r="V200" s="35"/>
      <c r="W200" s="35"/>
      <c r="X200" s="35"/>
      <c r="Y200" s="35"/>
      <c r="Z200" s="35"/>
      <c r="AA200" s="35"/>
      <c r="AB200" s="35"/>
      <c r="AC200" s="35"/>
      <c r="AD200" s="35"/>
      <c r="AE200" s="35"/>
      <c r="AR200" s="228" t="s">
        <v>93</v>
      </c>
      <c r="AT200" s="228" t="s">
        <v>163</v>
      </c>
      <c r="AU200" s="228" t="s">
        <v>79</v>
      </c>
      <c r="AY200" s="14" t="s">
        <v>162</v>
      </c>
      <c r="BE200" s="229">
        <f>IF(N200="základní",J200,0)</f>
        <v>0</v>
      </c>
      <c r="BF200" s="229">
        <f>IF(N200="snížená",J200,0)</f>
        <v>0</v>
      </c>
      <c r="BG200" s="229">
        <f>IF(N200="zákl. přenesená",J200,0)</f>
        <v>0</v>
      </c>
      <c r="BH200" s="229">
        <f>IF(N200="sníž. přenesená",J200,0)</f>
        <v>0</v>
      </c>
      <c r="BI200" s="229">
        <f>IF(N200="nulová",J200,0)</f>
        <v>0</v>
      </c>
      <c r="BJ200" s="14" t="s">
        <v>79</v>
      </c>
      <c r="BK200" s="229">
        <f>ROUND(I200*H200,2)</f>
        <v>0</v>
      </c>
      <c r="BL200" s="14" t="s">
        <v>93</v>
      </c>
      <c r="BM200" s="228" t="s">
        <v>1138</v>
      </c>
    </row>
    <row r="201" s="2" customFormat="1" ht="33" customHeight="1">
      <c r="A201" s="35"/>
      <c r="B201" s="36"/>
      <c r="C201" s="217" t="s">
        <v>1139</v>
      </c>
      <c r="D201" s="217" t="s">
        <v>163</v>
      </c>
      <c r="E201" s="218" t="s">
        <v>1140</v>
      </c>
      <c r="F201" s="219" t="s">
        <v>1141</v>
      </c>
      <c r="G201" s="220" t="s">
        <v>193</v>
      </c>
      <c r="H201" s="221">
        <v>22</v>
      </c>
      <c r="I201" s="222"/>
      <c r="J201" s="223">
        <f>ROUND(I201*H201,2)</f>
        <v>0</v>
      </c>
      <c r="K201" s="219" t="s">
        <v>167</v>
      </c>
      <c r="L201" s="41"/>
      <c r="M201" s="224" t="s">
        <v>19</v>
      </c>
      <c r="N201" s="225" t="s">
        <v>43</v>
      </c>
      <c r="O201" s="81"/>
      <c r="P201" s="226">
        <f>O201*H201</f>
        <v>0</v>
      </c>
      <c r="Q201" s="226">
        <v>0</v>
      </c>
      <c r="R201" s="226">
        <f>Q201*H201</f>
        <v>0</v>
      </c>
      <c r="S201" s="226">
        <v>0</v>
      </c>
      <c r="T201" s="227">
        <f>S201*H201</f>
        <v>0</v>
      </c>
      <c r="U201" s="35"/>
      <c r="V201" s="35"/>
      <c r="W201" s="35"/>
      <c r="X201" s="35"/>
      <c r="Y201" s="35"/>
      <c r="Z201" s="35"/>
      <c r="AA201" s="35"/>
      <c r="AB201" s="35"/>
      <c r="AC201" s="35"/>
      <c r="AD201" s="35"/>
      <c r="AE201" s="35"/>
      <c r="AR201" s="228" t="s">
        <v>93</v>
      </c>
      <c r="AT201" s="228" t="s">
        <v>163</v>
      </c>
      <c r="AU201" s="228" t="s">
        <v>79</v>
      </c>
      <c r="AY201" s="14" t="s">
        <v>162</v>
      </c>
      <c r="BE201" s="229">
        <f>IF(N201="základní",J201,0)</f>
        <v>0</v>
      </c>
      <c r="BF201" s="229">
        <f>IF(N201="snížená",J201,0)</f>
        <v>0</v>
      </c>
      <c r="BG201" s="229">
        <f>IF(N201="zákl. přenesená",J201,0)</f>
        <v>0</v>
      </c>
      <c r="BH201" s="229">
        <f>IF(N201="sníž. přenesená",J201,0)</f>
        <v>0</v>
      </c>
      <c r="BI201" s="229">
        <f>IF(N201="nulová",J201,0)</f>
        <v>0</v>
      </c>
      <c r="BJ201" s="14" t="s">
        <v>79</v>
      </c>
      <c r="BK201" s="229">
        <f>ROUND(I201*H201,2)</f>
        <v>0</v>
      </c>
      <c r="BL201" s="14" t="s">
        <v>93</v>
      </c>
      <c r="BM201" s="228" t="s">
        <v>1142</v>
      </c>
    </row>
    <row r="202" s="2" customFormat="1" ht="21.75" customHeight="1">
      <c r="A202" s="35"/>
      <c r="B202" s="36"/>
      <c r="C202" s="217" t="s">
        <v>1143</v>
      </c>
      <c r="D202" s="217" t="s">
        <v>163</v>
      </c>
      <c r="E202" s="218" t="s">
        <v>1144</v>
      </c>
      <c r="F202" s="219" t="s">
        <v>1145</v>
      </c>
      <c r="G202" s="220" t="s">
        <v>193</v>
      </c>
      <c r="H202" s="221">
        <v>42</v>
      </c>
      <c r="I202" s="222"/>
      <c r="J202" s="223">
        <f>ROUND(I202*H202,2)</f>
        <v>0</v>
      </c>
      <c r="K202" s="219" t="s">
        <v>167</v>
      </c>
      <c r="L202" s="41"/>
      <c r="M202" s="224" t="s">
        <v>19</v>
      </c>
      <c r="N202" s="225" t="s">
        <v>43</v>
      </c>
      <c r="O202" s="81"/>
      <c r="P202" s="226">
        <f>O202*H202</f>
        <v>0</v>
      </c>
      <c r="Q202" s="226">
        <v>0</v>
      </c>
      <c r="R202" s="226">
        <f>Q202*H202</f>
        <v>0</v>
      </c>
      <c r="S202" s="226">
        <v>0</v>
      </c>
      <c r="T202" s="227">
        <f>S202*H202</f>
        <v>0</v>
      </c>
      <c r="U202" s="35"/>
      <c r="V202" s="35"/>
      <c r="W202" s="35"/>
      <c r="X202" s="35"/>
      <c r="Y202" s="35"/>
      <c r="Z202" s="35"/>
      <c r="AA202" s="35"/>
      <c r="AB202" s="35"/>
      <c r="AC202" s="35"/>
      <c r="AD202" s="35"/>
      <c r="AE202" s="35"/>
      <c r="AR202" s="228" t="s">
        <v>93</v>
      </c>
      <c r="AT202" s="228" t="s">
        <v>163</v>
      </c>
      <c r="AU202" s="228" t="s">
        <v>79</v>
      </c>
      <c r="AY202" s="14" t="s">
        <v>162</v>
      </c>
      <c r="BE202" s="229">
        <f>IF(N202="základní",J202,0)</f>
        <v>0</v>
      </c>
      <c r="BF202" s="229">
        <f>IF(N202="snížená",J202,0)</f>
        <v>0</v>
      </c>
      <c r="BG202" s="229">
        <f>IF(N202="zákl. přenesená",J202,0)</f>
        <v>0</v>
      </c>
      <c r="BH202" s="229">
        <f>IF(N202="sníž. přenesená",J202,0)</f>
        <v>0</v>
      </c>
      <c r="BI202" s="229">
        <f>IF(N202="nulová",J202,0)</f>
        <v>0</v>
      </c>
      <c r="BJ202" s="14" t="s">
        <v>79</v>
      </c>
      <c r="BK202" s="229">
        <f>ROUND(I202*H202,2)</f>
        <v>0</v>
      </c>
      <c r="BL202" s="14" t="s">
        <v>93</v>
      </c>
      <c r="BM202" s="228" t="s">
        <v>1146</v>
      </c>
    </row>
    <row r="203" s="2" customFormat="1" ht="21.75" customHeight="1">
      <c r="A203" s="35"/>
      <c r="B203" s="36"/>
      <c r="C203" s="217" t="s">
        <v>1147</v>
      </c>
      <c r="D203" s="217" t="s">
        <v>163</v>
      </c>
      <c r="E203" s="218" t="s">
        <v>1148</v>
      </c>
      <c r="F203" s="219" t="s">
        <v>1149</v>
      </c>
      <c r="G203" s="220" t="s">
        <v>193</v>
      </c>
      <c r="H203" s="221">
        <v>12</v>
      </c>
      <c r="I203" s="222"/>
      <c r="J203" s="223">
        <f>ROUND(I203*H203,2)</f>
        <v>0</v>
      </c>
      <c r="K203" s="219" t="s">
        <v>167</v>
      </c>
      <c r="L203" s="41"/>
      <c r="M203" s="224" t="s">
        <v>19</v>
      </c>
      <c r="N203" s="225" t="s">
        <v>43</v>
      </c>
      <c r="O203" s="81"/>
      <c r="P203" s="226">
        <f>O203*H203</f>
        <v>0</v>
      </c>
      <c r="Q203" s="226">
        <v>0</v>
      </c>
      <c r="R203" s="226">
        <f>Q203*H203</f>
        <v>0</v>
      </c>
      <c r="S203" s="226">
        <v>0</v>
      </c>
      <c r="T203" s="227">
        <f>S203*H203</f>
        <v>0</v>
      </c>
      <c r="U203" s="35"/>
      <c r="V203" s="35"/>
      <c r="W203" s="35"/>
      <c r="X203" s="35"/>
      <c r="Y203" s="35"/>
      <c r="Z203" s="35"/>
      <c r="AA203" s="35"/>
      <c r="AB203" s="35"/>
      <c r="AC203" s="35"/>
      <c r="AD203" s="35"/>
      <c r="AE203" s="35"/>
      <c r="AR203" s="228" t="s">
        <v>93</v>
      </c>
      <c r="AT203" s="228" t="s">
        <v>163</v>
      </c>
      <c r="AU203" s="228" t="s">
        <v>79</v>
      </c>
      <c r="AY203" s="14" t="s">
        <v>162</v>
      </c>
      <c r="BE203" s="229">
        <f>IF(N203="základní",J203,0)</f>
        <v>0</v>
      </c>
      <c r="BF203" s="229">
        <f>IF(N203="snížená",J203,0)</f>
        <v>0</v>
      </c>
      <c r="BG203" s="229">
        <f>IF(N203="zákl. přenesená",J203,0)</f>
        <v>0</v>
      </c>
      <c r="BH203" s="229">
        <f>IF(N203="sníž. přenesená",J203,0)</f>
        <v>0</v>
      </c>
      <c r="BI203" s="229">
        <f>IF(N203="nulová",J203,0)</f>
        <v>0</v>
      </c>
      <c r="BJ203" s="14" t="s">
        <v>79</v>
      </c>
      <c r="BK203" s="229">
        <f>ROUND(I203*H203,2)</f>
        <v>0</v>
      </c>
      <c r="BL203" s="14" t="s">
        <v>93</v>
      </c>
      <c r="BM203" s="228" t="s">
        <v>1150</v>
      </c>
    </row>
    <row r="204" s="2" customFormat="1" ht="21.75" customHeight="1">
      <c r="A204" s="35"/>
      <c r="B204" s="36"/>
      <c r="C204" s="217" t="s">
        <v>1151</v>
      </c>
      <c r="D204" s="217" t="s">
        <v>163</v>
      </c>
      <c r="E204" s="218" t="s">
        <v>1152</v>
      </c>
      <c r="F204" s="219" t="s">
        <v>1153</v>
      </c>
      <c r="G204" s="220" t="s">
        <v>193</v>
      </c>
      <c r="H204" s="221">
        <v>18</v>
      </c>
      <c r="I204" s="222"/>
      <c r="J204" s="223">
        <f>ROUND(I204*H204,2)</f>
        <v>0</v>
      </c>
      <c r="K204" s="219" t="s">
        <v>167</v>
      </c>
      <c r="L204" s="41"/>
      <c r="M204" s="224" t="s">
        <v>19</v>
      </c>
      <c r="N204" s="225" t="s">
        <v>43</v>
      </c>
      <c r="O204" s="81"/>
      <c r="P204" s="226">
        <f>O204*H204</f>
        <v>0</v>
      </c>
      <c r="Q204" s="226">
        <v>0</v>
      </c>
      <c r="R204" s="226">
        <f>Q204*H204</f>
        <v>0</v>
      </c>
      <c r="S204" s="226">
        <v>0</v>
      </c>
      <c r="T204" s="227">
        <f>S204*H204</f>
        <v>0</v>
      </c>
      <c r="U204" s="35"/>
      <c r="V204" s="35"/>
      <c r="W204" s="35"/>
      <c r="X204" s="35"/>
      <c r="Y204" s="35"/>
      <c r="Z204" s="35"/>
      <c r="AA204" s="35"/>
      <c r="AB204" s="35"/>
      <c r="AC204" s="35"/>
      <c r="AD204" s="35"/>
      <c r="AE204" s="35"/>
      <c r="AR204" s="228" t="s">
        <v>93</v>
      </c>
      <c r="AT204" s="228" t="s">
        <v>163</v>
      </c>
      <c r="AU204" s="228" t="s">
        <v>79</v>
      </c>
      <c r="AY204" s="14" t="s">
        <v>162</v>
      </c>
      <c r="BE204" s="229">
        <f>IF(N204="základní",J204,0)</f>
        <v>0</v>
      </c>
      <c r="BF204" s="229">
        <f>IF(N204="snížená",J204,0)</f>
        <v>0</v>
      </c>
      <c r="BG204" s="229">
        <f>IF(N204="zákl. přenesená",J204,0)</f>
        <v>0</v>
      </c>
      <c r="BH204" s="229">
        <f>IF(N204="sníž. přenesená",J204,0)</f>
        <v>0</v>
      </c>
      <c r="BI204" s="229">
        <f>IF(N204="nulová",J204,0)</f>
        <v>0</v>
      </c>
      <c r="BJ204" s="14" t="s">
        <v>79</v>
      </c>
      <c r="BK204" s="229">
        <f>ROUND(I204*H204,2)</f>
        <v>0</v>
      </c>
      <c r="BL204" s="14" t="s">
        <v>93</v>
      </c>
      <c r="BM204" s="228" t="s">
        <v>1154</v>
      </c>
    </row>
    <row r="205" s="2" customFormat="1" ht="21.75" customHeight="1">
      <c r="A205" s="35"/>
      <c r="B205" s="36"/>
      <c r="C205" s="217" t="s">
        <v>1155</v>
      </c>
      <c r="D205" s="217" t="s">
        <v>163</v>
      </c>
      <c r="E205" s="218" t="s">
        <v>1156</v>
      </c>
      <c r="F205" s="219" t="s">
        <v>1157</v>
      </c>
      <c r="G205" s="220" t="s">
        <v>193</v>
      </c>
      <c r="H205" s="221">
        <v>6</v>
      </c>
      <c r="I205" s="222"/>
      <c r="J205" s="223">
        <f>ROUND(I205*H205,2)</f>
        <v>0</v>
      </c>
      <c r="K205" s="219" t="s">
        <v>167</v>
      </c>
      <c r="L205" s="41"/>
      <c r="M205" s="224" t="s">
        <v>19</v>
      </c>
      <c r="N205" s="225" t="s">
        <v>43</v>
      </c>
      <c r="O205" s="81"/>
      <c r="P205" s="226">
        <f>O205*H205</f>
        <v>0</v>
      </c>
      <c r="Q205" s="226">
        <v>0</v>
      </c>
      <c r="R205" s="226">
        <f>Q205*H205</f>
        <v>0</v>
      </c>
      <c r="S205" s="226">
        <v>0</v>
      </c>
      <c r="T205" s="227">
        <f>S205*H205</f>
        <v>0</v>
      </c>
      <c r="U205" s="35"/>
      <c r="V205" s="35"/>
      <c r="W205" s="35"/>
      <c r="X205" s="35"/>
      <c r="Y205" s="35"/>
      <c r="Z205" s="35"/>
      <c r="AA205" s="35"/>
      <c r="AB205" s="35"/>
      <c r="AC205" s="35"/>
      <c r="AD205" s="35"/>
      <c r="AE205" s="35"/>
      <c r="AR205" s="228" t="s">
        <v>93</v>
      </c>
      <c r="AT205" s="228" t="s">
        <v>163</v>
      </c>
      <c r="AU205" s="228" t="s">
        <v>79</v>
      </c>
      <c r="AY205" s="14" t="s">
        <v>162</v>
      </c>
      <c r="BE205" s="229">
        <f>IF(N205="základní",J205,0)</f>
        <v>0</v>
      </c>
      <c r="BF205" s="229">
        <f>IF(N205="snížená",J205,0)</f>
        <v>0</v>
      </c>
      <c r="BG205" s="229">
        <f>IF(N205="zákl. přenesená",J205,0)</f>
        <v>0</v>
      </c>
      <c r="BH205" s="229">
        <f>IF(N205="sníž. přenesená",J205,0)</f>
        <v>0</v>
      </c>
      <c r="BI205" s="229">
        <f>IF(N205="nulová",J205,0)</f>
        <v>0</v>
      </c>
      <c r="BJ205" s="14" t="s">
        <v>79</v>
      </c>
      <c r="BK205" s="229">
        <f>ROUND(I205*H205,2)</f>
        <v>0</v>
      </c>
      <c r="BL205" s="14" t="s">
        <v>93</v>
      </c>
      <c r="BM205" s="228" t="s">
        <v>1158</v>
      </c>
    </row>
    <row r="206" s="2" customFormat="1" ht="21.75" customHeight="1">
      <c r="A206" s="35"/>
      <c r="B206" s="36"/>
      <c r="C206" s="217" t="s">
        <v>1159</v>
      </c>
      <c r="D206" s="217" t="s">
        <v>163</v>
      </c>
      <c r="E206" s="218" t="s">
        <v>1160</v>
      </c>
      <c r="F206" s="219" t="s">
        <v>1161</v>
      </c>
      <c r="G206" s="220" t="s">
        <v>193</v>
      </c>
      <c r="H206" s="221">
        <v>36</v>
      </c>
      <c r="I206" s="222"/>
      <c r="J206" s="223">
        <f>ROUND(I206*H206,2)</f>
        <v>0</v>
      </c>
      <c r="K206" s="219" t="s">
        <v>167</v>
      </c>
      <c r="L206" s="41"/>
      <c r="M206" s="224" t="s">
        <v>19</v>
      </c>
      <c r="N206" s="225" t="s">
        <v>43</v>
      </c>
      <c r="O206" s="81"/>
      <c r="P206" s="226">
        <f>O206*H206</f>
        <v>0</v>
      </c>
      <c r="Q206" s="226">
        <v>0</v>
      </c>
      <c r="R206" s="226">
        <f>Q206*H206</f>
        <v>0</v>
      </c>
      <c r="S206" s="226">
        <v>0</v>
      </c>
      <c r="T206" s="227">
        <f>S206*H206</f>
        <v>0</v>
      </c>
      <c r="U206" s="35"/>
      <c r="V206" s="35"/>
      <c r="W206" s="35"/>
      <c r="X206" s="35"/>
      <c r="Y206" s="35"/>
      <c r="Z206" s="35"/>
      <c r="AA206" s="35"/>
      <c r="AB206" s="35"/>
      <c r="AC206" s="35"/>
      <c r="AD206" s="35"/>
      <c r="AE206" s="35"/>
      <c r="AR206" s="228" t="s">
        <v>93</v>
      </c>
      <c r="AT206" s="228" t="s">
        <v>163</v>
      </c>
      <c r="AU206" s="228" t="s">
        <v>79</v>
      </c>
      <c r="AY206" s="14" t="s">
        <v>162</v>
      </c>
      <c r="BE206" s="229">
        <f>IF(N206="základní",J206,0)</f>
        <v>0</v>
      </c>
      <c r="BF206" s="229">
        <f>IF(N206="snížená",J206,0)</f>
        <v>0</v>
      </c>
      <c r="BG206" s="229">
        <f>IF(N206="zákl. přenesená",J206,0)</f>
        <v>0</v>
      </c>
      <c r="BH206" s="229">
        <f>IF(N206="sníž. přenesená",J206,0)</f>
        <v>0</v>
      </c>
      <c r="BI206" s="229">
        <f>IF(N206="nulová",J206,0)</f>
        <v>0</v>
      </c>
      <c r="BJ206" s="14" t="s">
        <v>79</v>
      </c>
      <c r="BK206" s="229">
        <f>ROUND(I206*H206,2)</f>
        <v>0</v>
      </c>
      <c r="BL206" s="14" t="s">
        <v>93</v>
      </c>
      <c r="BM206" s="228" t="s">
        <v>1162</v>
      </c>
    </row>
    <row r="207" s="2" customFormat="1" ht="33" customHeight="1">
      <c r="A207" s="35"/>
      <c r="B207" s="36"/>
      <c r="C207" s="217" t="s">
        <v>1163</v>
      </c>
      <c r="D207" s="217" t="s">
        <v>163</v>
      </c>
      <c r="E207" s="218" t="s">
        <v>1164</v>
      </c>
      <c r="F207" s="219" t="s">
        <v>1165</v>
      </c>
      <c r="G207" s="220" t="s">
        <v>193</v>
      </c>
      <c r="H207" s="221">
        <v>3</v>
      </c>
      <c r="I207" s="222"/>
      <c r="J207" s="223">
        <f>ROUND(I207*H207,2)</f>
        <v>0</v>
      </c>
      <c r="K207" s="219" t="s">
        <v>167</v>
      </c>
      <c r="L207" s="41"/>
      <c r="M207" s="224" t="s">
        <v>19</v>
      </c>
      <c r="N207" s="225" t="s">
        <v>43</v>
      </c>
      <c r="O207" s="81"/>
      <c r="P207" s="226">
        <f>O207*H207</f>
        <v>0</v>
      </c>
      <c r="Q207" s="226">
        <v>0</v>
      </c>
      <c r="R207" s="226">
        <f>Q207*H207</f>
        <v>0</v>
      </c>
      <c r="S207" s="226">
        <v>0</v>
      </c>
      <c r="T207" s="227">
        <f>S207*H207</f>
        <v>0</v>
      </c>
      <c r="U207" s="35"/>
      <c r="V207" s="35"/>
      <c r="W207" s="35"/>
      <c r="X207" s="35"/>
      <c r="Y207" s="35"/>
      <c r="Z207" s="35"/>
      <c r="AA207" s="35"/>
      <c r="AB207" s="35"/>
      <c r="AC207" s="35"/>
      <c r="AD207" s="35"/>
      <c r="AE207" s="35"/>
      <c r="AR207" s="228" t="s">
        <v>93</v>
      </c>
      <c r="AT207" s="228" t="s">
        <v>163</v>
      </c>
      <c r="AU207" s="228" t="s">
        <v>79</v>
      </c>
      <c r="AY207" s="14" t="s">
        <v>162</v>
      </c>
      <c r="BE207" s="229">
        <f>IF(N207="základní",J207,0)</f>
        <v>0</v>
      </c>
      <c r="BF207" s="229">
        <f>IF(N207="snížená",J207,0)</f>
        <v>0</v>
      </c>
      <c r="BG207" s="229">
        <f>IF(N207="zákl. přenesená",J207,0)</f>
        <v>0</v>
      </c>
      <c r="BH207" s="229">
        <f>IF(N207="sníž. přenesená",J207,0)</f>
        <v>0</v>
      </c>
      <c r="BI207" s="229">
        <f>IF(N207="nulová",J207,0)</f>
        <v>0</v>
      </c>
      <c r="BJ207" s="14" t="s">
        <v>79</v>
      </c>
      <c r="BK207" s="229">
        <f>ROUND(I207*H207,2)</f>
        <v>0</v>
      </c>
      <c r="BL207" s="14" t="s">
        <v>93</v>
      </c>
      <c r="BM207" s="228" t="s">
        <v>1166</v>
      </c>
    </row>
    <row r="208" s="2" customFormat="1" ht="21.75" customHeight="1">
      <c r="A208" s="35"/>
      <c r="B208" s="36"/>
      <c r="C208" s="217" t="s">
        <v>1167</v>
      </c>
      <c r="D208" s="217" t="s">
        <v>163</v>
      </c>
      <c r="E208" s="218" t="s">
        <v>1168</v>
      </c>
      <c r="F208" s="219" t="s">
        <v>1169</v>
      </c>
      <c r="G208" s="220" t="s">
        <v>193</v>
      </c>
      <c r="H208" s="221">
        <v>6</v>
      </c>
      <c r="I208" s="222"/>
      <c r="J208" s="223">
        <f>ROUND(I208*H208,2)</f>
        <v>0</v>
      </c>
      <c r="K208" s="219" t="s">
        <v>167</v>
      </c>
      <c r="L208" s="41"/>
      <c r="M208" s="224" t="s">
        <v>19</v>
      </c>
      <c r="N208" s="225" t="s">
        <v>43</v>
      </c>
      <c r="O208" s="81"/>
      <c r="P208" s="226">
        <f>O208*H208</f>
        <v>0</v>
      </c>
      <c r="Q208" s="226">
        <v>0</v>
      </c>
      <c r="R208" s="226">
        <f>Q208*H208</f>
        <v>0</v>
      </c>
      <c r="S208" s="226">
        <v>0</v>
      </c>
      <c r="T208" s="227">
        <f>S208*H208</f>
        <v>0</v>
      </c>
      <c r="U208" s="35"/>
      <c r="V208" s="35"/>
      <c r="W208" s="35"/>
      <c r="X208" s="35"/>
      <c r="Y208" s="35"/>
      <c r="Z208" s="35"/>
      <c r="AA208" s="35"/>
      <c r="AB208" s="35"/>
      <c r="AC208" s="35"/>
      <c r="AD208" s="35"/>
      <c r="AE208" s="35"/>
      <c r="AR208" s="228" t="s">
        <v>93</v>
      </c>
      <c r="AT208" s="228" t="s">
        <v>163</v>
      </c>
      <c r="AU208" s="228" t="s">
        <v>79</v>
      </c>
      <c r="AY208" s="14" t="s">
        <v>162</v>
      </c>
      <c r="BE208" s="229">
        <f>IF(N208="základní",J208,0)</f>
        <v>0</v>
      </c>
      <c r="BF208" s="229">
        <f>IF(N208="snížená",J208,0)</f>
        <v>0</v>
      </c>
      <c r="BG208" s="229">
        <f>IF(N208="zákl. přenesená",J208,0)</f>
        <v>0</v>
      </c>
      <c r="BH208" s="229">
        <f>IF(N208="sníž. přenesená",J208,0)</f>
        <v>0</v>
      </c>
      <c r="BI208" s="229">
        <f>IF(N208="nulová",J208,0)</f>
        <v>0</v>
      </c>
      <c r="BJ208" s="14" t="s">
        <v>79</v>
      </c>
      <c r="BK208" s="229">
        <f>ROUND(I208*H208,2)</f>
        <v>0</v>
      </c>
      <c r="BL208" s="14" t="s">
        <v>93</v>
      </c>
      <c r="BM208" s="228" t="s">
        <v>1170</v>
      </c>
    </row>
    <row r="209" s="2" customFormat="1" ht="33" customHeight="1">
      <c r="A209" s="35"/>
      <c r="B209" s="36"/>
      <c r="C209" s="217" t="s">
        <v>1171</v>
      </c>
      <c r="D209" s="217" t="s">
        <v>163</v>
      </c>
      <c r="E209" s="218" t="s">
        <v>1172</v>
      </c>
      <c r="F209" s="219" t="s">
        <v>1173</v>
      </c>
      <c r="G209" s="220" t="s">
        <v>193</v>
      </c>
      <c r="H209" s="221">
        <v>6</v>
      </c>
      <c r="I209" s="222"/>
      <c r="J209" s="223">
        <f>ROUND(I209*H209,2)</f>
        <v>0</v>
      </c>
      <c r="K209" s="219" t="s">
        <v>167</v>
      </c>
      <c r="L209" s="41"/>
      <c r="M209" s="224" t="s">
        <v>19</v>
      </c>
      <c r="N209" s="225" t="s">
        <v>43</v>
      </c>
      <c r="O209" s="81"/>
      <c r="P209" s="226">
        <f>O209*H209</f>
        <v>0</v>
      </c>
      <c r="Q209" s="226">
        <v>0</v>
      </c>
      <c r="R209" s="226">
        <f>Q209*H209</f>
        <v>0</v>
      </c>
      <c r="S209" s="226">
        <v>0</v>
      </c>
      <c r="T209" s="227">
        <f>S209*H209</f>
        <v>0</v>
      </c>
      <c r="U209" s="35"/>
      <c r="V209" s="35"/>
      <c r="W209" s="35"/>
      <c r="X209" s="35"/>
      <c r="Y209" s="35"/>
      <c r="Z209" s="35"/>
      <c r="AA209" s="35"/>
      <c r="AB209" s="35"/>
      <c r="AC209" s="35"/>
      <c r="AD209" s="35"/>
      <c r="AE209" s="35"/>
      <c r="AR209" s="228" t="s">
        <v>93</v>
      </c>
      <c r="AT209" s="228" t="s">
        <v>163</v>
      </c>
      <c r="AU209" s="228" t="s">
        <v>79</v>
      </c>
      <c r="AY209" s="14" t="s">
        <v>162</v>
      </c>
      <c r="BE209" s="229">
        <f>IF(N209="základní",J209,0)</f>
        <v>0</v>
      </c>
      <c r="BF209" s="229">
        <f>IF(N209="snížená",J209,0)</f>
        <v>0</v>
      </c>
      <c r="BG209" s="229">
        <f>IF(N209="zákl. přenesená",J209,0)</f>
        <v>0</v>
      </c>
      <c r="BH209" s="229">
        <f>IF(N209="sníž. přenesená",J209,0)</f>
        <v>0</v>
      </c>
      <c r="BI209" s="229">
        <f>IF(N209="nulová",J209,0)</f>
        <v>0</v>
      </c>
      <c r="BJ209" s="14" t="s">
        <v>79</v>
      </c>
      <c r="BK209" s="229">
        <f>ROUND(I209*H209,2)</f>
        <v>0</v>
      </c>
      <c r="BL209" s="14" t="s">
        <v>93</v>
      </c>
      <c r="BM209" s="228" t="s">
        <v>1174</v>
      </c>
    </row>
    <row r="210" s="2" customFormat="1" ht="33" customHeight="1">
      <c r="A210" s="35"/>
      <c r="B210" s="36"/>
      <c r="C210" s="217" t="s">
        <v>1175</v>
      </c>
      <c r="D210" s="217" t="s">
        <v>163</v>
      </c>
      <c r="E210" s="218" t="s">
        <v>1176</v>
      </c>
      <c r="F210" s="219" t="s">
        <v>1177</v>
      </c>
      <c r="G210" s="220" t="s">
        <v>193</v>
      </c>
      <c r="H210" s="221">
        <v>16</v>
      </c>
      <c r="I210" s="222"/>
      <c r="J210" s="223">
        <f>ROUND(I210*H210,2)</f>
        <v>0</v>
      </c>
      <c r="K210" s="219" t="s">
        <v>167</v>
      </c>
      <c r="L210" s="41"/>
      <c r="M210" s="224" t="s">
        <v>19</v>
      </c>
      <c r="N210" s="225" t="s">
        <v>43</v>
      </c>
      <c r="O210" s="81"/>
      <c r="P210" s="226">
        <f>O210*H210</f>
        <v>0</v>
      </c>
      <c r="Q210" s="226">
        <v>0</v>
      </c>
      <c r="R210" s="226">
        <f>Q210*H210</f>
        <v>0</v>
      </c>
      <c r="S210" s="226">
        <v>0</v>
      </c>
      <c r="T210" s="227">
        <f>S210*H210</f>
        <v>0</v>
      </c>
      <c r="U210" s="35"/>
      <c r="V210" s="35"/>
      <c r="W210" s="35"/>
      <c r="X210" s="35"/>
      <c r="Y210" s="35"/>
      <c r="Z210" s="35"/>
      <c r="AA210" s="35"/>
      <c r="AB210" s="35"/>
      <c r="AC210" s="35"/>
      <c r="AD210" s="35"/>
      <c r="AE210" s="35"/>
      <c r="AR210" s="228" t="s">
        <v>93</v>
      </c>
      <c r="AT210" s="228" t="s">
        <v>163</v>
      </c>
      <c r="AU210" s="228" t="s">
        <v>79</v>
      </c>
      <c r="AY210" s="14" t="s">
        <v>162</v>
      </c>
      <c r="BE210" s="229">
        <f>IF(N210="základní",J210,0)</f>
        <v>0</v>
      </c>
      <c r="BF210" s="229">
        <f>IF(N210="snížená",J210,0)</f>
        <v>0</v>
      </c>
      <c r="BG210" s="229">
        <f>IF(N210="zákl. přenesená",J210,0)</f>
        <v>0</v>
      </c>
      <c r="BH210" s="229">
        <f>IF(N210="sníž. přenesená",J210,0)</f>
        <v>0</v>
      </c>
      <c r="BI210" s="229">
        <f>IF(N210="nulová",J210,0)</f>
        <v>0</v>
      </c>
      <c r="BJ210" s="14" t="s">
        <v>79</v>
      </c>
      <c r="BK210" s="229">
        <f>ROUND(I210*H210,2)</f>
        <v>0</v>
      </c>
      <c r="BL210" s="14" t="s">
        <v>93</v>
      </c>
      <c r="BM210" s="228" t="s">
        <v>1178</v>
      </c>
    </row>
    <row r="211" s="2" customFormat="1" ht="33" customHeight="1">
      <c r="A211" s="35"/>
      <c r="B211" s="36"/>
      <c r="C211" s="217" t="s">
        <v>1179</v>
      </c>
      <c r="D211" s="217" t="s">
        <v>163</v>
      </c>
      <c r="E211" s="218" t="s">
        <v>1180</v>
      </c>
      <c r="F211" s="219" t="s">
        <v>1181</v>
      </c>
      <c r="G211" s="220" t="s">
        <v>193</v>
      </c>
      <c r="H211" s="221">
        <v>48</v>
      </c>
      <c r="I211" s="222"/>
      <c r="J211" s="223">
        <f>ROUND(I211*H211,2)</f>
        <v>0</v>
      </c>
      <c r="K211" s="219" t="s">
        <v>167</v>
      </c>
      <c r="L211" s="41"/>
      <c r="M211" s="224" t="s">
        <v>19</v>
      </c>
      <c r="N211" s="225" t="s">
        <v>43</v>
      </c>
      <c r="O211" s="81"/>
      <c r="P211" s="226">
        <f>O211*H211</f>
        <v>0</v>
      </c>
      <c r="Q211" s="226">
        <v>0</v>
      </c>
      <c r="R211" s="226">
        <f>Q211*H211</f>
        <v>0</v>
      </c>
      <c r="S211" s="226">
        <v>0</v>
      </c>
      <c r="T211" s="227">
        <f>S211*H211</f>
        <v>0</v>
      </c>
      <c r="U211" s="35"/>
      <c r="V211" s="35"/>
      <c r="W211" s="35"/>
      <c r="X211" s="35"/>
      <c r="Y211" s="35"/>
      <c r="Z211" s="35"/>
      <c r="AA211" s="35"/>
      <c r="AB211" s="35"/>
      <c r="AC211" s="35"/>
      <c r="AD211" s="35"/>
      <c r="AE211" s="35"/>
      <c r="AR211" s="228" t="s">
        <v>93</v>
      </c>
      <c r="AT211" s="228" t="s">
        <v>163</v>
      </c>
      <c r="AU211" s="228" t="s">
        <v>79</v>
      </c>
      <c r="AY211" s="14" t="s">
        <v>162</v>
      </c>
      <c r="BE211" s="229">
        <f>IF(N211="základní",J211,0)</f>
        <v>0</v>
      </c>
      <c r="BF211" s="229">
        <f>IF(N211="snížená",J211,0)</f>
        <v>0</v>
      </c>
      <c r="BG211" s="229">
        <f>IF(N211="zákl. přenesená",J211,0)</f>
        <v>0</v>
      </c>
      <c r="BH211" s="229">
        <f>IF(N211="sníž. přenesená",J211,0)</f>
        <v>0</v>
      </c>
      <c r="BI211" s="229">
        <f>IF(N211="nulová",J211,0)</f>
        <v>0</v>
      </c>
      <c r="BJ211" s="14" t="s">
        <v>79</v>
      </c>
      <c r="BK211" s="229">
        <f>ROUND(I211*H211,2)</f>
        <v>0</v>
      </c>
      <c r="BL211" s="14" t="s">
        <v>93</v>
      </c>
      <c r="BM211" s="228" t="s">
        <v>1182</v>
      </c>
    </row>
    <row r="212" s="2" customFormat="1" ht="21.75" customHeight="1">
      <c r="A212" s="35"/>
      <c r="B212" s="36"/>
      <c r="C212" s="217" t="s">
        <v>1183</v>
      </c>
      <c r="D212" s="217" t="s">
        <v>163</v>
      </c>
      <c r="E212" s="218" t="s">
        <v>1184</v>
      </c>
      <c r="F212" s="219" t="s">
        <v>1185</v>
      </c>
      <c r="G212" s="220" t="s">
        <v>193</v>
      </c>
      <c r="H212" s="221">
        <v>9</v>
      </c>
      <c r="I212" s="222"/>
      <c r="J212" s="223">
        <f>ROUND(I212*H212,2)</f>
        <v>0</v>
      </c>
      <c r="K212" s="219" t="s">
        <v>167</v>
      </c>
      <c r="L212" s="41"/>
      <c r="M212" s="224" t="s">
        <v>19</v>
      </c>
      <c r="N212" s="225" t="s">
        <v>43</v>
      </c>
      <c r="O212" s="81"/>
      <c r="P212" s="226">
        <f>O212*H212</f>
        <v>0</v>
      </c>
      <c r="Q212" s="226">
        <v>0</v>
      </c>
      <c r="R212" s="226">
        <f>Q212*H212</f>
        <v>0</v>
      </c>
      <c r="S212" s="226">
        <v>0</v>
      </c>
      <c r="T212" s="227">
        <f>S212*H212</f>
        <v>0</v>
      </c>
      <c r="U212" s="35"/>
      <c r="V212" s="35"/>
      <c r="W212" s="35"/>
      <c r="X212" s="35"/>
      <c r="Y212" s="35"/>
      <c r="Z212" s="35"/>
      <c r="AA212" s="35"/>
      <c r="AB212" s="35"/>
      <c r="AC212" s="35"/>
      <c r="AD212" s="35"/>
      <c r="AE212" s="35"/>
      <c r="AR212" s="228" t="s">
        <v>93</v>
      </c>
      <c r="AT212" s="228" t="s">
        <v>163</v>
      </c>
      <c r="AU212" s="228" t="s">
        <v>79</v>
      </c>
      <c r="AY212" s="14" t="s">
        <v>162</v>
      </c>
      <c r="BE212" s="229">
        <f>IF(N212="základní",J212,0)</f>
        <v>0</v>
      </c>
      <c r="BF212" s="229">
        <f>IF(N212="snížená",J212,0)</f>
        <v>0</v>
      </c>
      <c r="BG212" s="229">
        <f>IF(N212="zákl. přenesená",J212,0)</f>
        <v>0</v>
      </c>
      <c r="BH212" s="229">
        <f>IF(N212="sníž. přenesená",J212,0)</f>
        <v>0</v>
      </c>
      <c r="BI212" s="229">
        <f>IF(N212="nulová",J212,0)</f>
        <v>0</v>
      </c>
      <c r="BJ212" s="14" t="s">
        <v>79</v>
      </c>
      <c r="BK212" s="229">
        <f>ROUND(I212*H212,2)</f>
        <v>0</v>
      </c>
      <c r="BL212" s="14" t="s">
        <v>93</v>
      </c>
      <c r="BM212" s="228" t="s">
        <v>1186</v>
      </c>
    </row>
    <row r="213" s="2" customFormat="1" ht="21.75" customHeight="1">
      <c r="A213" s="35"/>
      <c r="B213" s="36"/>
      <c r="C213" s="217" t="s">
        <v>1187</v>
      </c>
      <c r="D213" s="217" t="s">
        <v>163</v>
      </c>
      <c r="E213" s="218" t="s">
        <v>1188</v>
      </c>
      <c r="F213" s="219" t="s">
        <v>1189</v>
      </c>
      <c r="G213" s="220" t="s">
        <v>193</v>
      </c>
      <c r="H213" s="221">
        <v>3</v>
      </c>
      <c r="I213" s="222"/>
      <c r="J213" s="223">
        <f>ROUND(I213*H213,2)</f>
        <v>0</v>
      </c>
      <c r="K213" s="219" t="s">
        <v>167</v>
      </c>
      <c r="L213" s="41"/>
      <c r="M213" s="224" t="s">
        <v>19</v>
      </c>
      <c r="N213" s="225" t="s">
        <v>43</v>
      </c>
      <c r="O213" s="81"/>
      <c r="P213" s="226">
        <f>O213*H213</f>
        <v>0</v>
      </c>
      <c r="Q213" s="226">
        <v>0</v>
      </c>
      <c r="R213" s="226">
        <f>Q213*H213</f>
        <v>0</v>
      </c>
      <c r="S213" s="226">
        <v>0</v>
      </c>
      <c r="T213" s="227">
        <f>S213*H213</f>
        <v>0</v>
      </c>
      <c r="U213" s="35"/>
      <c r="V213" s="35"/>
      <c r="W213" s="35"/>
      <c r="X213" s="35"/>
      <c r="Y213" s="35"/>
      <c r="Z213" s="35"/>
      <c r="AA213" s="35"/>
      <c r="AB213" s="35"/>
      <c r="AC213" s="35"/>
      <c r="AD213" s="35"/>
      <c r="AE213" s="35"/>
      <c r="AR213" s="228" t="s">
        <v>93</v>
      </c>
      <c r="AT213" s="228" t="s">
        <v>163</v>
      </c>
      <c r="AU213" s="228" t="s">
        <v>79</v>
      </c>
      <c r="AY213" s="14" t="s">
        <v>162</v>
      </c>
      <c r="BE213" s="229">
        <f>IF(N213="základní",J213,0)</f>
        <v>0</v>
      </c>
      <c r="BF213" s="229">
        <f>IF(N213="snížená",J213,0)</f>
        <v>0</v>
      </c>
      <c r="BG213" s="229">
        <f>IF(N213="zákl. přenesená",J213,0)</f>
        <v>0</v>
      </c>
      <c r="BH213" s="229">
        <f>IF(N213="sníž. přenesená",J213,0)</f>
        <v>0</v>
      </c>
      <c r="BI213" s="229">
        <f>IF(N213="nulová",J213,0)</f>
        <v>0</v>
      </c>
      <c r="BJ213" s="14" t="s">
        <v>79</v>
      </c>
      <c r="BK213" s="229">
        <f>ROUND(I213*H213,2)</f>
        <v>0</v>
      </c>
      <c r="BL213" s="14" t="s">
        <v>93</v>
      </c>
      <c r="BM213" s="228" t="s">
        <v>1190</v>
      </c>
    </row>
    <row r="214" s="2" customFormat="1" ht="21.75" customHeight="1">
      <c r="A214" s="35"/>
      <c r="B214" s="36"/>
      <c r="C214" s="217" t="s">
        <v>1191</v>
      </c>
      <c r="D214" s="217" t="s">
        <v>163</v>
      </c>
      <c r="E214" s="218" t="s">
        <v>1192</v>
      </c>
      <c r="F214" s="219" t="s">
        <v>1193</v>
      </c>
      <c r="G214" s="220" t="s">
        <v>193</v>
      </c>
      <c r="H214" s="221">
        <v>1</v>
      </c>
      <c r="I214" s="222"/>
      <c r="J214" s="223">
        <f>ROUND(I214*H214,2)</f>
        <v>0</v>
      </c>
      <c r="K214" s="219" t="s">
        <v>167</v>
      </c>
      <c r="L214" s="41"/>
      <c r="M214" s="224" t="s">
        <v>19</v>
      </c>
      <c r="N214" s="225" t="s">
        <v>43</v>
      </c>
      <c r="O214" s="81"/>
      <c r="P214" s="226">
        <f>O214*H214</f>
        <v>0</v>
      </c>
      <c r="Q214" s="226">
        <v>0</v>
      </c>
      <c r="R214" s="226">
        <f>Q214*H214</f>
        <v>0</v>
      </c>
      <c r="S214" s="226">
        <v>0</v>
      </c>
      <c r="T214" s="227">
        <f>S214*H214</f>
        <v>0</v>
      </c>
      <c r="U214" s="35"/>
      <c r="V214" s="35"/>
      <c r="W214" s="35"/>
      <c r="X214" s="35"/>
      <c r="Y214" s="35"/>
      <c r="Z214" s="35"/>
      <c r="AA214" s="35"/>
      <c r="AB214" s="35"/>
      <c r="AC214" s="35"/>
      <c r="AD214" s="35"/>
      <c r="AE214" s="35"/>
      <c r="AR214" s="228" t="s">
        <v>93</v>
      </c>
      <c r="AT214" s="228" t="s">
        <v>163</v>
      </c>
      <c r="AU214" s="228" t="s">
        <v>79</v>
      </c>
      <c r="AY214" s="14" t="s">
        <v>162</v>
      </c>
      <c r="BE214" s="229">
        <f>IF(N214="základní",J214,0)</f>
        <v>0</v>
      </c>
      <c r="BF214" s="229">
        <f>IF(N214="snížená",J214,0)</f>
        <v>0</v>
      </c>
      <c r="BG214" s="229">
        <f>IF(N214="zákl. přenesená",J214,0)</f>
        <v>0</v>
      </c>
      <c r="BH214" s="229">
        <f>IF(N214="sníž. přenesená",J214,0)</f>
        <v>0</v>
      </c>
      <c r="BI214" s="229">
        <f>IF(N214="nulová",J214,0)</f>
        <v>0</v>
      </c>
      <c r="BJ214" s="14" t="s">
        <v>79</v>
      </c>
      <c r="BK214" s="229">
        <f>ROUND(I214*H214,2)</f>
        <v>0</v>
      </c>
      <c r="BL214" s="14" t="s">
        <v>93</v>
      </c>
      <c r="BM214" s="228" t="s">
        <v>1194</v>
      </c>
    </row>
    <row r="215" s="2" customFormat="1" ht="21.75" customHeight="1">
      <c r="A215" s="35"/>
      <c r="B215" s="36"/>
      <c r="C215" s="217" t="s">
        <v>1195</v>
      </c>
      <c r="D215" s="217" t="s">
        <v>163</v>
      </c>
      <c r="E215" s="218" t="s">
        <v>1192</v>
      </c>
      <c r="F215" s="219" t="s">
        <v>1193</v>
      </c>
      <c r="G215" s="220" t="s">
        <v>193</v>
      </c>
      <c r="H215" s="221">
        <v>1</v>
      </c>
      <c r="I215" s="222"/>
      <c r="J215" s="223">
        <f>ROUND(I215*H215,2)</f>
        <v>0</v>
      </c>
      <c r="K215" s="219" t="s">
        <v>167</v>
      </c>
      <c r="L215" s="41"/>
      <c r="M215" s="224" t="s">
        <v>19</v>
      </c>
      <c r="N215" s="225" t="s">
        <v>43</v>
      </c>
      <c r="O215" s="81"/>
      <c r="P215" s="226">
        <f>O215*H215</f>
        <v>0</v>
      </c>
      <c r="Q215" s="226">
        <v>0</v>
      </c>
      <c r="R215" s="226">
        <f>Q215*H215</f>
        <v>0</v>
      </c>
      <c r="S215" s="226">
        <v>0</v>
      </c>
      <c r="T215" s="227">
        <f>S215*H215</f>
        <v>0</v>
      </c>
      <c r="U215" s="35"/>
      <c r="V215" s="35"/>
      <c r="W215" s="35"/>
      <c r="X215" s="35"/>
      <c r="Y215" s="35"/>
      <c r="Z215" s="35"/>
      <c r="AA215" s="35"/>
      <c r="AB215" s="35"/>
      <c r="AC215" s="35"/>
      <c r="AD215" s="35"/>
      <c r="AE215" s="35"/>
      <c r="AR215" s="228" t="s">
        <v>93</v>
      </c>
      <c r="AT215" s="228" t="s">
        <v>163</v>
      </c>
      <c r="AU215" s="228" t="s">
        <v>79</v>
      </c>
      <c r="AY215" s="14" t="s">
        <v>162</v>
      </c>
      <c r="BE215" s="229">
        <f>IF(N215="základní",J215,0)</f>
        <v>0</v>
      </c>
      <c r="BF215" s="229">
        <f>IF(N215="snížená",J215,0)</f>
        <v>0</v>
      </c>
      <c r="BG215" s="229">
        <f>IF(N215="zákl. přenesená",J215,0)</f>
        <v>0</v>
      </c>
      <c r="BH215" s="229">
        <f>IF(N215="sníž. přenesená",J215,0)</f>
        <v>0</v>
      </c>
      <c r="BI215" s="229">
        <f>IF(N215="nulová",J215,0)</f>
        <v>0</v>
      </c>
      <c r="BJ215" s="14" t="s">
        <v>79</v>
      </c>
      <c r="BK215" s="229">
        <f>ROUND(I215*H215,2)</f>
        <v>0</v>
      </c>
      <c r="BL215" s="14" t="s">
        <v>93</v>
      </c>
      <c r="BM215" s="228" t="s">
        <v>1196</v>
      </c>
    </row>
    <row r="216" s="2" customFormat="1" ht="33" customHeight="1">
      <c r="A216" s="35"/>
      <c r="B216" s="36"/>
      <c r="C216" s="217" t="s">
        <v>1197</v>
      </c>
      <c r="D216" s="217" t="s">
        <v>163</v>
      </c>
      <c r="E216" s="218" t="s">
        <v>1198</v>
      </c>
      <c r="F216" s="219" t="s">
        <v>1199</v>
      </c>
      <c r="G216" s="220" t="s">
        <v>166</v>
      </c>
      <c r="H216" s="221">
        <v>1710</v>
      </c>
      <c r="I216" s="222"/>
      <c r="J216" s="223">
        <f>ROUND(I216*H216,2)</f>
        <v>0</v>
      </c>
      <c r="K216" s="219" t="s">
        <v>167</v>
      </c>
      <c r="L216" s="41"/>
      <c r="M216" s="224" t="s">
        <v>19</v>
      </c>
      <c r="N216" s="225" t="s">
        <v>43</v>
      </c>
      <c r="O216" s="81"/>
      <c r="P216" s="226">
        <f>O216*H216</f>
        <v>0</v>
      </c>
      <c r="Q216" s="226">
        <v>0</v>
      </c>
      <c r="R216" s="226">
        <f>Q216*H216</f>
        <v>0</v>
      </c>
      <c r="S216" s="226">
        <v>0</v>
      </c>
      <c r="T216" s="227">
        <f>S216*H216</f>
        <v>0</v>
      </c>
      <c r="U216" s="35"/>
      <c r="V216" s="35"/>
      <c r="W216" s="35"/>
      <c r="X216" s="35"/>
      <c r="Y216" s="35"/>
      <c r="Z216" s="35"/>
      <c r="AA216" s="35"/>
      <c r="AB216" s="35"/>
      <c r="AC216" s="35"/>
      <c r="AD216" s="35"/>
      <c r="AE216" s="35"/>
      <c r="AR216" s="228" t="s">
        <v>93</v>
      </c>
      <c r="AT216" s="228" t="s">
        <v>163</v>
      </c>
      <c r="AU216" s="228" t="s">
        <v>79</v>
      </c>
      <c r="AY216" s="14" t="s">
        <v>162</v>
      </c>
      <c r="BE216" s="229">
        <f>IF(N216="základní",J216,0)</f>
        <v>0</v>
      </c>
      <c r="BF216" s="229">
        <f>IF(N216="snížená",J216,0)</f>
        <v>0</v>
      </c>
      <c r="BG216" s="229">
        <f>IF(N216="zákl. přenesená",J216,0)</f>
        <v>0</v>
      </c>
      <c r="BH216" s="229">
        <f>IF(N216="sníž. přenesená",J216,0)</f>
        <v>0</v>
      </c>
      <c r="BI216" s="229">
        <f>IF(N216="nulová",J216,0)</f>
        <v>0</v>
      </c>
      <c r="BJ216" s="14" t="s">
        <v>79</v>
      </c>
      <c r="BK216" s="229">
        <f>ROUND(I216*H216,2)</f>
        <v>0</v>
      </c>
      <c r="BL216" s="14" t="s">
        <v>93</v>
      </c>
      <c r="BM216" s="228" t="s">
        <v>1200</v>
      </c>
    </row>
    <row r="217" s="2" customFormat="1" ht="21.75" customHeight="1">
      <c r="A217" s="35"/>
      <c r="B217" s="36"/>
      <c r="C217" s="217" t="s">
        <v>1201</v>
      </c>
      <c r="D217" s="217" t="s">
        <v>163</v>
      </c>
      <c r="E217" s="218" t="s">
        <v>1202</v>
      </c>
      <c r="F217" s="219" t="s">
        <v>1203</v>
      </c>
      <c r="G217" s="220" t="s">
        <v>193</v>
      </c>
      <c r="H217" s="221">
        <v>64</v>
      </c>
      <c r="I217" s="222"/>
      <c r="J217" s="223">
        <f>ROUND(I217*H217,2)</f>
        <v>0</v>
      </c>
      <c r="K217" s="219" t="s">
        <v>167</v>
      </c>
      <c r="L217" s="41"/>
      <c r="M217" s="224" t="s">
        <v>19</v>
      </c>
      <c r="N217" s="225" t="s">
        <v>43</v>
      </c>
      <c r="O217" s="81"/>
      <c r="P217" s="226">
        <f>O217*H217</f>
        <v>0</v>
      </c>
      <c r="Q217" s="226">
        <v>0</v>
      </c>
      <c r="R217" s="226">
        <f>Q217*H217</f>
        <v>0</v>
      </c>
      <c r="S217" s="226">
        <v>0</v>
      </c>
      <c r="T217" s="227">
        <f>S217*H217</f>
        <v>0</v>
      </c>
      <c r="U217" s="35"/>
      <c r="V217" s="35"/>
      <c r="W217" s="35"/>
      <c r="X217" s="35"/>
      <c r="Y217" s="35"/>
      <c r="Z217" s="35"/>
      <c r="AA217" s="35"/>
      <c r="AB217" s="35"/>
      <c r="AC217" s="35"/>
      <c r="AD217" s="35"/>
      <c r="AE217" s="35"/>
      <c r="AR217" s="228" t="s">
        <v>93</v>
      </c>
      <c r="AT217" s="228" t="s">
        <v>163</v>
      </c>
      <c r="AU217" s="228" t="s">
        <v>79</v>
      </c>
      <c r="AY217" s="14" t="s">
        <v>162</v>
      </c>
      <c r="BE217" s="229">
        <f>IF(N217="základní",J217,0)</f>
        <v>0</v>
      </c>
      <c r="BF217" s="229">
        <f>IF(N217="snížená",J217,0)</f>
        <v>0</v>
      </c>
      <c r="BG217" s="229">
        <f>IF(N217="zákl. přenesená",J217,0)</f>
        <v>0</v>
      </c>
      <c r="BH217" s="229">
        <f>IF(N217="sníž. přenesená",J217,0)</f>
        <v>0</v>
      </c>
      <c r="BI217" s="229">
        <f>IF(N217="nulová",J217,0)</f>
        <v>0</v>
      </c>
      <c r="BJ217" s="14" t="s">
        <v>79</v>
      </c>
      <c r="BK217" s="229">
        <f>ROUND(I217*H217,2)</f>
        <v>0</v>
      </c>
      <c r="BL217" s="14" t="s">
        <v>93</v>
      </c>
      <c r="BM217" s="228" t="s">
        <v>1204</v>
      </c>
    </row>
    <row r="218" s="2" customFormat="1" ht="33" customHeight="1">
      <c r="A218" s="35"/>
      <c r="B218" s="36"/>
      <c r="C218" s="217" t="s">
        <v>1205</v>
      </c>
      <c r="D218" s="217" t="s">
        <v>163</v>
      </c>
      <c r="E218" s="218" t="s">
        <v>1206</v>
      </c>
      <c r="F218" s="219" t="s">
        <v>1207</v>
      </c>
      <c r="G218" s="220" t="s">
        <v>166</v>
      </c>
      <c r="H218" s="221">
        <v>182</v>
      </c>
      <c r="I218" s="222"/>
      <c r="J218" s="223">
        <f>ROUND(I218*H218,2)</f>
        <v>0</v>
      </c>
      <c r="K218" s="219" t="s">
        <v>167</v>
      </c>
      <c r="L218" s="41"/>
      <c r="M218" s="224" t="s">
        <v>19</v>
      </c>
      <c r="N218" s="225" t="s">
        <v>43</v>
      </c>
      <c r="O218" s="81"/>
      <c r="P218" s="226">
        <f>O218*H218</f>
        <v>0</v>
      </c>
      <c r="Q218" s="226">
        <v>0</v>
      </c>
      <c r="R218" s="226">
        <f>Q218*H218</f>
        <v>0</v>
      </c>
      <c r="S218" s="226">
        <v>0</v>
      </c>
      <c r="T218" s="227">
        <f>S218*H218</f>
        <v>0</v>
      </c>
      <c r="U218" s="35"/>
      <c r="V218" s="35"/>
      <c r="W218" s="35"/>
      <c r="X218" s="35"/>
      <c r="Y218" s="35"/>
      <c r="Z218" s="35"/>
      <c r="AA218" s="35"/>
      <c r="AB218" s="35"/>
      <c r="AC218" s="35"/>
      <c r="AD218" s="35"/>
      <c r="AE218" s="35"/>
      <c r="AR218" s="228" t="s">
        <v>93</v>
      </c>
      <c r="AT218" s="228" t="s">
        <v>163</v>
      </c>
      <c r="AU218" s="228" t="s">
        <v>79</v>
      </c>
      <c r="AY218" s="14" t="s">
        <v>162</v>
      </c>
      <c r="BE218" s="229">
        <f>IF(N218="základní",J218,0)</f>
        <v>0</v>
      </c>
      <c r="BF218" s="229">
        <f>IF(N218="snížená",J218,0)</f>
        <v>0</v>
      </c>
      <c r="BG218" s="229">
        <f>IF(N218="zákl. přenesená",J218,0)</f>
        <v>0</v>
      </c>
      <c r="BH218" s="229">
        <f>IF(N218="sníž. přenesená",J218,0)</f>
        <v>0</v>
      </c>
      <c r="BI218" s="229">
        <f>IF(N218="nulová",J218,0)</f>
        <v>0</v>
      </c>
      <c r="BJ218" s="14" t="s">
        <v>79</v>
      </c>
      <c r="BK218" s="229">
        <f>ROUND(I218*H218,2)</f>
        <v>0</v>
      </c>
      <c r="BL218" s="14" t="s">
        <v>93</v>
      </c>
      <c r="BM218" s="228" t="s">
        <v>1208</v>
      </c>
    </row>
    <row r="219" s="2" customFormat="1" ht="21.75" customHeight="1">
      <c r="A219" s="35"/>
      <c r="B219" s="36"/>
      <c r="C219" s="217" t="s">
        <v>1209</v>
      </c>
      <c r="D219" s="217" t="s">
        <v>163</v>
      </c>
      <c r="E219" s="218" t="s">
        <v>1210</v>
      </c>
      <c r="F219" s="219" t="s">
        <v>1211</v>
      </c>
      <c r="G219" s="220" t="s">
        <v>1212</v>
      </c>
      <c r="H219" s="221">
        <v>412</v>
      </c>
      <c r="I219" s="222"/>
      <c r="J219" s="223">
        <f>ROUND(I219*H219,2)</f>
        <v>0</v>
      </c>
      <c r="K219" s="219" t="s">
        <v>167</v>
      </c>
      <c r="L219" s="41"/>
      <c r="M219" s="224" t="s">
        <v>19</v>
      </c>
      <c r="N219" s="225" t="s">
        <v>43</v>
      </c>
      <c r="O219" s="81"/>
      <c r="P219" s="226">
        <f>O219*H219</f>
        <v>0</v>
      </c>
      <c r="Q219" s="226">
        <v>0</v>
      </c>
      <c r="R219" s="226">
        <f>Q219*H219</f>
        <v>0</v>
      </c>
      <c r="S219" s="226">
        <v>0</v>
      </c>
      <c r="T219" s="227">
        <f>S219*H219</f>
        <v>0</v>
      </c>
      <c r="U219" s="35"/>
      <c r="V219" s="35"/>
      <c r="W219" s="35"/>
      <c r="X219" s="35"/>
      <c r="Y219" s="35"/>
      <c r="Z219" s="35"/>
      <c r="AA219" s="35"/>
      <c r="AB219" s="35"/>
      <c r="AC219" s="35"/>
      <c r="AD219" s="35"/>
      <c r="AE219" s="35"/>
      <c r="AR219" s="228" t="s">
        <v>93</v>
      </c>
      <c r="AT219" s="228" t="s">
        <v>163</v>
      </c>
      <c r="AU219" s="228" t="s">
        <v>79</v>
      </c>
      <c r="AY219" s="14" t="s">
        <v>162</v>
      </c>
      <c r="BE219" s="229">
        <f>IF(N219="základní",J219,0)</f>
        <v>0</v>
      </c>
      <c r="BF219" s="229">
        <f>IF(N219="snížená",J219,0)</f>
        <v>0</v>
      </c>
      <c r="BG219" s="229">
        <f>IF(N219="zákl. přenesená",J219,0)</f>
        <v>0</v>
      </c>
      <c r="BH219" s="229">
        <f>IF(N219="sníž. přenesená",J219,0)</f>
        <v>0</v>
      </c>
      <c r="BI219" s="229">
        <f>IF(N219="nulová",J219,0)</f>
        <v>0</v>
      </c>
      <c r="BJ219" s="14" t="s">
        <v>79</v>
      </c>
      <c r="BK219" s="229">
        <f>ROUND(I219*H219,2)</f>
        <v>0</v>
      </c>
      <c r="BL219" s="14" t="s">
        <v>93</v>
      </c>
      <c r="BM219" s="228" t="s">
        <v>1213</v>
      </c>
    </row>
    <row r="220" s="2" customFormat="1" ht="44.25" customHeight="1">
      <c r="A220" s="35"/>
      <c r="B220" s="36"/>
      <c r="C220" s="217" t="s">
        <v>1214</v>
      </c>
      <c r="D220" s="217" t="s">
        <v>163</v>
      </c>
      <c r="E220" s="218" t="s">
        <v>1215</v>
      </c>
      <c r="F220" s="219" t="s">
        <v>1216</v>
      </c>
      <c r="G220" s="220" t="s">
        <v>193</v>
      </c>
      <c r="H220" s="221">
        <v>180</v>
      </c>
      <c r="I220" s="222"/>
      <c r="J220" s="223">
        <f>ROUND(I220*H220,2)</f>
        <v>0</v>
      </c>
      <c r="K220" s="219" t="s">
        <v>167</v>
      </c>
      <c r="L220" s="41"/>
      <c r="M220" s="224" t="s">
        <v>19</v>
      </c>
      <c r="N220" s="225" t="s">
        <v>43</v>
      </c>
      <c r="O220" s="81"/>
      <c r="P220" s="226">
        <f>O220*H220</f>
        <v>0</v>
      </c>
      <c r="Q220" s="226">
        <v>0</v>
      </c>
      <c r="R220" s="226">
        <f>Q220*H220</f>
        <v>0</v>
      </c>
      <c r="S220" s="226">
        <v>0</v>
      </c>
      <c r="T220" s="227">
        <f>S220*H220</f>
        <v>0</v>
      </c>
      <c r="U220" s="35"/>
      <c r="V220" s="35"/>
      <c r="W220" s="35"/>
      <c r="X220" s="35"/>
      <c r="Y220" s="35"/>
      <c r="Z220" s="35"/>
      <c r="AA220" s="35"/>
      <c r="AB220" s="35"/>
      <c r="AC220" s="35"/>
      <c r="AD220" s="35"/>
      <c r="AE220" s="35"/>
      <c r="AR220" s="228" t="s">
        <v>93</v>
      </c>
      <c r="AT220" s="228" t="s">
        <v>163</v>
      </c>
      <c r="AU220" s="228" t="s">
        <v>79</v>
      </c>
      <c r="AY220" s="14" t="s">
        <v>162</v>
      </c>
      <c r="BE220" s="229">
        <f>IF(N220="základní",J220,0)</f>
        <v>0</v>
      </c>
      <c r="BF220" s="229">
        <f>IF(N220="snížená",J220,0)</f>
        <v>0</v>
      </c>
      <c r="BG220" s="229">
        <f>IF(N220="zákl. přenesená",J220,0)</f>
        <v>0</v>
      </c>
      <c r="BH220" s="229">
        <f>IF(N220="sníž. přenesená",J220,0)</f>
        <v>0</v>
      </c>
      <c r="BI220" s="229">
        <f>IF(N220="nulová",J220,0)</f>
        <v>0</v>
      </c>
      <c r="BJ220" s="14" t="s">
        <v>79</v>
      </c>
      <c r="BK220" s="229">
        <f>ROUND(I220*H220,2)</f>
        <v>0</v>
      </c>
      <c r="BL220" s="14" t="s">
        <v>93</v>
      </c>
      <c r="BM220" s="228" t="s">
        <v>1217</v>
      </c>
    </row>
    <row r="221" s="2" customFormat="1" ht="33" customHeight="1">
      <c r="A221" s="35"/>
      <c r="B221" s="36"/>
      <c r="C221" s="217" t="s">
        <v>1218</v>
      </c>
      <c r="D221" s="217" t="s">
        <v>163</v>
      </c>
      <c r="E221" s="218" t="s">
        <v>1219</v>
      </c>
      <c r="F221" s="219" t="s">
        <v>1220</v>
      </c>
      <c r="G221" s="220" t="s">
        <v>193</v>
      </c>
      <c r="H221" s="221">
        <v>402</v>
      </c>
      <c r="I221" s="222"/>
      <c r="J221" s="223">
        <f>ROUND(I221*H221,2)</f>
        <v>0</v>
      </c>
      <c r="K221" s="219" t="s">
        <v>167</v>
      </c>
      <c r="L221" s="41"/>
      <c r="M221" s="224" t="s">
        <v>19</v>
      </c>
      <c r="N221" s="225" t="s">
        <v>43</v>
      </c>
      <c r="O221" s="81"/>
      <c r="P221" s="226">
        <f>O221*H221</f>
        <v>0</v>
      </c>
      <c r="Q221" s="226">
        <v>0</v>
      </c>
      <c r="R221" s="226">
        <f>Q221*H221</f>
        <v>0</v>
      </c>
      <c r="S221" s="226">
        <v>0</v>
      </c>
      <c r="T221" s="227">
        <f>S221*H221</f>
        <v>0</v>
      </c>
      <c r="U221" s="35"/>
      <c r="V221" s="35"/>
      <c r="W221" s="35"/>
      <c r="X221" s="35"/>
      <c r="Y221" s="35"/>
      <c r="Z221" s="35"/>
      <c r="AA221" s="35"/>
      <c r="AB221" s="35"/>
      <c r="AC221" s="35"/>
      <c r="AD221" s="35"/>
      <c r="AE221" s="35"/>
      <c r="AR221" s="228" t="s">
        <v>93</v>
      </c>
      <c r="AT221" s="228" t="s">
        <v>163</v>
      </c>
      <c r="AU221" s="228" t="s">
        <v>79</v>
      </c>
      <c r="AY221" s="14" t="s">
        <v>162</v>
      </c>
      <c r="BE221" s="229">
        <f>IF(N221="základní",J221,0)</f>
        <v>0</v>
      </c>
      <c r="BF221" s="229">
        <f>IF(N221="snížená",J221,0)</f>
        <v>0</v>
      </c>
      <c r="BG221" s="229">
        <f>IF(N221="zákl. přenesená",J221,0)</f>
        <v>0</v>
      </c>
      <c r="BH221" s="229">
        <f>IF(N221="sníž. přenesená",J221,0)</f>
        <v>0</v>
      </c>
      <c r="BI221" s="229">
        <f>IF(N221="nulová",J221,0)</f>
        <v>0</v>
      </c>
      <c r="BJ221" s="14" t="s">
        <v>79</v>
      </c>
      <c r="BK221" s="229">
        <f>ROUND(I221*H221,2)</f>
        <v>0</v>
      </c>
      <c r="BL221" s="14" t="s">
        <v>93</v>
      </c>
      <c r="BM221" s="228" t="s">
        <v>1221</v>
      </c>
    </row>
    <row r="222" s="2" customFormat="1" ht="33" customHeight="1">
      <c r="A222" s="35"/>
      <c r="B222" s="36"/>
      <c r="C222" s="217" t="s">
        <v>1222</v>
      </c>
      <c r="D222" s="217" t="s">
        <v>163</v>
      </c>
      <c r="E222" s="218" t="s">
        <v>1223</v>
      </c>
      <c r="F222" s="219" t="s">
        <v>1224</v>
      </c>
      <c r="G222" s="220" t="s">
        <v>193</v>
      </c>
      <c r="H222" s="221">
        <v>51</v>
      </c>
      <c r="I222" s="222"/>
      <c r="J222" s="223">
        <f>ROUND(I222*H222,2)</f>
        <v>0</v>
      </c>
      <c r="K222" s="219" t="s">
        <v>167</v>
      </c>
      <c r="L222" s="41"/>
      <c r="M222" s="224" t="s">
        <v>19</v>
      </c>
      <c r="N222" s="225" t="s">
        <v>43</v>
      </c>
      <c r="O222" s="81"/>
      <c r="P222" s="226">
        <f>O222*H222</f>
        <v>0</v>
      </c>
      <c r="Q222" s="226">
        <v>0</v>
      </c>
      <c r="R222" s="226">
        <f>Q222*H222</f>
        <v>0</v>
      </c>
      <c r="S222" s="226">
        <v>0</v>
      </c>
      <c r="T222" s="227">
        <f>S222*H222</f>
        <v>0</v>
      </c>
      <c r="U222" s="35"/>
      <c r="V222" s="35"/>
      <c r="W222" s="35"/>
      <c r="X222" s="35"/>
      <c r="Y222" s="35"/>
      <c r="Z222" s="35"/>
      <c r="AA222" s="35"/>
      <c r="AB222" s="35"/>
      <c r="AC222" s="35"/>
      <c r="AD222" s="35"/>
      <c r="AE222" s="35"/>
      <c r="AR222" s="228" t="s">
        <v>93</v>
      </c>
      <c r="AT222" s="228" t="s">
        <v>163</v>
      </c>
      <c r="AU222" s="228" t="s">
        <v>79</v>
      </c>
      <c r="AY222" s="14" t="s">
        <v>162</v>
      </c>
      <c r="BE222" s="229">
        <f>IF(N222="základní",J222,0)</f>
        <v>0</v>
      </c>
      <c r="BF222" s="229">
        <f>IF(N222="snížená",J222,0)</f>
        <v>0</v>
      </c>
      <c r="BG222" s="229">
        <f>IF(N222="zákl. přenesená",J222,0)</f>
        <v>0</v>
      </c>
      <c r="BH222" s="229">
        <f>IF(N222="sníž. přenesená",J222,0)</f>
        <v>0</v>
      </c>
      <c r="BI222" s="229">
        <f>IF(N222="nulová",J222,0)</f>
        <v>0</v>
      </c>
      <c r="BJ222" s="14" t="s">
        <v>79</v>
      </c>
      <c r="BK222" s="229">
        <f>ROUND(I222*H222,2)</f>
        <v>0</v>
      </c>
      <c r="BL222" s="14" t="s">
        <v>93</v>
      </c>
      <c r="BM222" s="228" t="s">
        <v>1225</v>
      </c>
    </row>
    <row r="223" s="2" customFormat="1" ht="21.75" customHeight="1">
      <c r="A223" s="35"/>
      <c r="B223" s="36"/>
      <c r="C223" s="217" t="s">
        <v>1226</v>
      </c>
      <c r="D223" s="217" t="s">
        <v>163</v>
      </c>
      <c r="E223" s="218" t="s">
        <v>1227</v>
      </c>
      <c r="F223" s="219" t="s">
        <v>1228</v>
      </c>
      <c r="G223" s="220" t="s">
        <v>193</v>
      </c>
      <c r="H223" s="221">
        <v>1</v>
      </c>
      <c r="I223" s="222"/>
      <c r="J223" s="223">
        <f>ROUND(I223*H223,2)</f>
        <v>0</v>
      </c>
      <c r="K223" s="219" t="s">
        <v>167</v>
      </c>
      <c r="L223" s="41"/>
      <c r="M223" s="224" t="s">
        <v>19</v>
      </c>
      <c r="N223" s="225" t="s">
        <v>43</v>
      </c>
      <c r="O223" s="81"/>
      <c r="P223" s="226">
        <f>O223*H223</f>
        <v>0</v>
      </c>
      <c r="Q223" s="226">
        <v>0</v>
      </c>
      <c r="R223" s="226">
        <f>Q223*H223</f>
        <v>0</v>
      </c>
      <c r="S223" s="226">
        <v>0</v>
      </c>
      <c r="T223" s="227">
        <f>S223*H223</f>
        <v>0</v>
      </c>
      <c r="U223" s="35"/>
      <c r="V223" s="35"/>
      <c r="W223" s="35"/>
      <c r="X223" s="35"/>
      <c r="Y223" s="35"/>
      <c r="Z223" s="35"/>
      <c r="AA223" s="35"/>
      <c r="AB223" s="35"/>
      <c r="AC223" s="35"/>
      <c r="AD223" s="35"/>
      <c r="AE223" s="35"/>
      <c r="AR223" s="228" t="s">
        <v>285</v>
      </c>
      <c r="AT223" s="228" t="s">
        <v>163</v>
      </c>
      <c r="AU223" s="228" t="s">
        <v>79</v>
      </c>
      <c r="AY223" s="14" t="s">
        <v>162</v>
      </c>
      <c r="BE223" s="229">
        <f>IF(N223="základní",J223,0)</f>
        <v>0</v>
      </c>
      <c r="BF223" s="229">
        <f>IF(N223="snížená",J223,0)</f>
        <v>0</v>
      </c>
      <c r="BG223" s="229">
        <f>IF(N223="zákl. přenesená",J223,0)</f>
        <v>0</v>
      </c>
      <c r="BH223" s="229">
        <f>IF(N223="sníž. přenesená",J223,0)</f>
        <v>0</v>
      </c>
      <c r="BI223" s="229">
        <f>IF(N223="nulová",J223,0)</f>
        <v>0</v>
      </c>
      <c r="BJ223" s="14" t="s">
        <v>79</v>
      </c>
      <c r="BK223" s="229">
        <f>ROUND(I223*H223,2)</f>
        <v>0</v>
      </c>
      <c r="BL223" s="14" t="s">
        <v>285</v>
      </c>
      <c r="BM223" s="228" t="s">
        <v>1229</v>
      </c>
    </row>
    <row r="224" s="2" customFormat="1" ht="21.75" customHeight="1">
      <c r="A224" s="35"/>
      <c r="B224" s="36"/>
      <c r="C224" s="217" t="s">
        <v>1230</v>
      </c>
      <c r="D224" s="217" t="s">
        <v>163</v>
      </c>
      <c r="E224" s="218" t="s">
        <v>1231</v>
      </c>
      <c r="F224" s="219" t="s">
        <v>1232</v>
      </c>
      <c r="G224" s="220" t="s">
        <v>193</v>
      </c>
      <c r="H224" s="221">
        <v>1</v>
      </c>
      <c r="I224" s="222"/>
      <c r="J224" s="223">
        <f>ROUND(I224*H224,2)</f>
        <v>0</v>
      </c>
      <c r="K224" s="219" t="s">
        <v>167</v>
      </c>
      <c r="L224" s="41"/>
      <c r="M224" s="224" t="s">
        <v>19</v>
      </c>
      <c r="N224" s="225" t="s">
        <v>43</v>
      </c>
      <c r="O224" s="81"/>
      <c r="P224" s="226">
        <f>O224*H224</f>
        <v>0</v>
      </c>
      <c r="Q224" s="226">
        <v>0</v>
      </c>
      <c r="R224" s="226">
        <f>Q224*H224</f>
        <v>0</v>
      </c>
      <c r="S224" s="226">
        <v>0</v>
      </c>
      <c r="T224" s="227">
        <f>S224*H224</f>
        <v>0</v>
      </c>
      <c r="U224" s="35"/>
      <c r="V224" s="35"/>
      <c r="W224" s="35"/>
      <c r="X224" s="35"/>
      <c r="Y224" s="35"/>
      <c r="Z224" s="35"/>
      <c r="AA224" s="35"/>
      <c r="AB224" s="35"/>
      <c r="AC224" s="35"/>
      <c r="AD224" s="35"/>
      <c r="AE224" s="35"/>
      <c r="AR224" s="228" t="s">
        <v>285</v>
      </c>
      <c r="AT224" s="228" t="s">
        <v>163</v>
      </c>
      <c r="AU224" s="228" t="s">
        <v>79</v>
      </c>
      <c r="AY224" s="14" t="s">
        <v>162</v>
      </c>
      <c r="BE224" s="229">
        <f>IF(N224="základní",J224,0)</f>
        <v>0</v>
      </c>
      <c r="BF224" s="229">
        <f>IF(N224="snížená",J224,0)</f>
        <v>0</v>
      </c>
      <c r="BG224" s="229">
        <f>IF(N224="zákl. přenesená",J224,0)</f>
        <v>0</v>
      </c>
      <c r="BH224" s="229">
        <f>IF(N224="sníž. přenesená",J224,0)</f>
        <v>0</v>
      </c>
      <c r="BI224" s="229">
        <f>IF(N224="nulová",J224,0)</f>
        <v>0</v>
      </c>
      <c r="BJ224" s="14" t="s">
        <v>79</v>
      </c>
      <c r="BK224" s="229">
        <f>ROUND(I224*H224,2)</f>
        <v>0</v>
      </c>
      <c r="BL224" s="14" t="s">
        <v>285</v>
      </c>
      <c r="BM224" s="228" t="s">
        <v>1233</v>
      </c>
    </row>
    <row r="225" s="2" customFormat="1" ht="33" customHeight="1">
      <c r="A225" s="35"/>
      <c r="B225" s="36"/>
      <c r="C225" s="217" t="s">
        <v>1234</v>
      </c>
      <c r="D225" s="217" t="s">
        <v>163</v>
      </c>
      <c r="E225" s="218" t="s">
        <v>1235</v>
      </c>
      <c r="F225" s="219" t="s">
        <v>1236</v>
      </c>
      <c r="G225" s="220" t="s">
        <v>193</v>
      </c>
      <c r="H225" s="221">
        <v>3</v>
      </c>
      <c r="I225" s="222"/>
      <c r="J225" s="223">
        <f>ROUND(I225*H225,2)</f>
        <v>0</v>
      </c>
      <c r="K225" s="219" t="s">
        <v>167</v>
      </c>
      <c r="L225" s="41"/>
      <c r="M225" s="224" t="s">
        <v>19</v>
      </c>
      <c r="N225" s="225" t="s">
        <v>43</v>
      </c>
      <c r="O225" s="81"/>
      <c r="P225" s="226">
        <f>O225*H225</f>
        <v>0</v>
      </c>
      <c r="Q225" s="226">
        <v>0</v>
      </c>
      <c r="R225" s="226">
        <f>Q225*H225</f>
        <v>0</v>
      </c>
      <c r="S225" s="226">
        <v>0</v>
      </c>
      <c r="T225" s="227">
        <f>S225*H225</f>
        <v>0</v>
      </c>
      <c r="U225" s="35"/>
      <c r="V225" s="35"/>
      <c r="W225" s="35"/>
      <c r="X225" s="35"/>
      <c r="Y225" s="35"/>
      <c r="Z225" s="35"/>
      <c r="AA225" s="35"/>
      <c r="AB225" s="35"/>
      <c r="AC225" s="35"/>
      <c r="AD225" s="35"/>
      <c r="AE225" s="35"/>
      <c r="AR225" s="228" t="s">
        <v>93</v>
      </c>
      <c r="AT225" s="228" t="s">
        <v>163</v>
      </c>
      <c r="AU225" s="228" t="s">
        <v>79</v>
      </c>
      <c r="AY225" s="14" t="s">
        <v>162</v>
      </c>
      <c r="BE225" s="229">
        <f>IF(N225="základní",J225,0)</f>
        <v>0</v>
      </c>
      <c r="BF225" s="229">
        <f>IF(N225="snížená",J225,0)</f>
        <v>0</v>
      </c>
      <c r="BG225" s="229">
        <f>IF(N225="zákl. přenesená",J225,0)</f>
        <v>0</v>
      </c>
      <c r="BH225" s="229">
        <f>IF(N225="sníž. přenesená",J225,0)</f>
        <v>0</v>
      </c>
      <c r="BI225" s="229">
        <f>IF(N225="nulová",J225,0)</f>
        <v>0</v>
      </c>
      <c r="BJ225" s="14" t="s">
        <v>79</v>
      </c>
      <c r="BK225" s="229">
        <f>ROUND(I225*H225,2)</f>
        <v>0</v>
      </c>
      <c r="BL225" s="14" t="s">
        <v>93</v>
      </c>
      <c r="BM225" s="228" t="s">
        <v>1237</v>
      </c>
    </row>
    <row r="226" s="2" customFormat="1" ht="21.75" customHeight="1">
      <c r="A226" s="35"/>
      <c r="B226" s="36"/>
      <c r="C226" s="217" t="s">
        <v>1238</v>
      </c>
      <c r="D226" s="217" t="s">
        <v>163</v>
      </c>
      <c r="E226" s="218" t="s">
        <v>1239</v>
      </c>
      <c r="F226" s="219" t="s">
        <v>1240</v>
      </c>
      <c r="G226" s="220" t="s">
        <v>193</v>
      </c>
      <c r="H226" s="221">
        <v>1</v>
      </c>
      <c r="I226" s="222"/>
      <c r="J226" s="223">
        <f>ROUND(I226*H226,2)</f>
        <v>0</v>
      </c>
      <c r="K226" s="219" t="s">
        <v>167</v>
      </c>
      <c r="L226" s="41"/>
      <c r="M226" s="224" t="s">
        <v>19</v>
      </c>
      <c r="N226" s="225" t="s">
        <v>43</v>
      </c>
      <c r="O226" s="81"/>
      <c r="P226" s="226">
        <f>O226*H226</f>
        <v>0</v>
      </c>
      <c r="Q226" s="226">
        <v>0</v>
      </c>
      <c r="R226" s="226">
        <f>Q226*H226</f>
        <v>0</v>
      </c>
      <c r="S226" s="226">
        <v>0</v>
      </c>
      <c r="T226" s="227">
        <f>S226*H226</f>
        <v>0</v>
      </c>
      <c r="U226" s="35"/>
      <c r="V226" s="35"/>
      <c r="W226" s="35"/>
      <c r="X226" s="35"/>
      <c r="Y226" s="35"/>
      <c r="Z226" s="35"/>
      <c r="AA226" s="35"/>
      <c r="AB226" s="35"/>
      <c r="AC226" s="35"/>
      <c r="AD226" s="35"/>
      <c r="AE226" s="35"/>
      <c r="AR226" s="228" t="s">
        <v>285</v>
      </c>
      <c r="AT226" s="228" t="s">
        <v>163</v>
      </c>
      <c r="AU226" s="228" t="s">
        <v>79</v>
      </c>
      <c r="AY226" s="14" t="s">
        <v>162</v>
      </c>
      <c r="BE226" s="229">
        <f>IF(N226="základní",J226,0)</f>
        <v>0</v>
      </c>
      <c r="BF226" s="229">
        <f>IF(N226="snížená",J226,0)</f>
        <v>0</v>
      </c>
      <c r="BG226" s="229">
        <f>IF(N226="zákl. přenesená",J226,0)</f>
        <v>0</v>
      </c>
      <c r="BH226" s="229">
        <f>IF(N226="sníž. přenesená",J226,0)</f>
        <v>0</v>
      </c>
      <c r="BI226" s="229">
        <f>IF(N226="nulová",J226,0)</f>
        <v>0</v>
      </c>
      <c r="BJ226" s="14" t="s">
        <v>79</v>
      </c>
      <c r="BK226" s="229">
        <f>ROUND(I226*H226,2)</f>
        <v>0</v>
      </c>
      <c r="BL226" s="14" t="s">
        <v>285</v>
      </c>
      <c r="BM226" s="228" t="s">
        <v>1241</v>
      </c>
    </row>
    <row r="227" s="2" customFormat="1" ht="21.75" customHeight="1">
      <c r="A227" s="35"/>
      <c r="B227" s="36"/>
      <c r="C227" s="217" t="s">
        <v>200</v>
      </c>
      <c r="D227" s="217" t="s">
        <v>163</v>
      </c>
      <c r="E227" s="218" t="s">
        <v>1242</v>
      </c>
      <c r="F227" s="219" t="s">
        <v>1243</v>
      </c>
      <c r="G227" s="220" t="s">
        <v>193</v>
      </c>
      <c r="H227" s="221">
        <v>1</v>
      </c>
      <c r="I227" s="222"/>
      <c r="J227" s="223">
        <f>ROUND(I227*H227,2)</f>
        <v>0</v>
      </c>
      <c r="K227" s="219" t="s">
        <v>167</v>
      </c>
      <c r="L227" s="41"/>
      <c r="M227" s="224" t="s">
        <v>19</v>
      </c>
      <c r="N227" s="225" t="s">
        <v>43</v>
      </c>
      <c r="O227" s="81"/>
      <c r="P227" s="226">
        <f>O227*H227</f>
        <v>0</v>
      </c>
      <c r="Q227" s="226">
        <v>0</v>
      </c>
      <c r="R227" s="226">
        <f>Q227*H227</f>
        <v>0</v>
      </c>
      <c r="S227" s="226">
        <v>0</v>
      </c>
      <c r="T227" s="227">
        <f>S227*H227</f>
        <v>0</v>
      </c>
      <c r="U227" s="35"/>
      <c r="V227" s="35"/>
      <c r="W227" s="35"/>
      <c r="X227" s="35"/>
      <c r="Y227" s="35"/>
      <c r="Z227" s="35"/>
      <c r="AA227" s="35"/>
      <c r="AB227" s="35"/>
      <c r="AC227" s="35"/>
      <c r="AD227" s="35"/>
      <c r="AE227" s="35"/>
      <c r="AR227" s="228" t="s">
        <v>285</v>
      </c>
      <c r="AT227" s="228" t="s">
        <v>163</v>
      </c>
      <c r="AU227" s="228" t="s">
        <v>79</v>
      </c>
      <c r="AY227" s="14" t="s">
        <v>162</v>
      </c>
      <c r="BE227" s="229">
        <f>IF(N227="základní",J227,0)</f>
        <v>0</v>
      </c>
      <c r="BF227" s="229">
        <f>IF(N227="snížená",J227,0)</f>
        <v>0</v>
      </c>
      <c r="BG227" s="229">
        <f>IF(N227="zákl. přenesená",J227,0)</f>
        <v>0</v>
      </c>
      <c r="BH227" s="229">
        <f>IF(N227="sníž. přenesená",J227,0)</f>
        <v>0</v>
      </c>
      <c r="BI227" s="229">
        <f>IF(N227="nulová",J227,0)</f>
        <v>0</v>
      </c>
      <c r="BJ227" s="14" t="s">
        <v>79</v>
      </c>
      <c r="BK227" s="229">
        <f>ROUND(I227*H227,2)</f>
        <v>0</v>
      </c>
      <c r="BL227" s="14" t="s">
        <v>285</v>
      </c>
      <c r="BM227" s="228" t="s">
        <v>1244</v>
      </c>
    </row>
    <row r="228" s="2" customFormat="1" ht="21.75" customHeight="1">
      <c r="A228" s="35"/>
      <c r="B228" s="36"/>
      <c r="C228" s="217" t="s">
        <v>1245</v>
      </c>
      <c r="D228" s="217" t="s">
        <v>163</v>
      </c>
      <c r="E228" s="218" t="s">
        <v>1246</v>
      </c>
      <c r="F228" s="219" t="s">
        <v>1247</v>
      </c>
      <c r="G228" s="220" t="s">
        <v>193</v>
      </c>
      <c r="H228" s="221">
        <v>1</v>
      </c>
      <c r="I228" s="222"/>
      <c r="J228" s="223">
        <f>ROUND(I228*H228,2)</f>
        <v>0</v>
      </c>
      <c r="K228" s="219" t="s">
        <v>167</v>
      </c>
      <c r="L228" s="41"/>
      <c r="M228" s="224" t="s">
        <v>19</v>
      </c>
      <c r="N228" s="225" t="s">
        <v>43</v>
      </c>
      <c r="O228" s="81"/>
      <c r="P228" s="226">
        <f>O228*H228</f>
        <v>0</v>
      </c>
      <c r="Q228" s="226">
        <v>0</v>
      </c>
      <c r="R228" s="226">
        <f>Q228*H228</f>
        <v>0</v>
      </c>
      <c r="S228" s="226">
        <v>0</v>
      </c>
      <c r="T228" s="227">
        <f>S228*H228</f>
        <v>0</v>
      </c>
      <c r="U228" s="35"/>
      <c r="V228" s="35"/>
      <c r="W228" s="35"/>
      <c r="X228" s="35"/>
      <c r="Y228" s="35"/>
      <c r="Z228" s="35"/>
      <c r="AA228" s="35"/>
      <c r="AB228" s="35"/>
      <c r="AC228" s="35"/>
      <c r="AD228" s="35"/>
      <c r="AE228" s="35"/>
      <c r="AR228" s="228" t="s">
        <v>285</v>
      </c>
      <c r="AT228" s="228" t="s">
        <v>163</v>
      </c>
      <c r="AU228" s="228" t="s">
        <v>79</v>
      </c>
      <c r="AY228" s="14" t="s">
        <v>162</v>
      </c>
      <c r="BE228" s="229">
        <f>IF(N228="základní",J228,0)</f>
        <v>0</v>
      </c>
      <c r="BF228" s="229">
        <f>IF(N228="snížená",J228,0)</f>
        <v>0</v>
      </c>
      <c r="BG228" s="229">
        <f>IF(N228="zákl. přenesená",J228,0)</f>
        <v>0</v>
      </c>
      <c r="BH228" s="229">
        <f>IF(N228="sníž. přenesená",J228,0)</f>
        <v>0</v>
      </c>
      <c r="BI228" s="229">
        <f>IF(N228="nulová",J228,0)</f>
        <v>0</v>
      </c>
      <c r="BJ228" s="14" t="s">
        <v>79</v>
      </c>
      <c r="BK228" s="229">
        <f>ROUND(I228*H228,2)</f>
        <v>0</v>
      </c>
      <c r="BL228" s="14" t="s">
        <v>285</v>
      </c>
      <c r="BM228" s="228" t="s">
        <v>1248</v>
      </c>
    </row>
    <row r="229" s="2" customFormat="1" ht="21.75" customHeight="1">
      <c r="A229" s="35"/>
      <c r="B229" s="36"/>
      <c r="C229" s="217" t="s">
        <v>1249</v>
      </c>
      <c r="D229" s="217" t="s">
        <v>163</v>
      </c>
      <c r="E229" s="218" t="s">
        <v>1250</v>
      </c>
      <c r="F229" s="219" t="s">
        <v>1251</v>
      </c>
      <c r="G229" s="220" t="s">
        <v>193</v>
      </c>
      <c r="H229" s="221">
        <v>1</v>
      </c>
      <c r="I229" s="222"/>
      <c r="J229" s="223">
        <f>ROUND(I229*H229,2)</f>
        <v>0</v>
      </c>
      <c r="K229" s="219" t="s">
        <v>167</v>
      </c>
      <c r="L229" s="41"/>
      <c r="M229" s="224" t="s">
        <v>19</v>
      </c>
      <c r="N229" s="225" t="s">
        <v>43</v>
      </c>
      <c r="O229" s="81"/>
      <c r="P229" s="226">
        <f>O229*H229</f>
        <v>0</v>
      </c>
      <c r="Q229" s="226">
        <v>0</v>
      </c>
      <c r="R229" s="226">
        <f>Q229*H229</f>
        <v>0</v>
      </c>
      <c r="S229" s="226">
        <v>0</v>
      </c>
      <c r="T229" s="227">
        <f>S229*H229</f>
        <v>0</v>
      </c>
      <c r="U229" s="35"/>
      <c r="V229" s="35"/>
      <c r="W229" s="35"/>
      <c r="X229" s="35"/>
      <c r="Y229" s="35"/>
      <c r="Z229" s="35"/>
      <c r="AA229" s="35"/>
      <c r="AB229" s="35"/>
      <c r="AC229" s="35"/>
      <c r="AD229" s="35"/>
      <c r="AE229" s="35"/>
      <c r="AR229" s="228" t="s">
        <v>93</v>
      </c>
      <c r="AT229" s="228" t="s">
        <v>163</v>
      </c>
      <c r="AU229" s="228" t="s">
        <v>79</v>
      </c>
      <c r="AY229" s="14" t="s">
        <v>162</v>
      </c>
      <c r="BE229" s="229">
        <f>IF(N229="základní",J229,0)</f>
        <v>0</v>
      </c>
      <c r="BF229" s="229">
        <f>IF(N229="snížená",J229,0)</f>
        <v>0</v>
      </c>
      <c r="BG229" s="229">
        <f>IF(N229="zákl. přenesená",J229,0)</f>
        <v>0</v>
      </c>
      <c r="BH229" s="229">
        <f>IF(N229="sníž. přenesená",J229,0)</f>
        <v>0</v>
      </c>
      <c r="BI229" s="229">
        <f>IF(N229="nulová",J229,0)</f>
        <v>0</v>
      </c>
      <c r="BJ229" s="14" t="s">
        <v>79</v>
      </c>
      <c r="BK229" s="229">
        <f>ROUND(I229*H229,2)</f>
        <v>0</v>
      </c>
      <c r="BL229" s="14" t="s">
        <v>93</v>
      </c>
      <c r="BM229" s="228" t="s">
        <v>1252</v>
      </c>
    </row>
    <row r="230" s="2" customFormat="1" ht="21.75" customHeight="1">
      <c r="A230" s="35"/>
      <c r="B230" s="36"/>
      <c r="C230" s="217" t="s">
        <v>1253</v>
      </c>
      <c r="D230" s="217" t="s">
        <v>163</v>
      </c>
      <c r="E230" s="218" t="s">
        <v>1254</v>
      </c>
      <c r="F230" s="219" t="s">
        <v>1255</v>
      </c>
      <c r="G230" s="220" t="s">
        <v>193</v>
      </c>
      <c r="H230" s="221">
        <v>1</v>
      </c>
      <c r="I230" s="222"/>
      <c r="J230" s="223">
        <f>ROUND(I230*H230,2)</f>
        <v>0</v>
      </c>
      <c r="K230" s="219" t="s">
        <v>167</v>
      </c>
      <c r="L230" s="41"/>
      <c r="M230" s="224" t="s">
        <v>19</v>
      </c>
      <c r="N230" s="225" t="s">
        <v>43</v>
      </c>
      <c r="O230" s="81"/>
      <c r="P230" s="226">
        <f>O230*H230</f>
        <v>0</v>
      </c>
      <c r="Q230" s="226">
        <v>0</v>
      </c>
      <c r="R230" s="226">
        <f>Q230*H230</f>
        <v>0</v>
      </c>
      <c r="S230" s="226">
        <v>0</v>
      </c>
      <c r="T230" s="227">
        <f>S230*H230</f>
        <v>0</v>
      </c>
      <c r="U230" s="35"/>
      <c r="V230" s="35"/>
      <c r="W230" s="35"/>
      <c r="X230" s="35"/>
      <c r="Y230" s="35"/>
      <c r="Z230" s="35"/>
      <c r="AA230" s="35"/>
      <c r="AB230" s="35"/>
      <c r="AC230" s="35"/>
      <c r="AD230" s="35"/>
      <c r="AE230" s="35"/>
      <c r="AR230" s="228" t="s">
        <v>285</v>
      </c>
      <c r="AT230" s="228" t="s">
        <v>163</v>
      </c>
      <c r="AU230" s="228" t="s">
        <v>79</v>
      </c>
      <c r="AY230" s="14" t="s">
        <v>162</v>
      </c>
      <c r="BE230" s="229">
        <f>IF(N230="základní",J230,0)</f>
        <v>0</v>
      </c>
      <c r="BF230" s="229">
        <f>IF(N230="snížená",J230,0)</f>
        <v>0</v>
      </c>
      <c r="BG230" s="229">
        <f>IF(N230="zákl. přenesená",J230,0)</f>
        <v>0</v>
      </c>
      <c r="BH230" s="229">
        <f>IF(N230="sníž. přenesená",J230,0)</f>
        <v>0</v>
      </c>
      <c r="BI230" s="229">
        <f>IF(N230="nulová",J230,0)</f>
        <v>0</v>
      </c>
      <c r="BJ230" s="14" t="s">
        <v>79</v>
      </c>
      <c r="BK230" s="229">
        <f>ROUND(I230*H230,2)</f>
        <v>0</v>
      </c>
      <c r="BL230" s="14" t="s">
        <v>285</v>
      </c>
      <c r="BM230" s="228" t="s">
        <v>1256</v>
      </c>
    </row>
    <row r="231" s="2" customFormat="1" ht="21.75" customHeight="1">
      <c r="A231" s="35"/>
      <c r="B231" s="36"/>
      <c r="C231" s="217" t="s">
        <v>1257</v>
      </c>
      <c r="D231" s="217" t="s">
        <v>163</v>
      </c>
      <c r="E231" s="218" t="s">
        <v>1258</v>
      </c>
      <c r="F231" s="219" t="s">
        <v>1259</v>
      </c>
      <c r="G231" s="220" t="s">
        <v>193</v>
      </c>
      <c r="H231" s="221">
        <v>1</v>
      </c>
      <c r="I231" s="222"/>
      <c r="J231" s="223">
        <f>ROUND(I231*H231,2)</f>
        <v>0</v>
      </c>
      <c r="K231" s="219" t="s">
        <v>167</v>
      </c>
      <c r="L231" s="41"/>
      <c r="M231" s="224" t="s">
        <v>19</v>
      </c>
      <c r="N231" s="225" t="s">
        <v>43</v>
      </c>
      <c r="O231" s="81"/>
      <c r="P231" s="226">
        <f>O231*H231</f>
        <v>0</v>
      </c>
      <c r="Q231" s="226">
        <v>0</v>
      </c>
      <c r="R231" s="226">
        <f>Q231*H231</f>
        <v>0</v>
      </c>
      <c r="S231" s="226">
        <v>0</v>
      </c>
      <c r="T231" s="227">
        <f>S231*H231</f>
        <v>0</v>
      </c>
      <c r="U231" s="35"/>
      <c r="V231" s="35"/>
      <c r="W231" s="35"/>
      <c r="X231" s="35"/>
      <c r="Y231" s="35"/>
      <c r="Z231" s="35"/>
      <c r="AA231" s="35"/>
      <c r="AB231" s="35"/>
      <c r="AC231" s="35"/>
      <c r="AD231" s="35"/>
      <c r="AE231" s="35"/>
      <c r="AR231" s="228" t="s">
        <v>93</v>
      </c>
      <c r="AT231" s="228" t="s">
        <v>163</v>
      </c>
      <c r="AU231" s="228" t="s">
        <v>79</v>
      </c>
      <c r="AY231" s="14" t="s">
        <v>162</v>
      </c>
      <c r="BE231" s="229">
        <f>IF(N231="základní",J231,0)</f>
        <v>0</v>
      </c>
      <c r="BF231" s="229">
        <f>IF(N231="snížená",J231,0)</f>
        <v>0</v>
      </c>
      <c r="BG231" s="229">
        <f>IF(N231="zákl. přenesená",J231,0)</f>
        <v>0</v>
      </c>
      <c r="BH231" s="229">
        <f>IF(N231="sníž. přenesená",J231,0)</f>
        <v>0</v>
      </c>
      <c r="BI231" s="229">
        <f>IF(N231="nulová",J231,0)</f>
        <v>0</v>
      </c>
      <c r="BJ231" s="14" t="s">
        <v>79</v>
      </c>
      <c r="BK231" s="229">
        <f>ROUND(I231*H231,2)</f>
        <v>0</v>
      </c>
      <c r="BL231" s="14" t="s">
        <v>93</v>
      </c>
      <c r="BM231" s="228" t="s">
        <v>1260</v>
      </c>
    </row>
    <row r="232" s="2" customFormat="1" ht="21.75" customHeight="1">
      <c r="A232" s="35"/>
      <c r="B232" s="36"/>
      <c r="C232" s="217" t="s">
        <v>1261</v>
      </c>
      <c r="D232" s="217" t="s">
        <v>163</v>
      </c>
      <c r="E232" s="218" t="s">
        <v>1262</v>
      </c>
      <c r="F232" s="219" t="s">
        <v>1263</v>
      </c>
      <c r="G232" s="220" t="s">
        <v>193</v>
      </c>
      <c r="H232" s="221">
        <v>8</v>
      </c>
      <c r="I232" s="222"/>
      <c r="J232" s="223">
        <f>ROUND(I232*H232,2)</f>
        <v>0</v>
      </c>
      <c r="K232" s="219" t="s">
        <v>167</v>
      </c>
      <c r="L232" s="41"/>
      <c r="M232" s="224" t="s">
        <v>19</v>
      </c>
      <c r="N232" s="225" t="s">
        <v>43</v>
      </c>
      <c r="O232" s="81"/>
      <c r="P232" s="226">
        <f>O232*H232</f>
        <v>0</v>
      </c>
      <c r="Q232" s="226">
        <v>0</v>
      </c>
      <c r="R232" s="226">
        <f>Q232*H232</f>
        <v>0</v>
      </c>
      <c r="S232" s="226">
        <v>0</v>
      </c>
      <c r="T232" s="227">
        <f>S232*H232</f>
        <v>0</v>
      </c>
      <c r="U232" s="35"/>
      <c r="V232" s="35"/>
      <c r="W232" s="35"/>
      <c r="X232" s="35"/>
      <c r="Y232" s="35"/>
      <c r="Z232" s="35"/>
      <c r="AA232" s="35"/>
      <c r="AB232" s="35"/>
      <c r="AC232" s="35"/>
      <c r="AD232" s="35"/>
      <c r="AE232" s="35"/>
      <c r="AR232" s="228" t="s">
        <v>93</v>
      </c>
      <c r="AT232" s="228" t="s">
        <v>163</v>
      </c>
      <c r="AU232" s="228" t="s">
        <v>79</v>
      </c>
      <c r="AY232" s="14" t="s">
        <v>162</v>
      </c>
      <c r="BE232" s="229">
        <f>IF(N232="základní",J232,0)</f>
        <v>0</v>
      </c>
      <c r="BF232" s="229">
        <f>IF(N232="snížená",J232,0)</f>
        <v>0</v>
      </c>
      <c r="BG232" s="229">
        <f>IF(N232="zákl. přenesená",J232,0)</f>
        <v>0</v>
      </c>
      <c r="BH232" s="229">
        <f>IF(N232="sníž. přenesená",J232,0)</f>
        <v>0</v>
      </c>
      <c r="BI232" s="229">
        <f>IF(N232="nulová",J232,0)</f>
        <v>0</v>
      </c>
      <c r="BJ232" s="14" t="s">
        <v>79</v>
      </c>
      <c r="BK232" s="229">
        <f>ROUND(I232*H232,2)</f>
        <v>0</v>
      </c>
      <c r="BL232" s="14" t="s">
        <v>93</v>
      </c>
      <c r="BM232" s="228" t="s">
        <v>1264</v>
      </c>
    </row>
    <row r="233" s="2" customFormat="1" ht="21.75" customHeight="1">
      <c r="A233" s="35"/>
      <c r="B233" s="36"/>
      <c r="C233" s="217" t="s">
        <v>1265</v>
      </c>
      <c r="D233" s="217" t="s">
        <v>163</v>
      </c>
      <c r="E233" s="218" t="s">
        <v>1266</v>
      </c>
      <c r="F233" s="219" t="s">
        <v>1267</v>
      </c>
      <c r="G233" s="220" t="s">
        <v>193</v>
      </c>
      <c r="H233" s="221">
        <v>8</v>
      </c>
      <c r="I233" s="222"/>
      <c r="J233" s="223">
        <f>ROUND(I233*H233,2)</f>
        <v>0</v>
      </c>
      <c r="K233" s="219" t="s">
        <v>167</v>
      </c>
      <c r="L233" s="41"/>
      <c r="M233" s="224" t="s">
        <v>19</v>
      </c>
      <c r="N233" s="225" t="s">
        <v>43</v>
      </c>
      <c r="O233" s="81"/>
      <c r="P233" s="226">
        <f>O233*H233</f>
        <v>0</v>
      </c>
      <c r="Q233" s="226">
        <v>0</v>
      </c>
      <c r="R233" s="226">
        <f>Q233*H233</f>
        <v>0</v>
      </c>
      <c r="S233" s="226">
        <v>0</v>
      </c>
      <c r="T233" s="227">
        <f>S233*H233</f>
        <v>0</v>
      </c>
      <c r="U233" s="35"/>
      <c r="V233" s="35"/>
      <c r="W233" s="35"/>
      <c r="X233" s="35"/>
      <c r="Y233" s="35"/>
      <c r="Z233" s="35"/>
      <c r="AA233" s="35"/>
      <c r="AB233" s="35"/>
      <c r="AC233" s="35"/>
      <c r="AD233" s="35"/>
      <c r="AE233" s="35"/>
      <c r="AR233" s="228" t="s">
        <v>93</v>
      </c>
      <c r="AT233" s="228" t="s">
        <v>163</v>
      </c>
      <c r="AU233" s="228" t="s">
        <v>79</v>
      </c>
      <c r="AY233" s="14" t="s">
        <v>162</v>
      </c>
      <c r="BE233" s="229">
        <f>IF(N233="základní",J233,0)</f>
        <v>0</v>
      </c>
      <c r="BF233" s="229">
        <f>IF(N233="snížená",J233,0)</f>
        <v>0</v>
      </c>
      <c r="BG233" s="229">
        <f>IF(N233="zákl. přenesená",J233,0)</f>
        <v>0</v>
      </c>
      <c r="BH233" s="229">
        <f>IF(N233="sníž. přenesená",J233,0)</f>
        <v>0</v>
      </c>
      <c r="BI233" s="229">
        <f>IF(N233="nulová",J233,0)</f>
        <v>0</v>
      </c>
      <c r="BJ233" s="14" t="s">
        <v>79</v>
      </c>
      <c r="BK233" s="229">
        <f>ROUND(I233*H233,2)</f>
        <v>0</v>
      </c>
      <c r="BL233" s="14" t="s">
        <v>93</v>
      </c>
      <c r="BM233" s="228" t="s">
        <v>1268</v>
      </c>
    </row>
    <row r="234" s="2" customFormat="1" ht="21.75" customHeight="1">
      <c r="A234" s="35"/>
      <c r="B234" s="36"/>
      <c r="C234" s="217" t="s">
        <v>1269</v>
      </c>
      <c r="D234" s="217" t="s">
        <v>163</v>
      </c>
      <c r="E234" s="218" t="s">
        <v>1270</v>
      </c>
      <c r="F234" s="219" t="s">
        <v>1271</v>
      </c>
      <c r="G234" s="220" t="s">
        <v>193</v>
      </c>
      <c r="H234" s="221">
        <v>3</v>
      </c>
      <c r="I234" s="222"/>
      <c r="J234" s="223">
        <f>ROUND(I234*H234,2)</f>
        <v>0</v>
      </c>
      <c r="K234" s="219" t="s">
        <v>167</v>
      </c>
      <c r="L234" s="41"/>
      <c r="M234" s="224" t="s">
        <v>19</v>
      </c>
      <c r="N234" s="225" t="s">
        <v>43</v>
      </c>
      <c r="O234" s="81"/>
      <c r="P234" s="226">
        <f>O234*H234</f>
        <v>0</v>
      </c>
      <c r="Q234" s="226">
        <v>0</v>
      </c>
      <c r="R234" s="226">
        <f>Q234*H234</f>
        <v>0</v>
      </c>
      <c r="S234" s="226">
        <v>0</v>
      </c>
      <c r="T234" s="227">
        <f>S234*H234</f>
        <v>0</v>
      </c>
      <c r="U234" s="35"/>
      <c r="V234" s="35"/>
      <c r="W234" s="35"/>
      <c r="X234" s="35"/>
      <c r="Y234" s="35"/>
      <c r="Z234" s="35"/>
      <c r="AA234" s="35"/>
      <c r="AB234" s="35"/>
      <c r="AC234" s="35"/>
      <c r="AD234" s="35"/>
      <c r="AE234" s="35"/>
      <c r="AR234" s="228" t="s">
        <v>93</v>
      </c>
      <c r="AT234" s="228" t="s">
        <v>163</v>
      </c>
      <c r="AU234" s="228" t="s">
        <v>79</v>
      </c>
      <c r="AY234" s="14" t="s">
        <v>162</v>
      </c>
      <c r="BE234" s="229">
        <f>IF(N234="základní",J234,0)</f>
        <v>0</v>
      </c>
      <c r="BF234" s="229">
        <f>IF(N234="snížená",J234,0)</f>
        <v>0</v>
      </c>
      <c r="BG234" s="229">
        <f>IF(N234="zákl. přenesená",J234,0)</f>
        <v>0</v>
      </c>
      <c r="BH234" s="229">
        <f>IF(N234="sníž. přenesená",J234,0)</f>
        <v>0</v>
      </c>
      <c r="BI234" s="229">
        <f>IF(N234="nulová",J234,0)</f>
        <v>0</v>
      </c>
      <c r="BJ234" s="14" t="s">
        <v>79</v>
      </c>
      <c r="BK234" s="229">
        <f>ROUND(I234*H234,2)</f>
        <v>0</v>
      </c>
      <c r="BL234" s="14" t="s">
        <v>93</v>
      </c>
      <c r="BM234" s="228" t="s">
        <v>1272</v>
      </c>
    </row>
    <row r="235" s="2" customFormat="1" ht="21.75" customHeight="1">
      <c r="A235" s="35"/>
      <c r="B235" s="36"/>
      <c r="C235" s="217" t="s">
        <v>1273</v>
      </c>
      <c r="D235" s="217" t="s">
        <v>163</v>
      </c>
      <c r="E235" s="218" t="s">
        <v>1274</v>
      </c>
      <c r="F235" s="219" t="s">
        <v>1275</v>
      </c>
      <c r="G235" s="220" t="s">
        <v>298</v>
      </c>
      <c r="H235" s="221">
        <v>110</v>
      </c>
      <c r="I235" s="222"/>
      <c r="J235" s="223">
        <f>ROUND(I235*H235,2)</f>
        <v>0</v>
      </c>
      <c r="K235" s="219" t="s">
        <v>167</v>
      </c>
      <c r="L235" s="41"/>
      <c r="M235" s="224" t="s">
        <v>19</v>
      </c>
      <c r="N235" s="225" t="s">
        <v>43</v>
      </c>
      <c r="O235" s="81"/>
      <c r="P235" s="226">
        <f>O235*H235</f>
        <v>0</v>
      </c>
      <c r="Q235" s="226">
        <v>0</v>
      </c>
      <c r="R235" s="226">
        <f>Q235*H235</f>
        <v>0</v>
      </c>
      <c r="S235" s="226">
        <v>0</v>
      </c>
      <c r="T235" s="227">
        <f>S235*H235</f>
        <v>0</v>
      </c>
      <c r="U235" s="35"/>
      <c r="V235" s="35"/>
      <c r="W235" s="35"/>
      <c r="X235" s="35"/>
      <c r="Y235" s="35"/>
      <c r="Z235" s="35"/>
      <c r="AA235" s="35"/>
      <c r="AB235" s="35"/>
      <c r="AC235" s="35"/>
      <c r="AD235" s="35"/>
      <c r="AE235" s="35"/>
      <c r="AR235" s="228" t="s">
        <v>93</v>
      </c>
      <c r="AT235" s="228" t="s">
        <v>163</v>
      </c>
      <c r="AU235" s="228" t="s">
        <v>79</v>
      </c>
      <c r="AY235" s="14" t="s">
        <v>162</v>
      </c>
      <c r="BE235" s="229">
        <f>IF(N235="základní",J235,0)</f>
        <v>0</v>
      </c>
      <c r="BF235" s="229">
        <f>IF(N235="snížená",J235,0)</f>
        <v>0</v>
      </c>
      <c r="BG235" s="229">
        <f>IF(N235="zákl. přenesená",J235,0)</f>
        <v>0</v>
      </c>
      <c r="BH235" s="229">
        <f>IF(N235="sníž. přenesená",J235,0)</f>
        <v>0</v>
      </c>
      <c r="BI235" s="229">
        <f>IF(N235="nulová",J235,0)</f>
        <v>0</v>
      </c>
      <c r="BJ235" s="14" t="s">
        <v>79</v>
      </c>
      <c r="BK235" s="229">
        <f>ROUND(I235*H235,2)</f>
        <v>0</v>
      </c>
      <c r="BL235" s="14" t="s">
        <v>93</v>
      </c>
      <c r="BM235" s="228" t="s">
        <v>1276</v>
      </c>
    </row>
    <row r="236" s="2" customFormat="1" ht="21.75" customHeight="1">
      <c r="A236" s="35"/>
      <c r="B236" s="36"/>
      <c r="C236" s="217" t="s">
        <v>1277</v>
      </c>
      <c r="D236" s="217" t="s">
        <v>163</v>
      </c>
      <c r="E236" s="218" t="s">
        <v>1278</v>
      </c>
      <c r="F236" s="219" t="s">
        <v>1279</v>
      </c>
      <c r="G236" s="220" t="s">
        <v>298</v>
      </c>
      <c r="H236" s="221">
        <v>1</v>
      </c>
      <c r="I236" s="222"/>
      <c r="J236" s="223">
        <f>ROUND(I236*H236,2)</f>
        <v>0</v>
      </c>
      <c r="K236" s="219" t="s">
        <v>167</v>
      </c>
      <c r="L236" s="41"/>
      <c r="M236" s="224" t="s">
        <v>19</v>
      </c>
      <c r="N236" s="225" t="s">
        <v>43</v>
      </c>
      <c r="O236" s="81"/>
      <c r="P236" s="226">
        <f>O236*H236</f>
        <v>0</v>
      </c>
      <c r="Q236" s="226">
        <v>0</v>
      </c>
      <c r="R236" s="226">
        <f>Q236*H236</f>
        <v>0</v>
      </c>
      <c r="S236" s="226">
        <v>0</v>
      </c>
      <c r="T236" s="227">
        <f>S236*H236</f>
        <v>0</v>
      </c>
      <c r="U236" s="35"/>
      <c r="V236" s="35"/>
      <c r="W236" s="35"/>
      <c r="X236" s="35"/>
      <c r="Y236" s="35"/>
      <c r="Z236" s="35"/>
      <c r="AA236" s="35"/>
      <c r="AB236" s="35"/>
      <c r="AC236" s="35"/>
      <c r="AD236" s="35"/>
      <c r="AE236" s="35"/>
      <c r="AR236" s="228" t="s">
        <v>285</v>
      </c>
      <c r="AT236" s="228" t="s">
        <v>163</v>
      </c>
      <c r="AU236" s="228" t="s">
        <v>79</v>
      </c>
      <c r="AY236" s="14" t="s">
        <v>162</v>
      </c>
      <c r="BE236" s="229">
        <f>IF(N236="základní",J236,0)</f>
        <v>0</v>
      </c>
      <c r="BF236" s="229">
        <f>IF(N236="snížená",J236,0)</f>
        <v>0</v>
      </c>
      <c r="BG236" s="229">
        <f>IF(N236="zákl. přenesená",J236,0)</f>
        <v>0</v>
      </c>
      <c r="BH236" s="229">
        <f>IF(N236="sníž. přenesená",J236,0)</f>
        <v>0</v>
      </c>
      <c r="BI236" s="229">
        <f>IF(N236="nulová",J236,0)</f>
        <v>0</v>
      </c>
      <c r="BJ236" s="14" t="s">
        <v>79</v>
      </c>
      <c r="BK236" s="229">
        <f>ROUND(I236*H236,2)</f>
        <v>0</v>
      </c>
      <c r="BL236" s="14" t="s">
        <v>285</v>
      </c>
      <c r="BM236" s="228" t="s">
        <v>1280</v>
      </c>
    </row>
    <row r="237" s="2" customFormat="1" ht="21.75" customHeight="1">
      <c r="A237" s="35"/>
      <c r="B237" s="36"/>
      <c r="C237" s="217" t="s">
        <v>1281</v>
      </c>
      <c r="D237" s="217" t="s">
        <v>163</v>
      </c>
      <c r="E237" s="218" t="s">
        <v>1282</v>
      </c>
      <c r="F237" s="219" t="s">
        <v>1283</v>
      </c>
      <c r="G237" s="220" t="s">
        <v>193</v>
      </c>
      <c r="H237" s="221">
        <v>40</v>
      </c>
      <c r="I237" s="222"/>
      <c r="J237" s="223">
        <f>ROUND(I237*H237,2)</f>
        <v>0</v>
      </c>
      <c r="K237" s="219" t="s">
        <v>167</v>
      </c>
      <c r="L237" s="41"/>
      <c r="M237" s="224" t="s">
        <v>19</v>
      </c>
      <c r="N237" s="225" t="s">
        <v>43</v>
      </c>
      <c r="O237" s="81"/>
      <c r="P237" s="226">
        <f>O237*H237</f>
        <v>0</v>
      </c>
      <c r="Q237" s="226">
        <v>0</v>
      </c>
      <c r="R237" s="226">
        <f>Q237*H237</f>
        <v>0</v>
      </c>
      <c r="S237" s="226">
        <v>0</v>
      </c>
      <c r="T237" s="227">
        <f>S237*H237</f>
        <v>0</v>
      </c>
      <c r="U237" s="35"/>
      <c r="V237" s="35"/>
      <c r="W237" s="35"/>
      <c r="X237" s="35"/>
      <c r="Y237" s="35"/>
      <c r="Z237" s="35"/>
      <c r="AA237" s="35"/>
      <c r="AB237" s="35"/>
      <c r="AC237" s="35"/>
      <c r="AD237" s="35"/>
      <c r="AE237" s="35"/>
      <c r="AR237" s="228" t="s">
        <v>93</v>
      </c>
      <c r="AT237" s="228" t="s">
        <v>163</v>
      </c>
      <c r="AU237" s="228" t="s">
        <v>79</v>
      </c>
      <c r="AY237" s="14" t="s">
        <v>162</v>
      </c>
      <c r="BE237" s="229">
        <f>IF(N237="základní",J237,0)</f>
        <v>0</v>
      </c>
      <c r="BF237" s="229">
        <f>IF(N237="snížená",J237,0)</f>
        <v>0</v>
      </c>
      <c r="BG237" s="229">
        <f>IF(N237="zákl. přenesená",J237,0)</f>
        <v>0</v>
      </c>
      <c r="BH237" s="229">
        <f>IF(N237="sníž. přenesená",J237,0)</f>
        <v>0</v>
      </c>
      <c r="BI237" s="229">
        <f>IF(N237="nulová",J237,0)</f>
        <v>0</v>
      </c>
      <c r="BJ237" s="14" t="s">
        <v>79</v>
      </c>
      <c r="BK237" s="229">
        <f>ROUND(I237*H237,2)</f>
        <v>0</v>
      </c>
      <c r="BL237" s="14" t="s">
        <v>93</v>
      </c>
      <c r="BM237" s="228" t="s">
        <v>1284</v>
      </c>
    </row>
    <row r="238" s="2" customFormat="1" ht="21.75" customHeight="1">
      <c r="A238" s="35"/>
      <c r="B238" s="36"/>
      <c r="C238" s="217" t="s">
        <v>1285</v>
      </c>
      <c r="D238" s="217" t="s">
        <v>163</v>
      </c>
      <c r="E238" s="218" t="s">
        <v>1286</v>
      </c>
      <c r="F238" s="219" t="s">
        <v>1287</v>
      </c>
      <c r="G238" s="220" t="s">
        <v>193</v>
      </c>
      <c r="H238" s="221">
        <v>20</v>
      </c>
      <c r="I238" s="222"/>
      <c r="J238" s="223">
        <f>ROUND(I238*H238,2)</f>
        <v>0</v>
      </c>
      <c r="K238" s="219" t="s">
        <v>167</v>
      </c>
      <c r="L238" s="41"/>
      <c r="M238" s="224" t="s">
        <v>19</v>
      </c>
      <c r="N238" s="225" t="s">
        <v>43</v>
      </c>
      <c r="O238" s="81"/>
      <c r="P238" s="226">
        <f>O238*H238</f>
        <v>0</v>
      </c>
      <c r="Q238" s="226">
        <v>0</v>
      </c>
      <c r="R238" s="226">
        <f>Q238*H238</f>
        <v>0</v>
      </c>
      <c r="S238" s="226">
        <v>0</v>
      </c>
      <c r="T238" s="227">
        <f>S238*H238</f>
        <v>0</v>
      </c>
      <c r="U238" s="35"/>
      <c r="V238" s="35"/>
      <c r="W238" s="35"/>
      <c r="X238" s="35"/>
      <c r="Y238" s="35"/>
      <c r="Z238" s="35"/>
      <c r="AA238" s="35"/>
      <c r="AB238" s="35"/>
      <c r="AC238" s="35"/>
      <c r="AD238" s="35"/>
      <c r="AE238" s="35"/>
      <c r="AR238" s="228" t="s">
        <v>285</v>
      </c>
      <c r="AT238" s="228" t="s">
        <v>163</v>
      </c>
      <c r="AU238" s="228" t="s">
        <v>79</v>
      </c>
      <c r="AY238" s="14" t="s">
        <v>162</v>
      </c>
      <c r="BE238" s="229">
        <f>IF(N238="základní",J238,0)</f>
        <v>0</v>
      </c>
      <c r="BF238" s="229">
        <f>IF(N238="snížená",J238,0)</f>
        <v>0</v>
      </c>
      <c r="BG238" s="229">
        <f>IF(N238="zákl. přenesená",J238,0)</f>
        <v>0</v>
      </c>
      <c r="BH238" s="229">
        <f>IF(N238="sníž. přenesená",J238,0)</f>
        <v>0</v>
      </c>
      <c r="BI238" s="229">
        <f>IF(N238="nulová",J238,0)</f>
        <v>0</v>
      </c>
      <c r="BJ238" s="14" t="s">
        <v>79</v>
      </c>
      <c r="BK238" s="229">
        <f>ROUND(I238*H238,2)</f>
        <v>0</v>
      </c>
      <c r="BL238" s="14" t="s">
        <v>285</v>
      </c>
      <c r="BM238" s="228" t="s">
        <v>1288</v>
      </c>
    </row>
    <row r="239" s="2" customFormat="1" ht="21.75" customHeight="1">
      <c r="A239" s="35"/>
      <c r="B239" s="36"/>
      <c r="C239" s="217" t="s">
        <v>1289</v>
      </c>
      <c r="D239" s="217" t="s">
        <v>163</v>
      </c>
      <c r="E239" s="218" t="s">
        <v>1290</v>
      </c>
      <c r="F239" s="219" t="s">
        <v>1291</v>
      </c>
      <c r="G239" s="220" t="s">
        <v>193</v>
      </c>
      <c r="H239" s="221">
        <v>20</v>
      </c>
      <c r="I239" s="222"/>
      <c r="J239" s="223">
        <f>ROUND(I239*H239,2)</f>
        <v>0</v>
      </c>
      <c r="K239" s="219" t="s">
        <v>167</v>
      </c>
      <c r="L239" s="41"/>
      <c r="M239" s="224" t="s">
        <v>19</v>
      </c>
      <c r="N239" s="225" t="s">
        <v>43</v>
      </c>
      <c r="O239" s="81"/>
      <c r="P239" s="226">
        <f>O239*H239</f>
        <v>0</v>
      </c>
      <c r="Q239" s="226">
        <v>0</v>
      </c>
      <c r="R239" s="226">
        <f>Q239*H239</f>
        <v>0</v>
      </c>
      <c r="S239" s="226">
        <v>0</v>
      </c>
      <c r="T239" s="227">
        <f>S239*H239</f>
        <v>0</v>
      </c>
      <c r="U239" s="35"/>
      <c r="V239" s="35"/>
      <c r="W239" s="35"/>
      <c r="X239" s="35"/>
      <c r="Y239" s="35"/>
      <c r="Z239" s="35"/>
      <c r="AA239" s="35"/>
      <c r="AB239" s="35"/>
      <c r="AC239" s="35"/>
      <c r="AD239" s="35"/>
      <c r="AE239" s="35"/>
      <c r="AR239" s="228" t="s">
        <v>285</v>
      </c>
      <c r="AT239" s="228" t="s">
        <v>163</v>
      </c>
      <c r="AU239" s="228" t="s">
        <v>79</v>
      </c>
      <c r="AY239" s="14" t="s">
        <v>162</v>
      </c>
      <c r="BE239" s="229">
        <f>IF(N239="základní",J239,0)</f>
        <v>0</v>
      </c>
      <c r="BF239" s="229">
        <f>IF(N239="snížená",J239,0)</f>
        <v>0</v>
      </c>
      <c r="BG239" s="229">
        <f>IF(N239="zákl. přenesená",J239,0)</f>
        <v>0</v>
      </c>
      <c r="BH239" s="229">
        <f>IF(N239="sníž. přenesená",J239,0)</f>
        <v>0</v>
      </c>
      <c r="BI239" s="229">
        <f>IF(N239="nulová",J239,0)</f>
        <v>0</v>
      </c>
      <c r="BJ239" s="14" t="s">
        <v>79</v>
      </c>
      <c r="BK239" s="229">
        <f>ROUND(I239*H239,2)</f>
        <v>0</v>
      </c>
      <c r="BL239" s="14" t="s">
        <v>285</v>
      </c>
      <c r="BM239" s="228" t="s">
        <v>1292</v>
      </c>
    </row>
    <row r="240" s="2" customFormat="1" ht="21.75" customHeight="1">
      <c r="A240" s="35"/>
      <c r="B240" s="36"/>
      <c r="C240" s="230" t="s">
        <v>1293</v>
      </c>
      <c r="D240" s="230" t="s">
        <v>197</v>
      </c>
      <c r="E240" s="231" t="s">
        <v>1294</v>
      </c>
      <c r="F240" s="232" t="s">
        <v>1295</v>
      </c>
      <c r="G240" s="233" t="s">
        <v>193</v>
      </c>
      <c r="H240" s="234">
        <v>122</v>
      </c>
      <c r="I240" s="235"/>
      <c r="J240" s="236">
        <f>ROUND(I240*H240,2)</f>
        <v>0</v>
      </c>
      <c r="K240" s="232" t="s">
        <v>167</v>
      </c>
      <c r="L240" s="237"/>
      <c r="M240" s="238" t="s">
        <v>19</v>
      </c>
      <c r="N240" s="239" t="s">
        <v>43</v>
      </c>
      <c r="O240" s="81"/>
      <c r="P240" s="226">
        <f>O240*H240</f>
        <v>0</v>
      </c>
      <c r="Q240" s="226">
        <v>0</v>
      </c>
      <c r="R240" s="226">
        <f>Q240*H240</f>
        <v>0</v>
      </c>
      <c r="S240" s="226">
        <v>0</v>
      </c>
      <c r="T240" s="227">
        <f>S240*H240</f>
        <v>0</v>
      </c>
      <c r="U240" s="35"/>
      <c r="V240" s="35"/>
      <c r="W240" s="35"/>
      <c r="X240" s="35"/>
      <c r="Y240" s="35"/>
      <c r="Z240" s="35"/>
      <c r="AA240" s="35"/>
      <c r="AB240" s="35"/>
      <c r="AC240" s="35"/>
      <c r="AD240" s="35"/>
      <c r="AE240" s="35"/>
      <c r="AR240" s="228" t="s">
        <v>190</v>
      </c>
      <c r="AT240" s="228" t="s">
        <v>197</v>
      </c>
      <c r="AU240" s="228" t="s">
        <v>79</v>
      </c>
      <c r="AY240" s="14" t="s">
        <v>162</v>
      </c>
      <c r="BE240" s="229">
        <f>IF(N240="základní",J240,0)</f>
        <v>0</v>
      </c>
      <c r="BF240" s="229">
        <f>IF(N240="snížená",J240,0)</f>
        <v>0</v>
      </c>
      <c r="BG240" s="229">
        <f>IF(N240="zákl. přenesená",J240,0)</f>
        <v>0</v>
      </c>
      <c r="BH240" s="229">
        <f>IF(N240="sníž. přenesená",J240,0)</f>
        <v>0</v>
      </c>
      <c r="BI240" s="229">
        <f>IF(N240="nulová",J240,0)</f>
        <v>0</v>
      </c>
      <c r="BJ240" s="14" t="s">
        <v>79</v>
      </c>
      <c r="BK240" s="229">
        <f>ROUND(I240*H240,2)</f>
        <v>0</v>
      </c>
      <c r="BL240" s="14" t="s">
        <v>93</v>
      </c>
      <c r="BM240" s="228" t="s">
        <v>1296</v>
      </c>
    </row>
    <row r="241" s="2" customFormat="1" ht="21.75" customHeight="1">
      <c r="A241" s="35"/>
      <c r="B241" s="36"/>
      <c r="C241" s="230" t="s">
        <v>1297</v>
      </c>
      <c r="D241" s="230" t="s">
        <v>197</v>
      </c>
      <c r="E241" s="231" t="s">
        <v>1298</v>
      </c>
      <c r="F241" s="232" t="s">
        <v>1299</v>
      </c>
      <c r="G241" s="233" t="s">
        <v>193</v>
      </c>
      <c r="H241" s="234">
        <v>122</v>
      </c>
      <c r="I241" s="235"/>
      <c r="J241" s="236">
        <f>ROUND(I241*H241,2)</f>
        <v>0</v>
      </c>
      <c r="K241" s="232" t="s">
        <v>167</v>
      </c>
      <c r="L241" s="237"/>
      <c r="M241" s="238" t="s">
        <v>19</v>
      </c>
      <c r="N241" s="239" t="s">
        <v>43</v>
      </c>
      <c r="O241" s="81"/>
      <c r="P241" s="226">
        <f>O241*H241</f>
        <v>0</v>
      </c>
      <c r="Q241" s="226">
        <v>0</v>
      </c>
      <c r="R241" s="226">
        <f>Q241*H241</f>
        <v>0</v>
      </c>
      <c r="S241" s="226">
        <v>0</v>
      </c>
      <c r="T241" s="227">
        <f>S241*H241</f>
        <v>0</v>
      </c>
      <c r="U241" s="35"/>
      <c r="V241" s="35"/>
      <c r="W241" s="35"/>
      <c r="X241" s="35"/>
      <c r="Y241" s="35"/>
      <c r="Z241" s="35"/>
      <c r="AA241" s="35"/>
      <c r="AB241" s="35"/>
      <c r="AC241" s="35"/>
      <c r="AD241" s="35"/>
      <c r="AE241" s="35"/>
      <c r="AR241" s="228" t="s">
        <v>190</v>
      </c>
      <c r="AT241" s="228" t="s">
        <v>197</v>
      </c>
      <c r="AU241" s="228" t="s">
        <v>79</v>
      </c>
      <c r="AY241" s="14" t="s">
        <v>162</v>
      </c>
      <c r="BE241" s="229">
        <f>IF(N241="základní",J241,0)</f>
        <v>0</v>
      </c>
      <c r="BF241" s="229">
        <f>IF(N241="snížená",J241,0)</f>
        <v>0</v>
      </c>
      <c r="BG241" s="229">
        <f>IF(N241="zákl. přenesená",J241,0)</f>
        <v>0</v>
      </c>
      <c r="BH241" s="229">
        <f>IF(N241="sníž. přenesená",J241,0)</f>
        <v>0</v>
      </c>
      <c r="BI241" s="229">
        <f>IF(N241="nulová",J241,0)</f>
        <v>0</v>
      </c>
      <c r="BJ241" s="14" t="s">
        <v>79</v>
      </c>
      <c r="BK241" s="229">
        <f>ROUND(I241*H241,2)</f>
        <v>0</v>
      </c>
      <c r="BL241" s="14" t="s">
        <v>93</v>
      </c>
      <c r="BM241" s="228" t="s">
        <v>1300</v>
      </c>
    </row>
    <row r="242" s="2" customFormat="1" ht="21.75" customHeight="1">
      <c r="A242" s="35"/>
      <c r="B242" s="36"/>
      <c r="C242" s="230" t="s">
        <v>1301</v>
      </c>
      <c r="D242" s="230" t="s">
        <v>197</v>
      </c>
      <c r="E242" s="231" t="s">
        <v>409</v>
      </c>
      <c r="F242" s="232" t="s">
        <v>410</v>
      </c>
      <c r="G242" s="233" t="s">
        <v>193</v>
      </c>
      <c r="H242" s="234">
        <v>98</v>
      </c>
      <c r="I242" s="235"/>
      <c r="J242" s="236">
        <f>ROUND(I242*H242,2)</f>
        <v>0</v>
      </c>
      <c r="K242" s="232" t="s">
        <v>167</v>
      </c>
      <c r="L242" s="237"/>
      <c r="M242" s="238" t="s">
        <v>19</v>
      </c>
      <c r="N242" s="239" t="s">
        <v>43</v>
      </c>
      <c r="O242" s="81"/>
      <c r="P242" s="226">
        <f>O242*H242</f>
        <v>0</v>
      </c>
      <c r="Q242" s="226">
        <v>0</v>
      </c>
      <c r="R242" s="226">
        <f>Q242*H242</f>
        <v>0</v>
      </c>
      <c r="S242" s="226">
        <v>0</v>
      </c>
      <c r="T242" s="227">
        <f>S242*H242</f>
        <v>0</v>
      </c>
      <c r="U242" s="35"/>
      <c r="V242" s="35"/>
      <c r="W242" s="35"/>
      <c r="X242" s="35"/>
      <c r="Y242" s="35"/>
      <c r="Z242" s="35"/>
      <c r="AA242" s="35"/>
      <c r="AB242" s="35"/>
      <c r="AC242" s="35"/>
      <c r="AD242" s="35"/>
      <c r="AE242" s="35"/>
      <c r="AR242" s="228" t="s">
        <v>190</v>
      </c>
      <c r="AT242" s="228" t="s">
        <v>197</v>
      </c>
      <c r="AU242" s="228" t="s">
        <v>79</v>
      </c>
      <c r="AY242" s="14" t="s">
        <v>162</v>
      </c>
      <c r="BE242" s="229">
        <f>IF(N242="základní",J242,0)</f>
        <v>0</v>
      </c>
      <c r="BF242" s="229">
        <f>IF(N242="snížená",J242,0)</f>
        <v>0</v>
      </c>
      <c r="BG242" s="229">
        <f>IF(N242="zákl. přenesená",J242,0)</f>
        <v>0</v>
      </c>
      <c r="BH242" s="229">
        <f>IF(N242="sníž. přenesená",J242,0)</f>
        <v>0</v>
      </c>
      <c r="BI242" s="229">
        <f>IF(N242="nulová",J242,0)</f>
        <v>0</v>
      </c>
      <c r="BJ242" s="14" t="s">
        <v>79</v>
      </c>
      <c r="BK242" s="229">
        <f>ROUND(I242*H242,2)</f>
        <v>0</v>
      </c>
      <c r="BL242" s="14" t="s">
        <v>93</v>
      </c>
      <c r="BM242" s="228" t="s">
        <v>1302</v>
      </c>
    </row>
    <row r="243" s="2" customFormat="1" ht="21.75" customHeight="1">
      <c r="A243" s="35"/>
      <c r="B243" s="36"/>
      <c r="C243" s="230" t="s">
        <v>1303</v>
      </c>
      <c r="D243" s="230" t="s">
        <v>197</v>
      </c>
      <c r="E243" s="231" t="s">
        <v>1304</v>
      </c>
      <c r="F243" s="232" t="s">
        <v>1305</v>
      </c>
      <c r="G243" s="233" t="s">
        <v>193</v>
      </c>
      <c r="H243" s="234">
        <v>62</v>
      </c>
      <c r="I243" s="235"/>
      <c r="J243" s="236">
        <f>ROUND(I243*H243,2)</f>
        <v>0</v>
      </c>
      <c r="K243" s="232" t="s">
        <v>167</v>
      </c>
      <c r="L243" s="237"/>
      <c r="M243" s="238" t="s">
        <v>19</v>
      </c>
      <c r="N243" s="239" t="s">
        <v>43</v>
      </c>
      <c r="O243" s="81"/>
      <c r="P243" s="226">
        <f>O243*H243</f>
        <v>0</v>
      </c>
      <c r="Q243" s="226">
        <v>0</v>
      </c>
      <c r="R243" s="226">
        <f>Q243*H243</f>
        <v>0</v>
      </c>
      <c r="S243" s="226">
        <v>0</v>
      </c>
      <c r="T243" s="227">
        <f>S243*H243</f>
        <v>0</v>
      </c>
      <c r="U243" s="35"/>
      <c r="V243" s="35"/>
      <c r="W243" s="35"/>
      <c r="X243" s="35"/>
      <c r="Y243" s="35"/>
      <c r="Z243" s="35"/>
      <c r="AA243" s="35"/>
      <c r="AB243" s="35"/>
      <c r="AC243" s="35"/>
      <c r="AD243" s="35"/>
      <c r="AE243" s="35"/>
      <c r="AR243" s="228" t="s">
        <v>190</v>
      </c>
      <c r="AT243" s="228" t="s">
        <v>197</v>
      </c>
      <c r="AU243" s="228" t="s">
        <v>79</v>
      </c>
      <c r="AY243" s="14" t="s">
        <v>162</v>
      </c>
      <c r="BE243" s="229">
        <f>IF(N243="základní",J243,0)</f>
        <v>0</v>
      </c>
      <c r="BF243" s="229">
        <f>IF(N243="snížená",J243,0)</f>
        <v>0</v>
      </c>
      <c r="BG243" s="229">
        <f>IF(N243="zákl. přenesená",J243,0)</f>
        <v>0</v>
      </c>
      <c r="BH243" s="229">
        <f>IF(N243="sníž. přenesená",J243,0)</f>
        <v>0</v>
      </c>
      <c r="BI243" s="229">
        <f>IF(N243="nulová",J243,0)</f>
        <v>0</v>
      </c>
      <c r="BJ243" s="14" t="s">
        <v>79</v>
      </c>
      <c r="BK243" s="229">
        <f>ROUND(I243*H243,2)</f>
        <v>0</v>
      </c>
      <c r="BL243" s="14" t="s">
        <v>93</v>
      </c>
      <c r="BM243" s="228" t="s">
        <v>1306</v>
      </c>
    </row>
    <row r="244" s="2" customFormat="1" ht="21.75" customHeight="1">
      <c r="A244" s="35"/>
      <c r="B244" s="36"/>
      <c r="C244" s="230" t="s">
        <v>1307</v>
      </c>
      <c r="D244" s="230" t="s">
        <v>197</v>
      </c>
      <c r="E244" s="231" t="s">
        <v>1308</v>
      </c>
      <c r="F244" s="232" t="s">
        <v>1309</v>
      </c>
      <c r="G244" s="233" t="s">
        <v>193</v>
      </c>
      <c r="H244" s="234">
        <v>62</v>
      </c>
      <c r="I244" s="235"/>
      <c r="J244" s="236">
        <f>ROUND(I244*H244,2)</f>
        <v>0</v>
      </c>
      <c r="K244" s="232" t="s">
        <v>167</v>
      </c>
      <c r="L244" s="237"/>
      <c r="M244" s="238" t="s">
        <v>19</v>
      </c>
      <c r="N244" s="239" t="s">
        <v>43</v>
      </c>
      <c r="O244" s="81"/>
      <c r="P244" s="226">
        <f>O244*H244</f>
        <v>0</v>
      </c>
      <c r="Q244" s="226">
        <v>0</v>
      </c>
      <c r="R244" s="226">
        <f>Q244*H244</f>
        <v>0</v>
      </c>
      <c r="S244" s="226">
        <v>0</v>
      </c>
      <c r="T244" s="227">
        <f>S244*H244</f>
        <v>0</v>
      </c>
      <c r="U244" s="35"/>
      <c r="V244" s="35"/>
      <c r="W244" s="35"/>
      <c r="X244" s="35"/>
      <c r="Y244" s="35"/>
      <c r="Z244" s="35"/>
      <c r="AA244" s="35"/>
      <c r="AB244" s="35"/>
      <c r="AC244" s="35"/>
      <c r="AD244" s="35"/>
      <c r="AE244" s="35"/>
      <c r="AR244" s="228" t="s">
        <v>190</v>
      </c>
      <c r="AT244" s="228" t="s">
        <v>197</v>
      </c>
      <c r="AU244" s="228" t="s">
        <v>79</v>
      </c>
      <c r="AY244" s="14" t="s">
        <v>162</v>
      </c>
      <c r="BE244" s="229">
        <f>IF(N244="základní",J244,0)</f>
        <v>0</v>
      </c>
      <c r="BF244" s="229">
        <f>IF(N244="snížená",J244,0)</f>
        <v>0</v>
      </c>
      <c r="BG244" s="229">
        <f>IF(N244="zákl. přenesená",J244,0)</f>
        <v>0</v>
      </c>
      <c r="BH244" s="229">
        <f>IF(N244="sníž. přenesená",J244,0)</f>
        <v>0</v>
      </c>
      <c r="BI244" s="229">
        <f>IF(N244="nulová",J244,0)</f>
        <v>0</v>
      </c>
      <c r="BJ244" s="14" t="s">
        <v>79</v>
      </c>
      <c r="BK244" s="229">
        <f>ROUND(I244*H244,2)</f>
        <v>0</v>
      </c>
      <c r="BL244" s="14" t="s">
        <v>93</v>
      </c>
      <c r="BM244" s="228" t="s">
        <v>1310</v>
      </c>
    </row>
    <row r="245" s="2" customFormat="1" ht="21.75" customHeight="1">
      <c r="A245" s="35"/>
      <c r="B245" s="36"/>
      <c r="C245" s="230" t="s">
        <v>1311</v>
      </c>
      <c r="D245" s="230" t="s">
        <v>197</v>
      </c>
      <c r="E245" s="231" t="s">
        <v>1312</v>
      </c>
      <c r="F245" s="232" t="s">
        <v>1313</v>
      </c>
      <c r="G245" s="233" t="s">
        <v>193</v>
      </c>
      <c r="H245" s="234">
        <v>48</v>
      </c>
      <c r="I245" s="235"/>
      <c r="J245" s="236">
        <f>ROUND(I245*H245,2)</f>
        <v>0</v>
      </c>
      <c r="K245" s="232" t="s">
        <v>167</v>
      </c>
      <c r="L245" s="237"/>
      <c r="M245" s="238" t="s">
        <v>19</v>
      </c>
      <c r="N245" s="239" t="s">
        <v>43</v>
      </c>
      <c r="O245" s="81"/>
      <c r="P245" s="226">
        <f>O245*H245</f>
        <v>0</v>
      </c>
      <c r="Q245" s="226">
        <v>0</v>
      </c>
      <c r="R245" s="226">
        <f>Q245*H245</f>
        <v>0</v>
      </c>
      <c r="S245" s="226">
        <v>0</v>
      </c>
      <c r="T245" s="227">
        <f>S245*H245</f>
        <v>0</v>
      </c>
      <c r="U245" s="35"/>
      <c r="V245" s="35"/>
      <c r="W245" s="35"/>
      <c r="X245" s="35"/>
      <c r="Y245" s="35"/>
      <c r="Z245" s="35"/>
      <c r="AA245" s="35"/>
      <c r="AB245" s="35"/>
      <c r="AC245" s="35"/>
      <c r="AD245" s="35"/>
      <c r="AE245" s="35"/>
      <c r="AR245" s="228" t="s">
        <v>190</v>
      </c>
      <c r="AT245" s="228" t="s">
        <v>197</v>
      </c>
      <c r="AU245" s="228" t="s">
        <v>79</v>
      </c>
      <c r="AY245" s="14" t="s">
        <v>162</v>
      </c>
      <c r="BE245" s="229">
        <f>IF(N245="základní",J245,0)</f>
        <v>0</v>
      </c>
      <c r="BF245" s="229">
        <f>IF(N245="snížená",J245,0)</f>
        <v>0</v>
      </c>
      <c r="BG245" s="229">
        <f>IF(N245="zákl. přenesená",J245,0)</f>
        <v>0</v>
      </c>
      <c r="BH245" s="229">
        <f>IF(N245="sníž. přenesená",J245,0)</f>
        <v>0</v>
      </c>
      <c r="BI245" s="229">
        <f>IF(N245="nulová",J245,0)</f>
        <v>0</v>
      </c>
      <c r="BJ245" s="14" t="s">
        <v>79</v>
      </c>
      <c r="BK245" s="229">
        <f>ROUND(I245*H245,2)</f>
        <v>0</v>
      </c>
      <c r="BL245" s="14" t="s">
        <v>93</v>
      </c>
      <c r="BM245" s="228" t="s">
        <v>1314</v>
      </c>
    </row>
    <row r="246" s="2" customFormat="1" ht="21.75" customHeight="1">
      <c r="A246" s="35"/>
      <c r="B246" s="36"/>
      <c r="C246" s="230" t="s">
        <v>1315</v>
      </c>
      <c r="D246" s="230" t="s">
        <v>197</v>
      </c>
      <c r="E246" s="231" t="s">
        <v>1316</v>
      </c>
      <c r="F246" s="232" t="s">
        <v>1317</v>
      </c>
      <c r="G246" s="233" t="s">
        <v>193</v>
      </c>
      <c r="H246" s="234">
        <v>48</v>
      </c>
      <c r="I246" s="235"/>
      <c r="J246" s="236">
        <f>ROUND(I246*H246,2)</f>
        <v>0</v>
      </c>
      <c r="K246" s="232" t="s">
        <v>167</v>
      </c>
      <c r="L246" s="237"/>
      <c r="M246" s="238" t="s">
        <v>19</v>
      </c>
      <c r="N246" s="239" t="s">
        <v>43</v>
      </c>
      <c r="O246" s="81"/>
      <c r="P246" s="226">
        <f>O246*H246</f>
        <v>0</v>
      </c>
      <c r="Q246" s="226">
        <v>0</v>
      </c>
      <c r="R246" s="226">
        <f>Q246*H246</f>
        <v>0</v>
      </c>
      <c r="S246" s="226">
        <v>0</v>
      </c>
      <c r="T246" s="227">
        <f>S246*H246</f>
        <v>0</v>
      </c>
      <c r="U246" s="35"/>
      <c r="V246" s="35"/>
      <c r="W246" s="35"/>
      <c r="X246" s="35"/>
      <c r="Y246" s="35"/>
      <c r="Z246" s="35"/>
      <c r="AA246" s="35"/>
      <c r="AB246" s="35"/>
      <c r="AC246" s="35"/>
      <c r="AD246" s="35"/>
      <c r="AE246" s="35"/>
      <c r="AR246" s="228" t="s">
        <v>190</v>
      </c>
      <c r="AT246" s="228" t="s">
        <v>197</v>
      </c>
      <c r="AU246" s="228" t="s">
        <v>79</v>
      </c>
      <c r="AY246" s="14" t="s">
        <v>162</v>
      </c>
      <c r="BE246" s="229">
        <f>IF(N246="základní",J246,0)</f>
        <v>0</v>
      </c>
      <c r="BF246" s="229">
        <f>IF(N246="snížená",J246,0)</f>
        <v>0</v>
      </c>
      <c r="BG246" s="229">
        <f>IF(N246="zákl. přenesená",J246,0)</f>
        <v>0</v>
      </c>
      <c r="BH246" s="229">
        <f>IF(N246="sníž. přenesená",J246,0)</f>
        <v>0</v>
      </c>
      <c r="BI246" s="229">
        <f>IF(N246="nulová",J246,0)</f>
        <v>0</v>
      </c>
      <c r="BJ246" s="14" t="s">
        <v>79</v>
      </c>
      <c r="BK246" s="229">
        <f>ROUND(I246*H246,2)</f>
        <v>0</v>
      </c>
      <c r="BL246" s="14" t="s">
        <v>93</v>
      </c>
      <c r="BM246" s="228" t="s">
        <v>1318</v>
      </c>
    </row>
    <row r="247" s="2" customFormat="1" ht="21.75" customHeight="1">
      <c r="A247" s="35"/>
      <c r="B247" s="36"/>
      <c r="C247" s="230" t="s">
        <v>1319</v>
      </c>
      <c r="D247" s="230" t="s">
        <v>197</v>
      </c>
      <c r="E247" s="231" t="s">
        <v>1320</v>
      </c>
      <c r="F247" s="232" t="s">
        <v>1321</v>
      </c>
      <c r="G247" s="233" t="s">
        <v>193</v>
      </c>
      <c r="H247" s="234">
        <v>3</v>
      </c>
      <c r="I247" s="235"/>
      <c r="J247" s="236">
        <f>ROUND(I247*H247,2)</f>
        <v>0</v>
      </c>
      <c r="K247" s="232" t="s">
        <v>167</v>
      </c>
      <c r="L247" s="237"/>
      <c r="M247" s="238" t="s">
        <v>19</v>
      </c>
      <c r="N247" s="239" t="s">
        <v>43</v>
      </c>
      <c r="O247" s="81"/>
      <c r="P247" s="226">
        <f>O247*H247</f>
        <v>0</v>
      </c>
      <c r="Q247" s="226">
        <v>0</v>
      </c>
      <c r="R247" s="226">
        <f>Q247*H247</f>
        <v>0</v>
      </c>
      <c r="S247" s="226">
        <v>0</v>
      </c>
      <c r="T247" s="227">
        <f>S247*H247</f>
        <v>0</v>
      </c>
      <c r="U247" s="35"/>
      <c r="V247" s="35"/>
      <c r="W247" s="35"/>
      <c r="X247" s="35"/>
      <c r="Y247" s="35"/>
      <c r="Z247" s="35"/>
      <c r="AA247" s="35"/>
      <c r="AB247" s="35"/>
      <c r="AC247" s="35"/>
      <c r="AD247" s="35"/>
      <c r="AE247" s="35"/>
      <c r="AR247" s="228" t="s">
        <v>190</v>
      </c>
      <c r="AT247" s="228" t="s">
        <v>197</v>
      </c>
      <c r="AU247" s="228" t="s">
        <v>79</v>
      </c>
      <c r="AY247" s="14" t="s">
        <v>162</v>
      </c>
      <c r="BE247" s="229">
        <f>IF(N247="základní",J247,0)</f>
        <v>0</v>
      </c>
      <c r="BF247" s="229">
        <f>IF(N247="snížená",J247,0)</f>
        <v>0</v>
      </c>
      <c r="BG247" s="229">
        <f>IF(N247="zákl. přenesená",J247,0)</f>
        <v>0</v>
      </c>
      <c r="BH247" s="229">
        <f>IF(N247="sníž. přenesená",J247,0)</f>
        <v>0</v>
      </c>
      <c r="BI247" s="229">
        <f>IF(N247="nulová",J247,0)</f>
        <v>0</v>
      </c>
      <c r="BJ247" s="14" t="s">
        <v>79</v>
      </c>
      <c r="BK247" s="229">
        <f>ROUND(I247*H247,2)</f>
        <v>0</v>
      </c>
      <c r="BL247" s="14" t="s">
        <v>93</v>
      </c>
      <c r="BM247" s="228" t="s">
        <v>1322</v>
      </c>
    </row>
    <row r="248" s="2" customFormat="1" ht="21.75" customHeight="1">
      <c r="A248" s="35"/>
      <c r="B248" s="36"/>
      <c r="C248" s="230" t="s">
        <v>1323</v>
      </c>
      <c r="D248" s="230" t="s">
        <v>197</v>
      </c>
      <c r="E248" s="231" t="s">
        <v>413</v>
      </c>
      <c r="F248" s="232" t="s">
        <v>414</v>
      </c>
      <c r="G248" s="233" t="s">
        <v>193</v>
      </c>
      <c r="H248" s="234">
        <v>44</v>
      </c>
      <c r="I248" s="235"/>
      <c r="J248" s="236">
        <f>ROUND(I248*H248,2)</f>
        <v>0</v>
      </c>
      <c r="K248" s="232" t="s">
        <v>167</v>
      </c>
      <c r="L248" s="237"/>
      <c r="M248" s="238" t="s">
        <v>19</v>
      </c>
      <c r="N248" s="239" t="s">
        <v>43</v>
      </c>
      <c r="O248" s="81"/>
      <c r="P248" s="226">
        <f>O248*H248</f>
        <v>0</v>
      </c>
      <c r="Q248" s="226">
        <v>0</v>
      </c>
      <c r="R248" s="226">
        <f>Q248*H248</f>
        <v>0</v>
      </c>
      <c r="S248" s="226">
        <v>0</v>
      </c>
      <c r="T248" s="227">
        <f>S248*H248</f>
        <v>0</v>
      </c>
      <c r="U248" s="35"/>
      <c r="V248" s="35"/>
      <c r="W248" s="35"/>
      <c r="X248" s="35"/>
      <c r="Y248" s="35"/>
      <c r="Z248" s="35"/>
      <c r="AA248" s="35"/>
      <c r="AB248" s="35"/>
      <c r="AC248" s="35"/>
      <c r="AD248" s="35"/>
      <c r="AE248" s="35"/>
      <c r="AR248" s="228" t="s">
        <v>190</v>
      </c>
      <c r="AT248" s="228" t="s">
        <v>197</v>
      </c>
      <c r="AU248" s="228" t="s">
        <v>79</v>
      </c>
      <c r="AY248" s="14" t="s">
        <v>162</v>
      </c>
      <c r="BE248" s="229">
        <f>IF(N248="základní",J248,0)</f>
        <v>0</v>
      </c>
      <c r="BF248" s="229">
        <f>IF(N248="snížená",J248,0)</f>
        <v>0</v>
      </c>
      <c r="BG248" s="229">
        <f>IF(N248="zákl. přenesená",J248,0)</f>
        <v>0</v>
      </c>
      <c r="BH248" s="229">
        <f>IF(N248="sníž. přenesená",J248,0)</f>
        <v>0</v>
      </c>
      <c r="BI248" s="229">
        <f>IF(N248="nulová",J248,0)</f>
        <v>0</v>
      </c>
      <c r="BJ248" s="14" t="s">
        <v>79</v>
      </c>
      <c r="BK248" s="229">
        <f>ROUND(I248*H248,2)</f>
        <v>0</v>
      </c>
      <c r="BL248" s="14" t="s">
        <v>93</v>
      </c>
      <c r="BM248" s="228" t="s">
        <v>1324</v>
      </c>
    </row>
    <row r="249" s="2" customFormat="1" ht="21.75" customHeight="1">
      <c r="A249" s="35"/>
      <c r="B249" s="36"/>
      <c r="C249" s="230" t="s">
        <v>1325</v>
      </c>
      <c r="D249" s="230" t="s">
        <v>197</v>
      </c>
      <c r="E249" s="231" t="s">
        <v>1326</v>
      </c>
      <c r="F249" s="232" t="s">
        <v>1327</v>
      </c>
      <c r="G249" s="233" t="s">
        <v>193</v>
      </c>
      <c r="H249" s="234">
        <v>2</v>
      </c>
      <c r="I249" s="235"/>
      <c r="J249" s="236">
        <f>ROUND(I249*H249,2)</f>
        <v>0</v>
      </c>
      <c r="K249" s="232" t="s">
        <v>167</v>
      </c>
      <c r="L249" s="237"/>
      <c r="M249" s="238" t="s">
        <v>19</v>
      </c>
      <c r="N249" s="239" t="s">
        <v>43</v>
      </c>
      <c r="O249" s="81"/>
      <c r="P249" s="226">
        <f>O249*H249</f>
        <v>0</v>
      </c>
      <c r="Q249" s="226">
        <v>0</v>
      </c>
      <c r="R249" s="226">
        <f>Q249*H249</f>
        <v>0</v>
      </c>
      <c r="S249" s="226">
        <v>0</v>
      </c>
      <c r="T249" s="227">
        <f>S249*H249</f>
        <v>0</v>
      </c>
      <c r="U249" s="35"/>
      <c r="V249" s="35"/>
      <c r="W249" s="35"/>
      <c r="X249" s="35"/>
      <c r="Y249" s="35"/>
      <c r="Z249" s="35"/>
      <c r="AA249" s="35"/>
      <c r="AB249" s="35"/>
      <c r="AC249" s="35"/>
      <c r="AD249" s="35"/>
      <c r="AE249" s="35"/>
      <c r="AR249" s="228" t="s">
        <v>190</v>
      </c>
      <c r="AT249" s="228" t="s">
        <v>197</v>
      </c>
      <c r="AU249" s="228" t="s">
        <v>79</v>
      </c>
      <c r="AY249" s="14" t="s">
        <v>162</v>
      </c>
      <c r="BE249" s="229">
        <f>IF(N249="základní",J249,0)</f>
        <v>0</v>
      </c>
      <c r="BF249" s="229">
        <f>IF(N249="snížená",J249,0)</f>
        <v>0</v>
      </c>
      <c r="BG249" s="229">
        <f>IF(N249="zákl. přenesená",J249,0)</f>
        <v>0</v>
      </c>
      <c r="BH249" s="229">
        <f>IF(N249="sníž. přenesená",J249,0)</f>
        <v>0</v>
      </c>
      <c r="BI249" s="229">
        <f>IF(N249="nulová",J249,0)</f>
        <v>0</v>
      </c>
      <c r="BJ249" s="14" t="s">
        <v>79</v>
      </c>
      <c r="BK249" s="229">
        <f>ROUND(I249*H249,2)</f>
        <v>0</v>
      </c>
      <c r="BL249" s="14" t="s">
        <v>93</v>
      </c>
      <c r="BM249" s="228" t="s">
        <v>1328</v>
      </c>
    </row>
    <row r="250" s="2" customFormat="1" ht="21.75" customHeight="1">
      <c r="A250" s="35"/>
      <c r="B250" s="36"/>
      <c r="C250" s="230" t="s">
        <v>1329</v>
      </c>
      <c r="D250" s="230" t="s">
        <v>197</v>
      </c>
      <c r="E250" s="231" t="s">
        <v>1330</v>
      </c>
      <c r="F250" s="232" t="s">
        <v>1331</v>
      </c>
      <c r="G250" s="233" t="s">
        <v>193</v>
      </c>
      <c r="H250" s="234">
        <v>39</v>
      </c>
      <c r="I250" s="235"/>
      <c r="J250" s="236">
        <f>ROUND(I250*H250,2)</f>
        <v>0</v>
      </c>
      <c r="K250" s="232" t="s">
        <v>167</v>
      </c>
      <c r="L250" s="237"/>
      <c r="M250" s="238" t="s">
        <v>19</v>
      </c>
      <c r="N250" s="239" t="s">
        <v>43</v>
      </c>
      <c r="O250" s="81"/>
      <c r="P250" s="226">
        <f>O250*H250</f>
        <v>0</v>
      </c>
      <c r="Q250" s="226">
        <v>0</v>
      </c>
      <c r="R250" s="226">
        <f>Q250*H250</f>
        <v>0</v>
      </c>
      <c r="S250" s="226">
        <v>0</v>
      </c>
      <c r="T250" s="227">
        <f>S250*H250</f>
        <v>0</v>
      </c>
      <c r="U250" s="35"/>
      <c r="V250" s="35"/>
      <c r="W250" s="35"/>
      <c r="X250" s="35"/>
      <c r="Y250" s="35"/>
      <c r="Z250" s="35"/>
      <c r="AA250" s="35"/>
      <c r="AB250" s="35"/>
      <c r="AC250" s="35"/>
      <c r="AD250" s="35"/>
      <c r="AE250" s="35"/>
      <c r="AR250" s="228" t="s">
        <v>190</v>
      </c>
      <c r="AT250" s="228" t="s">
        <v>197</v>
      </c>
      <c r="AU250" s="228" t="s">
        <v>79</v>
      </c>
      <c r="AY250" s="14" t="s">
        <v>162</v>
      </c>
      <c r="BE250" s="229">
        <f>IF(N250="základní",J250,0)</f>
        <v>0</v>
      </c>
      <c r="BF250" s="229">
        <f>IF(N250="snížená",J250,0)</f>
        <v>0</v>
      </c>
      <c r="BG250" s="229">
        <f>IF(N250="zákl. přenesená",J250,0)</f>
        <v>0</v>
      </c>
      <c r="BH250" s="229">
        <f>IF(N250="sníž. přenesená",J250,0)</f>
        <v>0</v>
      </c>
      <c r="BI250" s="229">
        <f>IF(N250="nulová",J250,0)</f>
        <v>0</v>
      </c>
      <c r="BJ250" s="14" t="s">
        <v>79</v>
      </c>
      <c r="BK250" s="229">
        <f>ROUND(I250*H250,2)</f>
        <v>0</v>
      </c>
      <c r="BL250" s="14" t="s">
        <v>93</v>
      </c>
      <c r="BM250" s="228" t="s">
        <v>1332</v>
      </c>
    </row>
    <row r="251" s="2" customFormat="1" ht="21.75" customHeight="1">
      <c r="A251" s="35"/>
      <c r="B251" s="36"/>
      <c r="C251" s="230" t="s">
        <v>1333</v>
      </c>
      <c r="D251" s="230" t="s">
        <v>197</v>
      </c>
      <c r="E251" s="231" t="s">
        <v>1334</v>
      </c>
      <c r="F251" s="232" t="s">
        <v>1335</v>
      </c>
      <c r="G251" s="233" t="s">
        <v>193</v>
      </c>
      <c r="H251" s="234">
        <v>2</v>
      </c>
      <c r="I251" s="235"/>
      <c r="J251" s="236">
        <f>ROUND(I251*H251,2)</f>
        <v>0</v>
      </c>
      <c r="K251" s="232" t="s">
        <v>167</v>
      </c>
      <c r="L251" s="237"/>
      <c r="M251" s="238" t="s">
        <v>19</v>
      </c>
      <c r="N251" s="239" t="s">
        <v>43</v>
      </c>
      <c r="O251" s="81"/>
      <c r="P251" s="226">
        <f>O251*H251</f>
        <v>0</v>
      </c>
      <c r="Q251" s="226">
        <v>0</v>
      </c>
      <c r="R251" s="226">
        <f>Q251*H251</f>
        <v>0</v>
      </c>
      <c r="S251" s="226">
        <v>0</v>
      </c>
      <c r="T251" s="227">
        <f>S251*H251</f>
        <v>0</v>
      </c>
      <c r="U251" s="35"/>
      <c r="V251" s="35"/>
      <c r="W251" s="35"/>
      <c r="X251" s="35"/>
      <c r="Y251" s="35"/>
      <c r="Z251" s="35"/>
      <c r="AA251" s="35"/>
      <c r="AB251" s="35"/>
      <c r="AC251" s="35"/>
      <c r="AD251" s="35"/>
      <c r="AE251" s="35"/>
      <c r="AR251" s="228" t="s">
        <v>190</v>
      </c>
      <c r="AT251" s="228" t="s">
        <v>197</v>
      </c>
      <c r="AU251" s="228" t="s">
        <v>79</v>
      </c>
      <c r="AY251" s="14" t="s">
        <v>162</v>
      </c>
      <c r="BE251" s="229">
        <f>IF(N251="základní",J251,0)</f>
        <v>0</v>
      </c>
      <c r="BF251" s="229">
        <f>IF(N251="snížená",J251,0)</f>
        <v>0</v>
      </c>
      <c r="BG251" s="229">
        <f>IF(N251="zákl. přenesená",J251,0)</f>
        <v>0</v>
      </c>
      <c r="BH251" s="229">
        <f>IF(N251="sníž. přenesená",J251,0)</f>
        <v>0</v>
      </c>
      <c r="BI251" s="229">
        <f>IF(N251="nulová",J251,0)</f>
        <v>0</v>
      </c>
      <c r="BJ251" s="14" t="s">
        <v>79</v>
      </c>
      <c r="BK251" s="229">
        <f>ROUND(I251*H251,2)</f>
        <v>0</v>
      </c>
      <c r="BL251" s="14" t="s">
        <v>93</v>
      </c>
      <c r="BM251" s="228" t="s">
        <v>1336</v>
      </c>
    </row>
    <row r="252" s="2" customFormat="1" ht="21.75" customHeight="1">
      <c r="A252" s="35"/>
      <c r="B252" s="36"/>
      <c r="C252" s="230" t="s">
        <v>1337</v>
      </c>
      <c r="D252" s="230" t="s">
        <v>197</v>
      </c>
      <c r="E252" s="231" t="s">
        <v>1338</v>
      </c>
      <c r="F252" s="232" t="s">
        <v>1339</v>
      </c>
      <c r="G252" s="233" t="s">
        <v>193</v>
      </c>
      <c r="H252" s="234">
        <v>22</v>
      </c>
      <c r="I252" s="235"/>
      <c r="J252" s="236">
        <f>ROUND(I252*H252,2)</f>
        <v>0</v>
      </c>
      <c r="K252" s="232" t="s">
        <v>167</v>
      </c>
      <c r="L252" s="237"/>
      <c r="M252" s="238" t="s">
        <v>19</v>
      </c>
      <c r="N252" s="239" t="s">
        <v>43</v>
      </c>
      <c r="O252" s="81"/>
      <c r="P252" s="226">
        <f>O252*H252</f>
        <v>0</v>
      </c>
      <c r="Q252" s="226">
        <v>0</v>
      </c>
      <c r="R252" s="226">
        <f>Q252*H252</f>
        <v>0</v>
      </c>
      <c r="S252" s="226">
        <v>0</v>
      </c>
      <c r="T252" s="227">
        <f>S252*H252</f>
        <v>0</v>
      </c>
      <c r="U252" s="35"/>
      <c r="V252" s="35"/>
      <c r="W252" s="35"/>
      <c r="X252" s="35"/>
      <c r="Y252" s="35"/>
      <c r="Z252" s="35"/>
      <c r="AA252" s="35"/>
      <c r="AB252" s="35"/>
      <c r="AC252" s="35"/>
      <c r="AD252" s="35"/>
      <c r="AE252" s="35"/>
      <c r="AR252" s="228" t="s">
        <v>190</v>
      </c>
      <c r="AT252" s="228" t="s">
        <v>197</v>
      </c>
      <c r="AU252" s="228" t="s">
        <v>79</v>
      </c>
      <c r="AY252" s="14" t="s">
        <v>162</v>
      </c>
      <c r="BE252" s="229">
        <f>IF(N252="základní",J252,0)</f>
        <v>0</v>
      </c>
      <c r="BF252" s="229">
        <f>IF(N252="snížená",J252,0)</f>
        <v>0</v>
      </c>
      <c r="BG252" s="229">
        <f>IF(N252="zákl. přenesená",J252,0)</f>
        <v>0</v>
      </c>
      <c r="BH252" s="229">
        <f>IF(N252="sníž. přenesená",J252,0)</f>
        <v>0</v>
      </c>
      <c r="BI252" s="229">
        <f>IF(N252="nulová",J252,0)</f>
        <v>0</v>
      </c>
      <c r="BJ252" s="14" t="s">
        <v>79</v>
      </c>
      <c r="BK252" s="229">
        <f>ROUND(I252*H252,2)</f>
        <v>0</v>
      </c>
      <c r="BL252" s="14" t="s">
        <v>93</v>
      </c>
      <c r="BM252" s="228" t="s">
        <v>1340</v>
      </c>
    </row>
    <row r="253" s="2" customFormat="1" ht="21.75" customHeight="1">
      <c r="A253" s="35"/>
      <c r="B253" s="36"/>
      <c r="C253" s="230" t="s">
        <v>1341</v>
      </c>
      <c r="D253" s="230" t="s">
        <v>197</v>
      </c>
      <c r="E253" s="231" t="s">
        <v>1342</v>
      </c>
      <c r="F253" s="232" t="s">
        <v>1343</v>
      </c>
      <c r="G253" s="233" t="s">
        <v>193</v>
      </c>
      <c r="H253" s="234">
        <v>6</v>
      </c>
      <c r="I253" s="235"/>
      <c r="J253" s="236">
        <f>ROUND(I253*H253,2)</f>
        <v>0</v>
      </c>
      <c r="K253" s="232" t="s">
        <v>167</v>
      </c>
      <c r="L253" s="237"/>
      <c r="M253" s="238" t="s">
        <v>19</v>
      </c>
      <c r="N253" s="239" t="s">
        <v>43</v>
      </c>
      <c r="O253" s="81"/>
      <c r="P253" s="226">
        <f>O253*H253</f>
        <v>0</v>
      </c>
      <c r="Q253" s="226">
        <v>0</v>
      </c>
      <c r="R253" s="226">
        <f>Q253*H253</f>
        <v>0</v>
      </c>
      <c r="S253" s="226">
        <v>0</v>
      </c>
      <c r="T253" s="227">
        <f>S253*H253</f>
        <v>0</v>
      </c>
      <c r="U253" s="35"/>
      <c r="V253" s="35"/>
      <c r="W253" s="35"/>
      <c r="X253" s="35"/>
      <c r="Y253" s="35"/>
      <c r="Z253" s="35"/>
      <c r="AA253" s="35"/>
      <c r="AB253" s="35"/>
      <c r="AC253" s="35"/>
      <c r="AD253" s="35"/>
      <c r="AE253" s="35"/>
      <c r="AR253" s="228" t="s">
        <v>190</v>
      </c>
      <c r="AT253" s="228" t="s">
        <v>197</v>
      </c>
      <c r="AU253" s="228" t="s">
        <v>79</v>
      </c>
      <c r="AY253" s="14" t="s">
        <v>162</v>
      </c>
      <c r="BE253" s="229">
        <f>IF(N253="základní",J253,0)</f>
        <v>0</v>
      </c>
      <c r="BF253" s="229">
        <f>IF(N253="snížená",J253,0)</f>
        <v>0</v>
      </c>
      <c r="BG253" s="229">
        <f>IF(N253="zákl. přenesená",J253,0)</f>
        <v>0</v>
      </c>
      <c r="BH253" s="229">
        <f>IF(N253="sníž. přenesená",J253,0)</f>
        <v>0</v>
      </c>
      <c r="BI253" s="229">
        <f>IF(N253="nulová",J253,0)</f>
        <v>0</v>
      </c>
      <c r="BJ253" s="14" t="s">
        <v>79</v>
      </c>
      <c r="BK253" s="229">
        <f>ROUND(I253*H253,2)</f>
        <v>0</v>
      </c>
      <c r="BL253" s="14" t="s">
        <v>93</v>
      </c>
      <c r="BM253" s="228" t="s">
        <v>1344</v>
      </c>
    </row>
    <row r="254" s="2" customFormat="1" ht="21.75" customHeight="1">
      <c r="A254" s="35"/>
      <c r="B254" s="36"/>
      <c r="C254" s="230" t="s">
        <v>1345</v>
      </c>
      <c r="D254" s="230" t="s">
        <v>197</v>
      </c>
      <c r="E254" s="231" t="s">
        <v>1346</v>
      </c>
      <c r="F254" s="232" t="s">
        <v>1347</v>
      </c>
      <c r="G254" s="233" t="s">
        <v>193</v>
      </c>
      <c r="H254" s="234">
        <v>12</v>
      </c>
      <c r="I254" s="235"/>
      <c r="J254" s="236">
        <f>ROUND(I254*H254,2)</f>
        <v>0</v>
      </c>
      <c r="K254" s="232" t="s">
        <v>167</v>
      </c>
      <c r="L254" s="237"/>
      <c r="M254" s="238" t="s">
        <v>19</v>
      </c>
      <c r="N254" s="239" t="s">
        <v>43</v>
      </c>
      <c r="O254" s="81"/>
      <c r="P254" s="226">
        <f>O254*H254</f>
        <v>0</v>
      </c>
      <c r="Q254" s="226">
        <v>0</v>
      </c>
      <c r="R254" s="226">
        <f>Q254*H254</f>
        <v>0</v>
      </c>
      <c r="S254" s="226">
        <v>0</v>
      </c>
      <c r="T254" s="227">
        <f>S254*H254</f>
        <v>0</v>
      </c>
      <c r="U254" s="35"/>
      <c r="V254" s="35"/>
      <c r="W254" s="35"/>
      <c r="X254" s="35"/>
      <c r="Y254" s="35"/>
      <c r="Z254" s="35"/>
      <c r="AA254" s="35"/>
      <c r="AB254" s="35"/>
      <c r="AC254" s="35"/>
      <c r="AD254" s="35"/>
      <c r="AE254" s="35"/>
      <c r="AR254" s="228" t="s">
        <v>190</v>
      </c>
      <c r="AT254" s="228" t="s">
        <v>197</v>
      </c>
      <c r="AU254" s="228" t="s">
        <v>79</v>
      </c>
      <c r="AY254" s="14" t="s">
        <v>162</v>
      </c>
      <c r="BE254" s="229">
        <f>IF(N254="základní",J254,0)</f>
        <v>0</v>
      </c>
      <c r="BF254" s="229">
        <f>IF(N254="snížená",J254,0)</f>
        <v>0</v>
      </c>
      <c r="BG254" s="229">
        <f>IF(N254="zákl. přenesená",J254,0)</f>
        <v>0</v>
      </c>
      <c r="BH254" s="229">
        <f>IF(N254="sníž. přenesená",J254,0)</f>
        <v>0</v>
      </c>
      <c r="BI254" s="229">
        <f>IF(N254="nulová",J254,0)</f>
        <v>0</v>
      </c>
      <c r="BJ254" s="14" t="s">
        <v>79</v>
      </c>
      <c r="BK254" s="229">
        <f>ROUND(I254*H254,2)</f>
        <v>0</v>
      </c>
      <c r="BL254" s="14" t="s">
        <v>93</v>
      </c>
      <c r="BM254" s="228" t="s">
        <v>1348</v>
      </c>
    </row>
    <row r="255" s="2" customFormat="1" ht="21.75" customHeight="1">
      <c r="A255" s="35"/>
      <c r="B255" s="36"/>
      <c r="C255" s="230" t="s">
        <v>1349</v>
      </c>
      <c r="D255" s="230" t="s">
        <v>197</v>
      </c>
      <c r="E255" s="231" t="s">
        <v>1350</v>
      </c>
      <c r="F255" s="232" t="s">
        <v>1351</v>
      </c>
      <c r="G255" s="233" t="s">
        <v>193</v>
      </c>
      <c r="H255" s="234">
        <v>6</v>
      </c>
      <c r="I255" s="235"/>
      <c r="J255" s="236">
        <f>ROUND(I255*H255,2)</f>
        <v>0</v>
      </c>
      <c r="K255" s="232" t="s">
        <v>167</v>
      </c>
      <c r="L255" s="237"/>
      <c r="M255" s="238" t="s">
        <v>19</v>
      </c>
      <c r="N255" s="239" t="s">
        <v>43</v>
      </c>
      <c r="O255" s="81"/>
      <c r="P255" s="226">
        <f>O255*H255</f>
        <v>0</v>
      </c>
      <c r="Q255" s="226">
        <v>0</v>
      </c>
      <c r="R255" s="226">
        <f>Q255*H255</f>
        <v>0</v>
      </c>
      <c r="S255" s="226">
        <v>0</v>
      </c>
      <c r="T255" s="227">
        <f>S255*H255</f>
        <v>0</v>
      </c>
      <c r="U255" s="35"/>
      <c r="V255" s="35"/>
      <c r="W255" s="35"/>
      <c r="X255" s="35"/>
      <c r="Y255" s="35"/>
      <c r="Z255" s="35"/>
      <c r="AA255" s="35"/>
      <c r="AB255" s="35"/>
      <c r="AC255" s="35"/>
      <c r="AD255" s="35"/>
      <c r="AE255" s="35"/>
      <c r="AR255" s="228" t="s">
        <v>190</v>
      </c>
      <c r="AT255" s="228" t="s">
        <v>197</v>
      </c>
      <c r="AU255" s="228" t="s">
        <v>79</v>
      </c>
      <c r="AY255" s="14" t="s">
        <v>162</v>
      </c>
      <c r="BE255" s="229">
        <f>IF(N255="základní",J255,0)</f>
        <v>0</v>
      </c>
      <c r="BF255" s="229">
        <f>IF(N255="snížená",J255,0)</f>
        <v>0</v>
      </c>
      <c r="BG255" s="229">
        <f>IF(N255="zákl. přenesená",J255,0)</f>
        <v>0</v>
      </c>
      <c r="BH255" s="229">
        <f>IF(N255="sníž. přenesená",J255,0)</f>
        <v>0</v>
      </c>
      <c r="BI255" s="229">
        <f>IF(N255="nulová",J255,0)</f>
        <v>0</v>
      </c>
      <c r="BJ255" s="14" t="s">
        <v>79</v>
      </c>
      <c r="BK255" s="229">
        <f>ROUND(I255*H255,2)</f>
        <v>0</v>
      </c>
      <c r="BL255" s="14" t="s">
        <v>93</v>
      </c>
      <c r="BM255" s="228" t="s">
        <v>1352</v>
      </c>
    </row>
    <row r="256" s="2" customFormat="1" ht="21.75" customHeight="1">
      <c r="A256" s="35"/>
      <c r="B256" s="36"/>
      <c r="C256" s="230" t="s">
        <v>1353</v>
      </c>
      <c r="D256" s="230" t="s">
        <v>197</v>
      </c>
      <c r="E256" s="231" t="s">
        <v>1354</v>
      </c>
      <c r="F256" s="232" t="s">
        <v>1355</v>
      </c>
      <c r="G256" s="233" t="s">
        <v>193</v>
      </c>
      <c r="H256" s="234">
        <v>4</v>
      </c>
      <c r="I256" s="235"/>
      <c r="J256" s="236">
        <f>ROUND(I256*H256,2)</f>
        <v>0</v>
      </c>
      <c r="K256" s="232" t="s">
        <v>167</v>
      </c>
      <c r="L256" s="237"/>
      <c r="M256" s="238" t="s">
        <v>19</v>
      </c>
      <c r="N256" s="239" t="s">
        <v>43</v>
      </c>
      <c r="O256" s="81"/>
      <c r="P256" s="226">
        <f>O256*H256</f>
        <v>0</v>
      </c>
      <c r="Q256" s="226">
        <v>0</v>
      </c>
      <c r="R256" s="226">
        <f>Q256*H256</f>
        <v>0</v>
      </c>
      <c r="S256" s="226">
        <v>0</v>
      </c>
      <c r="T256" s="227">
        <f>S256*H256</f>
        <v>0</v>
      </c>
      <c r="U256" s="35"/>
      <c r="V256" s="35"/>
      <c r="W256" s="35"/>
      <c r="X256" s="35"/>
      <c r="Y256" s="35"/>
      <c r="Z256" s="35"/>
      <c r="AA256" s="35"/>
      <c r="AB256" s="35"/>
      <c r="AC256" s="35"/>
      <c r="AD256" s="35"/>
      <c r="AE256" s="35"/>
      <c r="AR256" s="228" t="s">
        <v>190</v>
      </c>
      <c r="AT256" s="228" t="s">
        <v>197</v>
      </c>
      <c r="AU256" s="228" t="s">
        <v>79</v>
      </c>
      <c r="AY256" s="14" t="s">
        <v>162</v>
      </c>
      <c r="BE256" s="229">
        <f>IF(N256="základní",J256,0)</f>
        <v>0</v>
      </c>
      <c r="BF256" s="229">
        <f>IF(N256="snížená",J256,0)</f>
        <v>0</v>
      </c>
      <c r="BG256" s="229">
        <f>IF(N256="zákl. přenesená",J256,0)</f>
        <v>0</v>
      </c>
      <c r="BH256" s="229">
        <f>IF(N256="sníž. přenesená",J256,0)</f>
        <v>0</v>
      </c>
      <c r="BI256" s="229">
        <f>IF(N256="nulová",J256,0)</f>
        <v>0</v>
      </c>
      <c r="BJ256" s="14" t="s">
        <v>79</v>
      </c>
      <c r="BK256" s="229">
        <f>ROUND(I256*H256,2)</f>
        <v>0</v>
      </c>
      <c r="BL256" s="14" t="s">
        <v>93</v>
      </c>
      <c r="BM256" s="228" t="s">
        <v>1356</v>
      </c>
    </row>
    <row r="257" s="2" customFormat="1" ht="33" customHeight="1">
      <c r="A257" s="35"/>
      <c r="B257" s="36"/>
      <c r="C257" s="230" t="s">
        <v>1357</v>
      </c>
      <c r="D257" s="230" t="s">
        <v>197</v>
      </c>
      <c r="E257" s="231" t="s">
        <v>1358</v>
      </c>
      <c r="F257" s="232" t="s">
        <v>1359</v>
      </c>
      <c r="G257" s="233" t="s">
        <v>193</v>
      </c>
      <c r="H257" s="234">
        <v>2</v>
      </c>
      <c r="I257" s="235"/>
      <c r="J257" s="236">
        <f>ROUND(I257*H257,2)</f>
        <v>0</v>
      </c>
      <c r="K257" s="232" t="s">
        <v>167</v>
      </c>
      <c r="L257" s="237"/>
      <c r="M257" s="238" t="s">
        <v>19</v>
      </c>
      <c r="N257" s="239" t="s">
        <v>43</v>
      </c>
      <c r="O257" s="81"/>
      <c r="P257" s="226">
        <f>O257*H257</f>
        <v>0</v>
      </c>
      <c r="Q257" s="226">
        <v>0</v>
      </c>
      <c r="R257" s="226">
        <f>Q257*H257</f>
        <v>0</v>
      </c>
      <c r="S257" s="226">
        <v>0</v>
      </c>
      <c r="T257" s="227">
        <f>S257*H257</f>
        <v>0</v>
      </c>
      <c r="U257" s="35"/>
      <c r="V257" s="35"/>
      <c r="W257" s="35"/>
      <c r="X257" s="35"/>
      <c r="Y257" s="35"/>
      <c r="Z257" s="35"/>
      <c r="AA257" s="35"/>
      <c r="AB257" s="35"/>
      <c r="AC257" s="35"/>
      <c r="AD257" s="35"/>
      <c r="AE257" s="35"/>
      <c r="AR257" s="228" t="s">
        <v>190</v>
      </c>
      <c r="AT257" s="228" t="s">
        <v>197</v>
      </c>
      <c r="AU257" s="228" t="s">
        <v>79</v>
      </c>
      <c r="AY257" s="14" t="s">
        <v>162</v>
      </c>
      <c r="BE257" s="229">
        <f>IF(N257="základní",J257,0)</f>
        <v>0</v>
      </c>
      <c r="BF257" s="229">
        <f>IF(N257="snížená",J257,0)</f>
        <v>0</v>
      </c>
      <c r="BG257" s="229">
        <f>IF(N257="zákl. přenesená",J257,0)</f>
        <v>0</v>
      </c>
      <c r="BH257" s="229">
        <f>IF(N257="sníž. přenesená",J257,0)</f>
        <v>0</v>
      </c>
      <c r="BI257" s="229">
        <f>IF(N257="nulová",J257,0)</f>
        <v>0</v>
      </c>
      <c r="BJ257" s="14" t="s">
        <v>79</v>
      </c>
      <c r="BK257" s="229">
        <f>ROUND(I257*H257,2)</f>
        <v>0</v>
      </c>
      <c r="BL257" s="14" t="s">
        <v>93</v>
      </c>
      <c r="BM257" s="228" t="s">
        <v>1360</v>
      </c>
    </row>
    <row r="258" s="2" customFormat="1" ht="21.75" customHeight="1">
      <c r="A258" s="35"/>
      <c r="B258" s="36"/>
      <c r="C258" s="230" t="s">
        <v>1361</v>
      </c>
      <c r="D258" s="230" t="s">
        <v>197</v>
      </c>
      <c r="E258" s="231" t="s">
        <v>1362</v>
      </c>
      <c r="F258" s="232" t="s">
        <v>1363</v>
      </c>
      <c r="G258" s="233" t="s">
        <v>193</v>
      </c>
      <c r="H258" s="234">
        <v>12</v>
      </c>
      <c r="I258" s="235"/>
      <c r="J258" s="236">
        <f>ROUND(I258*H258,2)</f>
        <v>0</v>
      </c>
      <c r="K258" s="232" t="s">
        <v>167</v>
      </c>
      <c r="L258" s="237"/>
      <c r="M258" s="238" t="s">
        <v>19</v>
      </c>
      <c r="N258" s="239" t="s">
        <v>43</v>
      </c>
      <c r="O258" s="81"/>
      <c r="P258" s="226">
        <f>O258*H258</f>
        <v>0</v>
      </c>
      <c r="Q258" s="226">
        <v>0</v>
      </c>
      <c r="R258" s="226">
        <f>Q258*H258</f>
        <v>0</v>
      </c>
      <c r="S258" s="226">
        <v>0</v>
      </c>
      <c r="T258" s="227">
        <f>S258*H258</f>
        <v>0</v>
      </c>
      <c r="U258" s="35"/>
      <c r="V258" s="35"/>
      <c r="W258" s="35"/>
      <c r="X258" s="35"/>
      <c r="Y258" s="35"/>
      <c r="Z258" s="35"/>
      <c r="AA258" s="35"/>
      <c r="AB258" s="35"/>
      <c r="AC258" s="35"/>
      <c r="AD258" s="35"/>
      <c r="AE258" s="35"/>
      <c r="AR258" s="228" t="s">
        <v>190</v>
      </c>
      <c r="AT258" s="228" t="s">
        <v>197</v>
      </c>
      <c r="AU258" s="228" t="s">
        <v>79</v>
      </c>
      <c r="AY258" s="14" t="s">
        <v>162</v>
      </c>
      <c r="BE258" s="229">
        <f>IF(N258="základní",J258,0)</f>
        <v>0</v>
      </c>
      <c r="BF258" s="229">
        <f>IF(N258="snížená",J258,0)</f>
        <v>0</v>
      </c>
      <c r="BG258" s="229">
        <f>IF(N258="zákl. přenesená",J258,0)</f>
        <v>0</v>
      </c>
      <c r="BH258" s="229">
        <f>IF(N258="sníž. přenesená",J258,0)</f>
        <v>0</v>
      </c>
      <c r="BI258" s="229">
        <f>IF(N258="nulová",J258,0)</f>
        <v>0</v>
      </c>
      <c r="BJ258" s="14" t="s">
        <v>79</v>
      </c>
      <c r="BK258" s="229">
        <f>ROUND(I258*H258,2)</f>
        <v>0</v>
      </c>
      <c r="BL258" s="14" t="s">
        <v>93</v>
      </c>
      <c r="BM258" s="228" t="s">
        <v>1364</v>
      </c>
    </row>
    <row r="259" s="2" customFormat="1" ht="21.75" customHeight="1">
      <c r="A259" s="35"/>
      <c r="B259" s="36"/>
      <c r="C259" s="230" t="s">
        <v>1365</v>
      </c>
      <c r="D259" s="230" t="s">
        <v>197</v>
      </c>
      <c r="E259" s="231" t="s">
        <v>1366</v>
      </c>
      <c r="F259" s="232" t="s">
        <v>1367</v>
      </c>
      <c r="G259" s="233" t="s">
        <v>193</v>
      </c>
      <c r="H259" s="234">
        <v>4</v>
      </c>
      <c r="I259" s="235"/>
      <c r="J259" s="236">
        <f>ROUND(I259*H259,2)</f>
        <v>0</v>
      </c>
      <c r="K259" s="232" t="s">
        <v>167</v>
      </c>
      <c r="L259" s="237"/>
      <c r="M259" s="238" t="s">
        <v>19</v>
      </c>
      <c r="N259" s="239" t="s">
        <v>43</v>
      </c>
      <c r="O259" s="81"/>
      <c r="P259" s="226">
        <f>O259*H259</f>
        <v>0</v>
      </c>
      <c r="Q259" s="226">
        <v>0</v>
      </c>
      <c r="R259" s="226">
        <f>Q259*H259</f>
        <v>0</v>
      </c>
      <c r="S259" s="226">
        <v>0</v>
      </c>
      <c r="T259" s="227">
        <f>S259*H259</f>
        <v>0</v>
      </c>
      <c r="U259" s="35"/>
      <c r="V259" s="35"/>
      <c r="W259" s="35"/>
      <c r="X259" s="35"/>
      <c r="Y259" s="35"/>
      <c r="Z259" s="35"/>
      <c r="AA259" s="35"/>
      <c r="AB259" s="35"/>
      <c r="AC259" s="35"/>
      <c r="AD259" s="35"/>
      <c r="AE259" s="35"/>
      <c r="AR259" s="228" t="s">
        <v>190</v>
      </c>
      <c r="AT259" s="228" t="s">
        <v>197</v>
      </c>
      <c r="AU259" s="228" t="s">
        <v>79</v>
      </c>
      <c r="AY259" s="14" t="s">
        <v>162</v>
      </c>
      <c r="BE259" s="229">
        <f>IF(N259="základní",J259,0)</f>
        <v>0</v>
      </c>
      <c r="BF259" s="229">
        <f>IF(N259="snížená",J259,0)</f>
        <v>0</v>
      </c>
      <c r="BG259" s="229">
        <f>IF(N259="zákl. přenesená",J259,0)</f>
        <v>0</v>
      </c>
      <c r="BH259" s="229">
        <f>IF(N259="sníž. přenesená",J259,0)</f>
        <v>0</v>
      </c>
      <c r="BI259" s="229">
        <f>IF(N259="nulová",J259,0)</f>
        <v>0</v>
      </c>
      <c r="BJ259" s="14" t="s">
        <v>79</v>
      </c>
      <c r="BK259" s="229">
        <f>ROUND(I259*H259,2)</f>
        <v>0</v>
      </c>
      <c r="BL259" s="14" t="s">
        <v>93</v>
      </c>
      <c r="BM259" s="228" t="s">
        <v>1368</v>
      </c>
    </row>
    <row r="260" s="2" customFormat="1" ht="21.75" customHeight="1">
      <c r="A260" s="35"/>
      <c r="B260" s="36"/>
      <c r="C260" s="230" t="s">
        <v>1369</v>
      </c>
      <c r="D260" s="230" t="s">
        <v>197</v>
      </c>
      <c r="E260" s="231" t="s">
        <v>1370</v>
      </c>
      <c r="F260" s="232" t="s">
        <v>1371</v>
      </c>
      <c r="G260" s="233" t="s">
        <v>193</v>
      </c>
      <c r="H260" s="234">
        <v>4</v>
      </c>
      <c r="I260" s="235"/>
      <c r="J260" s="236">
        <f>ROUND(I260*H260,2)</f>
        <v>0</v>
      </c>
      <c r="K260" s="232" t="s">
        <v>167</v>
      </c>
      <c r="L260" s="237"/>
      <c r="M260" s="238" t="s">
        <v>19</v>
      </c>
      <c r="N260" s="239" t="s">
        <v>43</v>
      </c>
      <c r="O260" s="81"/>
      <c r="P260" s="226">
        <f>O260*H260</f>
        <v>0</v>
      </c>
      <c r="Q260" s="226">
        <v>0</v>
      </c>
      <c r="R260" s="226">
        <f>Q260*H260</f>
        <v>0</v>
      </c>
      <c r="S260" s="226">
        <v>0</v>
      </c>
      <c r="T260" s="227">
        <f>S260*H260</f>
        <v>0</v>
      </c>
      <c r="U260" s="35"/>
      <c r="V260" s="35"/>
      <c r="W260" s="35"/>
      <c r="X260" s="35"/>
      <c r="Y260" s="35"/>
      <c r="Z260" s="35"/>
      <c r="AA260" s="35"/>
      <c r="AB260" s="35"/>
      <c r="AC260" s="35"/>
      <c r="AD260" s="35"/>
      <c r="AE260" s="35"/>
      <c r="AR260" s="228" t="s">
        <v>190</v>
      </c>
      <c r="AT260" s="228" t="s">
        <v>197</v>
      </c>
      <c r="AU260" s="228" t="s">
        <v>79</v>
      </c>
      <c r="AY260" s="14" t="s">
        <v>162</v>
      </c>
      <c r="BE260" s="229">
        <f>IF(N260="základní",J260,0)</f>
        <v>0</v>
      </c>
      <c r="BF260" s="229">
        <f>IF(N260="snížená",J260,0)</f>
        <v>0</v>
      </c>
      <c r="BG260" s="229">
        <f>IF(N260="zákl. přenesená",J260,0)</f>
        <v>0</v>
      </c>
      <c r="BH260" s="229">
        <f>IF(N260="sníž. přenesená",J260,0)</f>
        <v>0</v>
      </c>
      <c r="BI260" s="229">
        <f>IF(N260="nulová",J260,0)</f>
        <v>0</v>
      </c>
      <c r="BJ260" s="14" t="s">
        <v>79</v>
      </c>
      <c r="BK260" s="229">
        <f>ROUND(I260*H260,2)</f>
        <v>0</v>
      </c>
      <c r="BL260" s="14" t="s">
        <v>93</v>
      </c>
      <c r="BM260" s="228" t="s">
        <v>1372</v>
      </c>
    </row>
    <row r="261" s="2" customFormat="1" ht="21.75" customHeight="1">
      <c r="A261" s="35"/>
      <c r="B261" s="36"/>
      <c r="C261" s="230" t="s">
        <v>1373</v>
      </c>
      <c r="D261" s="230" t="s">
        <v>197</v>
      </c>
      <c r="E261" s="231" t="s">
        <v>1374</v>
      </c>
      <c r="F261" s="232" t="s">
        <v>1375</v>
      </c>
      <c r="G261" s="233" t="s">
        <v>166</v>
      </c>
      <c r="H261" s="234">
        <v>96</v>
      </c>
      <c r="I261" s="235"/>
      <c r="J261" s="236">
        <f>ROUND(I261*H261,2)</f>
        <v>0</v>
      </c>
      <c r="K261" s="232" t="s">
        <v>167</v>
      </c>
      <c r="L261" s="237"/>
      <c r="M261" s="238" t="s">
        <v>19</v>
      </c>
      <c r="N261" s="239" t="s">
        <v>43</v>
      </c>
      <c r="O261" s="81"/>
      <c r="P261" s="226">
        <f>O261*H261</f>
        <v>0</v>
      </c>
      <c r="Q261" s="226">
        <v>0</v>
      </c>
      <c r="R261" s="226">
        <f>Q261*H261</f>
        <v>0</v>
      </c>
      <c r="S261" s="226">
        <v>0</v>
      </c>
      <c r="T261" s="227">
        <f>S261*H261</f>
        <v>0</v>
      </c>
      <c r="U261" s="35"/>
      <c r="V261" s="35"/>
      <c r="W261" s="35"/>
      <c r="X261" s="35"/>
      <c r="Y261" s="35"/>
      <c r="Z261" s="35"/>
      <c r="AA261" s="35"/>
      <c r="AB261" s="35"/>
      <c r="AC261" s="35"/>
      <c r="AD261" s="35"/>
      <c r="AE261" s="35"/>
      <c r="AR261" s="228" t="s">
        <v>190</v>
      </c>
      <c r="AT261" s="228" t="s">
        <v>197</v>
      </c>
      <c r="AU261" s="228" t="s">
        <v>79</v>
      </c>
      <c r="AY261" s="14" t="s">
        <v>162</v>
      </c>
      <c r="BE261" s="229">
        <f>IF(N261="základní",J261,0)</f>
        <v>0</v>
      </c>
      <c r="BF261" s="229">
        <f>IF(N261="snížená",J261,0)</f>
        <v>0</v>
      </c>
      <c r="BG261" s="229">
        <f>IF(N261="zákl. přenesená",J261,0)</f>
        <v>0</v>
      </c>
      <c r="BH261" s="229">
        <f>IF(N261="sníž. přenesená",J261,0)</f>
        <v>0</v>
      </c>
      <c r="BI261" s="229">
        <f>IF(N261="nulová",J261,0)</f>
        <v>0</v>
      </c>
      <c r="BJ261" s="14" t="s">
        <v>79</v>
      </c>
      <c r="BK261" s="229">
        <f>ROUND(I261*H261,2)</f>
        <v>0</v>
      </c>
      <c r="BL261" s="14" t="s">
        <v>93</v>
      </c>
      <c r="BM261" s="228" t="s">
        <v>1376</v>
      </c>
    </row>
    <row r="262" s="2" customFormat="1" ht="21.75" customHeight="1">
      <c r="A262" s="35"/>
      <c r="B262" s="36"/>
      <c r="C262" s="230" t="s">
        <v>1377</v>
      </c>
      <c r="D262" s="230" t="s">
        <v>197</v>
      </c>
      <c r="E262" s="231" t="s">
        <v>1378</v>
      </c>
      <c r="F262" s="232" t="s">
        <v>1379</v>
      </c>
      <c r="G262" s="233" t="s">
        <v>166</v>
      </c>
      <c r="H262" s="234">
        <v>50</v>
      </c>
      <c r="I262" s="235"/>
      <c r="J262" s="236">
        <f>ROUND(I262*H262,2)</f>
        <v>0</v>
      </c>
      <c r="K262" s="232" t="s">
        <v>167</v>
      </c>
      <c r="L262" s="237"/>
      <c r="M262" s="238" t="s">
        <v>19</v>
      </c>
      <c r="N262" s="239" t="s">
        <v>43</v>
      </c>
      <c r="O262" s="81"/>
      <c r="P262" s="226">
        <f>O262*H262</f>
        <v>0</v>
      </c>
      <c r="Q262" s="226">
        <v>0</v>
      </c>
      <c r="R262" s="226">
        <f>Q262*H262</f>
        <v>0</v>
      </c>
      <c r="S262" s="226">
        <v>0</v>
      </c>
      <c r="T262" s="227">
        <f>S262*H262</f>
        <v>0</v>
      </c>
      <c r="U262" s="35"/>
      <c r="V262" s="35"/>
      <c r="W262" s="35"/>
      <c r="X262" s="35"/>
      <c r="Y262" s="35"/>
      <c r="Z262" s="35"/>
      <c r="AA262" s="35"/>
      <c r="AB262" s="35"/>
      <c r="AC262" s="35"/>
      <c r="AD262" s="35"/>
      <c r="AE262" s="35"/>
      <c r="AR262" s="228" t="s">
        <v>190</v>
      </c>
      <c r="AT262" s="228" t="s">
        <v>197</v>
      </c>
      <c r="AU262" s="228" t="s">
        <v>79</v>
      </c>
      <c r="AY262" s="14" t="s">
        <v>162</v>
      </c>
      <c r="BE262" s="229">
        <f>IF(N262="základní",J262,0)</f>
        <v>0</v>
      </c>
      <c r="BF262" s="229">
        <f>IF(N262="snížená",J262,0)</f>
        <v>0</v>
      </c>
      <c r="BG262" s="229">
        <f>IF(N262="zákl. přenesená",J262,0)</f>
        <v>0</v>
      </c>
      <c r="BH262" s="229">
        <f>IF(N262="sníž. přenesená",J262,0)</f>
        <v>0</v>
      </c>
      <c r="BI262" s="229">
        <f>IF(N262="nulová",J262,0)</f>
        <v>0</v>
      </c>
      <c r="BJ262" s="14" t="s">
        <v>79</v>
      </c>
      <c r="BK262" s="229">
        <f>ROUND(I262*H262,2)</f>
        <v>0</v>
      </c>
      <c r="BL262" s="14" t="s">
        <v>93</v>
      </c>
      <c r="BM262" s="228" t="s">
        <v>1380</v>
      </c>
    </row>
    <row r="263" s="2" customFormat="1" ht="21.75" customHeight="1">
      <c r="A263" s="35"/>
      <c r="B263" s="36"/>
      <c r="C263" s="230" t="s">
        <v>1381</v>
      </c>
      <c r="D263" s="230" t="s">
        <v>197</v>
      </c>
      <c r="E263" s="231" t="s">
        <v>1382</v>
      </c>
      <c r="F263" s="232" t="s">
        <v>1383</v>
      </c>
      <c r="G263" s="233" t="s">
        <v>166</v>
      </c>
      <c r="H263" s="234">
        <v>50</v>
      </c>
      <c r="I263" s="235"/>
      <c r="J263" s="236">
        <f>ROUND(I263*H263,2)</f>
        <v>0</v>
      </c>
      <c r="K263" s="232" t="s">
        <v>167</v>
      </c>
      <c r="L263" s="237"/>
      <c r="M263" s="238" t="s">
        <v>19</v>
      </c>
      <c r="N263" s="239" t="s">
        <v>43</v>
      </c>
      <c r="O263" s="81"/>
      <c r="P263" s="226">
        <f>O263*H263</f>
        <v>0</v>
      </c>
      <c r="Q263" s="226">
        <v>0</v>
      </c>
      <c r="R263" s="226">
        <f>Q263*H263</f>
        <v>0</v>
      </c>
      <c r="S263" s="226">
        <v>0</v>
      </c>
      <c r="T263" s="227">
        <f>S263*H263</f>
        <v>0</v>
      </c>
      <c r="U263" s="35"/>
      <c r="V263" s="35"/>
      <c r="W263" s="35"/>
      <c r="X263" s="35"/>
      <c r="Y263" s="35"/>
      <c r="Z263" s="35"/>
      <c r="AA263" s="35"/>
      <c r="AB263" s="35"/>
      <c r="AC263" s="35"/>
      <c r="AD263" s="35"/>
      <c r="AE263" s="35"/>
      <c r="AR263" s="228" t="s">
        <v>190</v>
      </c>
      <c r="AT263" s="228" t="s">
        <v>197</v>
      </c>
      <c r="AU263" s="228" t="s">
        <v>79</v>
      </c>
      <c r="AY263" s="14" t="s">
        <v>162</v>
      </c>
      <c r="BE263" s="229">
        <f>IF(N263="základní",J263,0)</f>
        <v>0</v>
      </c>
      <c r="BF263" s="229">
        <f>IF(N263="snížená",J263,0)</f>
        <v>0</v>
      </c>
      <c r="BG263" s="229">
        <f>IF(N263="zákl. přenesená",J263,0)</f>
        <v>0</v>
      </c>
      <c r="BH263" s="229">
        <f>IF(N263="sníž. přenesená",J263,0)</f>
        <v>0</v>
      </c>
      <c r="BI263" s="229">
        <f>IF(N263="nulová",J263,0)</f>
        <v>0</v>
      </c>
      <c r="BJ263" s="14" t="s">
        <v>79</v>
      </c>
      <c r="BK263" s="229">
        <f>ROUND(I263*H263,2)</f>
        <v>0</v>
      </c>
      <c r="BL263" s="14" t="s">
        <v>93</v>
      </c>
      <c r="BM263" s="228" t="s">
        <v>1384</v>
      </c>
    </row>
    <row r="264" s="2" customFormat="1" ht="21.75" customHeight="1">
      <c r="A264" s="35"/>
      <c r="B264" s="36"/>
      <c r="C264" s="230" t="s">
        <v>1385</v>
      </c>
      <c r="D264" s="230" t="s">
        <v>197</v>
      </c>
      <c r="E264" s="231" t="s">
        <v>1386</v>
      </c>
      <c r="F264" s="232" t="s">
        <v>1387</v>
      </c>
      <c r="G264" s="233" t="s">
        <v>166</v>
      </c>
      <c r="H264" s="234">
        <v>92</v>
      </c>
      <c r="I264" s="235"/>
      <c r="J264" s="236">
        <f>ROUND(I264*H264,2)</f>
        <v>0</v>
      </c>
      <c r="K264" s="232" t="s">
        <v>167</v>
      </c>
      <c r="L264" s="237"/>
      <c r="M264" s="238" t="s">
        <v>19</v>
      </c>
      <c r="N264" s="239" t="s">
        <v>43</v>
      </c>
      <c r="O264" s="81"/>
      <c r="P264" s="226">
        <f>O264*H264</f>
        <v>0</v>
      </c>
      <c r="Q264" s="226">
        <v>0</v>
      </c>
      <c r="R264" s="226">
        <f>Q264*H264</f>
        <v>0</v>
      </c>
      <c r="S264" s="226">
        <v>0</v>
      </c>
      <c r="T264" s="227">
        <f>S264*H264</f>
        <v>0</v>
      </c>
      <c r="U264" s="35"/>
      <c r="V264" s="35"/>
      <c r="W264" s="35"/>
      <c r="X264" s="35"/>
      <c r="Y264" s="35"/>
      <c r="Z264" s="35"/>
      <c r="AA264" s="35"/>
      <c r="AB264" s="35"/>
      <c r="AC264" s="35"/>
      <c r="AD264" s="35"/>
      <c r="AE264" s="35"/>
      <c r="AR264" s="228" t="s">
        <v>190</v>
      </c>
      <c r="AT264" s="228" t="s">
        <v>197</v>
      </c>
      <c r="AU264" s="228" t="s">
        <v>79</v>
      </c>
      <c r="AY264" s="14" t="s">
        <v>162</v>
      </c>
      <c r="BE264" s="229">
        <f>IF(N264="základní",J264,0)</f>
        <v>0</v>
      </c>
      <c r="BF264" s="229">
        <f>IF(N264="snížená",J264,0)</f>
        <v>0</v>
      </c>
      <c r="BG264" s="229">
        <f>IF(N264="zákl. přenesená",J264,0)</f>
        <v>0</v>
      </c>
      <c r="BH264" s="229">
        <f>IF(N264="sníž. přenesená",J264,0)</f>
        <v>0</v>
      </c>
      <c r="BI264" s="229">
        <f>IF(N264="nulová",J264,0)</f>
        <v>0</v>
      </c>
      <c r="BJ264" s="14" t="s">
        <v>79</v>
      </c>
      <c r="BK264" s="229">
        <f>ROUND(I264*H264,2)</f>
        <v>0</v>
      </c>
      <c r="BL264" s="14" t="s">
        <v>93</v>
      </c>
      <c r="BM264" s="228" t="s">
        <v>1388</v>
      </c>
    </row>
    <row r="265" s="2" customFormat="1" ht="21.75" customHeight="1">
      <c r="A265" s="35"/>
      <c r="B265" s="36"/>
      <c r="C265" s="230" t="s">
        <v>1389</v>
      </c>
      <c r="D265" s="230" t="s">
        <v>197</v>
      </c>
      <c r="E265" s="231" t="s">
        <v>1390</v>
      </c>
      <c r="F265" s="232" t="s">
        <v>1391</v>
      </c>
      <c r="G265" s="233" t="s">
        <v>166</v>
      </c>
      <c r="H265" s="234">
        <v>80</v>
      </c>
      <c r="I265" s="235"/>
      <c r="J265" s="236">
        <f>ROUND(I265*H265,2)</f>
        <v>0</v>
      </c>
      <c r="K265" s="232" t="s">
        <v>167</v>
      </c>
      <c r="L265" s="237"/>
      <c r="M265" s="238" t="s">
        <v>19</v>
      </c>
      <c r="N265" s="239" t="s">
        <v>43</v>
      </c>
      <c r="O265" s="81"/>
      <c r="P265" s="226">
        <f>O265*H265</f>
        <v>0</v>
      </c>
      <c r="Q265" s="226">
        <v>0</v>
      </c>
      <c r="R265" s="226">
        <f>Q265*H265</f>
        <v>0</v>
      </c>
      <c r="S265" s="226">
        <v>0</v>
      </c>
      <c r="T265" s="227">
        <f>S265*H265</f>
        <v>0</v>
      </c>
      <c r="U265" s="35"/>
      <c r="V265" s="35"/>
      <c r="W265" s="35"/>
      <c r="X265" s="35"/>
      <c r="Y265" s="35"/>
      <c r="Z265" s="35"/>
      <c r="AA265" s="35"/>
      <c r="AB265" s="35"/>
      <c r="AC265" s="35"/>
      <c r="AD265" s="35"/>
      <c r="AE265" s="35"/>
      <c r="AR265" s="228" t="s">
        <v>190</v>
      </c>
      <c r="AT265" s="228" t="s">
        <v>197</v>
      </c>
      <c r="AU265" s="228" t="s">
        <v>79</v>
      </c>
      <c r="AY265" s="14" t="s">
        <v>162</v>
      </c>
      <c r="BE265" s="229">
        <f>IF(N265="základní",J265,0)</f>
        <v>0</v>
      </c>
      <c r="BF265" s="229">
        <f>IF(N265="snížená",J265,0)</f>
        <v>0</v>
      </c>
      <c r="BG265" s="229">
        <f>IF(N265="zákl. přenesená",J265,0)</f>
        <v>0</v>
      </c>
      <c r="BH265" s="229">
        <f>IF(N265="sníž. přenesená",J265,0)</f>
        <v>0</v>
      </c>
      <c r="BI265" s="229">
        <f>IF(N265="nulová",J265,0)</f>
        <v>0</v>
      </c>
      <c r="BJ265" s="14" t="s">
        <v>79</v>
      </c>
      <c r="BK265" s="229">
        <f>ROUND(I265*H265,2)</f>
        <v>0</v>
      </c>
      <c r="BL265" s="14" t="s">
        <v>93</v>
      </c>
      <c r="BM265" s="228" t="s">
        <v>1392</v>
      </c>
    </row>
    <row r="266" s="2" customFormat="1" ht="21.75" customHeight="1">
      <c r="A266" s="35"/>
      <c r="B266" s="36"/>
      <c r="C266" s="230" t="s">
        <v>1393</v>
      </c>
      <c r="D266" s="230" t="s">
        <v>197</v>
      </c>
      <c r="E266" s="231" t="s">
        <v>1394</v>
      </c>
      <c r="F266" s="232" t="s">
        <v>1395</v>
      </c>
      <c r="G266" s="233" t="s">
        <v>193</v>
      </c>
      <c r="H266" s="234">
        <v>8</v>
      </c>
      <c r="I266" s="235"/>
      <c r="J266" s="236">
        <f>ROUND(I266*H266,2)</f>
        <v>0</v>
      </c>
      <c r="K266" s="232" t="s">
        <v>167</v>
      </c>
      <c r="L266" s="237"/>
      <c r="M266" s="238" t="s">
        <v>19</v>
      </c>
      <c r="N266" s="239" t="s">
        <v>43</v>
      </c>
      <c r="O266" s="81"/>
      <c r="P266" s="226">
        <f>O266*H266</f>
        <v>0</v>
      </c>
      <c r="Q266" s="226">
        <v>0</v>
      </c>
      <c r="R266" s="226">
        <f>Q266*H266</f>
        <v>0</v>
      </c>
      <c r="S266" s="226">
        <v>0</v>
      </c>
      <c r="T266" s="227">
        <f>S266*H266</f>
        <v>0</v>
      </c>
      <c r="U266" s="35"/>
      <c r="V266" s="35"/>
      <c r="W266" s="35"/>
      <c r="X266" s="35"/>
      <c r="Y266" s="35"/>
      <c r="Z266" s="35"/>
      <c r="AA266" s="35"/>
      <c r="AB266" s="35"/>
      <c r="AC266" s="35"/>
      <c r="AD266" s="35"/>
      <c r="AE266" s="35"/>
      <c r="AR266" s="228" t="s">
        <v>190</v>
      </c>
      <c r="AT266" s="228" t="s">
        <v>197</v>
      </c>
      <c r="AU266" s="228" t="s">
        <v>79</v>
      </c>
      <c r="AY266" s="14" t="s">
        <v>162</v>
      </c>
      <c r="BE266" s="229">
        <f>IF(N266="základní",J266,0)</f>
        <v>0</v>
      </c>
      <c r="BF266" s="229">
        <f>IF(N266="snížená",J266,0)</f>
        <v>0</v>
      </c>
      <c r="BG266" s="229">
        <f>IF(N266="zákl. přenesená",J266,0)</f>
        <v>0</v>
      </c>
      <c r="BH266" s="229">
        <f>IF(N266="sníž. přenesená",J266,0)</f>
        <v>0</v>
      </c>
      <c r="BI266" s="229">
        <f>IF(N266="nulová",J266,0)</f>
        <v>0</v>
      </c>
      <c r="BJ266" s="14" t="s">
        <v>79</v>
      </c>
      <c r="BK266" s="229">
        <f>ROUND(I266*H266,2)</f>
        <v>0</v>
      </c>
      <c r="BL266" s="14" t="s">
        <v>93</v>
      </c>
      <c r="BM266" s="228" t="s">
        <v>1396</v>
      </c>
    </row>
    <row r="267" s="2" customFormat="1" ht="21.75" customHeight="1">
      <c r="A267" s="35"/>
      <c r="B267" s="36"/>
      <c r="C267" s="230" t="s">
        <v>1397</v>
      </c>
      <c r="D267" s="230" t="s">
        <v>197</v>
      </c>
      <c r="E267" s="231" t="s">
        <v>1398</v>
      </c>
      <c r="F267" s="232" t="s">
        <v>1399</v>
      </c>
      <c r="G267" s="233" t="s">
        <v>193</v>
      </c>
      <c r="H267" s="234">
        <v>4</v>
      </c>
      <c r="I267" s="235"/>
      <c r="J267" s="236">
        <f>ROUND(I267*H267,2)</f>
        <v>0</v>
      </c>
      <c r="K267" s="232" t="s">
        <v>167</v>
      </c>
      <c r="L267" s="237"/>
      <c r="M267" s="238" t="s">
        <v>19</v>
      </c>
      <c r="N267" s="239" t="s">
        <v>43</v>
      </c>
      <c r="O267" s="81"/>
      <c r="P267" s="226">
        <f>O267*H267</f>
        <v>0</v>
      </c>
      <c r="Q267" s="226">
        <v>0</v>
      </c>
      <c r="R267" s="226">
        <f>Q267*H267</f>
        <v>0</v>
      </c>
      <c r="S267" s="226">
        <v>0</v>
      </c>
      <c r="T267" s="227">
        <f>S267*H267</f>
        <v>0</v>
      </c>
      <c r="U267" s="35"/>
      <c r="V267" s="35"/>
      <c r="W267" s="35"/>
      <c r="X267" s="35"/>
      <c r="Y267" s="35"/>
      <c r="Z267" s="35"/>
      <c r="AA267" s="35"/>
      <c r="AB267" s="35"/>
      <c r="AC267" s="35"/>
      <c r="AD267" s="35"/>
      <c r="AE267" s="35"/>
      <c r="AR267" s="228" t="s">
        <v>190</v>
      </c>
      <c r="AT267" s="228" t="s">
        <v>197</v>
      </c>
      <c r="AU267" s="228" t="s">
        <v>79</v>
      </c>
      <c r="AY267" s="14" t="s">
        <v>162</v>
      </c>
      <c r="BE267" s="229">
        <f>IF(N267="základní",J267,0)</f>
        <v>0</v>
      </c>
      <c r="BF267" s="229">
        <f>IF(N267="snížená",J267,0)</f>
        <v>0</v>
      </c>
      <c r="BG267" s="229">
        <f>IF(N267="zákl. přenesená",J267,0)</f>
        <v>0</v>
      </c>
      <c r="BH267" s="229">
        <f>IF(N267="sníž. přenesená",J267,0)</f>
        <v>0</v>
      </c>
      <c r="BI267" s="229">
        <f>IF(N267="nulová",J267,0)</f>
        <v>0</v>
      </c>
      <c r="BJ267" s="14" t="s">
        <v>79</v>
      </c>
      <c r="BK267" s="229">
        <f>ROUND(I267*H267,2)</f>
        <v>0</v>
      </c>
      <c r="BL267" s="14" t="s">
        <v>93</v>
      </c>
      <c r="BM267" s="228" t="s">
        <v>1400</v>
      </c>
    </row>
    <row r="268" s="2" customFormat="1" ht="21.75" customHeight="1">
      <c r="A268" s="35"/>
      <c r="B268" s="36"/>
      <c r="C268" s="230" t="s">
        <v>1401</v>
      </c>
      <c r="D268" s="230" t="s">
        <v>197</v>
      </c>
      <c r="E268" s="231" t="s">
        <v>1402</v>
      </c>
      <c r="F268" s="232" t="s">
        <v>1403</v>
      </c>
      <c r="G268" s="233" t="s">
        <v>193</v>
      </c>
      <c r="H268" s="234">
        <v>12</v>
      </c>
      <c r="I268" s="235"/>
      <c r="J268" s="236">
        <f>ROUND(I268*H268,2)</f>
        <v>0</v>
      </c>
      <c r="K268" s="232" t="s">
        <v>167</v>
      </c>
      <c r="L268" s="237"/>
      <c r="M268" s="238" t="s">
        <v>19</v>
      </c>
      <c r="N268" s="239" t="s">
        <v>43</v>
      </c>
      <c r="O268" s="81"/>
      <c r="P268" s="226">
        <f>O268*H268</f>
        <v>0</v>
      </c>
      <c r="Q268" s="226">
        <v>0</v>
      </c>
      <c r="R268" s="226">
        <f>Q268*H268</f>
        <v>0</v>
      </c>
      <c r="S268" s="226">
        <v>0</v>
      </c>
      <c r="T268" s="227">
        <f>S268*H268</f>
        <v>0</v>
      </c>
      <c r="U268" s="35"/>
      <c r="V268" s="35"/>
      <c r="W268" s="35"/>
      <c r="X268" s="35"/>
      <c r="Y268" s="35"/>
      <c r="Z268" s="35"/>
      <c r="AA268" s="35"/>
      <c r="AB268" s="35"/>
      <c r="AC268" s="35"/>
      <c r="AD268" s="35"/>
      <c r="AE268" s="35"/>
      <c r="AR268" s="228" t="s">
        <v>190</v>
      </c>
      <c r="AT268" s="228" t="s">
        <v>197</v>
      </c>
      <c r="AU268" s="228" t="s">
        <v>79</v>
      </c>
      <c r="AY268" s="14" t="s">
        <v>162</v>
      </c>
      <c r="BE268" s="229">
        <f>IF(N268="základní",J268,0)</f>
        <v>0</v>
      </c>
      <c r="BF268" s="229">
        <f>IF(N268="snížená",J268,0)</f>
        <v>0</v>
      </c>
      <c r="BG268" s="229">
        <f>IF(N268="zákl. přenesená",J268,0)</f>
        <v>0</v>
      </c>
      <c r="BH268" s="229">
        <f>IF(N268="sníž. přenesená",J268,0)</f>
        <v>0</v>
      </c>
      <c r="BI268" s="229">
        <f>IF(N268="nulová",J268,0)</f>
        <v>0</v>
      </c>
      <c r="BJ268" s="14" t="s">
        <v>79</v>
      </c>
      <c r="BK268" s="229">
        <f>ROUND(I268*H268,2)</f>
        <v>0</v>
      </c>
      <c r="BL268" s="14" t="s">
        <v>93</v>
      </c>
      <c r="BM268" s="228" t="s">
        <v>1404</v>
      </c>
    </row>
    <row r="269" s="2" customFormat="1" ht="21.75" customHeight="1">
      <c r="A269" s="35"/>
      <c r="B269" s="36"/>
      <c r="C269" s="230" t="s">
        <v>1405</v>
      </c>
      <c r="D269" s="230" t="s">
        <v>197</v>
      </c>
      <c r="E269" s="231" t="s">
        <v>1406</v>
      </c>
      <c r="F269" s="232" t="s">
        <v>1407</v>
      </c>
      <c r="G269" s="233" t="s">
        <v>193</v>
      </c>
      <c r="H269" s="234">
        <v>72</v>
      </c>
      <c r="I269" s="235"/>
      <c r="J269" s="236">
        <f>ROUND(I269*H269,2)</f>
        <v>0</v>
      </c>
      <c r="K269" s="232" t="s">
        <v>167</v>
      </c>
      <c r="L269" s="237"/>
      <c r="M269" s="238" t="s">
        <v>19</v>
      </c>
      <c r="N269" s="239" t="s">
        <v>43</v>
      </c>
      <c r="O269" s="81"/>
      <c r="P269" s="226">
        <f>O269*H269</f>
        <v>0</v>
      </c>
      <c r="Q269" s="226">
        <v>0</v>
      </c>
      <c r="R269" s="226">
        <f>Q269*H269</f>
        <v>0</v>
      </c>
      <c r="S269" s="226">
        <v>0</v>
      </c>
      <c r="T269" s="227">
        <f>S269*H269</f>
        <v>0</v>
      </c>
      <c r="U269" s="35"/>
      <c r="V269" s="35"/>
      <c r="W269" s="35"/>
      <c r="X269" s="35"/>
      <c r="Y269" s="35"/>
      <c r="Z269" s="35"/>
      <c r="AA269" s="35"/>
      <c r="AB269" s="35"/>
      <c r="AC269" s="35"/>
      <c r="AD269" s="35"/>
      <c r="AE269" s="35"/>
      <c r="AR269" s="228" t="s">
        <v>190</v>
      </c>
      <c r="AT269" s="228" t="s">
        <v>197</v>
      </c>
      <c r="AU269" s="228" t="s">
        <v>79</v>
      </c>
      <c r="AY269" s="14" t="s">
        <v>162</v>
      </c>
      <c r="BE269" s="229">
        <f>IF(N269="základní",J269,0)</f>
        <v>0</v>
      </c>
      <c r="BF269" s="229">
        <f>IF(N269="snížená",J269,0)</f>
        <v>0</v>
      </c>
      <c r="BG269" s="229">
        <f>IF(N269="zákl. přenesená",J269,0)</f>
        <v>0</v>
      </c>
      <c r="BH269" s="229">
        <f>IF(N269="sníž. přenesená",J269,0)</f>
        <v>0</v>
      </c>
      <c r="BI269" s="229">
        <f>IF(N269="nulová",J269,0)</f>
        <v>0</v>
      </c>
      <c r="BJ269" s="14" t="s">
        <v>79</v>
      </c>
      <c r="BK269" s="229">
        <f>ROUND(I269*H269,2)</f>
        <v>0</v>
      </c>
      <c r="BL269" s="14" t="s">
        <v>93</v>
      </c>
      <c r="BM269" s="228" t="s">
        <v>1408</v>
      </c>
    </row>
    <row r="270" s="2" customFormat="1" ht="21.75" customHeight="1">
      <c r="A270" s="35"/>
      <c r="B270" s="36"/>
      <c r="C270" s="230" t="s">
        <v>1409</v>
      </c>
      <c r="D270" s="230" t="s">
        <v>197</v>
      </c>
      <c r="E270" s="231" t="s">
        <v>1410</v>
      </c>
      <c r="F270" s="232" t="s">
        <v>1411</v>
      </c>
      <c r="G270" s="233" t="s">
        <v>193</v>
      </c>
      <c r="H270" s="234">
        <v>10</v>
      </c>
      <c r="I270" s="235"/>
      <c r="J270" s="236">
        <f>ROUND(I270*H270,2)</f>
        <v>0</v>
      </c>
      <c r="K270" s="232" t="s">
        <v>167</v>
      </c>
      <c r="L270" s="237"/>
      <c r="M270" s="238" t="s">
        <v>19</v>
      </c>
      <c r="N270" s="239" t="s">
        <v>43</v>
      </c>
      <c r="O270" s="81"/>
      <c r="P270" s="226">
        <f>O270*H270</f>
        <v>0</v>
      </c>
      <c r="Q270" s="226">
        <v>0</v>
      </c>
      <c r="R270" s="226">
        <f>Q270*H270</f>
        <v>0</v>
      </c>
      <c r="S270" s="226">
        <v>0</v>
      </c>
      <c r="T270" s="227">
        <f>S270*H270</f>
        <v>0</v>
      </c>
      <c r="U270" s="35"/>
      <c r="V270" s="35"/>
      <c r="W270" s="35"/>
      <c r="X270" s="35"/>
      <c r="Y270" s="35"/>
      <c r="Z270" s="35"/>
      <c r="AA270" s="35"/>
      <c r="AB270" s="35"/>
      <c r="AC270" s="35"/>
      <c r="AD270" s="35"/>
      <c r="AE270" s="35"/>
      <c r="AR270" s="228" t="s">
        <v>190</v>
      </c>
      <c r="AT270" s="228" t="s">
        <v>197</v>
      </c>
      <c r="AU270" s="228" t="s">
        <v>79</v>
      </c>
      <c r="AY270" s="14" t="s">
        <v>162</v>
      </c>
      <c r="BE270" s="229">
        <f>IF(N270="základní",J270,0)</f>
        <v>0</v>
      </c>
      <c r="BF270" s="229">
        <f>IF(N270="snížená",J270,0)</f>
        <v>0</v>
      </c>
      <c r="BG270" s="229">
        <f>IF(N270="zákl. přenesená",J270,0)</f>
        <v>0</v>
      </c>
      <c r="BH270" s="229">
        <f>IF(N270="sníž. přenesená",J270,0)</f>
        <v>0</v>
      </c>
      <c r="BI270" s="229">
        <f>IF(N270="nulová",J270,0)</f>
        <v>0</v>
      </c>
      <c r="BJ270" s="14" t="s">
        <v>79</v>
      </c>
      <c r="BK270" s="229">
        <f>ROUND(I270*H270,2)</f>
        <v>0</v>
      </c>
      <c r="BL270" s="14" t="s">
        <v>93</v>
      </c>
      <c r="BM270" s="228" t="s">
        <v>1412</v>
      </c>
    </row>
    <row r="271" s="2" customFormat="1" ht="21.75" customHeight="1">
      <c r="A271" s="35"/>
      <c r="B271" s="36"/>
      <c r="C271" s="230" t="s">
        <v>1413</v>
      </c>
      <c r="D271" s="230" t="s">
        <v>197</v>
      </c>
      <c r="E271" s="231" t="s">
        <v>1414</v>
      </c>
      <c r="F271" s="232" t="s">
        <v>1415</v>
      </c>
      <c r="G271" s="233" t="s">
        <v>193</v>
      </c>
      <c r="H271" s="234">
        <v>5</v>
      </c>
      <c r="I271" s="235"/>
      <c r="J271" s="236">
        <f>ROUND(I271*H271,2)</f>
        <v>0</v>
      </c>
      <c r="K271" s="232" t="s">
        <v>167</v>
      </c>
      <c r="L271" s="237"/>
      <c r="M271" s="238" t="s">
        <v>19</v>
      </c>
      <c r="N271" s="239" t="s">
        <v>43</v>
      </c>
      <c r="O271" s="81"/>
      <c r="P271" s="226">
        <f>O271*H271</f>
        <v>0</v>
      </c>
      <c r="Q271" s="226">
        <v>0</v>
      </c>
      <c r="R271" s="226">
        <f>Q271*H271</f>
        <v>0</v>
      </c>
      <c r="S271" s="226">
        <v>0</v>
      </c>
      <c r="T271" s="227">
        <f>S271*H271</f>
        <v>0</v>
      </c>
      <c r="U271" s="35"/>
      <c r="V271" s="35"/>
      <c r="W271" s="35"/>
      <c r="X271" s="35"/>
      <c r="Y271" s="35"/>
      <c r="Z271" s="35"/>
      <c r="AA271" s="35"/>
      <c r="AB271" s="35"/>
      <c r="AC271" s="35"/>
      <c r="AD271" s="35"/>
      <c r="AE271" s="35"/>
      <c r="AR271" s="228" t="s">
        <v>190</v>
      </c>
      <c r="AT271" s="228" t="s">
        <v>197</v>
      </c>
      <c r="AU271" s="228" t="s">
        <v>79</v>
      </c>
      <c r="AY271" s="14" t="s">
        <v>162</v>
      </c>
      <c r="BE271" s="229">
        <f>IF(N271="základní",J271,0)</f>
        <v>0</v>
      </c>
      <c r="BF271" s="229">
        <f>IF(N271="snížená",J271,0)</f>
        <v>0</v>
      </c>
      <c r="BG271" s="229">
        <f>IF(N271="zákl. přenesená",J271,0)</f>
        <v>0</v>
      </c>
      <c r="BH271" s="229">
        <f>IF(N271="sníž. přenesená",J271,0)</f>
        <v>0</v>
      </c>
      <c r="BI271" s="229">
        <f>IF(N271="nulová",J271,0)</f>
        <v>0</v>
      </c>
      <c r="BJ271" s="14" t="s">
        <v>79</v>
      </c>
      <c r="BK271" s="229">
        <f>ROUND(I271*H271,2)</f>
        <v>0</v>
      </c>
      <c r="BL271" s="14" t="s">
        <v>93</v>
      </c>
      <c r="BM271" s="228" t="s">
        <v>1416</v>
      </c>
    </row>
    <row r="272" s="2" customFormat="1" ht="21.75" customHeight="1">
      <c r="A272" s="35"/>
      <c r="B272" s="36"/>
      <c r="C272" s="230" t="s">
        <v>1417</v>
      </c>
      <c r="D272" s="230" t="s">
        <v>197</v>
      </c>
      <c r="E272" s="231" t="s">
        <v>1418</v>
      </c>
      <c r="F272" s="232" t="s">
        <v>1419</v>
      </c>
      <c r="G272" s="233" t="s">
        <v>193</v>
      </c>
      <c r="H272" s="234">
        <v>4</v>
      </c>
      <c r="I272" s="235"/>
      <c r="J272" s="236">
        <f>ROUND(I272*H272,2)</f>
        <v>0</v>
      </c>
      <c r="K272" s="232" t="s">
        <v>167</v>
      </c>
      <c r="L272" s="237"/>
      <c r="M272" s="238" t="s">
        <v>19</v>
      </c>
      <c r="N272" s="239" t="s">
        <v>43</v>
      </c>
      <c r="O272" s="81"/>
      <c r="P272" s="226">
        <f>O272*H272</f>
        <v>0</v>
      </c>
      <c r="Q272" s="226">
        <v>0</v>
      </c>
      <c r="R272" s="226">
        <f>Q272*H272</f>
        <v>0</v>
      </c>
      <c r="S272" s="226">
        <v>0</v>
      </c>
      <c r="T272" s="227">
        <f>S272*H272</f>
        <v>0</v>
      </c>
      <c r="U272" s="35"/>
      <c r="V272" s="35"/>
      <c r="W272" s="35"/>
      <c r="X272" s="35"/>
      <c r="Y272" s="35"/>
      <c r="Z272" s="35"/>
      <c r="AA272" s="35"/>
      <c r="AB272" s="35"/>
      <c r="AC272" s="35"/>
      <c r="AD272" s="35"/>
      <c r="AE272" s="35"/>
      <c r="AR272" s="228" t="s">
        <v>190</v>
      </c>
      <c r="AT272" s="228" t="s">
        <v>197</v>
      </c>
      <c r="AU272" s="228" t="s">
        <v>79</v>
      </c>
      <c r="AY272" s="14" t="s">
        <v>162</v>
      </c>
      <c r="BE272" s="229">
        <f>IF(N272="základní",J272,0)</f>
        <v>0</v>
      </c>
      <c r="BF272" s="229">
        <f>IF(N272="snížená",J272,0)</f>
        <v>0</v>
      </c>
      <c r="BG272" s="229">
        <f>IF(N272="zákl. přenesená",J272,0)</f>
        <v>0</v>
      </c>
      <c r="BH272" s="229">
        <f>IF(N272="sníž. přenesená",J272,0)</f>
        <v>0</v>
      </c>
      <c r="BI272" s="229">
        <f>IF(N272="nulová",J272,0)</f>
        <v>0</v>
      </c>
      <c r="BJ272" s="14" t="s">
        <v>79</v>
      </c>
      <c r="BK272" s="229">
        <f>ROUND(I272*H272,2)</f>
        <v>0</v>
      </c>
      <c r="BL272" s="14" t="s">
        <v>93</v>
      </c>
      <c r="BM272" s="228" t="s">
        <v>1420</v>
      </c>
    </row>
    <row r="273" s="2" customFormat="1" ht="21.75" customHeight="1">
      <c r="A273" s="35"/>
      <c r="B273" s="36"/>
      <c r="C273" s="230" t="s">
        <v>1421</v>
      </c>
      <c r="D273" s="230" t="s">
        <v>197</v>
      </c>
      <c r="E273" s="231" t="s">
        <v>1422</v>
      </c>
      <c r="F273" s="232" t="s">
        <v>1423</v>
      </c>
      <c r="G273" s="233" t="s">
        <v>193</v>
      </c>
      <c r="H273" s="234">
        <v>8</v>
      </c>
      <c r="I273" s="235"/>
      <c r="J273" s="236">
        <f>ROUND(I273*H273,2)</f>
        <v>0</v>
      </c>
      <c r="K273" s="232" t="s">
        <v>167</v>
      </c>
      <c r="L273" s="237"/>
      <c r="M273" s="238" t="s">
        <v>19</v>
      </c>
      <c r="N273" s="239" t="s">
        <v>43</v>
      </c>
      <c r="O273" s="81"/>
      <c r="P273" s="226">
        <f>O273*H273</f>
        <v>0</v>
      </c>
      <c r="Q273" s="226">
        <v>0</v>
      </c>
      <c r="R273" s="226">
        <f>Q273*H273</f>
        <v>0</v>
      </c>
      <c r="S273" s="226">
        <v>0</v>
      </c>
      <c r="T273" s="227">
        <f>S273*H273</f>
        <v>0</v>
      </c>
      <c r="U273" s="35"/>
      <c r="V273" s="35"/>
      <c r="W273" s="35"/>
      <c r="X273" s="35"/>
      <c r="Y273" s="35"/>
      <c r="Z273" s="35"/>
      <c r="AA273" s="35"/>
      <c r="AB273" s="35"/>
      <c r="AC273" s="35"/>
      <c r="AD273" s="35"/>
      <c r="AE273" s="35"/>
      <c r="AR273" s="228" t="s">
        <v>190</v>
      </c>
      <c r="AT273" s="228" t="s">
        <v>197</v>
      </c>
      <c r="AU273" s="228" t="s">
        <v>79</v>
      </c>
      <c r="AY273" s="14" t="s">
        <v>162</v>
      </c>
      <c r="BE273" s="229">
        <f>IF(N273="základní",J273,0)</f>
        <v>0</v>
      </c>
      <c r="BF273" s="229">
        <f>IF(N273="snížená",J273,0)</f>
        <v>0</v>
      </c>
      <c r="BG273" s="229">
        <f>IF(N273="zákl. přenesená",J273,0)</f>
        <v>0</v>
      </c>
      <c r="BH273" s="229">
        <f>IF(N273="sníž. přenesená",J273,0)</f>
        <v>0</v>
      </c>
      <c r="BI273" s="229">
        <f>IF(N273="nulová",J273,0)</f>
        <v>0</v>
      </c>
      <c r="BJ273" s="14" t="s">
        <v>79</v>
      </c>
      <c r="BK273" s="229">
        <f>ROUND(I273*H273,2)</f>
        <v>0</v>
      </c>
      <c r="BL273" s="14" t="s">
        <v>93</v>
      </c>
      <c r="BM273" s="228" t="s">
        <v>1424</v>
      </c>
    </row>
    <row r="274" s="2" customFormat="1" ht="21.75" customHeight="1">
      <c r="A274" s="35"/>
      <c r="B274" s="36"/>
      <c r="C274" s="230" t="s">
        <v>1425</v>
      </c>
      <c r="D274" s="230" t="s">
        <v>197</v>
      </c>
      <c r="E274" s="231" t="s">
        <v>1426</v>
      </c>
      <c r="F274" s="232" t="s">
        <v>1427</v>
      </c>
      <c r="G274" s="233" t="s">
        <v>193</v>
      </c>
      <c r="H274" s="234">
        <v>15</v>
      </c>
      <c r="I274" s="235"/>
      <c r="J274" s="236">
        <f>ROUND(I274*H274,2)</f>
        <v>0</v>
      </c>
      <c r="K274" s="232" t="s">
        <v>167</v>
      </c>
      <c r="L274" s="237"/>
      <c r="M274" s="238" t="s">
        <v>19</v>
      </c>
      <c r="N274" s="239" t="s">
        <v>43</v>
      </c>
      <c r="O274" s="81"/>
      <c r="P274" s="226">
        <f>O274*H274</f>
        <v>0</v>
      </c>
      <c r="Q274" s="226">
        <v>0</v>
      </c>
      <c r="R274" s="226">
        <f>Q274*H274</f>
        <v>0</v>
      </c>
      <c r="S274" s="226">
        <v>0</v>
      </c>
      <c r="T274" s="227">
        <f>S274*H274</f>
        <v>0</v>
      </c>
      <c r="U274" s="35"/>
      <c r="V274" s="35"/>
      <c r="W274" s="35"/>
      <c r="X274" s="35"/>
      <c r="Y274" s="35"/>
      <c r="Z274" s="35"/>
      <c r="AA274" s="35"/>
      <c r="AB274" s="35"/>
      <c r="AC274" s="35"/>
      <c r="AD274" s="35"/>
      <c r="AE274" s="35"/>
      <c r="AR274" s="228" t="s">
        <v>190</v>
      </c>
      <c r="AT274" s="228" t="s">
        <v>197</v>
      </c>
      <c r="AU274" s="228" t="s">
        <v>79</v>
      </c>
      <c r="AY274" s="14" t="s">
        <v>162</v>
      </c>
      <c r="BE274" s="229">
        <f>IF(N274="základní",J274,0)</f>
        <v>0</v>
      </c>
      <c r="BF274" s="229">
        <f>IF(N274="snížená",J274,0)</f>
        <v>0</v>
      </c>
      <c r="BG274" s="229">
        <f>IF(N274="zákl. přenesená",J274,0)</f>
        <v>0</v>
      </c>
      <c r="BH274" s="229">
        <f>IF(N274="sníž. přenesená",J274,0)</f>
        <v>0</v>
      </c>
      <c r="BI274" s="229">
        <f>IF(N274="nulová",J274,0)</f>
        <v>0</v>
      </c>
      <c r="BJ274" s="14" t="s">
        <v>79</v>
      </c>
      <c r="BK274" s="229">
        <f>ROUND(I274*H274,2)</f>
        <v>0</v>
      </c>
      <c r="BL274" s="14" t="s">
        <v>93</v>
      </c>
      <c r="BM274" s="228" t="s">
        <v>1428</v>
      </c>
    </row>
    <row r="275" s="2" customFormat="1" ht="21.75" customHeight="1">
      <c r="A275" s="35"/>
      <c r="B275" s="36"/>
      <c r="C275" s="230" t="s">
        <v>1429</v>
      </c>
      <c r="D275" s="230" t="s">
        <v>197</v>
      </c>
      <c r="E275" s="231" t="s">
        <v>1430</v>
      </c>
      <c r="F275" s="232" t="s">
        <v>1431</v>
      </c>
      <c r="G275" s="233" t="s">
        <v>193</v>
      </c>
      <c r="H275" s="234">
        <v>4</v>
      </c>
      <c r="I275" s="235"/>
      <c r="J275" s="236">
        <f>ROUND(I275*H275,2)</f>
        <v>0</v>
      </c>
      <c r="K275" s="232" t="s">
        <v>167</v>
      </c>
      <c r="L275" s="237"/>
      <c r="M275" s="238" t="s">
        <v>19</v>
      </c>
      <c r="N275" s="239" t="s">
        <v>43</v>
      </c>
      <c r="O275" s="81"/>
      <c r="P275" s="226">
        <f>O275*H275</f>
        <v>0</v>
      </c>
      <c r="Q275" s="226">
        <v>0</v>
      </c>
      <c r="R275" s="226">
        <f>Q275*H275</f>
        <v>0</v>
      </c>
      <c r="S275" s="226">
        <v>0</v>
      </c>
      <c r="T275" s="227">
        <f>S275*H275</f>
        <v>0</v>
      </c>
      <c r="U275" s="35"/>
      <c r="V275" s="35"/>
      <c r="W275" s="35"/>
      <c r="X275" s="35"/>
      <c r="Y275" s="35"/>
      <c r="Z275" s="35"/>
      <c r="AA275" s="35"/>
      <c r="AB275" s="35"/>
      <c r="AC275" s="35"/>
      <c r="AD275" s="35"/>
      <c r="AE275" s="35"/>
      <c r="AR275" s="228" t="s">
        <v>190</v>
      </c>
      <c r="AT275" s="228" t="s">
        <v>197</v>
      </c>
      <c r="AU275" s="228" t="s">
        <v>79</v>
      </c>
      <c r="AY275" s="14" t="s">
        <v>162</v>
      </c>
      <c r="BE275" s="229">
        <f>IF(N275="základní",J275,0)</f>
        <v>0</v>
      </c>
      <c r="BF275" s="229">
        <f>IF(N275="snížená",J275,0)</f>
        <v>0</v>
      </c>
      <c r="BG275" s="229">
        <f>IF(N275="zákl. přenesená",J275,0)</f>
        <v>0</v>
      </c>
      <c r="BH275" s="229">
        <f>IF(N275="sníž. přenesená",J275,0)</f>
        <v>0</v>
      </c>
      <c r="BI275" s="229">
        <f>IF(N275="nulová",J275,0)</f>
        <v>0</v>
      </c>
      <c r="BJ275" s="14" t="s">
        <v>79</v>
      </c>
      <c r="BK275" s="229">
        <f>ROUND(I275*H275,2)</f>
        <v>0</v>
      </c>
      <c r="BL275" s="14" t="s">
        <v>93</v>
      </c>
      <c r="BM275" s="228" t="s">
        <v>1432</v>
      </c>
    </row>
    <row r="276" s="2" customFormat="1" ht="21.75" customHeight="1">
      <c r="A276" s="35"/>
      <c r="B276" s="36"/>
      <c r="C276" s="230" t="s">
        <v>1433</v>
      </c>
      <c r="D276" s="230" t="s">
        <v>197</v>
      </c>
      <c r="E276" s="231" t="s">
        <v>1434</v>
      </c>
      <c r="F276" s="232" t="s">
        <v>1435</v>
      </c>
      <c r="G276" s="233" t="s">
        <v>193</v>
      </c>
      <c r="H276" s="234">
        <v>6</v>
      </c>
      <c r="I276" s="235"/>
      <c r="J276" s="236">
        <f>ROUND(I276*H276,2)</f>
        <v>0</v>
      </c>
      <c r="K276" s="232" t="s">
        <v>167</v>
      </c>
      <c r="L276" s="237"/>
      <c r="M276" s="238" t="s">
        <v>19</v>
      </c>
      <c r="N276" s="239" t="s">
        <v>43</v>
      </c>
      <c r="O276" s="81"/>
      <c r="P276" s="226">
        <f>O276*H276</f>
        <v>0</v>
      </c>
      <c r="Q276" s="226">
        <v>0</v>
      </c>
      <c r="R276" s="226">
        <f>Q276*H276</f>
        <v>0</v>
      </c>
      <c r="S276" s="226">
        <v>0</v>
      </c>
      <c r="T276" s="227">
        <f>S276*H276</f>
        <v>0</v>
      </c>
      <c r="U276" s="35"/>
      <c r="V276" s="35"/>
      <c r="W276" s="35"/>
      <c r="X276" s="35"/>
      <c r="Y276" s="35"/>
      <c r="Z276" s="35"/>
      <c r="AA276" s="35"/>
      <c r="AB276" s="35"/>
      <c r="AC276" s="35"/>
      <c r="AD276" s="35"/>
      <c r="AE276" s="35"/>
      <c r="AR276" s="228" t="s">
        <v>190</v>
      </c>
      <c r="AT276" s="228" t="s">
        <v>197</v>
      </c>
      <c r="AU276" s="228" t="s">
        <v>79</v>
      </c>
      <c r="AY276" s="14" t="s">
        <v>162</v>
      </c>
      <c r="BE276" s="229">
        <f>IF(N276="základní",J276,0)</f>
        <v>0</v>
      </c>
      <c r="BF276" s="229">
        <f>IF(N276="snížená",J276,0)</f>
        <v>0</v>
      </c>
      <c r="BG276" s="229">
        <f>IF(N276="zákl. přenesená",J276,0)</f>
        <v>0</v>
      </c>
      <c r="BH276" s="229">
        <f>IF(N276="sníž. přenesená",J276,0)</f>
        <v>0</v>
      </c>
      <c r="BI276" s="229">
        <f>IF(N276="nulová",J276,0)</f>
        <v>0</v>
      </c>
      <c r="BJ276" s="14" t="s">
        <v>79</v>
      </c>
      <c r="BK276" s="229">
        <f>ROUND(I276*H276,2)</f>
        <v>0</v>
      </c>
      <c r="BL276" s="14" t="s">
        <v>93</v>
      </c>
      <c r="BM276" s="228" t="s">
        <v>1436</v>
      </c>
    </row>
    <row r="277" s="2" customFormat="1" ht="21.75" customHeight="1">
      <c r="A277" s="35"/>
      <c r="B277" s="36"/>
      <c r="C277" s="230" t="s">
        <v>1437</v>
      </c>
      <c r="D277" s="230" t="s">
        <v>197</v>
      </c>
      <c r="E277" s="231" t="s">
        <v>1438</v>
      </c>
      <c r="F277" s="232" t="s">
        <v>1439</v>
      </c>
      <c r="G277" s="233" t="s">
        <v>193</v>
      </c>
      <c r="H277" s="234">
        <v>2</v>
      </c>
      <c r="I277" s="235"/>
      <c r="J277" s="236">
        <f>ROUND(I277*H277,2)</f>
        <v>0</v>
      </c>
      <c r="K277" s="232" t="s">
        <v>167</v>
      </c>
      <c r="L277" s="237"/>
      <c r="M277" s="238" t="s">
        <v>19</v>
      </c>
      <c r="N277" s="239" t="s">
        <v>43</v>
      </c>
      <c r="O277" s="81"/>
      <c r="P277" s="226">
        <f>O277*H277</f>
        <v>0</v>
      </c>
      <c r="Q277" s="226">
        <v>0</v>
      </c>
      <c r="R277" s="226">
        <f>Q277*H277</f>
        <v>0</v>
      </c>
      <c r="S277" s="226">
        <v>0</v>
      </c>
      <c r="T277" s="227">
        <f>S277*H277</f>
        <v>0</v>
      </c>
      <c r="U277" s="35"/>
      <c r="V277" s="35"/>
      <c r="W277" s="35"/>
      <c r="X277" s="35"/>
      <c r="Y277" s="35"/>
      <c r="Z277" s="35"/>
      <c r="AA277" s="35"/>
      <c r="AB277" s="35"/>
      <c r="AC277" s="35"/>
      <c r="AD277" s="35"/>
      <c r="AE277" s="35"/>
      <c r="AR277" s="228" t="s">
        <v>190</v>
      </c>
      <c r="AT277" s="228" t="s">
        <v>197</v>
      </c>
      <c r="AU277" s="228" t="s">
        <v>79</v>
      </c>
      <c r="AY277" s="14" t="s">
        <v>162</v>
      </c>
      <c r="BE277" s="229">
        <f>IF(N277="základní",J277,0)</f>
        <v>0</v>
      </c>
      <c r="BF277" s="229">
        <f>IF(N277="snížená",J277,0)</f>
        <v>0</v>
      </c>
      <c r="BG277" s="229">
        <f>IF(N277="zákl. přenesená",J277,0)</f>
        <v>0</v>
      </c>
      <c r="BH277" s="229">
        <f>IF(N277="sníž. přenesená",J277,0)</f>
        <v>0</v>
      </c>
      <c r="BI277" s="229">
        <f>IF(N277="nulová",J277,0)</f>
        <v>0</v>
      </c>
      <c r="BJ277" s="14" t="s">
        <v>79</v>
      </c>
      <c r="BK277" s="229">
        <f>ROUND(I277*H277,2)</f>
        <v>0</v>
      </c>
      <c r="BL277" s="14" t="s">
        <v>93</v>
      </c>
      <c r="BM277" s="228" t="s">
        <v>1440</v>
      </c>
    </row>
    <row r="278" s="2" customFormat="1" ht="21.75" customHeight="1">
      <c r="A278" s="35"/>
      <c r="B278" s="36"/>
      <c r="C278" s="230" t="s">
        <v>1441</v>
      </c>
      <c r="D278" s="230" t="s">
        <v>197</v>
      </c>
      <c r="E278" s="231" t="s">
        <v>1442</v>
      </c>
      <c r="F278" s="232" t="s">
        <v>1443</v>
      </c>
      <c r="G278" s="233" t="s">
        <v>193</v>
      </c>
      <c r="H278" s="234">
        <v>3</v>
      </c>
      <c r="I278" s="235"/>
      <c r="J278" s="236">
        <f>ROUND(I278*H278,2)</f>
        <v>0</v>
      </c>
      <c r="K278" s="232" t="s">
        <v>167</v>
      </c>
      <c r="L278" s="237"/>
      <c r="M278" s="238" t="s">
        <v>19</v>
      </c>
      <c r="N278" s="239" t="s">
        <v>43</v>
      </c>
      <c r="O278" s="81"/>
      <c r="P278" s="226">
        <f>O278*H278</f>
        <v>0</v>
      </c>
      <c r="Q278" s="226">
        <v>0</v>
      </c>
      <c r="R278" s="226">
        <f>Q278*H278</f>
        <v>0</v>
      </c>
      <c r="S278" s="226">
        <v>0</v>
      </c>
      <c r="T278" s="227">
        <f>S278*H278</f>
        <v>0</v>
      </c>
      <c r="U278" s="35"/>
      <c r="V278" s="35"/>
      <c r="W278" s="35"/>
      <c r="X278" s="35"/>
      <c r="Y278" s="35"/>
      <c r="Z278" s="35"/>
      <c r="AA278" s="35"/>
      <c r="AB278" s="35"/>
      <c r="AC278" s="35"/>
      <c r="AD278" s="35"/>
      <c r="AE278" s="35"/>
      <c r="AR278" s="228" t="s">
        <v>190</v>
      </c>
      <c r="AT278" s="228" t="s">
        <v>197</v>
      </c>
      <c r="AU278" s="228" t="s">
        <v>79</v>
      </c>
      <c r="AY278" s="14" t="s">
        <v>162</v>
      </c>
      <c r="BE278" s="229">
        <f>IF(N278="základní",J278,0)</f>
        <v>0</v>
      </c>
      <c r="BF278" s="229">
        <f>IF(N278="snížená",J278,0)</f>
        <v>0</v>
      </c>
      <c r="BG278" s="229">
        <f>IF(N278="zákl. přenesená",J278,0)</f>
        <v>0</v>
      </c>
      <c r="BH278" s="229">
        <f>IF(N278="sníž. přenesená",J278,0)</f>
        <v>0</v>
      </c>
      <c r="BI278" s="229">
        <f>IF(N278="nulová",J278,0)</f>
        <v>0</v>
      </c>
      <c r="BJ278" s="14" t="s">
        <v>79</v>
      </c>
      <c r="BK278" s="229">
        <f>ROUND(I278*H278,2)</f>
        <v>0</v>
      </c>
      <c r="BL278" s="14" t="s">
        <v>93</v>
      </c>
      <c r="BM278" s="228" t="s">
        <v>1444</v>
      </c>
    </row>
    <row r="279" s="2" customFormat="1" ht="21.75" customHeight="1">
      <c r="A279" s="35"/>
      <c r="B279" s="36"/>
      <c r="C279" s="230" t="s">
        <v>1445</v>
      </c>
      <c r="D279" s="230" t="s">
        <v>197</v>
      </c>
      <c r="E279" s="231" t="s">
        <v>1446</v>
      </c>
      <c r="F279" s="232" t="s">
        <v>1447</v>
      </c>
      <c r="G279" s="233" t="s">
        <v>193</v>
      </c>
      <c r="H279" s="234">
        <v>1</v>
      </c>
      <c r="I279" s="235"/>
      <c r="J279" s="236">
        <f>ROUND(I279*H279,2)</f>
        <v>0</v>
      </c>
      <c r="K279" s="232" t="s">
        <v>167</v>
      </c>
      <c r="L279" s="237"/>
      <c r="M279" s="238" t="s">
        <v>19</v>
      </c>
      <c r="N279" s="239" t="s">
        <v>43</v>
      </c>
      <c r="O279" s="81"/>
      <c r="P279" s="226">
        <f>O279*H279</f>
        <v>0</v>
      </c>
      <c r="Q279" s="226">
        <v>0</v>
      </c>
      <c r="R279" s="226">
        <f>Q279*H279</f>
        <v>0</v>
      </c>
      <c r="S279" s="226">
        <v>0</v>
      </c>
      <c r="T279" s="227">
        <f>S279*H279</f>
        <v>0</v>
      </c>
      <c r="U279" s="35"/>
      <c r="V279" s="35"/>
      <c r="W279" s="35"/>
      <c r="X279" s="35"/>
      <c r="Y279" s="35"/>
      <c r="Z279" s="35"/>
      <c r="AA279" s="35"/>
      <c r="AB279" s="35"/>
      <c r="AC279" s="35"/>
      <c r="AD279" s="35"/>
      <c r="AE279" s="35"/>
      <c r="AR279" s="228" t="s">
        <v>190</v>
      </c>
      <c r="AT279" s="228" t="s">
        <v>197</v>
      </c>
      <c r="AU279" s="228" t="s">
        <v>79</v>
      </c>
      <c r="AY279" s="14" t="s">
        <v>162</v>
      </c>
      <c r="BE279" s="229">
        <f>IF(N279="základní",J279,0)</f>
        <v>0</v>
      </c>
      <c r="BF279" s="229">
        <f>IF(N279="snížená",J279,0)</f>
        <v>0</v>
      </c>
      <c r="BG279" s="229">
        <f>IF(N279="zákl. přenesená",J279,0)</f>
        <v>0</v>
      </c>
      <c r="BH279" s="229">
        <f>IF(N279="sníž. přenesená",J279,0)</f>
        <v>0</v>
      </c>
      <c r="BI279" s="229">
        <f>IF(N279="nulová",J279,0)</f>
        <v>0</v>
      </c>
      <c r="BJ279" s="14" t="s">
        <v>79</v>
      </c>
      <c r="BK279" s="229">
        <f>ROUND(I279*H279,2)</f>
        <v>0</v>
      </c>
      <c r="BL279" s="14" t="s">
        <v>93</v>
      </c>
      <c r="BM279" s="228" t="s">
        <v>1448</v>
      </c>
    </row>
    <row r="280" s="2" customFormat="1" ht="21.75" customHeight="1">
      <c r="A280" s="35"/>
      <c r="B280" s="36"/>
      <c r="C280" s="230" t="s">
        <v>1449</v>
      </c>
      <c r="D280" s="230" t="s">
        <v>197</v>
      </c>
      <c r="E280" s="231" t="s">
        <v>1450</v>
      </c>
      <c r="F280" s="232" t="s">
        <v>1451</v>
      </c>
      <c r="G280" s="233" t="s">
        <v>193</v>
      </c>
      <c r="H280" s="234">
        <v>4</v>
      </c>
      <c r="I280" s="235"/>
      <c r="J280" s="236">
        <f>ROUND(I280*H280,2)</f>
        <v>0</v>
      </c>
      <c r="K280" s="232" t="s">
        <v>167</v>
      </c>
      <c r="L280" s="237"/>
      <c r="M280" s="238" t="s">
        <v>19</v>
      </c>
      <c r="N280" s="239" t="s">
        <v>43</v>
      </c>
      <c r="O280" s="81"/>
      <c r="P280" s="226">
        <f>O280*H280</f>
        <v>0</v>
      </c>
      <c r="Q280" s="226">
        <v>0</v>
      </c>
      <c r="R280" s="226">
        <f>Q280*H280</f>
        <v>0</v>
      </c>
      <c r="S280" s="226">
        <v>0</v>
      </c>
      <c r="T280" s="227">
        <f>S280*H280</f>
        <v>0</v>
      </c>
      <c r="U280" s="35"/>
      <c r="V280" s="35"/>
      <c r="W280" s="35"/>
      <c r="X280" s="35"/>
      <c r="Y280" s="35"/>
      <c r="Z280" s="35"/>
      <c r="AA280" s="35"/>
      <c r="AB280" s="35"/>
      <c r="AC280" s="35"/>
      <c r="AD280" s="35"/>
      <c r="AE280" s="35"/>
      <c r="AR280" s="228" t="s">
        <v>190</v>
      </c>
      <c r="AT280" s="228" t="s">
        <v>197</v>
      </c>
      <c r="AU280" s="228" t="s">
        <v>79</v>
      </c>
      <c r="AY280" s="14" t="s">
        <v>162</v>
      </c>
      <c r="BE280" s="229">
        <f>IF(N280="základní",J280,0)</f>
        <v>0</v>
      </c>
      <c r="BF280" s="229">
        <f>IF(N280="snížená",J280,0)</f>
        <v>0</v>
      </c>
      <c r="BG280" s="229">
        <f>IF(N280="zákl. přenesená",J280,0)</f>
        <v>0</v>
      </c>
      <c r="BH280" s="229">
        <f>IF(N280="sníž. přenesená",J280,0)</f>
        <v>0</v>
      </c>
      <c r="BI280" s="229">
        <f>IF(N280="nulová",J280,0)</f>
        <v>0</v>
      </c>
      <c r="BJ280" s="14" t="s">
        <v>79</v>
      </c>
      <c r="BK280" s="229">
        <f>ROUND(I280*H280,2)</f>
        <v>0</v>
      </c>
      <c r="BL280" s="14" t="s">
        <v>93</v>
      </c>
      <c r="BM280" s="228" t="s">
        <v>1452</v>
      </c>
    </row>
    <row r="281" s="2" customFormat="1" ht="21.75" customHeight="1">
      <c r="A281" s="35"/>
      <c r="B281" s="36"/>
      <c r="C281" s="230" t="s">
        <v>1453</v>
      </c>
      <c r="D281" s="230" t="s">
        <v>197</v>
      </c>
      <c r="E281" s="231" t="s">
        <v>1454</v>
      </c>
      <c r="F281" s="232" t="s">
        <v>1455</v>
      </c>
      <c r="G281" s="233" t="s">
        <v>193</v>
      </c>
      <c r="H281" s="234">
        <v>14</v>
      </c>
      <c r="I281" s="235"/>
      <c r="J281" s="236">
        <f>ROUND(I281*H281,2)</f>
        <v>0</v>
      </c>
      <c r="K281" s="232" t="s">
        <v>167</v>
      </c>
      <c r="L281" s="237"/>
      <c r="M281" s="238" t="s">
        <v>19</v>
      </c>
      <c r="N281" s="239" t="s">
        <v>43</v>
      </c>
      <c r="O281" s="81"/>
      <c r="P281" s="226">
        <f>O281*H281</f>
        <v>0</v>
      </c>
      <c r="Q281" s="226">
        <v>0</v>
      </c>
      <c r="R281" s="226">
        <f>Q281*H281</f>
        <v>0</v>
      </c>
      <c r="S281" s="226">
        <v>0</v>
      </c>
      <c r="T281" s="227">
        <f>S281*H281</f>
        <v>0</v>
      </c>
      <c r="U281" s="35"/>
      <c r="V281" s="35"/>
      <c r="W281" s="35"/>
      <c r="X281" s="35"/>
      <c r="Y281" s="35"/>
      <c r="Z281" s="35"/>
      <c r="AA281" s="35"/>
      <c r="AB281" s="35"/>
      <c r="AC281" s="35"/>
      <c r="AD281" s="35"/>
      <c r="AE281" s="35"/>
      <c r="AR281" s="228" t="s">
        <v>190</v>
      </c>
      <c r="AT281" s="228" t="s">
        <v>197</v>
      </c>
      <c r="AU281" s="228" t="s">
        <v>79</v>
      </c>
      <c r="AY281" s="14" t="s">
        <v>162</v>
      </c>
      <c r="BE281" s="229">
        <f>IF(N281="základní",J281,0)</f>
        <v>0</v>
      </c>
      <c r="BF281" s="229">
        <f>IF(N281="snížená",J281,0)</f>
        <v>0</v>
      </c>
      <c r="BG281" s="229">
        <f>IF(N281="zákl. přenesená",J281,0)</f>
        <v>0</v>
      </c>
      <c r="BH281" s="229">
        <f>IF(N281="sníž. přenesená",J281,0)</f>
        <v>0</v>
      </c>
      <c r="BI281" s="229">
        <f>IF(N281="nulová",J281,0)</f>
        <v>0</v>
      </c>
      <c r="BJ281" s="14" t="s">
        <v>79</v>
      </c>
      <c r="BK281" s="229">
        <f>ROUND(I281*H281,2)</f>
        <v>0</v>
      </c>
      <c r="BL281" s="14" t="s">
        <v>93</v>
      </c>
      <c r="BM281" s="228" t="s">
        <v>1456</v>
      </c>
    </row>
    <row r="282" s="2" customFormat="1" ht="21.75" customHeight="1">
      <c r="A282" s="35"/>
      <c r="B282" s="36"/>
      <c r="C282" s="230" t="s">
        <v>1457</v>
      </c>
      <c r="D282" s="230" t="s">
        <v>197</v>
      </c>
      <c r="E282" s="231" t="s">
        <v>1458</v>
      </c>
      <c r="F282" s="232" t="s">
        <v>1459</v>
      </c>
      <c r="G282" s="233" t="s">
        <v>193</v>
      </c>
      <c r="H282" s="234">
        <v>24</v>
      </c>
      <c r="I282" s="235"/>
      <c r="J282" s="236">
        <f>ROUND(I282*H282,2)</f>
        <v>0</v>
      </c>
      <c r="K282" s="232" t="s">
        <v>167</v>
      </c>
      <c r="L282" s="237"/>
      <c r="M282" s="238" t="s">
        <v>19</v>
      </c>
      <c r="N282" s="239" t="s">
        <v>43</v>
      </c>
      <c r="O282" s="81"/>
      <c r="P282" s="226">
        <f>O282*H282</f>
        <v>0</v>
      </c>
      <c r="Q282" s="226">
        <v>0</v>
      </c>
      <c r="R282" s="226">
        <f>Q282*H282</f>
        <v>0</v>
      </c>
      <c r="S282" s="226">
        <v>0</v>
      </c>
      <c r="T282" s="227">
        <f>S282*H282</f>
        <v>0</v>
      </c>
      <c r="U282" s="35"/>
      <c r="V282" s="35"/>
      <c r="W282" s="35"/>
      <c r="X282" s="35"/>
      <c r="Y282" s="35"/>
      <c r="Z282" s="35"/>
      <c r="AA282" s="35"/>
      <c r="AB282" s="35"/>
      <c r="AC282" s="35"/>
      <c r="AD282" s="35"/>
      <c r="AE282" s="35"/>
      <c r="AR282" s="228" t="s">
        <v>190</v>
      </c>
      <c r="AT282" s="228" t="s">
        <v>197</v>
      </c>
      <c r="AU282" s="228" t="s">
        <v>79</v>
      </c>
      <c r="AY282" s="14" t="s">
        <v>162</v>
      </c>
      <c r="BE282" s="229">
        <f>IF(N282="základní",J282,0)</f>
        <v>0</v>
      </c>
      <c r="BF282" s="229">
        <f>IF(N282="snížená",J282,0)</f>
        <v>0</v>
      </c>
      <c r="BG282" s="229">
        <f>IF(N282="zákl. přenesená",J282,0)</f>
        <v>0</v>
      </c>
      <c r="BH282" s="229">
        <f>IF(N282="sníž. přenesená",J282,0)</f>
        <v>0</v>
      </c>
      <c r="BI282" s="229">
        <f>IF(N282="nulová",J282,0)</f>
        <v>0</v>
      </c>
      <c r="BJ282" s="14" t="s">
        <v>79</v>
      </c>
      <c r="BK282" s="229">
        <f>ROUND(I282*H282,2)</f>
        <v>0</v>
      </c>
      <c r="BL282" s="14" t="s">
        <v>93</v>
      </c>
      <c r="BM282" s="228" t="s">
        <v>1460</v>
      </c>
    </row>
    <row r="283" s="2" customFormat="1" ht="21.75" customHeight="1">
      <c r="A283" s="35"/>
      <c r="B283" s="36"/>
      <c r="C283" s="230" t="s">
        <v>1461</v>
      </c>
      <c r="D283" s="230" t="s">
        <v>197</v>
      </c>
      <c r="E283" s="231" t="s">
        <v>1462</v>
      </c>
      <c r="F283" s="232" t="s">
        <v>1463</v>
      </c>
      <c r="G283" s="233" t="s">
        <v>193</v>
      </c>
      <c r="H283" s="234">
        <v>12</v>
      </c>
      <c r="I283" s="235"/>
      <c r="J283" s="236">
        <f>ROUND(I283*H283,2)</f>
        <v>0</v>
      </c>
      <c r="K283" s="232" t="s">
        <v>167</v>
      </c>
      <c r="L283" s="237"/>
      <c r="M283" s="238" t="s">
        <v>19</v>
      </c>
      <c r="N283" s="239" t="s">
        <v>43</v>
      </c>
      <c r="O283" s="81"/>
      <c r="P283" s="226">
        <f>O283*H283</f>
        <v>0</v>
      </c>
      <c r="Q283" s="226">
        <v>0</v>
      </c>
      <c r="R283" s="226">
        <f>Q283*H283</f>
        <v>0</v>
      </c>
      <c r="S283" s="226">
        <v>0</v>
      </c>
      <c r="T283" s="227">
        <f>S283*H283</f>
        <v>0</v>
      </c>
      <c r="U283" s="35"/>
      <c r="V283" s="35"/>
      <c r="W283" s="35"/>
      <c r="X283" s="35"/>
      <c r="Y283" s="35"/>
      <c r="Z283" s="35"/>
      <c r="AA283" s="35"/>
      <c r="AB283" s="35"/>
      <c r="AC283" s="35"/>
      <c r="AD283" s="35"/>
      <c r="AE283" s="35"/>
      <c r="AR283" s="228" t="s">
        <v>190</v>
      </c>
      <c r="AT283" s="228" t="s">
        <v>197</v>
      </c>
      <c r="AU283" s="228" t="s">
        <v>79</v>
      </c>
      <c r="AY283" s="14" t="s">
        <v>162</v>
      </c>
      <c r="BE283" s="229">
        <f>IF(N283="základní",J283,0)</f>
        <v>0</v>
      </c>
      <c r="BF283" s="229">
        <f>IF(N283="snížená",J283,0)</f>
        <v>0</v>
      </c>
      <c r="BG283" s="229">
        <f>IF(N283="zákl. přenesená",J283,0)</f>
        <v>0</v>
      </c>
      <c r="BH283" s="229">
        <f>IF(N283="sníž. přenesená",J283,0)</f>
        <v>0</v>
      </c>
      <c r="BI283" s="229">
        <f>IF(N283="nulová",J283,0)</f>
        <v>0</v>
      </c>
      <c r="BJ283" s="14" t="s">
        <v>79</v>
      </c>
      <c r="BK283" s="229">
        <f>ROUND(I283*H283,2)</f>
        <v>0</v>
      </c>
      <c r="BL283" s="14" t="s">
        <v>93</v>
      </c>
      <c r="BM283" s="228" t="s">
        <v>1464</v>
      </c>
    </row>
    <row r="284" s="2" customFormat="1" ht="21.75" customHeight="1">
      <c r="A284" s="35"/>
      <c r="B284" s="36"/>
      <c r="C284" s="230" t="s">
        <v>1465</v>
      </c>
      <c r="D284" s="230" t="s">
        <v>197</v>
      </c>
      <c r="E284" s="231" t="s">
        <v>1466</v>
      </c>
      <c r="F284" s="232" t="s">
        <v>1467</v>
      </c>
      <c r="G284" s="233" t="s">
        <v>193</v>
      </c>
      <c r="H284" s="234">
        <v>16</v>
      </c>
      <c r="I284" s="235"/>
      <c r="J284" s="236">
        <f>ROUND(I284*H284,2)</f>
        <v>0</v>
      </c>
      <c r="K284" s="232" t="s">
        <v>167</v>
      </c>
      <c r="L284" s="237"/>
      <c r="M284" s="238" t="s">
        <v>19</v>
      </c>
      <c r="N284" s="239" t="s">
        <v>43</v>
      </c>
      <c r="O284" s="81"/>
      <c r="P284" s="226">
        <f>O284*H284</f>
        <v>0</v>
      </c>
      <c r="Q284" s="226">
        <v>0</v>
      </c>
      <c r="R284" s="226">
        <f>Q284*H284</f>
        <v>0</v>
      </c>
      <c r="S284" s="226">
        <v>0</v>
      </c>
      <c r="T284" s="227">
        <f>S284*H284</f>
        <v>0</v>
      </c>
      <c r="U284" s="35"/>
      <c r="V284" s="35"/>
      <c r="W284" s="35"/>
      <c r="X284" s="35"/>
      <c r="Y284" s="35"/>
      <c r="Z284" s="35"/>
      <c r="AA284" s="35"/>
      <c r="AB284" s="35"/>
      <c r="AC284" s="35"/>
      <c r="AD284" s="35"/>
      <c r="AE284" s="35"/>
      <c r="AR284" s="228" t="s">
        <v>190</v>
      </c>
      <c r="AT284" s="228" t="s">
        <v>197</v>
      </c>
      <c r="AU284" s="228" t="s">
        <v>79</v>
      </c>
      <c r="AY284" s="14" t="s">
        <v>162</v>
      </c>
      <c r="BE284" s="229">
        <f>IF(N284="základní",J284,0)</f>
        <v>0</v>
      </c>
      <c r="BF284" s="229">
        <f>IF(N284="snížená",J284,0)</f>
        <v>0</v>
      </c>
      <c r="BG284" s="229">
        <f>IF(N284="zákl. přenesená",J284,0)</f>
        <v>0</v>
      </c>
      <c r="BH284" s="229">
        <f>IF(N284="sníž. přenesená",J284,0)</f>
        <v>0</v>
      </c>
      <c r="BI284" s="229">
        <f>IF(N284="nulová",J284,0)</f>
        <v>0</v>
      </c>
      <c r="BJ284" s="14" t="s">
        <v>79</v>
      </c>
      <c r="BK284" s="229">
        <f>ROUND(I284*H284,2)</f>
        <v>0</v>
      </c>
      <c r="BL284" s="14" t="s">
        <v>93</v>
      </c>
      <c r="BM284" s="228" t="s">
        <v>1468</v>
      </c>
    </row>
    <row r="285" s="2" customFormat="1" ht="21.75" customHeight="1">
      <c r="A285" s="35"/>
      <c r="B285" s="36"/>
      <c r="C285" s="230" t="s">
        <v>1469</v>
      </c>
      <c r="D285" s="230" t="s">
        <v>197</v>
      </c>
      <c r="E285" s="231" t="s">
        <v>1470</v>
      </c>
      <c r="F285" s="232" t="s">
        <v>1471</v>
      </c>
      <c r="G285" s="233" t="s">
        <v>193</v>
      </c>
      <c r="H285" s="234">
        <v>10</v>
      </c>
      <c r="I285" s="235"/>
      <c r="J285" s="236">
        <f>ROUND(I285*H285,2)</f>
        <v>0</v>
      </c>
      <c r="K285" s="232" t="s">
        <v>167</v>
      </c>
      <c r="L285" s="237"/>
      <c r="M285" s="238" t="s">
        <v>19</v>
      </c>
      <c r="N285" s="239" t="s">
        <v>43</v>
      </c>
      <c r="O285" s="81"/>
      <c r="P285" s="226">
        <f>O285*H285</f>
        <v>0</v>
      </c>
      <c r="Q285" s="226">
        <v>0</v>
      </c>
      <c r="R285" s="226">
        <f>Q285*H285</f>
        <v>0</v>
      </c>
      <c r="S285" s="226">
        <v>0</v>
      </c>
      <c r="T285" s="227">
        <f>S285*H285</f>
        <v>0</v>
      </c>
      <c r="U285" s="35"/>
      <c r="V285" s="35"/>
      <c r="W285" s="35"/>
      <c r="X285" s="35"/>
      <c r="Y285" s="35"/>
      <c r="Z285" s="35"/>
      <c r="AA285" s="35"/>
      <c r="AB285" s="35"/>
      <c r="AC285" s="35"/>
      <c r="AD285" s="35"/>
      <c r="AE285" s="35"/>
      <c r="AR285" s="228" t="s">
        <v>190</v>
      </c>
      <c r="AT285" s="228" t="s">
        <v>197</v>
      </c>
      <c r="AU285" s="228" t="s">
        <v>79</v>
      </c>
      <c r="AY285" s="14" t="s">
        <v>162</v>
      </c>
      <c r="BE285" s="229">
        <f>IF(N285="základní",J285,0)</f>
        <v>0</v>
      </c>
      <c r="BF285" s="229">
        <f>IF(N285="snížená",J285,0)</f>
        <v>0</v>
      </c>
      <c r="BG285" s="229">
        <f>IF(N285="zákl. přenesená",J285,0)</f>
        <v>0</v>
      </c>
      <c r="BH285" s="229">
        <f>IF(N285="sníž. přenesená",J285,0)</f>
        <v>0</v>
      </c>
      <c r="BI285" s="229">
        <f>IF(N285="nulová",J285,0)</f>
        <v>0</v>
      </c>
      <c r="BJ285" s="14" t="s">
        <v>79</v>
      </c>
      <c r="BK285" s="229">
        <f>ROUND(I285*H285,2)</f>
        <v>0</v>
      </c>
      <c r="BL285" s="14" t="s">
        <v>93</v>
      </c>
      <c r="BM285" s="228" t="s">
        <v>1472</v>
      </c>
    </row>
    <row r="286" s="2" customFormat="1" ht="21.75" customHeight="1">
      <c r="A286" s="35"/>
      <c r="B286" s="36"/>
      <c r="C286" s="230" t="s">
        <v>1473</v>
      </c>
      <c r="D286" s="230" t="s">
        <v>197</v>
      </c>
      <c r="E286" s="231" t="s">
        <v>1474</v>
      </c>
      <c r="F286" s="232" t="s">
        <v>1475</v>
      </c>
      <c r="G286" s="233" t="s">
        <v>193</v>
      </c>
      <c r="H286" s="234">
        <v>8</v>
      </c>
      <c r="I286" s="235"/>
      <c r="J286" s="236">
        <f>ROUND(I286*H286,2)</f>
        <v>0</v>
      </c>
      <c r="K286" s="232" t="s">
        <v>167</v>
      </c>
      <c r="L286" s="237"/>
      <c r="M286" s="238" t="s">
        <v>19</v>
      </c>
      <c r="N286" s="239" t="s">
        <v>43</v>
      </c>
      <c r="O286" s="81"/>
      <c r="P286" s="226">
        <f>O286*H286</f>
        <v>0</v>
      </c>
      <c r="Q286" s="226">
        <v>0</v>
      </c>
      <c r="R286" s="226">
        <f>Q286*H286</f>
        <v>0</v>
      </c>
      <c r="S286" s="226">
        <v>0</v>
      </c>
      <c r="T286" s="227">
        <f>S286*H286</f>
        <v>0</v>
      </c>
      <c r="U286" s="35"/>
      <c r="V286" s="35"/>
      <c r="W286" s="35"/>
      <c r="X286" s="35"/>
      <c r="Y286" s="35"/>
      <c r="Z286" s="35"/>
      <c r="AA286" s="35"/>
      <c r="AB286" s="35"/>
      <c r="AC286" s="35"/>
      <c r="AD286" s="35"/>
      <c r="AE286" s="35"/>
      <c r="AR286" s="228" t="s">
        <v>190</v>
      </c>
      <c r="AT286" s="228" t="s">
        <v>197</v>
      </c>
      <c r="AU286" s="228" t="s">
        <v>79</v>
      </c>
      <c r="AY286" s="14" t="s">
        <v>162</v>
      </c>
      <c r="BE286" s="229">
        <f>IF(N286="základní",J286,0)</f>
        <v>0</v>
      </c>
      <c r="BF286" s="229">
        <f>IF(N286="snížená",J286,0)</f>
        <v>0</v>
      </c>
      <c r="BG286" s="229">
        <f>IF(N286="zákl. přenesená",J286,0)</f>
        <v>0</v>
      </c>
      <c r="BH286" s="229">
        <f>IF(N286="sníž. přenesená",J286,0)</f>
        <v>0</v>
      </c>
      <c r="BI286" s="229">
        <f>IF(N286="nulová",J286,0)</f>
        <v>0</v>
      </c>
      <c r="BJ286" s="14" t="s">
        <v>79</v>
      </c>
      <c r="BK286" s="229">
        <f>ROUND(I286*H286,2)</f>
        <v>0</v>
      </c>
      <c r="BL286" s="14" t="s">
        <v>93</v>
      </c>
      <c r="BM286" s="228" t="s">
        <v>1476</v>
      </c>
    </row>
    <row r="287" s="2" customFormat="1" ht="21.75" customHeight="1">
      <c r="A287" s="35"/>
      <c r="B287" s="36"/>
      <c r="C287" s="230" t="s">
        <v>1477</v>
      </c>
      <c r="D287" s="230" t="s">
        <v>197</v>
      </c>
      <c r="E287" s="231" t="s">
        <v>1478</v>
      </c>
      <c r="F287" s="232" t="s">
        <v>1479</v>
      </c>
      <c r="G287" s="233" t="s">
        <v>193</v>
      </c>
      <c r="H287" s="234">
        <v>12</v>
      </c>
      <c r="I287" s="235"/>
      <c r="J287" s="236">
        <f>ROUND(I287*H287,2)</f>
        <v>0</v>
      </c>
      <c r="K287" s="232" t="s">
        <v>167</v>
      </c>
      <c r="L287" s="237"/>
      <c r="M287" s="238" t="s">
        <v>19</v>
      </c>
      <c r="N287" s="239" t="s">
        <v>43</v>
      </c>
      <c r="O287" s="81"/>
      <c r="P287" s="226">
        <f>O287*H287</f>
        <v>0</v>
      </c>
      <c r="Q287" s="226">
        <v>0</v>
      </c>
      <c r="R287" s="226">
        <f>Q287*H287</f>
        <v>0</v>
      </c>
      <c r="S287" s="226">
        <v>0</v>
      </c>
      <c r="T287" s="227">
        <f>S287*H287</f>
        <v>0</v>
      </c>
      <c r="U287" s="35"/>
      <c r="V287" s="35"/>
      <c r="W287" s="35"/>
      <c r="X287" s="35"/>
      <c r="Y287" s="35"/>
      <c r="Z287" s="35"/>
      <c r="AA287" s="35"/>
      <c r="AB287" s="35"/>
      <c r="AC287" s="35"/>
      <c r="AD287" s="35"/>
      <c r="AE287" s="35"/>
      <c r="AR287" s="228" t="s">
        <v>190</v>
      </c>
      <c r="AT287" s="228" t="s">
        <v>197</v>
      </c>
      <c r="AU287" s="228" t="s">
        <v>79</v>
      </c>
      <c r="AY287" s="14" t="s">
        <v>162</v>
      </c>
      <c r="BE287" s="229">
        <f>IF(N287="základní",J287,0)</f>
        <v>0</v>
      </c>
      <c r="BF287" s="229">
        <f>IF(N287="snížená",J287,0)</f>
        <v>0</v>
      </c>
      <c r="BG287" s="229">
        <f>IF(N287="zákl. přenesená",J287,0)</f>
        <v>0</v>
      </c>
      <c r="BH287" s="229">
        <f>IF(N287="sníž. přenesená",J287,0)</f>
        <v>0</v>
      </c>
      <c r="BI287" s="229">
        <f>IF(N287="nulová",J287,0)</f>
        <v>0</v>
      </c>
      <c r="BJ287" s="14" t="s">
        <v>79</v>
      </c>
      <c r="BK287" s="229">
        <f>ROUND(I287*H287,2)</f>
        <v>0</v>
      </c>
      <c r="BL287" s="14" t="s">
        <v>93</v>
      </c>
      <c r="BM287" s="228" t="s">
        <v>1480</v>
      </c>
    </row>
    <row r="288" s="2" customFormat="1" ht="21.75" customHeight="1">
      <c r="A288" s="35"/>
      <c r="B288" s="36"/>
      <c r="C288" s="230" t="s">
        <v>1481</v>
      </c>
      <c r="D288" s="230" t="s">
        <v>197</v>
      </c>
      <c r="E288" s="231" t="s">
        <v>1482</v>
      </c>
      <c r="F288" s="232" t="s">
        <v>1483</v>
      </c>
      <c r="G288" s="233" t="s">
        <v>193</v>
      </c>
      <c r="H288" s="234">
        <v>4</v>
      </c>
      <c r="I288" s="235"/>
      <c r="J288" s="236">
        <f>ROUND(I288*H288,2)</f>
        <v>0</v>
      </c>
      <c r="K288" s="232" t="s">
        <v>167</v>
      </c>
      <c r="L288" s="237"/>
      <c r="M288" s="238" t="s">
        <v>19</v>
      </c>
      <c r="N288" s="239" t="s">
        <v>43</v>
      </c>
      <c r="O288" s="81"/>
      <c r="P288" s="226">
        <f>O288*H288</f>
        <v>0</v>
      </c>
      <c r="Q288" s="226">
        <v>0</v>
      </c>
      <c r="R288" s="226">
        <f>Q288*H288</f>
        <v>0</v>
      </c>
      <c r="S288" s="226">
        <v>0</v>
      </c>
      <c r="T288" s="227">
        <f>S288*H288</f>
        <v>0</v>
      </c>
      <c r="U288" s="35"/>
      <c r="V288" s="35"/>
      <c r="W288" s="35"/>
      <c r="X288" s="35"/>
      <c r="Y288" s="35"/>
      <c r="Z288" s="35"/>
      <c r="AA288" s="35"/>
      <c r="AB288" s="35"/>
      <c r="AC288" s="35"/>
      <c r="AD288" s="35"/>
      <c r="AE288" s="35"/>
      <c r="AR288" s="228" t="s">
        <v>190</v>
      </c>
      <c r="AT288" s="228" t="s">
        <v>197</v>
      </c>
      <c r="AU288" s="228" t="s">
        <v>79</v>
      </c>
      <c r="AY288" s="14" t="s">
        <v>162</v>
      </c>
      <c r="BE288" s="229">
        <f>IF(N288="základní",J288,0)</f>
        <v>0</v>
      </c>
      <c r="BF288" s="229">
        <f>IF(N288="snížená",J288,0)</f>
        <v>0</v>
      </c>
      <c r="BG288" s="229">
        <f>IF(N288="zákl. přenesená",J288,0)</f>
        <v>0</v>
      </c>
      <c r="BH288" s="229">
        <f>IF(N288="sníž. přenesená",J288,0)</f>
        <v>0</v>
      </c>
      <c r="BI288" s="229">
        <f>IF(N288="nulová",J288,0)</f>
        <v>0</v>
      </c>
      <c r="BJ288" s="14" t="s">
        <v>79</v>
      </c>
      <c r="BK288" s="229">
        <f>ROUND(I288*H288,2)</f>
        <v>0</v>
      </c>
      <c r="BL288" s="14" t="s">
        <v>93</v>
      </c>
      <c r="BM288" s="228" t="s">
        <v>1484</v>
      </c>
    </row>
    <row r="289" s="2" customFormat="1" ht="21.75" customHeight="1">
      <c r="A289" s="35"/>
      <c r="B289" s="36"/>
      <c r="C289" s="230" t="s">
        <v>1485</v>
      </c>
      <c r="D289" s="230" t="s">
        <v>197</v>
      </c>
      <c r="E289" s="231" t="s">
        <v>1486</v>
      </c>
      <c r="F289" s="232" t="s">
        <v>1487</v>
      </c>
      <c r="G289" s="233" t="s">
        <v>193</v>
      </c>
      <c r="H289" s="234">
        <v>2</v>
      </c>
      <c r="I289" s="235"/>
      <c r="J289" s="236">
        <f>ROUND(I289*H289,2)</f>
        <v>0</v>
      </c>
      <c r="K289" s="232" t="s">
        <v>167</v>
      </c>
      <c r="L289" s="237"/>
      <c r="M289" s="238" t="s">
        <v>19</v>
      </c>
      <c r="N289" s="239" t="s">
        <v>43</v>
      </c>
      <c r="O289" s="81"/>
      <c r="P289" s="226">
        <f>O289*H289</f>
        <v>0</v>
      </c>
      <c r="Q289" s="226">
        <v>0</v>
      </c>
      <c r="R289" s="226">
        <f>Q289*H289</f>
        <v>0</v>
      </c>
      <c r="S289" s="226">
        <v>0</v>
      </c>
      <c r="T289" s="227">
        <f>S289*H289</f>
        <v>0</v>
      </c>
      <c r="U289" s="35"/>
      <c r="V289" s="35"/>
      <c r="W289" s="35"/>
      <c r="X289" s="35"/>
      <c r="Y289" s="35"/>
      <c r="Z289" s="35"/>
      <c r="AA289" s="35"/>
      <c r="AB289" s="35"/>
      <c r="AC289" s="35"/>
      <c r="AD289" s="35"/>
      <c r="AE289" s="35"/>
      <c r="AR289" s="228" t="s">
        <v>190</v>
      </c>
      <c r="AT289" s="228" t="s">
        <v>197</v>
      </c>
      <c r="AU289" s="228" t="s">
        <v>79</v>
      </c>
      <c r="AY289" s="14" t="s">
        <v>162</v>
      </c>
      <c r="BE289" s="229">
        <f>IF(N289="základní",J289,0)</f>
        <v>0</v>
      </c>
      <c r="BF289" s="229">
        <f>IF(N289="snížená",J289,0)</f>
        <v>0</v>
      </c>
      <c r="BG289" s="229">
        <f>IF(N289="zákl. přenesená",J289,0)</f>
        <v>0</v>
      </c>
      <c r="BH289" s="229">
        <f>IF(N289="sníž. přenesená",J289,0)</f>
        <v>0</v>
      </c>
      <c r="BI289" s="229">
        <f>IF(N289="nulová",J289,0)</f>
        <v>0</v>
      </c>
      <c r="BJ289" s="14" t="s">
        <v>79</v>
      </c>
      <c r="BK289" s="229">
        <f>ROUND(I289*H289,2)</f>
        <v>0</v>
      </c>
      <c r="BL289" s="14" t="s">
        <v>93</v>
      </c>
      <c r="BM289" s="228" t="s">
        <v>1488</v>
      </c>
    </row>
    <row r="290" s="2" customFormat="1" ht="21.75" customHeight="1">
      <c r="A290" s="35"/>
      <c r="B290" s="36"/>
      <c r="C290" s="230" t="s">
        <v>1489</v>
      </c>
      <c r="D290" s="230" t="s">
        <v>197</v>
      </c>
      <c r="E290" s="231" t="s">
        <v>1490</v>
      </c>
      <c r="F290" s="232" t="s">
        <v>1491</v>
      </c>
      <c r="G290" s="233" t="s">
        <v>193</v>
      </c>
      <c r="H290" s="234">
        <v>2</v>
      </c>
      <c r="I290" s="235"/>
      <c r="J290" s="236">
        <f>ROUND(I290*H290,2)</f>
        <v>0</v>
      </c>
      <c r="K290" s="232" t="s">
        <v>167</v>
      </c>
      <c r="L290" s="237"/>
      <c r="M290" s="238" t="s">
        <v>19</v>
      </c>
      <c r="N290" s="239" t="s">
        <v>43</v>
      </c>
      <c r="O290" s="81"/>
      <c r="P290" s="226">
        <f>O290*H290</f>
        <v>0</v>
      </c>
      <c r="Q290" s="226">
        <v>0</v>
      </c>
      <c r="R290" s="226">
        <f>Q290*H290</f>
        <v>0</v>
      </c>
      <c r="S290" s="226">
        <v>0</v>
      </c>
      <c r="T290" s="227">
        <f>S290*H290</f>
        <v>0</v>
      </c>
      <c r="U290" s="35"/>
      <c r="V290" s="35"/>
      <c r="W290" s="35"/>
      <c r="X290" s="35"/>
      <c r="Y290" s="35"/>
      <c r="Z290" s="35"/>
      <c r="AA290" s="35"/>
      <c r="AB290" s="35"/>
      <c r="AC290" s="35"/>
      <c r="AD290" s="35"/>
      <c r="AE290" s="35"/>
      <c r="AR290" s="228" t="s">
        <v>190</v>
      </c>
      <c r="AT290" s="228" t="s">
        <v>197</v>
      </c>
      <c r="AU290" s="228" t="s">
        <v>79</v>
      </c>
      <c r="AY290" s="14" t="s">
        <v>162</v>
      </c>
      <c r="BE290" s="229">
        <f>IF(N290="základní",J290,0)</f>
        <v>0</v>
      </c>
      <c r="BF290" s="229">
        <f>IF(N290="snížená",J290,0)</f>
        <v>0</v>
      </c>
      <c r="BG290" s="229">
        <f>IF(N290="zákl. přenesená",J290,0)</f>
        <v>0</v>
      </c>
      <c r="BH290" s="229">
        <f>IF(N290="sníž. přenesená",J290,0)</f>
        <v>0</v>
      </c>
      <c r="BI290" s="229">
        <f>IF(N290="nulová",J290,0)</f>
        <v>0</v>
      </c>
      <c r="BJ290" s="14" t="s">
        <v>79</v>
      </c>
      <c r="BK290" s="229">
        <f>ROUND(I290*H290,2)</f>
        <v>0</v>
      </c>
      <c r="BL290" s="14" t="s">
        <v>93</v>
      </c>
      <c r="BM290" s="228" t="s">
        <v>1492</v>
      </c>
    </row>
    <row r="291" s="2" customFormat="1" ht="21.75" customHeight="1">
      <c r="A291" s="35"/>
      <c r="B291" s="36"/>
      <c r="C291" s="230" t="s">
        <v>1493</v>
      </c>
      <c r="D291" s="230" t="s">
        <v>197</v>
      </c>
      <c r="E291" s="231" t="s">
        <v>1494</v>
      </c>
      <c r="F291" s="232" t="s">
        <v>1495</v>
      </c>
      <c r="G291" s="233" t="s">
        <v>193</v>
      </c>
      <c r="H291" s="234">
        <v>1</v>
      </c>
      <c r="I291" s="235"/>
      <c r="J291" s="236">
        <f>ROUND(I291*H291,2)</f>
        <v>0</v>
      </c>
      <c r="K291" s="232" t="s">
        <v>167</v>
      </c>
      <c r="L291" s="237"/>
      <c r="M291" s="238" t="s">
        <v>19</v>
      </c>
      <c r="N291" s="239" t="s">
        <v>43</v>
      </c>
      <c r="O291" s="81"/>
      <c r="P291" s="226">
        <f>O291*H291</f>
        <v>0</v>
      </c>
      <c r="Q291" s="226">
        <v>0</v>
      </c>
      <c r="R291" s="226">
        <f>Q291*H291</f>
        <v>0</v>
      </c>
      <c r="S291" s="226">
        <v>0</v>
      </c>
      <c r="T291" s="227">
        <f>S291*H291</f>
        <v>0</v>
      </c>
      <c r="U291" s="35"/>
      <c r="V291" s="35"/>
      <c r="W291" s="35"/>
      <c r="X291" s="35"/>
      <c r="Y291" s="35"/>
      <c r="Z291" s="35"/>
      <c r="AA291" s="35"/>
      <c r="AB291" s="35"/>
      <c r="AC291" s="35"/>
      <c r="AD291" s="35"/>
      <c r="AE291" s="35"/>
      <c r="AR291" s="228" t="s">
        <v>190</v>
      </c>
      <c r="AT291" s="228" t="s">
        <v>197</v>
      </c>
      <c r="AU291" s="228" t="s">
        <v>79</v>
      </c>
      <c r="AY291" s="14" t="s">
        <v>162</v>
      </c>
      <c r="BE291" s="229">
        <f>IF(N291="základní",J291,0)</f>
        <v>0</v>
      </c>
      <c r="BF291" s="229">
        <f>IF(N291="snížená",J291,0)</f>
        <v>0</v>
      </c>
      <c r="BG291" s="229">
        <f>IF(N291="zákl. přenesená",J291,0)</f>
        <v>0</v>
      </c>
      <c r="BH291" s="229">
        <f>IF(N291="sníž. přenesená",J291,0)</f>
        <v>0</v>
      </c>
      <c r="BI291" s="229">
        <f>IF(N291="nulová",J291,0)</f>
        <v>0</v>
      </c>
      <c r="BJ291" s="14" t="s">
        <v>79</v>
      </c>
      <c r="BK291" s="229">
        <f>ROUND(I291*H291,2)</f>
        <v>0</v>
      </c>
      <c r="BL291" s="14" t="s">
        <v>93</v>
      </c>
      <c r="BM291" s="228" t="s">
        <v>1496</v>
      </c>
    </row>
    <row r="292" s="2" customFormat="1" ht="33" customHeight="1">
      <c r="A292" s="35"/>
      <c r="B292" s="36"/>
      <c r="C292" s="230" t="s">
        <v>1497</v>
      </c>
      <c r="D292" s="230" t="s">
        <v>197</v>
      </c>
      <c r="E292" s="231" t="s">
        <v>1498</v>
      </c>
      <c r="F292" s="232" t="s">
        <v>1499</v>
      </c>
      <c r="G292" s="233" t="s">
        <v>193</v>
      </c>
      <c r="H292" s="234">
        <v>2</v>
      </c>
      <c r="I292" s="235"/>
      <c r="J292" s="236">
        <f>ROUND(I292*H292,2)</f>
        <v>0</v>
      </c>
      <c r="K292" s="232" t="s">
        <v>167</v>
      </c>
      <c r="L292" s="237"/>
      <c r="M292" s="238" t="s">
        <v>19</v>
      </c>
      <c r="N292" s="239" t="s">
        <v>43</v>
      </c>
      <c r="O292" s="81"/>
      <c r="P292" s="226">
        <f>O292*H292</f>
        <v>0</v>
      </c>
      <c r="Q292" s="226">
        <v>0</v>
      </c>
      <c r="R292" s="226">
        <f>Q292*H292</f>
        <v>0</v>
      </c>
      <c r="S292" s="226">
        <v>0</v>
      </c>
      <c r="T292" s="227">
        <f>S292*H292</f>
        <v>0</v>
      </c>
      <c r="U292" s="35"/>
      <c r="V292" s="35"/>
      <c r="W292" s="35"/>
      <c r="X292" s="35"/>
      <c r="Y292" s="35"/>
      <c r="Z292" s="35"/>
      <c r="AA292" s="35"/>
      <c r="AB292" s="35"/>
      <c r="AC292" s="35"/>
      <c r="AD292" s="35"/>
      <c r="AE292" s="35"/>
      <c r="AR292" s="228" t="s">
        <v>190</v>
      </c>
      <c r="AT292" s="228" t="s">
        <v>197</v>
      </c>
      <c r="AU292" s="228" t="s">
        <v>79</v>
      </c>
      <c r="AY292" s="14" t="s">
        <v>162</v>
      </c>
      <c r="BE292" s="229">
        <f>IF(N292="základní",J292,0)</f>
        <v>0</v>
      </c>
      <c r="BF292" s="229">
        <f>IF(N292="snížená",J292,0)</f>
        <v>0</v>
      </c>
      <c r="BG292" s="229">
        <f>IF(N292="zákl. přenesená",J292,0)</f>
        <v>0</v>
      </c>
      <c r="BH292" s="229">
        <f>IF(N292="sníž. přenesená",J292,0)</f>
        <v>0</v>
      </c>
      <c r="BI292" s="229">
        <f>IF(N292="nulová",J292,0)</f>
        <v>0</v>
      </c>
      <c r="BJ292" s="14" t="s">
        <v>79</v>
      </c>
      <c r="BK292" s="229">
        <f>ROUND(I292*H292,2)</f>
        <v>0</v>
      </c>
      <c r="BL292" s="14" t="s">
        <v>93</v>
      </c>
      <c r="BM292" s="228" t="s">
        <v>1500</v>
      </c>
    </row>
    <row r="293" s="2" customFormat="1">
      <c r="A293" s="35"/>
      <c r="B293" s="36"/>
      <c r="C293" s="37"/>
      <c r="D293" s="253" t="s">
        <v>1501</v>
      </c>
      <c r="E293" s="37"/>
      <c r="F293" s="254" t="s">
        <v>1502</v>
      </c>
      <c r="G293" s="37"/>
      <c r="H293" s="37"/>
      <c r="I293" s="145"/>
      <c r="J293" s="37"/>
      <c r="K293" s="37"/>
      <c r="L293" s="41"/>
      <c r="M293" s="255"/>
      <c r="N293" s="256"/>
      <c r="O293" s="81"/>
      <c r="P293" s="81"/>
      <c r="Q293" s="81"/>
      <c r="R293" s="81"/>
      <c r="S293" s="81"/>
      <c r="T293" s="82"/>
      <c r="U293" s="35"/>
      <c r="V293" s="35"/>
      <c r="W293" s="35"/>
      <c r="X293" s="35"/>
      <c r="Y293" s="35"/>
      <c r="Z293" s="35"/>
      <c r="AA293" s="35"/>
      <c r="AB293" s="35"/>
      <c r="AC293" s="35"/>
      <c r="AD293" s="35"/>
      <c r="AE293" s="35"/>
      <c r="AT293" s="14" t="s">
        <v>1501</v>
      </c>
      <c r="AU293" s="14" t="s">
        <v>79</v>
      </c>
    </row>
    <row r="294" s="2" customFormat="1" ht="21.75" customHeight="1">
      <c r="A294" s="35"/>
      <c r="B294" s="36"/>
      <c r="C294" s="230" t="s">
        <v>1503</v>
      </c>
      <c r="D294" s="230" t="s">
        <v>197</v>
      </c>
      <c r="E294" s="231" t="s">
        <v>1504</v>
      </c>
      <c r="F294" s="232" t="s">
        <v>1505</v>
      </c>
      <c r="G294" s="233" t="s">
        <v>193</v>
      </c>
      <c r="H294" s="234">
        <v>4</v>
      </c>
      <c r="I294" s="235"/>
      <c r="J294" s="236">
        <f>ROUND(I294*H294,2)</f>
        <v>0</v>
      </c>
      <c r="K294" s="232" t="s">
        <v>167</v>
      </c>
      <c r="L294" s="237"/>
      <c r="M294" s="238" t="s">
        <v>19</v>
      </c>
      <c r="N294" s="239" t="s">
        <v>43</v>
      </c>
      <c r="O294" s="81"/>
      <c r="P294" s="226">
        <f>O294*H294</f>
        <v>0</v>
      </c>
      <c r="Q294" s="226">
        <v>0</v>
      </c>
      <c r="R294" s="226">
        <f>Q294*H294</f>
        <v>0</v>
      </c>
      <c r="S294" s="226">
        <v>0</v>
      </c>
      <c r="T294" s="227">
        <f>S294*H294</f>
        <v>0</v>
      </c>
      <c r="U294" s="35"/>
      <c r="V294" s="35"/>
      <c r="W294" s="35"/>
      <c r="X294" s="35"/>
      <c r="Y294" s="35"/>
      <c r="Z294" s="35"/>
      <c r="AA294" s="35"/>
      <c r="AB294" s="35"/>
      <c r="AC294" s="35"/>
      <c r="AD294" s="35"/>
      <c r="AE294" s="35"/>
      <c r="AR294" s="228" t="s">
        <v>190</v>
      </c>
      <c r="AT294" s="228" t="s">
        <v>197</v>
      </c>
      <c r="AU294" s="228" t="s">
        <v>79</v>
      </c>
      <c r="AY294" s="14" t="s">
        <v>162</v>
      </c>
      <c r="BE294" s="229">
        <f>IF(N294="základní",J294,0)</f>
        <v>0</v>
      </c>
      <c r="BF294" s="229">
        <f>IF(N294="snížená",J294,0)</f>
        <v>0</v>
      </c>
      <c r="BG294" s="229">
        <f>IF(N294="zákl. přenesená",J294,0)</f>
        <v>0</v>
      </c>
      <c r="BH294" s="229">
        <f>IF(N294="sníž. přenesená",J294,0)</f>
        <v>0</v>
      </c>
      <c r="BI294" s="229">
        <f>IF(N294="nulová",J294,0)</f>
        <v>0</v>
      </c>
      <c r="BJ294" s="14" t="s">
        <v>79</v>
      </c>
      <c r="BK294" s="229">
        <f>ROUND(I294*H294,2)</f>
        <v>0</v>
      </c>
      <c r="BL294" s="14" t="s">
        <v>93</v>
      </c>
      <c r="BM294" s="228" t="s">
        <v>1506</v>
      </c>
    </row>
    <row r="295" s="2" customFormat="1" ht="21.75" customHeight="1">
      <c r="A295" s="35"/>
      <c r="B295" s="36"/>
      <c r="C295" s="230" t="s">
        <v>1507</v>
      </c>
      <c r="D295" s="230" t="s">
        <v>197</v>
      </c>
      <c r="E295" s="231" t="s">
        <v>1508</v>
      </c>
      <c r="F295" s="232" t="s">
        <v>1509</v>
      </c>
      <c r="G295" s="233" t="s">
        <v>193</v>
      </c>
      <c r="H295" s="234">
        <v>4</v>
      </c>
      <c r="I295" s="235"/>
      <c r="J295" s="236">
        <f>ROUND(I295*H295,2)</f>
        <v>0</v>
      </c>
      <c r="K295" s="232" t="s">
        <v>167</v>
      </c>
      <c r="L295" s="237"/>
      <c r="M295" s="238" t="s">
        <v>19</v>
      </c>
      <c r="N295" s="239" t="s">
        <v>43</v>
      </c>
      <c r="O295" s="81"/>
      <c r="P295" s="226">
        <f>O295*H295</f>
        <v>0</v>
      </c>
      <c r="Q295" s="226">
        <v>0</v>
      </c>
      <c r="R295" s="226">
        <f>Q295*H295</f>
        <v>0</v>
      </c>
      <c r="S295" s="226">
        <v>0</v>
      </c>
      <c r="T295" s="227">
        <f>S295*H295</f>
        <v>0</v>
      </c>
      <c r="U295" s="35"/>
      <c r="V295" s="35"/>
      <c r="W295" s="35"/>
      <c r="X295" s="35"/>
      <c r="Y295" s="35"/>
      <c r="Z295" s="35"/>
      <c r="AA295" s="35"/>
      <c r="AB295" s="35"/>
      <c r="AC295" s="35"/>
      <c r="AD295" s="35"/>
      <c r="AE295" s="35"/>
      <c r="AR295" s="228" t="s">
        <v>200</v>
      </c>
      <c r="AT295" s="228" t="s">
        <v>197</v>
      </c>
      <c r="AU295" s="228" t="s">
        <v>79</v>
      </c>
      <c r="AY295" s="14" t="s">
        <v>162</v>
      </c>
      <c r="BE295" s="229">
        <f>IF(N295="základní",J295,0)</f>
        <v>0</v>
      </c>
      <c r="BF295" s="229">
        <f>IF(N295="snížená",J295,0)</f>
        <v>0</v>
      </c>
      <c r="BG295" s="229">
        <f>IF(N295="zákl. přenesená",J295,0)</f>
        <v>0</v>
      </c>
      <c r="BH295" s="229">
        <f>IF(N295="sníž. přenesená",J295,0)</f>
        <v>0</v>
      </c>
      <c r="BI295" s="229">
        <f>IF(N295="nulová",J295,0)</f>
        <v>0</v>
      </c>
      <c r="BJ295" s="14" t="s">
        <v>79</v>
      </c>
      <c r="BK295" s="229">
        <f>ROUND(I295*H295,2)</f>
        <v>0</v>
      </c>
      <c r="BL295" s="14" t="s">
        <v>200</v>
      </c>
      <c r="BM295" s="228" t="s">
        <v>1510</v>
      </c>
    </row>
    <row r="296" s="2" customFormat="1" ht="21.75" customHeight="1">
      <c r="A296" s="35"/>
      <c r="B296" s="36"/>
      <c r="C296" s="230" t="s">
        <v>1511</v>
      </c>
      <c r="D296" s="230" t="s">
        <v>197</v>
      </c>
      <c r="E296" s="231" t="s">
        <v>1512</v>
      </c>
      <c r="F296" s="232" t="s">
        <v>1513</v>
      </c>
      <c r="G296" s="233" t="s">
        <v>193</v>
      </c>
      <c r="H296" s="234">
        <v>6</v>
      </c>
      <c r="I296" s="235"/>
      <c r="J296" s="236">
        <f>ROUND(I296*H296,2)</f>
        <v>0</v>
      </c>
      <c r="K296" s="232" t="s">
        <v>167</v>
      </c>
      <c r="L296" s="237"/>
      <c r="M296" s="238" t="s">
        <v>19</v>
      </c>
      <c r="N296" s="239" t="s">
        <v>43</v>
      </c>
      <c r="O296" s="81"/>
      <c r="P296" s="226">
        <f>O296*H296</f>
        <v>0</v>
      </c>
      <c r="Q296" s="226">
        <v>0</v>
      </c>
      <c r="R296" s="226">
        <f>Q296*H296</f>
        <v>0</v>
      </c>
      <c r="S296" s="226">
        <v>0</v>
      </c>
      <c r="T296" s="227">
        <f>S296*H296</f>
        <v>0</v>
      </c>
      <c r="U296" s="35"/>
      <c r="V296" s="35"/>
      <c r="W296" s="35"/>
      <c r="X296" s="35"/>
      <c r="Y296" s="35"/>
      <c r="Z296" s="35"/>
      <c r="AA296" s="35"/>
      <c r="AB296" s="35"/>
      <c r="AC296" s="35"/>
      <c r="AD296" s="35"/>
      <c r="AE296" s="35"/>
      <c r="AR296" s="228" t="s">
        <v>200</v>
      </c>
      <c r="AT296" s="228" t="s">
        <v>197</v>
      </c>
      <c r="AU296" s="228" t="s">
        <v>79</v>
      </c>
      <c r="AY296" s="14" t="s">
        <v>162</v>
      </c>
      <c r="BE296" s="229">
        <f>IF(N296="základní",J296,0)</f>
        <v>0</v>
      </c>
      <c r="BF296" s="229">
        <f>IF(N296="snížená",J296,0)</f>
        <v>0</v>
      </c>
      <c r="BG296" s="229">
        <f>IF(N296="zákl. přenesená",J296,0)</f>
        <v>0</v>
      </c>
      <c r="BH296" s="229">
        <f>IF(N296="sníž. přenesená",J296,0)</f>
        <v>0</v>
      </c>
      <c r="BI296" s="229">
        <f>IF(N296="nulová",J296,0)</f>
        <v>0</v>
      </c>
      <c r="BJ296" s="14" t="s">
        <v>79</v>
      </c>
      <c r="BK296" s="229">
        <f>ROUND(I296*H296,2)</f>
        <v>0</v>
      </c>
      <c r="BL296" s="14" t="s">
        <v>200</v>
      </c>
      <c r="BM296" s="228" t="s">
        <v>1514</v>
      </c>
    </row>
    <row r="297" s="2" customFormat="1" ht="21.75" customHeight="1">
      <c r="A297" s="35"/>
      <c r="B297" s="36"/>
      <c r="C297" s="230" t="s">
        <v>1515</v>
      </c>
      <c r="D297" s="230" t="s">
        <v>197</v>
      </c>
      <c r="E297" s="231" t="s">
        <v>1516</v>
      </c>
      <c r="F297" s="232" t="s">
        <v>1517</v>
      </c>
      <c r="G297" s="233" t="s">
        <v>193</v>
      </c>
      <c r="H297" s="234">
        <v>4</v>
      </c>
      <c r="I297" s="235"/>
      <c r="J297" s="236">
        <f>ROUND(I297*H297,2)</f>
        <v>0</v>
      </c>
      <c r="K297" s="232" t="s">
        <v>167</v>
      </c>
      <c r="L297" s="237"/>
      <c r="M297" s="238" t="s">
        <v>19</v>
      </c>
      <c r="N297" s="239" t="s">
        <v>43</v>
      </c>
      <c r="O297" s="81"/>
      <c r="P297" s="226">
        <f>O297*H297</f>
        <v>0</v>
      </c>
      <c r="Q297" s="226">
        <v>0</v>
      </c>
      <c r="R297" s="226">
        <f>Q297*H297</f>
        <v>0</v>
      </c>
      <c r="S297" s="226">
        <v>0</v>
      </c>
      <c r="T297" s="227">
        <f>S297*H297</f>
        <v>0</v>
      </c>
      <c r="U297" s="35"/>
      <c r="V297" s="35"/>
      <c r="W297" s="35"/>
      <c r="X297" s="35"/>
      <c r="Y297" s="35"/>
      <c r="Z297" s="35"/>
      <c r="AA297" s="35"/>
      <c r="AB297" s="35"/>
      <c r="AC297" s="35"/>
      <c r="AD297" s="35"/>
      <c r="AE297" s="35"/>
      <c r="AR297" s="228" t="s">
        <v>190</v>
      </c>
      <c r="AT297" s="228" t="s">
        <v>197</v>
      </c>
      <c r="AU297" s="228" t="s">
        <v>79</v>
      </c>
      <c r="AY297" s="14" t="s">
        <v>162</v>
      </c>
      <c r="BE297" s="229">
        <f>IF(N297="základní",J297,0)</f>
        <v>0</v>
      </c>
      <c r="BF297" s="229">
        <f>IF(N297="snížená",J297,0)</f>
        <v>0</v>
      </c>
      <c r="BG297" s="229">
        <f>IF(N297="zákl. přenesená",J297,0)</f>
        <v>0</v>
      </c>
      <c r="BH297" s="229">
        <f>IF(N297="sníž. přenesená",J297,0)</f>
        <v>0</v>
      </c>
      <c r="BI297" s="229">
        <f>IF(N297="nulová",J297,0)</f>
        <v>0</v>
      </c>
      <c r="BJ297" s="14" t="s">
        <v>79</v>
      </c>
      <c r="BK297" s="229">
        <f>ROUND(I297*H297,2)</f>
        <v>0</v>
      </c>
      <c r="BL297" s="14" t="s">
        <v>93</v>
      </c>
      <c r="BM297" s="228" t="s">
        <v>1518</v>
      </c>
    </row>
    <row r="298" s="2" customFormat="1" ht="21.75" customHeight="1">
      <c r="A298" s="35"/>
      <c r="B298" s="36"/>
      <c r="C298" s="230" t="s">
        <v>1519</v>
      </c>
      <c r="D298" s="230" t="s">
        <v>197</v>
      </c>
      <c r="E298" s="231" t="s">
        <v>1520</v>
      </c>
      <c r="F298" s="232" t="s">
        <v>1521</v>
      </c>
      <c r="G298" s="233" t="s">
        <v>193</v>
      </c>
      <c r="H298" s="234">
        <v>4</v>
      </c>
      <c r="I298" s="235"/>
      <c r="J298" s="236">
        <f>ROUND(I298*H298,2)</f>
        <v>0</v>
      </c>
      <c r="K298" s="232" t="s">
        <v>167</v>
      </c>
      <c r="L298" s="237"/>
      <c r="M298" s="238" t="s">
        <v>19</v>
      </c>
      <c r="N298" s="239" t="s">
        <v>43</v>
      </c>
      <c r="O298" s="81"/>
      <c r="P298" s="226">
        <f>O298*H298</f>
        <v>0</v>
      </c>
      <c r="Q298" s="226">
        <v>0</v>
      </c>
      <c r="R298" s="226">
        <f>Q298*H298</f>
        <v>0</v>
      </c>
      <c r="S298" s="226">
        <v>0</v>
      </c>
      <c r="T298" s="227">
        <f>S298*H298</f>
        <v>0</v>
      </c>
      <c r="U298" s="35"/>
      <c r="V298" s="35"/>
      <c r="W298" s="35"/>
      <c r="X298" s="35"/>
      <c r="Y298" s="35"/>
      <c r="Z298" s="35"/>
      <c r="AA298" s="35"/>
      <c r="AB298" s="35"/>
      <c r="AC298" s="35"/>
      <c r="AD298" s="35"/>
      <c r="AE298" s="35"/>
      <c r="AR298" s="228" t="s">
        <v>190</v>
      </c>
      <c r="AT298" s="228" t="s">
        <v>197</v>
      </c>
      <c r="AU298" s="228" t="s">
        <v>79</v>
      </c>
      <c r="AY298" s="14" t="s">
        <v>162</v>
      </c>
      <c r="BE298" s="229">
        <f>IF(N298="základní",J298,0)</f>
        <v>0</v>
      </c>
      <c r="BF298" s="229">
        <f>IF(N298="snížená",J298,0)</f>
        <v>0</v>
      </c>
      <c r="BG298" s="229">
        <f>IF(N298="zákl. přenesená",J298,0)</f>
        <v>0</v>
      </c>
      <c r="BH298" s="229">
        <f>IF(N298="sníž. přenesená",J298,0)</f>
        <v>0</v>
      </c>
      <c r="BI298" s="229">
        <f>IF(N298="nulová",J298,0)</f>
        <v>0</v>
      </c>
      <c r="BJ298" s="14" t="s">
        <v>79</v>
      </c>
      <c r="BK298" s="229">
        <f>ROUND(I298*H298,2)</f>
        <v>0</v>
      </c>
      <c r="BL298" s="14" t="s">
        <v>93</v>
      </c>
      <c r="BM298" s="228" t="s">
        <v>1522</v>
      </c>
    </row>
    <row r="299" s="2" customFormat="1" ht="21.75" customHeight="1">
      <c r="A299" s="35"/>
      <c r="B299" s="36"/>
      <c r="C299" s="230" t="s">
        <v>1523</v>
      </c>
      <c r="D299" s="230" t="s">
        <v>197</v>
      </c>
      <c r="E299" s="231" t="s">
        <v>1524</v>
      </c>
      <c r="F299" s="232" t="s">
        <v>1525</v>
      </c>
      <c r="G299" s="233" t="s">
        <v>193</v>
      </c>
      <c r="H299" s="234">
        <v>4</v>
      </c>
      <c r="I299" s="235"/>
      <c r="J299" s="236">
        <f>ROUND(I299*H299,2)</f>
        <v>0</v>
      </c>
      <c r="K299" s="232" t="s">
        <v>167</v>
      </c>
      <c r="L299" s="237"/>
      <c r="M299" s="238" t="s">
        <v>19</v>
      </c>
      <c r="N299" s="239" t="s">
        <v>43</v>
      </c>
      <c r="O299" s="81"/>
      <c r="P299" s="226">
        <f>O299*H299</f>
        <v>0</v>
      </c>
      <c r="Q299" s="226">
        <v>0</v>
      </c>
      <c r="R299" s="226">
        <f>Q299*H299</f>
        <v>0</v>
      </c>
      <c r="S299" s="226">
        <v>0</v>
      </c>
      <c r="T299" s="227">
        <f>S299*H299</f>
        <v>0</v>
      </c>
      <c r="U299" s="35"/>
      <c r="V299" s="35"/>
      <c r="W299" s="35"/>
      <c r="X299" s="35"/>
      <c r="Y299" s="35"/>
      <c r="Z299" s="35"/>
      <c r="AA299" s="35"/>
      <c r="AB299" s="35"/>
      <c r="AC299" s="35"/>
      <c r="AD299" s="35"/>
      <c r="AE299" s="35"/>
      <c r="AR299" s="228" t="s">
        <v>190</v>
      </c>
      <c r="AT299" s="228" t="s">
        <v>197</v>
      </c>
      <c r="AU299" s="228" t="s">
        <v>79</v>
      </c>
      <c r="AY299" s="14" t="s">
        <v>162</v>
      </c>
      <c r="BE299" s="229">
        <f>IF(N299="základní",J299,0)</f>
        <v>0</v>
      </c>
      <c r="BF299" s="229">
        <f>IF(N299="snížená",J299,0)</f>
        <v>0</v>
      </c>
      <c r="BG299" s="229">
        <f>IF(N299="zákl. přenesená",J299,0)</f>
        <v>0</v>
      </c>
      <c r="BH299" s="229">
        <f>IF(N299="sníž. přenesená",J299,0)</f>
        <v>0</v>
      </c>
      <c r="BI299" s="229">
        <f>IF(N299="nulová",J299,0)</f>
        <v>0</v>
      </c>
      <c r="BJ299" s="14" t="s">
        <v>79</v>
      </c>
      <c r="BK299" s="229">
        <f>ROUND(I299*H299,2)</f>
        <v>0</v>
      </c>
      <c r="BL299" s="14" t="s">
        <v>93</v>
      </c>
      <c r="BM299" s="228" t="s">
        <v>1526</v>
      </c>
    </row>
    <row r="300" s="2" customFormat="1" ht="21.75" customHeight="1">
      <c r="A300" s="35"/>
      <c r="B300" s="36"/>
      <c r="C300" s="230" t="s">
        <v>1527</v>
      </c>
      <c r="D300" s="230" t="s">
        <v>197</v>
      </c>
      <c r="E300" s="231" t="s">
        <v>1528</v>
      </c>
      <c r="F300" s="232" t="s">
        <v>1529</v>
      </c>
      <c r="G300" s="233" t="s">
        <v>193</v>
      </c>
      <c r="H300" s="234">
        <v>4</v>
      </c>
      <c r="I300" s="235"/>
      <c r="J300" s="236">
        <f>ROUND(I300*H300,2)</f>
        <v>0</v>
      </c>
      <c r="K300" s="232" t="s">
        <v>167</v>
      </c>
      <c r="L300" s="237"/>
      <c r="M300" s="238" t="s">
        <v>19</v>
      </c>
      <c r="N300" s="239" t="s">
        <v>43</v>
      </c>
      <c r="O300" s="81"/>
      <c r="P300" s="226">
        <f>O300*H300</f>
        <v>0</v>
      </c>
      <c r="Q300" s="226">
        <v>0</v>
      </c>
      <c r="R300" s="226">
        <f>Q300*H300</f>
        <v>0</v>
      </c>
      <c r="S300" s="226">
        <v>0</v>
      </c>
      <c r="T300" s="227">
        <f>S300*H300</f>
        <v>0</v>
      </c>
      <c r="U300" s="35"/>
      <c r="V300" s="35"/>
      <c r="W300" s="35"/>
      <c r="X300" s="35"/>
      <c r="Y300" s="35"/>
      <c r="Z300" s="35"/>
      <c r="AA300" s="35"/>
      <c r="AB300" s="35"/>
      <c r="AC300" s="35"/>
      <c r="AD300" s="35"/>
      <c r="AE300" s="35"/>
      <c r="AR300" s="228" t="s">
        <v>190</v>
      </c>
      <c r="AT300" s="228" t="s">
        <v>197</v>
      </c>
      <c r="AU300" s="228" t="s">
        <v>79</v>
      </c>
      <c r="AY300" s="14" t="s">
        <v>162</v>
      </c>
      <c r="BE300" s="229">
        <f>IF(N300="základní",J300,0)</f>
        <v>0</v>
      </c>
      <c r="BF300" s="229">
        <f>IF(N300="snížená",J300,0)</f>
        <v>0</v>
      </c>
      <c r="BG300" s="229">
        <f>IF(N300="zákl. přenesená",J300,0)</f>
        <v>0</v>
      </c>
      <c r="BH300" s="229">
        <f>IF(N300="sníž. přenesená",J300,0)</f>
        <v>0</v>
      </c>
      <c r="BI300" s="229">
        <f>IF(N300="nulová",J300,0)</f>
        <v>0</v>
      </c>
      <c r="BJ300" s="14" t="s">
        <v>79</v>
      </c>
      <c r="BK300" s="229">
        <f>ROUND(I300*H300,2)</f>
        <v>0</v>
      </c>
      <c r="BL300" s="14" t="s">
        <v>93</v>
      </c>
      <c r="BM300" s="228" t="s">
        <v>1530</v>
      </c>
    </row>
    <row r="301" s="2" customFormat="1" ht="21.75" customHeight="1">
      <c r="A301" s="35"/>
      <c r="B301" s="36"/>
      <c r="C301" s="230" t="s">
        <v>1531</v>
      </c>
      <c r="D301" s="230" t="s">
        <v>197</v>
      </c>
      <c r="E301" s="231" t="s">
        <v>1532</v>
      </c>
      <c r="F301" s="232" t="s">
        <v>1533</v>
      </c>
      <c r="G301" s="233" t="s">
        <v>193</v>
      </c>
      <c r="H301" s="234">
        <v>5</v>
      </c>
      <c r="I301" s="235"/>
      <c r="J301" s="236">
        <f>ROUND(I301*H301,2)</f>
        <v>0</v>
      </c>
      <c r="K301" s="232" t="s">
        <v>167</v>
      </c>
      <c r="L301" s="237"/>
      <c r="M301" s="238" t="s">
        <v>19</v>
      </c>
      <c r="N301" s="239" t="s">
        <v>43</v>
      </c>
      <c r="O301" s="81"/>
      <c r="P301" s="226">
        <f>O301*H301</f>
        <v>0</v>
      </c>
      <c r="Q301" s="226">
        <v>0</v>
      </c>
      <c r="R301" s="226">
        <f>Q301*H301</f>
        <v>0</v>
      </c>
      <c r="S301" s="226">
        <v>0</v>
      </c>
      <c r="T301" s="227">
        <f>S301*H301</f>
        <v>0</v>
      </c>
      <c r="U301" s="35"/>
      <c r="V301" s="35"/>
      <c r="W301" s="35"/>
      <c r="X301" s="35"/>
      <c r="Y301" s="35"/>
      <c r="Z301" s="35"/>
      <c r="AA301" s="35"/>
      <c r="AB301" s="35"/>
      <c r="AC301" s="35"/>
      <c r="AD301" s="35"/>
      <c r="AE301" s="35"/>
      <c r="AR301" s="228" t="s">
        <v>190</v>
      </c>
      <c r="AT301" s="228" t="s">
        <v>197</v>
      </c>
      <c r="AU301" s="228" t="s">
        <v>79</v>
      </c>
      <c r="AY301" s="14" t="s">
        <v>162</v>
      </c>
      <c r="BE301" s="229">
        <f>IF(N301="základní",J301,0)</f>
        <v>0</v>
      </c>
      <c r="BF301" s="229">
        <f>IF(N301="snížená",J301,0)</f>
        <v>0</v>
      </c>
      <c r="BG301" s="229">
        <f>IF(N301="zákl. přenesená",J301,0)</f>
        <v>0</v>
      </c>
      <c r="BH301" s="229">
        <f>IF(N301="sníž. přenesená",J301,0)</f>
        <v>0</v>
      </c>
      <c r="BI301" s="229">
        <f>IF(N301="nulová",J301,0)</f>
        <v>0</v>
      </c>
      <c r="BJ301" s="14" t="s">
        <v>79</v>
      </c>
      <c r="BK301" s="229">
        <f>ROUND(I301*H301,2)</f>
        <v>0</v>
      </c>
      <c r="BL301" s="14" t="s">
        <v>93</v>
      </c>
      <c r="BM301" s="228" t="s">
        <v>1534</v>
      </c>
    </row>
    <row r="302" s="2" customFormat="1" ht="21.75" customHeight="1">
      <c r="A302" s="35"/>
      <c r="B302" s="36"/>
      <c r="C302" s="230" t="s">
        <v>1535</v>
      </c>
      <c r="D302" s="230" t="s">
        <v>197</v>
      </c>
      <c r="E302" s="231" t="s">
        <v>1536</v>
      </c>
      <c r="F302" s="232" t="s">
        <v>1537</v>
      </c>
      <c r="G302" s="233" t="s">
        <v>193</v>
      </c>
      <c r="H302" s="234">
        <v>4</v>
      </c>
      <c r="I302" s="235"/>
      <c r="J302" s="236">
        <f>ROUND(I302*H302,2)</f>
        <v>0</v>
      </c>
      <c r="K302" s="232" t="s">
        <v>167</v>
      </c>
      <c r="L302" s="237"/>
      <c r="M302" s="238" t="s">
        <v>19</v>
      </c>
      <c r="N302" s="239" t="s">
        <v>43</v>
      </c>
      <c r="O302" s="81"/>
      <c r="P302" s="226">
        <f>O302*H302</f>
        <v>0</v>
      </c>
      <c r="Q302" s="226">
        <v>0</v>
      </c>
      <c r="R302" s="226">
        <f>Q302*H302</f>
        <v>0</v>
      </c>
      <c r="S302" s="226">
        <v>0</v>
      </c>
      <c r="T302" s="227">
        <f>S302*H302</f>
        <v>0</v>
      </c>
      <c r="U302" s="35"/>
      <c r="V302" s="35"/>
      <c r="W302" s="35"/>
      <c r="X302" s="35"/>
      <c r="Y302" s="35"/>
      <c r="Z302" s="35"/>
      <c r="AA302" s="35"/>
      <c r="AB302" s="35"/>
      <c r="AC302" s="35"/>
      <c r="AD302" s="35"/>
      <c r="AE302" s="35"/>
      <c r="AR302" s="228" t="s">
        <v>190</v>
      </c>
      <c r="AT302" s="228" t="s">
        <v>197</v>
      </c>
      <c r="AU302" s="228" t="s">
        <v>79</v>
      </c>
      <c r="AY302" s="14" t="s">
        <v>162</v>
      </c>
      <c r="BE302" s="229">
        <f>IF(N302="základní",J302,0)</f>
        <v>0</v>
      </c>
      <c r="BF302" s="229">
        <f>IF(N302="snížená",J302,0)</f>
        <v>0</v>
      </c>
      <c r="BG302" s="229">
        <f>IF(N302="zákl. přenesená",J302,0)</f>
        <v>0</v>
      </c>
      <c r="BH302" s="229">
        <f>IF(N302="sníž. přenesená",J302,0)</f>
        <v>0</v>
      </c>
      <c r="BI302" s="229">
        <f>IF(N302="nulová",J302,0)</f>
        <v>0</v>
      </c>
      <c r="BJ302" s="14" t="s">
        <v>79</v>
      </c>
      <c r="BK302" s="229">
        <f>ROUND(I302*H302,2)</f>
        <v>0</v>
      </c>
      <c r="BL302" s="14" t="s">
        <v>93</v>
      </c>
      <c r="BM302" s="228" t="s">
        <v>1538</v>
      </c>
    </row>
    <row r="303" s="2" customFormat="1" ht="21.75" customHeight="1">
      <c r="A303" s="35"/>
      <c r="B303" s="36"/>
      <c r="C303" s="230" t="s">
        <v>1539</v>
      </c>
      <c r="D303" s="230" t="s">
        <v>197</v>
      </c>
      <c r="E303" s="231" t="s">
        <v>1540</v>
      </c>
      <c r="F303" s="232" t="s">
        <v>1541</v>
      </c>
      <c r="G303" s="233" t="s">
        <v>193</v>
      </c>
      <c r="H303" s="234">
        <v>2</v>
      </c>
      <c r="I303" s="235"/>
      <c r="J303" s="236">
        <f>ROUND(I303*H303,2)</f>
        <v>0</v>
      </c>
      <c r="K303" s="232" t="s">
        <v>167</v>
      </c>
      <c r="L303" s="237"/>
      <c r="M303" s="238" t="s">
        <v>19</v>
      </c>
      <c r="N303" s="239" t="s">
        <v>43</v>
      </c>
      <c r="O303" s="81"/>
      <c r="P303" s="226">
        <f>O303*H303</f>
        <v>0</v>
      </c>
      <c r="Q303" s="226">
        <v>0</v>
      </c>
      <c r="R303" s="226">
        <f>Q303*H303</f>
        <v>0</v>
      </c>
      <c r="S303" s="226">
        <v>0</v>
      </c>
      <c r="T303" s="227">
        <f>S303*H303</f>
        <v>0</v>
      </c>
      <c r="U303" s="35"/>
      <c r="V303" s="35"/>
      <c r="W303" s="35"/>
      <c r="X303" s="35"/>
      <c r="Y303" s="35"/>
      <c r="Z303" s="35"/>
      <c r="AA303" s="35"/>
      <c r="AB303" s="35"/>
      <c r="AC303" s="35"/>
      <c r="AD303" s="35"/>
      <c r="AE303" s="35"/>
      <c r="AR303" s="228" t="s">
        <v>190</v>
      </c>
      <c r="AT303" s="228" t="s">
        <v>197</v>
      </c>
      <c r="AU303" s="228" t="s">
        <v>79</v>
      </c>
      <c r="AY303" s="14" t="s">
        <v>162</v>
      </c>
      <c r="BE303" s="229">
        <f>IF(N303="základní",J303,0)</f>
        <v>0</v>
      </c>
      <c r="BF303" s="229">
        <f>IF(N303="snížená",J303,0)</f>
        <v>0</v>
      </c>
      <c r="BG303" s="229">
        <f>IF(N303="zákl. přenesená",J303,0)</f>
        <v>0</v>
      </c>
      <c r="BH303" s="229">
        <f>IF(N303="sníž. přenesená",J303,0)</f>
        <v>0</v>
      </c>
      <c r="BI303" s="229">
        <f>IF(N303="nulová",J303,0)</f>
        <v>0</v>
      </c>
      <c r="BJ303" s="14" t="s">
        <v>79</v>
      </c>
      <c r="BK303" s="229">
        <f>ROUND(I303*H303,2)</f>
        <v>0</v>
      </c>
      <c r="BL303" s="14" t="s">
        <v>93</v>
      </c>
      <c r="BM303" s="228" t="s">
        <v>1542</v>
      </c>
    </row>
    <row r="304" s="2" customFormat="1" ht="21.75" customHeight="1">
      <c r="A304" s="35"/>
      <c r="B304" s="36"/>
      <c r="C304" s="230" t="s">
        <v>1543</v>
      </c>
      <c r="D304" s="230" t="s">
        <v>197</v>
      </c>
      <c r="E304" s="231" t="s">
        <v>1544</v>
      </c>
      <c r="F304" s="232" t="s">
        <v>1545</v>
      </c>
      <c r="G304" s="233" t="s">
        <v>193</v>
      </c>
      <c r="H304" s="234">
        <v>3</v>
      </c>
      <c r="I304" s="235"/>
      <c r="J304" s="236">
        <f>ROUND(I304*H304,2)</f>
        <v>0</v>
      </c>
      <c r="K304" s="232" t="s">
        <v>167</v>
      </c>
      <c r="L304" s="237"/>
      <c r="M304" s="238" t="s">
        <v>19</v>
      </c>
      <c r="N304" s="239" t="s">
        <v>43</v>
      </c>
      <c r="O304" s="81"/>
      <c r="P304" s="226">
        <f>O304*H304</f>
        <v>0</v>
      </c>
      <c r="Q304" s="226">
        <v>0</v>
      </c>
      <c r="R304" s="226">
        <f>Q304*H304</f>
        <v>0</v>
      </c>
      <c r="S304" s="226">
        <v>0</v>
      </c>
      <c r="T304" s="227">
        <f>S304*H304</f>
        <v>0</v>
      </c>
      <c r="U304" s="35"/>
      <c r="V304" s="35"/>
      <c r="W304" s="35"/>
      <c r="X304" s="35"/>
      <c r="Y304" s="35"/>
      <c r="Z304" s="35"/>
      <c r="AA304" s="35"/>
      <c r="AB304" s="35"/>
      <c r="AC304" s="35"/>
      <c r="AD304" s="35"/>
      <c r="AE304" s="35"/>
      <c r="AR304" s="228" t="s">
        <v>190</v>
      </c>
      <c r="AT304" s="228" t="s">
        <v>197</v>
      </c>
      <c r="AU304" s="228" t="s">
        <v>79</v>
      </c>
      <c r="AY304" s="14" t="s">
        <v>162</v>
      </c>
      <c r="BE304" s="229">
        <f>IF(N304="základní",J304,0)</f>
        <v>0</v>
      </c>
      <c r="BF304" s="229">
        <f>IF(N304="snížená",J304,0)</f>
        <v>0</v>
      </c>
      <c r="BG304" s="229">
        <f>IF(N304="zákl. přenesená",J304,0)</f>
        <v>0</v>
      </c>
      <c r="BH304" s="229">
        <f>IF(N304="sníž. přenesená",J304,0)</f>
        <v>0</v>
      </c>
      <c r="BI304" s="229">
        <f>IF(N304="nulová",J304,0)</f>
        <v>0</v>
      </c>
      <c r="BJ304" s="14" t="s">
        <v>79</v>
      </c>
      <c r="BK304" s="229">
        <f>ROUND(I304*H304,2)</f>
        <v>0</v>
      </c>
      <c r="BL304" s="14" t="s">
        <v>93</v>
      </c>
      <c r="BM304" s="228" t="s">
        <v>1546</v>
      </c>
    </row>
    <row r="305" s="2" customFormat="1" ht="21.75" customHeight="1">
      <c r="A305" s="35"/>
      <c r="B305" s="36"/>
      <c r="C305" s="230" t="s">
        <v>1547</v>
      </c>
      <c r="D305" s="230" t="s">
        <v>197</v>
      </c>
      <c r="E305" s="231" t="s">
        <v>1548</v>
      </c>
      <c r="F305" s="232" t="s">
        <v>1549</v>
      </c>
      <c r="G305" s="233" t="s">
        <v>193</v>
      </c>
      <c r="H305" s="234">
        <v>3</v>
      </c>
      <c r="I305" s="235"/>
      <c r="J305" s="236">
        <f>ROUND(I305*H305,2)</f>
        <v>0</v>
      </c>
      <c r="K305" s="232" t="s">
        <v>167</v>
      </c>
      <c r="L305" s="237"/>
      <c r="M305" s="238" t="s">
        <v>19</v>
      </c>
      <c r="N305" s="239" t="s">
        <v>43</v>
      </c>
      <c r="O305" s="81"/>
      <c r="P305" s="226">
        <f>O305*H305</f>
        <v>0</v>
      </c>
      <c r="Q305" s="226">
        <v>0</v>
      </c>
      <c r="R305" s="226">
        <f>Q305*H305</f>
        <v>0</v>
      </c>
      <c r="S305" s="226">
        <v>0</v>
      </c>
      <c r="T305" s="227">
        <f>S305*H305</f>
        <v>0</v>
      </c>
      <c r="U305" s="35"/>
      <c r="V305" s="35"/>
      <c r="W305" s="35"/>
      <c r="X305" s="35"/>
      <c r="Y305" s="35"/>
      <c r="Z305" s="35"/>
      <c r="AA305" s="35"/>
      <c r="AB305" s="35"/>
      <c r="AC305" s="35"/>
      <c r="AD305" s="35"/>
      <c r="AE305" s="35"/>
      <c r="AR305" s="228" t="s">
        <v>190</v>
      </c>
      <c r="AT305" s="228" t="s">
        <v>197</v>
      </c>
      <c r="AU305" s="228" t="s">
        <v>79</v>
      </c>
      <c r="AY305" s="14" t="s">
        <v>162</v>
      </c>
      <c r="BE305" s="229">
        <f>IF(N305="základní",J305,0)</f>
        <v>0</v>
      </c>
      <c r="BF305" s="229">
        <f>IF(N305="snížená",J305,0)</f>
        <v>0</v>
      </c>
      <c r="BG305" s="229">
        <f>IF(N305="zákl. přenesená",J305,0)</f>
        <v>0</v>
      </c>
      <c r="BH305" s="229">
        <f>IF(N305="sníž. přenesená",J305,0)</f>
        <v>0</v>
      </c>
      <c r="BI305" s="229">
        <f>IF(N305="nulová",J305,0)</f>
        <v>0</v>
      </c>
      <c r="BJ305" s="14" t="s">
        <v>79</v>
      </c>
      <c r="BK305" s="229">
        <f>ROUND(I305*H305,2)</f>
        <v>0</v>
      </c>
      <c r="BL305" s="14" t="s">
        <v>93</v>
      </c>
      <c r="BM305" s="228" t="s">
        <v>1550</v>
      </c>
    </row>
    <row r="306" s="2" customFormat="1" ht="21.75" customHeight="1">
      <c r="A306" s="35"/>
      <c r="B306" s="36"/>
      <c r="C306" s="230" t="s">
        <v>1551</v>
      </c>
      <c r="D306" s="230" t="s">
        <v>197</v>
      </c>
      <c r="E306" s="231" t="s">
        <v>1552</v>
      </c>
      <c r="F306" s="232" t="s">
        <v>1553</v>
      </c>
      <c r="G306" s="233" t="s">
        <v>193</v>
      </c>
      <c r="H306" s="234">
        <v>3</v>
      </c>
      <c r="I306" s="235"/>
      <c r="J306" s="236">
        <f>ROUND(I306*H306,2)</f>
        <v>0</v>
      </c>
      <c r="K306" s="232" t="s">
        <v>167</v>
      </c>
      <c r="L306" s="237"/>
      <c r="M306" s="238" t="s">
        <v>19</v>
      </c>
      <c r="N306" s="239" t="s">
        <v>43</v>
      </c>
      <c r="O306" s="81"/>
      <c r="P306" s="226">
        <f>O306*H306</f>
        <v>0</v>
      </c>
      <c r="Q306" s="226">
        <v>0</v>
      </c>
      <c r="R306" s="226">
        <f>Q306*H306</f>
        <v>0</v>
      </c>
      <c r="S306" s="226">
        <v>0</v>
      </c>
      <c r="T306" s="227">
        <f>S306*H306</f>
        <v>0</v>
      </c>
      <c r="U306" s="35"/>
      <c r="V306" s="35"/>
      <c r="W306" s="35"/>
      <c r="X306" s="35"/>
      <c r="Y306" s="35"/>
      <c r="Z306" s="35"/>
      <c r="AA306" s="35"/>
      <c r="AB306" s="35"/>
      <c r="AC306" s="35"/>
      <c r="AD306" s="35"/>
      <c r="AE306" s="35"/>
      <c r="AR306" s="228" t="s">
        <v>190</v>
      </c>
      <c r="AT306" s="228" t="s">
        <v>197</v>
      </c>
      <c r="AU306" s="228" t="s">
        <v>79</v>
      </c>
      <c r="AY306" s="14" t="s">
        <v>162</v>
      </c>
      <c r="BE306" s="229">
        <f>IF(N306="základní",J306,0)</f>
        <v>0</v>
      </c>
      <c r="BF306" s="229">
        <f>IF(N306="snížená",J306,0)</f>
        <v>0</v>
      </c>
      <c r="BG306" s="229">
        <f>IF(N306="zákl. přenesená",J306,0)</f>
        <v>0</v>
      </c>
      <c r="BH306" s="229">
        <f>IF(N306="sníž. přenesená",J306,0)</f>
        <v>0</v>
      </c>
      <c r="BI306" s="229">
        <f>IF(N306="nulová",J306,0)</f>
        <v>0</v>
      </c>
      <c r="BJ306" s="14" t="s">
        <v>79</v>
      </c>
      <c r="BK306" s="229">
        <f>ROUND(I306*H306,2)</f>
        <v>0</v>
      </c>
      <c r="BL306" s="14" t="s">
        <v>93</v>
      </c>
      <c r="BM306" s="228" t="s">
        <v>1554</v>
      </c>
    </row>
    <row r="307" s="2" customFormat="1" ht="21.75" customHeight="1">
      <c r="A307" s="35"/>
      <c r="B307" s="36"/>
      <c r="C307" s="230" t="s">
        <v>1555</v>
      </c>
      <c r="D307" s="230" t="s">
        <v>197</v>
      </c>
      <c r="E307" s="231" t="s">
        <v>1556</v>
      </c>
      <c r="F307" s="232" t="s">
        <v>1557</v>
      </c>
      <c r="G307" s="233" t="s">
        <v>193</v>
      </c>
      <c r="H307" s="234">
        <v>35</v>
      </c>
      <c r="I307" s="235"/>
      <c r="J307" s="236">
        <f>ROUND(I307*H307,2)</f>
        <v>0</v>
      </c>
      <c r="K307" s="232" t="s">
        <v>167</v>
      </c>
      <c r="L307" s="237"/>
      <c r="M307" s="238" t="s">
        <v>19</v>
      </c>
      <c r="N307" s="239" t="s">
        <v>43</v>
      </c>
      <c r="O307" s="81"/>
      <c r="P307" s="226">
        <f>O307*H307</f>
        <v>0</v>
      </c>
      <c r="Q307" s="226">
        <v>0</v>
      </c>
      <c r="R307" s="226">
        <f>Q307*H307</f>
        <v>0</v>
      </c>
      <c r="S307" s="226">
        <v>0</v>
      </c>
      <c r="T307" s="227">
        <f>S307*H307</f>
        <v>0</v>
      </c>
      <c r="U307" s="35"/>
      <c r="V307" s="35"/>
      <c r="W307" s="35"/>
      <c r="X307" s="35"/>
      <c r="Y307" s="35"/>
      <c r="Z307" s="35"/>
      <c r="AA307" s="35"/>
      <c r="AB307" s="35"/>
      <c r="AC307" s="35"/>
      <c r="AD307" s="35"/>
      <c r="AE307" s="35"/>
      <c r="AR307" s="228" t="s">
        <v>190</v>
      </c>
      <c r="AT307" s="228" t="s">
        <v>197</v>
      </c>
      <c r="AU307" s="228" t="s">
        <v>79</v>
      </c>
      <c r="AY307" s="14" t="s">
        <v>162</v>
      </c>
      <c r="BE307" s="229">
        <f>IF(N307="základní",J307,0)</f>
        <v>0</v>
      </c>
      <c r="BF307" s="229">
        <f>IF(N307="snížená",J307,0)</f>
        <v>0</v>
      </c>
      <c r="BG307" s="229">
        <f>IF(N307="zákl. přenesená",J307,0)</f>
        <v>0</v>
      </c>
      <c r="BH307" s="229">
        <f>IF(N307="sníž. přenesená",J307,0)</f>
        <v>0</v>
      </c>
      <c r="BI307" s="229">
        <f>IF(N307="nulová",J307,0)</f>
        <v>0</v>
      </c>
      <c r="BJ307" s="14" t="s">
        <v>79</v>
      </c>
      <c r="BK307" s="229">
        <f>ROUND(I307*H307,2)</f>
        <v>0</v>
      </c>
      <c r="BL307" s="14" t="s">
        <v>93</v>
      </c>
      <c r="BM307" s="228" t="s">
        <v>1558</v>
      </c>
    </row>
    <row r="308" s="2" customFormat="1" ht="21.75" customHeight="1">
      <c r="A308" s="35"/>
      <c r="B308" s="36"/>
      <c r="C308" s="230" t="s">
        <v>1559</v>
      </c>
      <c r="D308" s="230" t="s">
        <v>197</v>
      </c>
      <c r="E308" s="231" t="s">
        <v>1560</v>
      </c>
      <c r="F308" s="232" t="s">
        <v>1561</v>
      </c>
      <c r="G308" s="233" t="s">
        <v>193</v>
      </c>
      <c r="H308" s="234">
        <v>5</v>
      </c>
      <c r="I308" s="235"/>
      <c r="J308" s="236">
        <f>ROUND(I308*H308,2)</f>
        <v>0</v>
      </c>
      <c r="K308" s="232" t="s">
        <v>167</v>
      </c>
      <c r="L308" s="237"/>
      <c r="M308" s="238" t="s">
        <v>19</v>
      </c>
      <c r="N308" s="239" t="s">
        <v>43</v>
      </c>
      <c r="O308" s="81"/>
      <c r="P308" s="226">
        <f>O308*H308</f>
        <v>0</v>
      </c>
      <c r="Q308" s="226">
        <v>0</v>
      </c>
      <c r="R308" s="226">
        <f>Q308*H308</f>
        <v>0</v>
      </c>
      <c r="S308" s="226">
        <v>0</v>
      </c>
      <c r="T308" s="227">
        <f>S308*H308</f>
        <v>0</v>
      </c>
      <c r="U308" s="35"/>
      <c r="V308" s="35"/>
      <c r="W308" s="35"/>
      <c r="X308" s="35"/>
      <c r="Y308" s="35"/>
      <c r="Z308" s="35"/>
      <c r="AA308" s="35"/>
      <c r="AB308" s="35"/>
      <c r="AC308" s="35"/>
      <c r="AD308" s="35"/>
      <c r="AE308" s="35"/>
      <c r="AR308" s="228" t="s">
        <v>190</v>
      </c>
      <c r="AT308" s="228" t="s">
        <v>197</v>
      </c>
      <c r="AU308" s="228" t="s">
        <v>79</v>
      </c>
      <c r="AY308" s="14" t="s">
        <v>162</v>
      </c>
      <c r="BE308" s="229">
        <f>IF(N308="základní",J308,0)</f>
        <v>0</v>
      </c>
      <c r="BF308" s="229">
        <f>IF(N308="snížená",J308,0)</f>
        <v>0</v>
      </c>
      <c r="BG308" s="229">
        <f>IF(N308="zákl. přenesená",J308,0)</f>
        <v>0</v>
      </c>
      <c r="BH308" s="229">
        <f>IF(N308="sníž. přenesená",J308,0)</f>
        <v>0</v>
      </c>
      <c r="BI308" s="229">
        <f>IF(N308="nulová",J308,0)</f>
        <v>0</v>
      </c>
      <c r="BJ308" s="14" t="s">
        <v>79</v>
      </c>
      <c r="BK308" s="229">
        <f>ROUND(I308*H308,2)</f>
        <v>0</v>
      </c>
      <c r="BL308" s="14" t="s">
        <v>93</v>
      </c>
      <c r="BM308" s="228" t="s">
        <v>1562</v>
      </c>
    </row>
    <row r="309" s="2" customFormat="1" ht="21.75" customHeight="1">
      <c r="A309" s="35"/>
      <c r="B309" s="36"/>
      <c r="C309" s="230" t="s">
        <v>1563</v>
      </c>
      <c r="D309" s="230" t="s">
        <v>197</v>
      </c>
      <c r="E309" s="231" t="s">
        <v>1564</v>
      </c>
      <c r="F309" s="232" t="s">
        <v>1565</v>
      </c>
      <c r="G309" s="233" t="s">
        <v>193</v>
      </c>
      <c r="H309" s="234">
        <v>5</v>
      </c>
      <c r="I309" s="235"/>
      <c r="J309" s="236">
        <f>ROUND(I309*H309,2)</f>
        <v>0</v>
      </c>
      <c r="K309" s="232" t="s">
        <v>167</v>
      </c>
      <c r="L309" s="237"/>
      <c r="M309" s="238" t="s">
        <v>19</v>
      </c>
      <c r="N309" s="239" t="s">
        <v>43</v>
      </c>
      <c r="O309" s="81"/>
      <c r="P309" s="226">
        <f>O309*H309</f>
        <v>0</v>
      </c>
      <c r="Q309" s="226">
        <v>0</v>
      </c>
      <c r="R309" s="226">
        <f>Q309*H309</f>
        <v>0</v>
      </c>
      <c r="S309" s="226">
        <v>0</v>
      </c>
      <c r="T309" s="227">
        <f>S309*H309</f>
        <v>0</v>
      </c>
      <c r="U309" s="35"/>
      <c r="V309" s="35"/>
      <c r="W309" s="35"/>
      <c r="X309" s="35"/>
      <c r="Y309" s="35"/>
      <c r="Z309" s="35"/>
      <c r="AA309" s="35"/>
      <c r="AB309" s="35"/>
      <c r="AC309" s="35"/>
      <c r="AD309" s="35"/>
      <c r="AE309" s="35"/>
      <c r="AR309" s="228" t="s">
        <v>190</v>
      </c>
      <c r="AT309" s="228" t="s">
        <v>197</v>
      </c>
      <c r="AU309" s="228" t="s">
        <v>79</v>
      </c>
      <c r="AY309" s="14" t="s">
        <v>162</v>
      </c>
      <c r="BE309" s="229">
        <f>IF(N309="základní",J309,0)</f>
        <v>0</v>
      </c>
      <c r="BF309" s="229">
        <f>IF(N309="snížená",J309,0)</f>
        <v>0</v>
      </c>
      <c r="BG309" s="229">
        <f>IF(N309="zákl. přenesená",J309,0)</f>
        <v>0</v>
      </c>
      <c r="BH309" s="229">
        <f>IF(N309="sníž. přenesená",J309,0)</f>
        <v>0</v>
      </c>
      <c r="BI309" s="229">
        <f>IF(N309="nulová",J309,0)</f>
        <v>0</v>
      </c>
      <c r="BJ309" s="14" t="s">
        <v>79</v>
      </c>
      <c r="BK309" s="229">
        <f>ROUND(I309*H309,2)</f>
        <v>0</v>
      </c>
      <c r="BL309" s="14" t="s">
        <v>93</v>
      </c>
      <c r="BM309" s="228" t="s">
        <v>1566</v>
      </c>
    </row>
    <row r="310" s="2" customFormat="1" ht="21.75" customHeight="1">
      <c r="A310" s="35"/>
      <c r="B310" s="36"/>
      <c r="C310" s="230" t="s">
        <v>1567</v>
      </c>
      <c r="D310" s="230" t="s">
        <v>197</v>
      </c>
      <c r="E310" s="231" t="s">
        <v>1568</v>
      </c>
      <c r="F310" s="232" t="s">
        <v>1569</v>
      </c>
      <c r="G310" s="233" t="s">
        <v>193</v>
      </c>
      <c r="H310" s="234">
        <v>5</v>
      </c>
      <c r="I310" s="235"/>
      <c r="J310" s="236">
        <f>ROUND(I310*H310,2)</f>
        <v>0</v>
      </c>
      <c r="K310" s="232" t="s">
        <v>167</v>
      </c>
      <c r="L310" s="237"/>
      <c r="M310" s="238" t="s">
        <v>19</v>
      </c>
      <c r="N310" s="239" t="s">
        <v>43</v>
      </c>
      <c r="O310" s="81"/>
      <c r="P310" s="226">
        <f>O310*H310</f>
        <v>0</v>
      </c>
      <c r="Q310" s="226">
        <v>0</v>
      </c>
      <c r="R310" s="226">
        <f>Q310*H310</f>
        <v>0</v>
      </c>
      <c r="S310" s="226">
        <v>0</v>
      </c>
      <c r="T310" s="227">
        <f>S310*H310</f>
        <v>0</v>
      </c>
      <c r="U310" s="35"/>
      <c r="V310" s="35"/>
      <c r="W310" s="35"/>
      <c r="X310" s="35"/>
      <c r="Y310" s="35"/>
      <c r="Z310" s="35"/>
      <c r="AA310" s="35"/>
      <c r="AB310" s="35"/>
      <c r="AC310" s="35"/>
      <c r="AD310" s="35"/>
      <c r="AE310" s="35"/>
      <c r="AR310" s="228" t="s">
        <v>190</v>
      </c>
      <c r="AT310" s="228" t="s">
        <v>197</v>
      </c>
      <c r="AU310" s="228" t="s">
        <v>79</v>
      </c>
      <c r="AY310" s="14" t="s">
        <v>162</v>
      </c>
      <c r="BE310" s="229">
        <f>IF(N310="základní",J310,0)</f>
        <v>0</v>
      </c>
      <c r="BF310" s="229">
        <f>IF(N310="snížená",J310,0)</f>
        <v>0</v>
      </c>
      <c r="BG310" s="229">
        <f>IF(N310="zákl. přenesená",J310,0)</f>
        <v>0</v>
      </c>
      <c r="BH310" s="229">
        <f>IF(N310="sníž. přenesená",J310,0)</f>
        <v>0</v>
      </c>
      <c r="BI310" s="229">
        <f>IF(N310="nulová",J310,0)</f>
        <v>0</v>
      </c>
      <c r="BJ310" s="14" t="s">
        <v>79</v>
      </c>
      <c r="BK310" s="229">
        <f>ROUND(I310*H310,2)</f>
        <v>0</v>
      </c>
      <c r="BL310" s="14" t="s">
        <v>93</v>
      </c>
      <c r="BM310" s="228" t="s">
        <v>1570</v>
      </c>
    </row>
    <row r="311" s="2" customFormat="1" ht="21.75" customHeight="1">
      <c r="A311" s="35"/>
      <c r="B311" s="36"/>
      <c r="C311" s="230" t="s">
        <v>1571</v>
      </c>
      <c r="D311" s="230" t="s">
        <v>197</v>
      </c>
      <c r="E311" s="231" t="s">
        <v>1572</v>
      </c>
      <c r="F311" s="232" t="s">
        <v>1573</v>
      </c>
      <c r="G311" s="233" t="s">
        <v>193</v>
      </c>
      <c r="H311" s="234">
        <v>5</v>
      </c>
      <c r="I311" s="235"/>
      <c r="J311" s="236">
        <f>ROUND(I311*H311,2)</f>
        <v>0</v>
      </c>
      <c r="K311" s="232" t="s">
        <v>167</v>
      </c>
      <c r="L311" s="237"/>
      <c r="M311" s="238" t="s">
        <v>19</v>
      </c>
      <c r="N311" s="239" t="s">
        <v>43</v>
      </c>
      <c r="O311" s="81"/>
      <c r="P311" s="226">
        <f>O311*H311</f>
        <v>0</v>
      </c>
      <c r="Q311" s="226">
        <v>0</v>
      </c>
      <c r="R311" s="226">
        <f>Q311*H311</f>
        <v>0</v>
      </c>
      <c r="S311" s="226">
        <v>0</v>
      </c>
      <c r="T311" s="227">
        <f>S311*H311</f>
        <v>0</v>
      </c>
      <c r="U311" s="35"/>
      <c r="V311" s="35"/>
      <c r="W311" s="35"/>
      <c r="X311" s="35"/>
      <c r="Y311" s="35"/>
      <c r="Z311" s="35"/>
      <c r="AA311" s="35"/>
      <c r="AB311" s="35"/>
      <c r="AC311" s="35"/>
      <c r="AD311" s="35"/>
      <c r="AE311" s="35"/>
      <c r="AR311" s="228" t="s">
        <v>190</v>
      </c>
      <c r="AT311" s="228" t="s">
        <v>197</v>
      </c>
      <c r="AU311" s="228" t="s">
        <v>79</v>
      </c>
      <c r="AY311" s="14" t="s">
        <v>162</v>
      </c>
      <c r="BE311" s="229">
        <f>IF(N311="základní",J311,0)</f>
        <v>0</v>
      </c>
      <c r="BF311" s="229">
        <f>IF(N311="snížená",J311,0)</f>
        <v>0</v>
      </c>
      <c r="BG311" s="229">
        <f>IF(N311="zákl. přenesená",J311,0)</f>
        <v>0</v>
      </c>
      <c r="BH311" s="229">
        <f>IF(N311="sníž. přenesená",J311,0)</f>
        <v>0</v>
      </c>
      <c r="BI311" s="229">
        <f>IF(N311="nulová",J311,0)</f>
        <v>0</v>
      </c>
      <c r="BJ311" s="14" t="s">
        <v>79</v>
      </c>
      <c r="BK311" s="229">
        <f>ROUND(I311*H311,2)</f>
        <v>0</v>
      </c>
      <c r="BL311" s="14" t="s">
        <v>93</v>
      </c>
      <c r="BM311" s="228" t="s">
        <v>1574</v>
      </c>
    </row>
    <row r="312" s="2" customFormat="1" ht="21.75" customHeight="1">
      <c r="A312" s="35"/>
      <c r="B312" s="36"/>
      <c r="C312" s="230" t="s">
        <v>1575</v>
      </c>
      <c r="D312" s="230" t="s">
        <v>197</v>
      </c>
      <c r="E312" s="231" t="s">
        <v>1576</v>
      </c>
      <c r="F312" s="232" t="s">
        <v>1577</v>
      </c>
      <c r="G312" s="233" t="s">
        <v>193</v>
      </c>
      <c r="H312" s="234">
        <v>3</v>
      </c>
      <c r="I312" s="235"/>
      <c r="J312" s="236">
        <f>ROUND(I312*H312,2)</f>
        <v>0</v>
      </c>
      <c r="K312" s="232" t="s">
        <v>167</v>
      </c>
      <c r="L312" s="237"/>
      <c r="M312" s="238" t="s">
        <v>19</v>
      </c>
      <c r="N312" s="239" t="s">
        <v>43</v>
      </c>
      <c r="O312" s="81"/>
      <c r="P312" s="226">
        <f>O312*H312</f>
        <v>0</v>
      </c>
      <c r="Q312" s="226">
        <v>0</v>
      </c>
      <c r="R312" s="226">
        <f>Q312*H312</f>
        <v>0</v>
      </c>
      <c r="S312" s="226">
        <v>0</v>
      </c>
      <c r="T312" s="227">
        <f>S312*H312</f>
        <v>0</v>
      </c>
      <c r="U312" s="35"/>
      <c r="V312" s="35"/>
      <c r="W312" s="35"/>
      <c r="X312" s="35"/>
      <c r="Y312" s="35"/>
      <c r="Z312" s="35"/>
      <c r="AA312" s="35"/>
      <c r="AB312" s="35"/>
      <c r="AC312" s="35"/>
      <c r="AD312" s="35"/>
      <c r="AE312" s="35"/>
      <c r="AR312" s="228" t="s">
        <v>190</v>
      </c>
      <c r="AT312" s="228" t="s">
        <v>197</v>
      </c>
      <c r="AU312" s="228" t="s">
        <v>79</v>
      </c>
      <c r="AY312" s="14" t="s">
        <v>162</v>
      </c>
      <c r="BE312" s="229">
        <f>IF(N312="základní",J312,0)</f>
        <v>0</v>
      </c>
      <c r="BF312" s="229">
        <f>IF(N312="snížená",J312,0)</f>
        <v>0</v>
      </c>
      <c r="BG312" s="229">
        <f>IF(N312="zákl. přenesená",J312,0)</f>
        <v>0</v>
      </c>
      <c r="BH312" s="229">
        <f>IF(N312="sníž. přenesená",J312,0)</f>
        <v>0</v>
      </c>
      <c r="BI312" s="229">
        <f>IF(N312="nulová",J312,0)</f>
        <v>0</v>
      </c>
      <c r="BJ312" s="14" t="s">
        <v>79</v>
      </c>
      <c r="BK312" s="229">
        <f>ROUND(I312*H312,2)</f>
        <v>0</v>
      </c>
      <c r="BL312" s="14" t="s">
        <v>93</v>
      </c>
      <c r="BM312" s="228" t="s">
        <v>1578</v>
      </c>
    </row>
    <row r="313" s="2" customFormat="1" ht="21.75" customHeight="1">
      <c r="A313" s="35"/>
      <c r="B313" s="36"/>
      <c r="C313" s="230" t="s">
        <v>1579</v>
      </c>
      <c r="D313" s="230" t="s">
        <v>197</v>
      </c>
      <c r="E313" s="231" t="s">
        <v>1580</v>
      </c>
      <c r="F313" s="232" t="s">
        <v>1581</v>
      </c>
      <c r="G313" s="233" t="s">
        <v>193</v>
      </c>
      <c r="H313" s="234">
        <v>3</v>
      </c>
      <c r="I313" s="235"/>
      <c r="J313" s="236">
        <f>ROUND(I313*H313,2)</f>
        <v>0</v>
      </c>
      <c r="K313" s="232" t="s">
        <v>167</v>
      </c>
      <c r="L313" s="237"/>
      <c r="M313" s="238" t="s">
        <v>19</v>
      </c>
      <c r="N313" s="239" t="s">
        <v>43</v>
      </c>
      <c r="O313" s="81"/>
      <c r="P313" s="226">
        <f>O313*H313</f>
        <v>0</v>
      </c>
      <c r="Q313" s="226">
        <v>0</v>
      </c>
      <c r="R313" s="226">
        <f>Q313*H313</f>
        <v>0</v>
      </c>
      <c r="S313" s="226">
        <v>0</v>
      </c>
      <c r="T313" s="227">
        <f>S313*H313</f>
        <v>0</v>
      </c>
      <c r="U313" s="35"/>
      <c r="V313" s="35"/>
      <c r="W313" s="35"/>
      <c r="X313" s="35"/>
      <c r="Y313" s="35"/>
      <c r="Z313" s="35"/>
      <c r="AA313" s="35"/>
      <c r="AB313" s="35"/>
      <c r="AC313" s="35"/>
      <c r="AD313" s="35"/>
      <c r="AE313" s="35"/>
      <c r="AR313" s="228" t="s">
        <v>190</v>
      </c>
      <c r="AT313" s="228" t="s">
        <v>197</v>
      </c>
      <c r="AU313" s="228" t="s">
        <v>79</v>
      </c>
      <c r="AY313" s="14" t="s">
        <v>162</v>
      </c>
      <c r="BE313" s="229">
        <f>IF(N313="základní",J313,0)</f>
        <v>0</v>
      </c>
      <c r="BF313" s="229">
        <f>IF(N313="snížená",J313,0)</f>
        <v>0</v>
      </c>
      <c r="BG313" s="229">
        <f>IF(N313="zákl. přenesená",J313,0)</f>
        <v>0</v>
      </c>
      <c r="BH313" s="229">
        <f>IF(N313="sníž. přenesená",J313,0)</f>
        <v>0</v>
      </c>
      <c r="BI313" s="229">
        <f>IF(N313="nulová",J313,0)</f>
        <v>0</v>
      </c>
      <c r="BJ313" s="14" t="s">
        <v>79</v>
      </c>
      <c r="BK313" s="229">
        <f>ROUND(I313*H313,2)</f>
        <v>0</v>
      </c>
      <c r="BL313" s="14" t="s">
        <v>93</v>
      </c>
      <c r="BM313" s="228" t="s">
        <v>1582</v>
      </c>
    </row>
    <row r="314" s="2" customFormat="1" ht="21.75" customHeight="1">
      <c r="A314" s="35"/>
      <c r="B314" s="36"/>
      <c r="C314" s="230" t="s">
        <v>1583</v>
      </c>
      <c r="D314" s="230" t="s">
        <v>197</v>
      </c>
      <c r="E314" s="231" t="s">
        <v>1584</v>
      </c>
      <c r="F314" s="232" t="s">
        <v>1585</v>
      </c>
      <c r="G314" s="233" t="s">
        <v>193</v>
      </c>
      <c r="H314" s="234">
        <v>3</v>
      </c>
      <c r="I314" s="235"/>
      <c r="J314" s="236">
        <f>ROUND(I314*H314,2)</f>
        <v>0</v>
      </c>
      <c r="K314" s="232" t="s">
        <v>167</v>
      </c>
      <c r="L314" s="237"/>
      <c r="M314" s="238" t="s">
        <v>19</v>
      </c>
      <c r="N314" s="239" t="s">
        <v>43</v>
      </c>
      <c r="O314" s="81"/>
      <c r="P314" s="226">
        <f>O314*H314</f>
        <v>0</v>
      </c>
      <c r="Q314" s="226">
        <v>0</v>
      </c>
      <c r="R314" s="226">
        <f>Q314*H314</f>
        <v>0</v>
      </c>
      <c r="S314" s="226">
        <v>0</v>
      </c>
      <c r="T314" s="227">
        <f>S314*H314</f>
        <v>0</v>
      </c>
      <c r="U314" s="35"/>
      <c r="V314" s="35"/>
      <c r="W314" s="35"/>
      <c r="X314" s="35"/>
      <c r="Y314" s="35"/>
      <c r="Z314" s="35"/>
      <c r="AA314" s="35"/>
      <c r="AB314" s="35"/>
      <c r="AC314" s="35"/>
      <c r="AD314" s="35"/>
      <c r="AE314" s="35"/>
      <c r="AR314" s="228" t="s">
        <v>190</v>
      </c>
      <c r="AT314" s="228" t="s">
        <v>197</v>
      </c>
      <c r="AU314" s="228" t="s">
        <v>79</v>
      </c>
      <c r="AY314" s="14" t="s">
        <v>162</v>
      </c>
      <c r="BE314" s="229">
        <f>IF(N314="základní",J314,0)</f>
        <v>0</v>
      </c>
      <c r="BF314" s="229">
        <f>IF(N314="snížená",J314,0)</f>
        <v>0</v>
      </c>
      <c r="BG314" s="229">
        <f>IF(N314="zákl. přenesená",J314,0)</f>
        <v>0</v>
      </c>
      <c r="BH314" s="229">
        <f>IF(N314="sníž. přenesená",J314,0)</f>
        <v>0</v>
      </c>
      <c r="BI314" s="229">
        <f>IF(N314="nulová",J314,0)</f>
        <v>0</v>
      </c>
      <c r="BJ314" s="14" t="s">
        <v>79</v>
      </c>
      <c r="BK314" s="229">
        <f>ROUND(I314*H314,2)</f>
        <v>0</v>
      </c>
      <c r="BL314" s="14" t="s">
        <v>93</v>
      </c>
      <c r="BM314" s="228" t="s">
        <v>1586</v>
      </c>
    </row>
    <row r="315" s="2" customFormat="1" ht="21.75" customHeight="1">
      <c r="A315" s="35"/>
      <c r="B315" s="36"/>
      <c r="C315" s="230" t="s">
        <v>1587</v>
      </c>
      <c r="D315" s="230" t="s">
        <v>197</v>
      </c>
      <c r="E315" s="231" t="s">
        <v>1588</v>
      </c>
      <c r="F315" s="232" t="s">
        <v>1589</v>
      </c>
      <c r="G315" s="233" t="s">
        <v>193</v>
      </c>
      <c r="H315" s="234">
        <v>4</v>
      </c>
      <c r="I315" s="235"/>
      <c r="J315" s="236">
        <f>ROUND(I315*H315,2)</f>
        <v>0</v>
      </c>
      <c r="K315" s="232" t="s">
        <v>167</v>
      </c>
      <c r="L315" s="237"/>
      <c r="M315" s="238" t="s">
        <v>19</v>
      </c>
      <c r="N315" s="239" t="s">
        <v>43</v>
      </c>
      <c r="O315" s="81"/>
      <c r="P315" s="226">
        <f>O315*H315</f>
        <v>0</v>
      </c>
      <c r="Q315" s="226">
        <v>0</v>
      </c>
      <c r="R315" s="226">
        <f>Q315*H315</f>
        <v>0</v>
      </c>
      <c r="S315" s="226">
        <v>0</v>
      </c>
      <c r="T315" s="227">
        <f>S315*H315</f>
        <v>0</v>
      </c>
      <c r="U315" s="35"/>
      <c r="V315" s="35"/>
      <c r="W315" s="35"/>
      <c r="X315" s="35"/>
      <c r="Y315" s="35"/>
      <c r="Z315" s="35"/>
      <c r="AA315" s="35"/>
      <c r="AB315" s="35"/>
      <c r="AC315" s="35"/>
      <c r="AD315" s="35"/>
      <c r="AE315" s="35"/>
      <c r="AR315" s="228" t="s">
        <v>190</v>
      </c>
      <c r="AT315" s="228" t="s">
        <v>197</v>
      </c>
      <c r="AU315" s="228" t="s">
        <v>79</v>
      </c>
      <c r="AY315" s="14" t="s">
        <v>162</v>
      </c>
      <c r="BE315" s="229">
        <f>IF(N315="základní",J315,0)</f>
        <v>0</v>
      </c>
      <c r="BF315" s="229">
        <f>IF(N315="snížená",J315,0)</f>
        <v>0</v>
      </c>
      <c r="BG315" s="229">
        <f>IF(N315="zákl. přenesená",J315,0)</f>
        <v>0</v>
      </c>
      <c r="BH315" s="229">
        <f>IF(N315="sníž. přenesená",J315,0)</f>
        <v>0</v>
      </c>
      <c r="BI315" s="229">
        <f>IF(N315="nulová",J315,0)</f>
        <v>0</v>
      </c>
      <c r="BJ315" s="14" t="s">
        <v>79</v>
      </c>
      <c r="BK315" s="229">
        <f>ROUND(I315*H315,2)</f>
        <v>0</v>
      </c>
      <c r="BL315" s="14" t="s">
        <v>93</v>
      </c>
      <c r="BM315" s="228" t="s">
        <v>1590</v>
      </c>
    </row>
    <row r="316" s="2" customFormat="1" ht="21.75" customHeight="1">
      <c r="A316" s="35"/>
      <c r="B316" s="36"/>
      <c r="C316" s="230" t="s">
        <v>1591</v>
      </c>
      <c r="D316" s="230" t="s">
        <v>197</v>
      </c>
      <c r="E316" s="231" t="s">
        <v>1592</v>
      </c>
      <c r="F316" s="232" t="s">
        <v>1593</v>
      </c>
      <c r="G316" s="233" t="s">
        <v>193</v>
      </c>
      <c r="H316" s="234">
        <v>10</v>
      </c>
      <c r="I316" s="235"/>
      <c r="J316" s="236">
        <f>ROUND(I316*H316,2)</f>
        <v>0</v>
      </c>
      <c r="K316" s="232" t="s">
        <v>167</v>
      </c>
      <c r="L316" s="237"/>
      <c r="M316" s="238" t="s">
        <v>19</v>
      </c>
      <c r="N316" s="239" t="s">
        <v>43</v>
      </c>
      <c r="O316" s="81"/>
      <c r="P316" s="226">
        <f>O316*H316</f>
        <v>0</v>
      </c>
      <c r="Q316" s="226">
        <v>0</v>
      </c>
      <c r="R316" s="226">
        <f>Q316*H316</f>
        <v>0</v>
      </c>
      <c r="S316" s="226">
        <v>0</v>
      </c>
      <c r="T316" s="227">
        <f>S316*H316</f>
        <v>0</v>
      </c>
      <c r="U316" s="35"/>
      <c r="V316" s="35"/>
      <c r="W316" s="35"/>
      <c r="X316" s="35"/>
      <c r="Y316" s="35"/>
      <c r="Z316" s="35"/>
      <c r="AA316" s="35"/>
      <c r="AB316" s="35"/>
      <c r="AC316" s="35"/>
      <c r="AD316" s="35"/>
      <c r="AE316" s="35"/>
      <c r="AR316" s="228" t="s">
        <v>190</v>
      </c>
      <c r="AT316" s="228" t="s">
        <v>197</v>
      </c>
      <c r="AU316" s="228" t="s">
        <v>79</v>
      </c>
      <c r="AY316" s="14" t="s">
        <v>162</v>
      </c>
      <c r="BE316" s="229">
        <f>IF(N316="základní",J316,0)</f>
        <v>0</v>
      </c>
      <c r="BF316" s="229">
        <f>IF(N316="snížená",J316,0)</f>
        <v>0</v>
      </c>
      <c r="BG316" s="229">
        <f>IF(N316="zákl. přenesená",J316,0)</f>
        <v>0</v>
      </c>
      <c r="BH316" s="229">
        <f>IF(N316="sníž. přenesená",J316,0)</f>
        <v>0</v>
      </c>
      <c r="BI316" s="229">
        <f>IF(N316="nulová",J316,0)</f>
        <v>0</v>
      </c>
      <c r="BJ316" s="14" t="s">
        <v>79</v>
      </c>
      <c r="BK316" s="229">
        <f>ROUND(I316*H316,2)</f>
        <v>0</v>
      </c>
      <c r="BL316" s="14" t="s">
        <v>93</v>
      </c>
      <c r="BM316" s="228" t="s">
        <v>1594</v>
      </c>
    </row>
    <row r="317" s="2" customFormat="1" ht="21.75" customHeight="1">
      <c r="A317" s="35"/>
      <c r="B317" s="36"/>
      <c r="C317" s="230" t="s">
        <v>1595</v>
      </c>
      <c r="D317" s="230" t="s">
        <v>197</v>
      </c>
      <c r="E317" s="231" t="s">
        <v>1596</v>
      </c>
      <c r="F317" s="232" t="s">
        <v>1597</v>
      </c>
      <c r="G317" s="233" t="s">
        <v>193</v>
      </c>
      <c r="H317" s="234">
        <v>4</v>
      </c>
      <c r="I317" s="235"/>
      <c r="J317" s="236">
        <f>ROUND(I317*H317,2)</f>
        <v>0</v>
      </c>
      <c r="K317" s="232" t="s">
        <v>167</v>
      </c>
      <c r="L317" s="237"/>
      <c r="M317" s="238" t="s">
        <v>19</v>
      </c>
      <c r="N317" s="239" t="s">
        <v>43</v>
      </c>
      <c r="O317" s="81"/>
      <c r="P317" s="226">
        <f>O317*H317</f>
        <v>0</v>
      </c>
      <c r="Q317" s="226">
        <v>0</v>
      </c>
      <c r="R317" s="226">
        <f>Q317*H317</f>
        <v>0</v>
      </c>
      <c r="S317" s="226">
        <v>0</v>
      </c>
      <c r="T317" s="227">
        <f>S317*H317</f>
        <v>0</v>
      </c>
      <c r="U317" s="35"/>
      <c r="V317" s="35"/>
      <c r="W317" s="35"/>
      <c r="X317" s="35"/>
      <c r="Y317" s="35"/>
      <c r="Z317" s="35"/>
      <c r="AA317" s="35"/>
      <c r="AB317" s="35"/>
      <c r="AC317" s="35"/>
      <c r="AD317" s="35"/>
      <c r="AE317" s="35"/>
      <c r="AR317" s="228" t="s">
        <v>190</v>
      </c>
      <c r="AT317" s="228" t="s">
        <v>197</v>
      </c>
      <c r="AU317" s="228" t="s">
        <v>79</v>
      </c>
      <c r="AY317" s="14" t="s">
        <v>162</v>
      </c>
      <c r="BE317" s="229">
        <f>IF(N317="základní",J317,0)</f>
        <v>0</v>
      </c>
      <c r="BF317" s="229">
        <f>IF(N317="snížená",J317,0)</f>
        <v>0</v>
      </c>
      <c r="BG317" s="229">
        <f>IF(N317="zákl. přenesená",J317,0)</f>
        <v>0</v>
      </c>
      <c r="BH317" s="229">
        <f>IF(N317="sníž. přenesená",J317,0)</f>
        <v>0</v>
      </c>
      <c r="BI317" s="229">
        <f>IF(N317="nulová",J317,0)</f>
        <v>0</v>
      </c>
      <c r="BJ317" s="14" t="s">
        <v>79</v>
      </c>
      <c r="BK317" s="229">
        <f>ROUND(I317*H317,2)</f>
        <v>0</v>
      </c>
      <c r="BL317" s="14" t="s">
        <v>93</v>
      </c>
      <c r="BM317" s="228" t="s">
        <v>1598</v>
      </c>
    </row>
    <row r="318" s="2" customFormat="1" ht="21.75" customHeight="1">
      <c r="A318" s="35"/>
      <c r="B318" s="36"/>
      <c r="C318" s="230" t="s">
        <v>1599</v>
      </c>
      <c r="D318" s="230" t="s">
        <v>197</v>
      </c>
      <c r="E318" s="231" t="s">
        <v>1600</v>
      </c>
      <c r="F318" s="232" t="s">
        <v>1601</v>
      </c>
      <c r="G318" s="233" t="s">
        <v>193</v>
      </c>
      <c r="H318" s="234">
        <v>3</v>
      </c>
      <c r="I318" s="235"/>
      <c r="J318" s="236">
        <f>ROUND(I318*H318,2)</f>
        <v>0</v>
      </c>
      <c r="K318" s="232" t="s">
        <v>167</v>
      </c>
      <c r="L318" s="237"/>
      <c r="M318" s="238" t="s">
        <v>19</v>
      </c>
      <c r="N318" s="239" t="s">
        <v>43</v>
      </c>
      <c r="O318" s="81"/>
      <c r="P318" s="226">
        <f>O318*H318</f>
        <v>0</v>
      </c>
      <c r="Q318" s="226">
        <v>0</v>
      </c>
      <c r="R318" s="226">
        <f>Q318*H318</f>
        <v>0</v>
      </c>
      <c r="S318" s="226">
        <v>0</v>
      </c>
      <c r="T318" s="227">
        <f>S318*H318</f>
        <v>0</v>
      </c>
      <c r="U318" s="35"/>
      <c r="V318" s="35"/>
      <c r="W318" s="35"/>
      <c r="X318" s="35"/>
      <c r="Y318" s="35"/>
      <c r="Z318" s="35"/>
      <c r="AA318" s="35"/>
      <c r="AB318" s="35"/>
      <c r="AC318" s="35"/>
      <c r="AD318" s="35"/>
      <c r="AE318" s="35"/>
      <c r="AR318" s="228" t="s">
        <v>190</v>
      </c>
      <c r="AT318" s="228" t="s">
        <v>197</v>
      </c>
      <c r="AU318" s="228" t="s">
        <v>79</v>
      </c>
      <c r="AY318" s="14" t="s">
        <v>162</v>
      </c>
      <c r="BE318" s="229">
        <f>IF(N318="základní",J318,0)</f>
        <v>0</v>
      </c>
      <c r="BF318" s="229">
        <f>IF(N318="snížená",J318,0)</f>
        <v>0</v>
      </c>
      <c r="BG318" s="229">
        <f>IF(N318="zákl. přenesená",J318,0)</f>
        <v>0</v>
      </c>
      <c r="BH318" s="229">
        <f>IF(N318="sníž. přenesená",J318,0)</f>
        <v>0</v>
      </c>
      <c r="BI318" s="229">
        <f>IF(N318="nulová",J318,0)</f>
        <v>0</v>
      </c>
      <c r="BJ318" s="14" t="s">
        <v>79</v>
      </c>
      <c r="BK318" s="229">
        <f>ROUND(I318*H318,2)</f>
        <v>0</v>
      </c>
      <c r="BL318" s="14" t="s">
        <v>93</v>
      </c>
      <c r="BM318" s="228" t="s">
        <v>1602</v>
      </c>
    </row>
    <row r="319" s="2" customFormat="1" ht="21.75" customHeight="1">
      <c r="A319" s="35"/>
      <c r="B319" s="36"/>
      <c r="C319" s="230" t="s">
        <v>1603</v>
      </c>
      <c r="D319" s="230" t="s">
        <v>197</v>
      </c>
      <c r="E319" s="231" t="s">
        <v>1604</v>
      </c>
      <c r="F319" s="232" t="s">
        <v>1605</v>
      </c>
      <c r="G319" s="233" t="s">
        <v>193</v>
      </c>
      <c r="H319" s="234">
        <v>3</v>
      </c>
      <c r="I319" s="235"/>
      <c r="J319" s="236">
        <f>ROUND(I319*H319,2)</f>
        <v>0</v>
      </c>
      <c r="K319" s="232" t="s">
        <v>167</v>
      </c>
      <c r="L319" s="237"/>
      <c r="M319" s="238" t="s">
        <v>19</v>
      </c>
      <c r="N319" s="239" t="s">
        <v>43</v>
      </c>
      <c r="O319" s="81"/>
      <c r="P319" s="226">
        <f>O319*H319</f>
        <v>0</v>
      </c>
      <c r="Q319" s="226">
        <v>0</v>
      </c>
      <c r="R319" s="226">
        <f>Q319*H319</f>
        <v>0</v>
      </c>
      <c r="S319" s="226">
        <v>0</v>
      </c>
      <c r="T319" s="227">
        <f>S319*H319</f>
        <v>0</v>
      </c>
      <c r="U319" s="35"/>
      <c r="V319" s="35"/>
      <c r="W319" s="35"/>
      <c r="X319" s="35"/>
      <c r="Y319" s="35"/>
      <c r="Z319" s="35"/>
      <c r="AA319" s="35"/>
      <c r="AB319" s="35"/>
      <c r="AC319" s="35"/>
      <c r="AD319" s="35"/>
      <c r="AE319" s="35"/>
      <c r="AR319" s="228" t="s">
        <v>190</v>
      </c>
      <c r="AT319" s="228" t="s">
        <v>197</v>
      </c>
      <c r="AU319" s="228" t="s">
        <v>79</v>
      </c>
      <c r="AY319" s="14" t="s">
        <v>162</v>
      </c>
      <c r="BE319" s="229">
        <f>IF(N319="základní",J319,0)</f>
        <v>0</v>
      </c>
      <c r="BF319" s="229">
        <f>IF(N319="snížená",J319,0)</f>
        <v>0</v>
      </c>
      <c r="BG319" s="229">
        <f>IF(N319="zákl. přenesená",J319,0)</f>
        <v>0</v>
      </c>
      <c r="BH319" s="229">
        <f>IF(N319="sníž. přenesená",J319,0)</f>
        <v>0</v>
      </c>
      <c r="BI319" s="229">
        <f>IF(N319="nulová",J319,0)</f>
        <v>0</v>
      </c>
      <c r="BJ319" s="14" t="s">
        <v>79</v>
      </c>
      <c r="BK319" s="229">
        <f>ROUND(I319*H319,2)</f>
        <v>0</v>
      </c>
      <c r="BL319" s="14" t="s">
        <v>93</v>
      </c>
      <c r="BM319" s="228" t="s">
        <v>1606</v>
      </c>
    </row>
    <row r="320" s="2" customFormat="1" ht="21.75" customHeight="1">
      <c r="A320" s="35"/>
      <c r="B320" s="36"/>
      <c r="C320" s="230" t="s">
        <v>1607</v>
      </c>
      <c r="D320" s="230" t="s">
        <v>197</v>
      </c>
      <c r="E320" s="231" t="s">
        <v>1608</v>
      </c>
      <c r="F320" s="232" t="s">
        <v>1609</v>
      </c>
      <c r="G320" s="233" t="s">
        <v>193</v>
      </c>
      <c r="H320" s="234">
        <v>5</v>
      </c>
      <c r="I320" s="235"/>
      <c r="J320" s="236">
        <f>ROUND(I320*H320,2)</f>
        <v>0</v>
      </c>
      <c r="K320" s="232" t="s">
        <v>167</v>
      </c>
      <c r="L320" s="237"/>
      <c r="M320" s="238" t="s">
        <v>19</v>
      </c>
      <c r="N320" s="239" t="s">
        <v>43</v>
      </c>
      <c r="O320" s="81"/>
      <c r="P320" s="226">
        <f>O320*H320</f>
        <v>0</v>
      </c>
      <c r="Q320" s="226">
        <v>0</v>
      </c>
      <c r="R320" s="226">
        <f>Q320*H320</f>
        <v>0</v>
      </c>
      <c r="S320" s="226">
        <v>0</v>
      </c>
      <c r="T320" s="227">
        <f>S320*H320</f>
        <v>0</v>
      </c>
      <c r="U320" s="35"/>
      <c r="V320" s="35"/>
      <c r="W320" s="35"/>
      <c r="X320" s="35"/>
      <c r="Y320" s="35"/>
      <c r="Z320" s="35"/>
      <c r="AA320" s="35"/>
      <c r="AB320" s="35"/>
      <c r="AC320" s="35"/>
      <c r="AD320" s="35"/>
      <c r="AE320" s="35"/>
      <c r="AR320" s="228" t="s">
        <v>190</v>
      </c>
      <c r="AT320" s="228" t="s">
        <v>197</v>
      </c>
      <c r="AU320" s="228" t="s">
        <v>79</v>
      </c>
      <c r="AY320" s="14" t="s">
        <v>162</v>
      </c>
      <c r="BE320" s="229">
        <f>IF(N320="základní",J320,0)</f>
        <v>0</v>
      </c>
      <c r="BF320" s="229">
        <f>IF(N320="snížená",J320,0)</f>
        <v>0</v>
      </c>
      <c r="BG320" s="229">
        <f>IF(N320="zákl. přenesená",J320,0)</f>
        <v>0</v>
      </c>
      <c r="BH320" s="229">
        <f>IF(N320="sníž. přenesená",J320,0)</f>
        <v>0</v>
      </c>
      <c r="BI320" s="229">
        <f>IF(N320="nulová",J320,0)</f>
        <v>0</v>
      </c>
      <c r="BJ320" s="14" t="s">
        <v>79</v>
      </c>
      <c r="BK320" s="229">
        <f>ROUND(I320*H320,2)</f>
        <v>0</v>
      </c>
      <c r="BL320" s="14" t="s">
        <v>93</v>
      </c>
      <c r="BM320" s="228" t="s">
        <v>1610</v>
      </c>
    </row>
    <row r="321" s="2" customFormat="1" ht="21.75" customHeight="1">
      <c r="A321" s="35"/>
      <c r="B321" s="36"/>
      <c r="C321" s="230" t="s">
        <v>1611</v>
      </c>
      <c r="D321" s="230" t="s">
        <v>197</v>
      </c>
      <c r="E321" s="231" t="s">
        <v>1612</v>
      </c>
      <c r="F321" s="232" t="s">
        <v>1613</v>
      </c>
      <c r="G321" s="233" t="s">
        <v>193</v>
      </c>
      <c r="H321" s="234">
        <v>14</v>
      </c>
      <c r="I321" s="235"/>
      <c r="J321" s="236">
        <f>ROUND(I321*H321,2)</f>
        <v>0</v>
      </c>
      <c r="K321" s="232" t="s">
        <v>167</v>
      </c>
      <c r="L321" s="237"/>
      <c r="M321" s="238" t="s">
        <v>19</v>
      </c>
      <c r="N321" s="239" t="s">
        <v>43</v>
      </c>
      <c r="O321" s="81"/>
      <c r="P321" s="226">
        <f>O321*H321</f>
        <v>0</v>
      </c>
      <c r="Q321" s="226">
        <v>0</v>
      </c>
      <c r="R321" s="226">
        <f>Q321*H321</f>
        <v>0</v>
      </c>
      <c r="S321" s="226">
        <v>0</v>
      </c>
      <c r="T321" s="227">
        <f>S321*H321</f>
        <v>0</v>
      </c>
      <c r="U321" s="35"/>
      <c r="V321" s="35"/>
      <c r="W321" s="35"/>
      <c r="X321" s="35"/>
      <c r="Y321" s="35"/>
      <c r="Z321" s="35"/>
      <c r="AA321" s="35"/>
      <c r="AB321" s="35"/>
      <c r="AC321" s="35"/>
      <c r="AD321" s="35"/>
      <c r="AE321" s="35"/>
      <c r="AR321" s="228" t="s">
        <v>190</v>
      </c>
      <c r="AT321" s="228" t="s">
        <v>197</v>
      </c>
      <c r="AU321" s="228" t="s">
        <v>79</v>
      </c>
      <c r="AY321" s="14" t="s">
        <v>162</v>
      </c>
      <c r="BE321" s="229">
        <f>IF(N321="základní",J321,0)</f>
        <v>0</v>
      </c>
      <c r="BF321" s="229">
        <f>IF(N321="snížená",J321,0)</f>
        <v>0</v>
      </c>
      <c r="BG321" s="229">
        <f>IF(N321="zákl. přenesená",J321,0)</f>
        <v>0</v>
      </c>
      <c r="BH321" s="229">
        <f>IF(N321="sníž. přenesená",J321,0)</f>
        <v>0</v>
      </c>
      <c r="BI321" s="229">
        <f>IF(N321="nulová",J321,0)</f>
        <v>0</v>
      </c>
      <c r="BJ321" s="14" t="s">
        <v>79</v>
      </c>
      <c r="BK321" s="229">
        <f>ROUND(I321*H321,2)</f>
        <v>0</v>
      </c>
      <c r="BL321" s="14" t="s">
        <v>93</v>
      </c>
      <c r="BM321" s="228" t="s">
        <v>1614</v>
      </c>
    </row>
    <row r="322" s="2" customFormat="1" ht="21.75" customHeight="1">
      <c r="A322" s="35"/>
      <c r="B322" s="36"/>
      <c r="C322" s="230" t="s">
        <v>1615</v>
      </c>
      <c r="D322" s="230" t="s">
        <v>197</v>
      </c>
      <c r="E322" s="231" t="s">
        <v>1616</v>
      </c>
      <c r="F322" s="232" t="s">
        <v>1617</v>
      </c>
      <c r="G322" s="233" t="s">
        <v>193</v>
      </c>
      <c r="H322" s="234">
        <v>220</v>
      </c>
      <c r="I322" s="235"/>
      <c r="J322" s="236">
        <f>ROUND(I322*H322,2)</f>
        <v>0</v>
      </c>
      <c r="K322" s="232" t="s">
        <v>167</v>
      </c>
      <c r="L322" s="237"/>
      <c r="M322" s="238" t="s">
        <v>19</v>
      </c>
      <c r="N322" s="239" t="s">
        <v>43</v>
      </c>
      <c r="O322" s="81"/>
      <c r="P322" s="226">
        <f>O322*H322</f>
        <v>0</v>
      </c>
      <c r="Q322" s="226">
        <v>0</v>
      </c>
      <c r="R322" s="226">
        <f>Q322*H322</f>
        <v>0</v>
      </c>
      <c r="S322" s="226">
        <v>0</v>
      </c>
      <c r="T322" s="227">
        <f>S322*H322</f>
        <v>0</v>
      </c>
      <c r="U322" s="35"/>
      <c r="V322" s="35"/>
      <c r="W322" s="35"/>
      <c r="X322" s="35"/>
      <c r="Y322" s="35"/>
      <c r="Z322" s="35"/>
      <c r="AA322" s="35"/>
      <c r="AB322" s="35"/>
      <c r="AC322" s="35"/>
      <c r="AD322" s="35"/>
      <c r="AE322" s="35"/>
      <c r="AR322" s="228" t="s">
        <v>190</v>
      </c>
      <c r="AT322" s="228" t="s">
        <v>197</v>
      </c>
      <c r="AU322" s="228" t="s">
        <v>79</v>
      </c>
      <c r="AY322" s="14" t="s">
        <v>162</v>
      </c>
      <c r="BE322" s="229">
        <f>IF(N322="základní",J322,0)</f>
        <v>0</v>
      </c>
      <c r="BF322" s="229">
        <f>IF(N322="snížená",J322,0)</f>
        <v>0</v>
      </c>
      <c r="BG322" s="229">
        <f>IF(N322="zákl. přenesená",J322,0)</f>
        <v>0</v>
      </c>
      <c r="BH322" s="229">
        <f>IF(N322="sníž. přenesená",J322,0)</f>
        <v>0</v>
      </c>
      <c r="BI322" s="229">
        <f>IF(N322="nulová",J322,0)</f>
        <v>0</v>
      </c>
      <c r="BJ322" s="14" t="s">
        <v>79</v>
      </c>
      <c r="BK322" s="229">
        <f>ROUND(I322*H322,2)</f>
        <v>0</v>
      </c>
      <c r="BL322" s="14" t="s">
        <v>93</v>
      </c>
      <c r="BM322" s="228" t="s">
        <v>1618</v>
      </c>
    </row>
    <row r="323" s="2" customFormat="1" ht="21.75" customHeight="1">
      <c r="A323" s="35"/>
      <c r="B323" s="36"/>
      <c r="C323" s="230" t="s">
        <v>1619</v>
      </c>
      <c r="D323" s="230" t="s">
        <v>197</v>
      </c>
      <c r="E323" s="231" t="s">
        <v>1620</v>
      </c>
      <c r="F323" s="232" t="s">
        <v>1621</v>
      </c>
      <c r="G323" s="233" t="s">
        <v>193</v>
      </c>
      <c r="H323" s="234">
        <v>35</v>
      </c>
      <c r="I323" s="235"/>
      <c r="J323" s="236">
        <f>ROUND(I323*H323,2)</f>
        <v>0</v>
      </c>
      <c r="K323" s="232" t="s">
        <v>167</v>
      </c>
      <c r="L323" s="237"/>
      <c r="M323" s="238" t="s">
        <v>19</v>
      </c>
      <c r="N323" s="239" t="s">
        <v>43</v>
      </c>
      <c r="O323" s="81"/>
      <c r="P323" s="226">
        <f>O323*H323</f>
        <v>0</v>
      </c>
      <c r="Q323" s="226">
        <v>0</v>
      </c>
      <c r="R323" s="226">
        <f>Q323*H323</f>
        <v>0</v>
      </c>
      <c r="S323" s="226">
        <v>0</v>
      </c>
      <c r="T323" s="227">
        <f>S323*H323</f>
        <v>0</v>
      </c>
      <c r="U323" s="35"/>
      <c r="V323" s="35"/>
      <c r="W323" s="35"/>
      <c r="X323" s="35"/>
      <c r="Y323" s="35"/>
      <c r="Z323" s="35"/>
      <c r="AA323" s="35"/>
      <c r="AB323" s="35"/>
      <c r="AC323" s="35"/>
      <c r="AD323" s="35"/>
      <c r="AE323" s="35"/>
      <c r="AR323" s="228" t="s">
        <v>190</v>
      </c>
      <c r="AT323" s="228" t="s">
        <v>197</v>
      </c>
      <c r="AU323" s="228" t="s">
        <v>79</v>
      </c>
      <c r="AY323" s="14" t="s">
        <v>162</v>
      </c>
      <c r="BE323" s="229">
        <f>IF(N323="základní",J323,0)</f>
        <v>0</v>
      </c>
      <c r="BF323" s="229">
        <f>IF(N323="snížená",J323,0)</f>
        <v>0</v>
      </c>
      <c r="BG323" s="229">
        <f>IF(N323="zákl. přenesená",J323,0)</f>
        <v>0</v>
      </c>
      <c r="BH323" s="229">
        <f>IF(N323="sníž. přenesená",J323,0)</f>
        <v>0</v>
      </c>
      <c r="BI323" s="229">
        <f>IF(N323="nulová",J323,0)</f>
        <v>0</v>
      </c>
      <c r="BJ323" s="14" t="s">
        <v>79</v>
      </c>
      <c r="BK323" s="229">
        <f>ROUND(I323*H323,2)</f>
        <v>0</v>
      </c>
      <c r="BL323" s="14" t="s">
        <v>93</v>
      </c>
      <c r="BM323" s="228" t="s">
        <v>1622</v>
      </c>
    </row>
    <row r="324" s="2" customFormat="1" ht="21.75" customHeight="1">
      <c r="A324" s="35"/>
      <c r="B324" s="36"/>
      <c r="C324" s="230" t="s">
        <v>1623</v>
      </c>
      <c r="D324" s="230" t="s">
        <v>197</v>
      </c>
      <c r="E324" s="231" t="s">
        <v>1624</v>
      </c>
      <c r="F324" s="232" t="s">
        <v>1625</v>
      </c>
      <c r="G324" s="233" t="s">
        <v>193</v>
      </c>
      <c r="H324" s="234">
        <v>70</v>
      </c>
      <c r="I324" s="235"/>
      <c r="J324" s="236">
        <f>ROUND(I324*H324,2)</f>
        <v>0</v>
      </c>
      <c r="K324" s="232" t="s">
        <v>167</v>
      </c>
      <c r="L324" s="237"/>
      <c r="M324" s="238" t="s">
        <v>19</v>
      </c>
      <c r="N324" s="239" t="s">
        <v>43</v>
      </c>
      <c r="O324" s="81"/>
      <c r="P324" s="226">
        <f>O324*H324</f>
        <v>0</v>
      </c>
      <c r="Q324" s="226">
        <v>0</v>
      </c>
      <c r="R324" s="226">
        <f>Q324*H324</f>
        <v>0</v>
      </c>
      <c r="S324" s="226">
        <v>0</v>
      </c>
      <c r="T324" s="227">
        <f>S324*H324</f>
        <v>0</v>
      </c>
      <c r="U324" s="35"/>
      <c r="V324" s="35"/>
      <c r="W324" s="35"/>
      <c r="X324" s="35"/>
      <c r="Y324" s="35"/>
      <c r="Z324" s="35"/>
      <c r="AA324" s="35"/>
      <c r="AB324" s="35"/>
      <c r="AC324" s="35"/>
      <c r="AD324" s="35"/>
      <c r="AE324" s="35"/>
      <c r="AR324" s="228" t="s">
        <v>190</v>
      </c>
      <c r="AT324" s="228" t="s">
        <v>197</v>
      </c>
      <c r="AU324" s="228" t="s">
        <v>79</v>
      </c>
      <c r="AY324" s="14" t="s">
        <v>162</v>
      </c>
      <c r="BE324" s="229">
        <f>IF(N324="základní",J324,0)</f>
        <v>0</v>
      </c>
      <c r="BF324" s="229">
        <f>IF(N324="snížená",J324,0)</f>
        <v>0</v>
      </c>
      <c r="BG324" s="229">
        <f>IF(N324="zákl. přenesená",J324,0)</f>
        <v>0</v>
      </c>
      <c r="BH324" s="229">
        <f>IF(N324="sníž. přenesená",J324,0)</f>
        <v>0</v>
      </c>
      <c r="BI324" s="229">
        <f>IF(N324="nulová",J324,0)</f>
        <v>0</v>
      </c>
      <c r="BJ324" s="14" t="s">
        <v>79</v>
      </c>
      <c r="BK324" s="229">
        <f>ROUND(I324*H324,2)</f>
        <v>0</v>
      </c>
      <c r="BL324" s="14" t="s">
        <v>93</v>
      </c>
      <c r="BM324" s="228" t="s">
        <v>1626</v>
      </c>
    </row>
    <row r="325" s="2" customFormat="1" ht="21.75" customHeight="1">
      <c r="A325" s="35"/>
      <c r="B325" s="36"/>
      <c r="C325" s="230" t="s">
        <v>1627</v>
      </c>
      <c r="D325" s="230" t="s">
        <v>197</v>
      </c>
      <c r="E325" s="231" t="s">
        <v>1628</v>
      </c>
      <c r="F325" s="232" t="s">
        <v>1629</v>
      </c>
      <c r="G325" s="233" t="s">
        <v>193</v>
      </c>
      <c r="H325" s="234">
        <v>58</v>
      </c>
      <c r="I325" s="235"/>
      <c r="J325" s="236">
        <f>ROUND(I325*H325,2)</f>
        <v>0</v>
      </c>
      <c r="K325" s="232" t="s">
        <v>167</v>
      </c>
      <c r="L325" s="237"/>
      <c r="M325" s="238" t="s">
        <v>19</v>
      </c>
      <c r="N325" s="239" t="s">
        <v>43</v>
      </c>
      <c r="O325" s="81"/>
      <c r="P325" s="226">
        <f>O325*H325</f>
        <v>0</v>
      </c>
      <c r="Q325" s="226">
        <v>0</v>
      </c>
      <c r="R325" s="226">
        <f>Q325*H325</f>
        <v>0</v>
      </c>
      <c r="S325" s="226">
        <v>0</v>
      </c>
      <c r="T325" s="227">
        <f>S325*H325</f>
        <v>0</v>
      </c>
      <c r="U325" s="35"/>
      <c r="V325" s="35"/>
      <c r="W325" s="35"/>
      <c r="X325" s="35"/>
      <c r="Y325" s="35"/>
      <c r="Z325" s="35"/>
      <c r="AA325" s="35"/>
      <c r="AB325" s="35"/>
      <c r="AC325" s="35"/>
      <c r="AD325" s="35"/>
      <c r="AE325" s="35"/>
      <c r="AR325" s="228" t="s">
        <v>190</v>
      </c>
      <c r="AT325" s="228" t="s">
        <v>197</v>
      </c>
      <c r="AU325" s="228" t="s">
        <v>79</v>
      </c>
      <c r="AY325" s="14" t="s">
        <v>162</v>
      </c>
      <c r="BE325" s="229">
        <f>IF(N325="základní",J325,0)</f>
        <v>0</v>
      </c>
      <c r="BF325" s="229">
        <f>IF(N325="snížená",J325,0)</f>
        <v>0</v>
      </c>
      <c r="BG325" s="229">
        <f>IF(N325="zákl. přenesená",J325,0)</f>
        <v>0</v>
      </c>
      <c r="BH325" s="229">
        <f>IF(N325="sníž. přenesená",J325,0)</f>
        <v>0</v>
      </c>
      <c r="BI325" s="229">
        <f>IF(N325="nulová",J325,0)</f>
        <v>0</v>
      </c>
      <c r="BJ325" s="14" t="s">
        <v>79</v>
      </c>
      <c r="BK325" s="229">
        <f>ROUND(I325*H325,2)</f>
        <v>0</v>
      </c>
      <c r="BL325" s="14" t="s">
        <v>93</v>
      </c>
      <c r="BM325" s="228" t="s">
        <v>1630</v>
      </c>
    </row>
    <row r="326" s="2" customFormat="1" ht="21.75" customHeight="1">
      <c r="A326" s="35"/>
      <c r="B326" s="36"/>
      <c r="C326" s="230" t="s">
        <v>1631</v>
      </c>
      <c r="D326" s="230" t="s">
        <v>197</v>
      </c>
      <c r="E326" s="231" t="s">
        <v>1632</v>
      </c>
      <c r="F326" s="232" t="s">
        <v>1633</v>
      </c>
      <c r="G326" s="233" t="s">
        <v>193</v>
      </c>
      <c r="H326" s="234">
        <v>10</v>
      </c>
      <c r="I326" s="235"/>
      <c r="J326" s="236">
        <f>ROUND(I326*H326,2)</f>
        <v>0</v>
      </c>
      <c r="K326" s="232" t="s">
        <v>167</v>
      </c>
      <c r="L326" s="237"/>
      <c r="M326" s="238" t="s">
        <v>19</v>
      </c>
      <c r="N326" s="239" t="s">
        <v>43</v>
      </c>
      <c r="O326" s="81"/>
      <c r="P326" s="226">
        <f>O326*H326</f>
        <v>0</v>
      </c>
      <c r="Q326" s="226">
        <v>0</v>
      </c>
      <c r="R326" s="226">
        <f>Q326*H326</f>
        <v>0</v>
      </c>
      <c r="S326" s="226">
        <v>0</v>
      </c>
      <c r="T326" s="227">
        <f>S326*H326</f>
        <v>0</v>
      </c>
      <c r="U326" s="35"/>
      <c r="V326" s="35"/>
      <c r="W326" s="35"/>
      <c r="X326" s="35"/>
      <c r="Y326" s="35"/>
      <c r="Z326" s="35"/>
      <c r="AA326" s="35"/>
      <c r="AB326" s="35"/>
      <c r="AC326" s="35"/>
      <c r="AD326" s="35"/>
      <c r="AE326" s="35"/>
      <c r="AR326" s="228" t="s">
        <v>190</v>
      </c>
      <c r="AT326" s="228" t="s">
        <v>197</v>
      </c>
      <c r="AU326" s="228" t="s">
        <v>79</v>
      </c>
      <c r="AY326" s="14" t="s">
        <v>162</v>
      </c>
      <c r="BE326" s="229">
        <f>IF(N326="základní",J326,0)</f>
        <v>0</v>
      </c>
      <c r="BF326" s="229">
        <f>IF(N326="snížená",J326,0)</f>
        <v>0</v>
      </c>
      <c r="BG326" s="229">
        <f>IF(N326="zákl. přenesená",J326,0)</f>
        <v>0</v>
      </c>
      <c r="BH326" s="229">
        <f>IF(N326="sníž. přenesená",J326,0)</f>
        <v>0</v>
      </c>
      <c r="BI326" s="229">
        <f>IF(N326="nulová",J326,0)</f>
        <v>0</v>
      </c>
      <c r="BJ326" s="14" t="s">
        <v>79</v>
      </c>
      <c r="BK326" s="229">
        <f>ROUND(I326*H326,2)</f>
        <v>0</v>
      </c>
      <c r="BL326" s="14" t="s">
        <v>93</v>
      </c>
      <c r="BM326" s="228" t="s">
        <v>1634</v>
      </c>
    </row>
    <row r="327" s="2" customFormat="1" ht="21.75" customHeight="1">
      <c r="A327" s="35"/>
      <c r="B327" s="36"/>
      <c r="C327" s="230" t="s">
        <v>1635</v>
      </c>
      <c r="D327" s="230" t="s">
        <v>197</v>
      </c>
      <c r="E327" s="231" t="s">
        <v>1636</v>
      </c>
      <c r="F327" s="232" t="s">
        <v>1637</v>
      </c>
      <c r="G327" s="233" t="s">
        <v>193</v>
      </c>
      <c r="H327" s="234">
        <v>10</v>
      </c>
      <c r="I327" s="235"/>
      <c r="J327" s="236">
        <f>ROUND(I327*H327,2)</f>
        <v>0</v>
      </c>
      <c r="K327" s="232" t="s">
        <v>167</v>
      </c>
      <c r="L327" s="237"/>
      <c r="M327" s="238" t="s">
        <v>19</v>
      </c>
      <c r="N327" s="239" t="s">
        <v>43</v>
      </c>
      <c r="O327" s="81"/>
      <c r="P327" s="226">
        <f>O327*H327</f>
        <v>0</v>
      </c>
      <c r="Q327" s="226">
        <v>0</v>
      </c>
      <c r="R327" s="226">
        <f>Q327*H327</f>
        <v>0</v>
      </c>
      <c r="S327" s="226">
        <v>0</v>
      </c>
      <c r="T327" s="227">
        <f>S327*H327</f>
        <v>0</v>
      </c>
      <c r="U327" s="35"/>
      <c r="V327" s="35"/>
      <c r="W327" s="35"/>
      <c r="X327" s="35"/>
      <c r="Y327" s="35"/>
      <c r="Z327" s="35"/>
      <c r="AA327" s="35"/>
      <c r="AB327" s="35"/>
      <c r="AC327" s="35"/>
      <c r="AD327" s="35"/>
      <c r="AE327" s="35"/>
      <c r="AR327" s="228" t="s">
        <v>190</v>
      </c>
      <c r="AT327" s="228" t="s">
        <v>197</v>
      </c>
      <c r="AU327" s="228" t="s">
        <v>79</v>
      </c>
      <c r="AY327" s="14" t="s">
        <v>162</v>
      </c>
      <c r="BE327" s="229">
        <f>IF(N327="základní",J327,0)</f>
        <v>0</v>
      </c>
      <c r="BF327" s="229">
        <f>IF(N327="snížená",J327,0)</f>
        <v>0</v>
      </c>
      <c r="BG327" s="229">
        <f>IF(N327="zákl. přenesená",J327,0)</f>
        <v>0</v>
      </c>
      <c r="BH327" s="229">
        <f>IF(N327="sníž. přenesená",J327,0)</f>
        <v>0</v>
      </c>
      <c r="BI327" s="229">
        <f>IF(N327="nulová",J327,0)</f>
        <v>0</v>
      </c>
      <c r="BJ327" s="14" t="s">
        <v>79</v>
      </c>
      <c r="BK327" s="229">
        <f>ROUND(I327*H327,2)</f>
        <v>0</v>
      </c>
      <c r="BL327" s="14" t="s">
        <v>93</v>
      </c>
      <c r="BM327" s="228" t="s">
        <v>1638</v>
      </c>
    </row>
    <row r="328" s="2" customFormat="1" ht="21.75" customHeight="1">
      <c r="A328" s="35"/>
      <c r="B328" s="36"/>
      <c r="C328" s="230" t="s">
        <v>1639</v>
      </c>
      <c r="D328" s="230" t="s">
        <v>197</v>
      </c>
      <c r="E328" s="231" t="s">
        <v>1640</v>
      </c>
      <c r="F328" s="232" t="s">
        <v>1641</v>
      </c>
      <c r="G328" s="233" t="s">
        <v>166</v>
      </c>
      <c r="H328" s="234">
        <v>422</v>
      </c>
      <c r="I328" s="235"/>
      <c r="J328" s="236">
        <f>ROUND(I328*H328,2)</f>
        <v>0</v>
      </c>
      <c r="K328" s="232" t="s">
        <v>167</v>
      </c>
      <c r="L328" s="237"/>
      <c r="M328" s="238" t="s">
        <v>19</v>
      </c>
      <c r="N328" s="239" t="s">
        <v>43</v>
      </c>
      <c r="O328" s="81"/>
      <c r="P328" s="226">
        <f>O328*H328</f>
        <v>0</v>
      </c>
      <c r="Q328" s="226">
        <v>0</v>
      </c>
      <c r="R328" s="226">
        <f>Q328*H328</f>
        <v>0</v>
      </c>
      <c r="S328" s="226">
        <v>0</v>
      </c>
      <c r="T328" s="227">
        <f>S328*H328</f>
        <v>0</v>
      </c>
      <c r="U328" s="35"/>
      <c r="V328" s="35"/>
      <c r="W328" s="35"/>
      <c r="X328" s="35"/>
      <c r="Y328" s="35"/>
      <c r="Z328" s="35"/>
      <c r="AA328" s="35"/>
      <c r="AB328" s="35"/>
      <c r="AC328" s="35"/>
      <c r="AD328" s="35"/>
      <c r="AE328" s="35"/>
      <c r="AR328" s="228" t="s">
        <v>190</v>
      </c>
      <c r="AT328" s="228" t="s">
        <v>197</v>
      </c>
      <c r="AU328" s="228" t="s">
        <v>79</v>
      </c>
      <c r="AY328" s="14" t="s">
        <v>162</v>
      </c>
      <c r="BE328" s="229">
        <f>IF(N328="základní",J328,0)</f>
        <v>0</v>
      </c>
      <c r="BF328" s="229">
        <f>IF(N328="snížená",J328,0)</f>
        <v>0</v>
      </c>
      <c r="BG328" s="229">
        <f>IF(N328="zákl. přenesená",J328,0)</f>
        <v>0</v>
      </c>
      <c r="BH328" s="229">
        <f>IF(N328="sníž. přenesená",J328,0)</f>
        <v>0</v>
      </c>
      <c r="BI328" s="229">
        <f>IF(N328="nulová",J328,0)</f>
        <v>0</v>
      </c>
      <c r="BJ328" s="14" t="s">
        <v>79</v>
      </c>
      <c r="BK328" s="229">
        <f>ROUND(I328*H328,2)</f>
        <v>0</v>
      </c>
      <c r="BL328" s="14" t="s">
        <v>93</v>
      </c>
      <c r="BM328" s="228" t="s">
        <v>1642</v>
      </c>
    </row>
    <row r="329" s="2" customFormat="1" ht="21.75" customHeight="1">
      <c r="A329" s="35"/>
      <c r="B329" s="36"/>
      <c r="C329" s="230" t="s">
        <v>1643</v>
      </c>
      <c r="D329" s="230" t="s">
        <v>197</v>
      </c>
      <c r="E329" s="231" t="s">
        <v>1644</v>
      </c>
      <c r="F329" s="232" t="s">
        <v>1645</v>
      </c>
      <c r="G329" s="233" t="s">
        <v>166</v>
      </c>
      <c r="H329" s="234">
        <v>242</v>
      </c>
      <c r="I329" s="235"/>
      <c r="J329" s="236">
        <f>ROUND(I329*H329,2)</f>
        <v>0</v>
      </c>
      <c r="K329" s="232" t="s">
        <v>167</v>
      </c>
      <c r="L329" s="237"/>
      <c r="M329" s="238" t="s">
        <v>19</v>
      </c>
      <c r="N329" s="239" t="s">
        <v>43</v>
      </c>
      <c r="O329" s="81"/>
      <c r="P329" s="226">
        <f>O329*H329</f>
        <v>0</v>
      </c>
      <c r="Q329" s="226">
        <v>0</v>
      </c>
      <c r="R329" s="226">
        <f>Q329*H329</f>
        <v>0</v>
      </c>
      <c r="S329" s="226">
        <v>0</v>
      </c>
      <c r="T329" s="227">
        <f>S329*H329</f>
        <v>0</v>
      </c>
      <c r="U329" s="35"/>
      <c r="V329" s="35"/>
      <c r="W329" s="35"/>
      <c r="X329" s="35"/>
      <c r="Y329" s="35"/>
      <c r="Z329" s="35"/>
      <c r="AA329" s="35"/>
      <c r="AB329" s="35"/>
      <c r="AC329" s="35"/>
      <c r="AD329" s="35"/>
      <c r="AE329" s="35"/>
      <c r="AR329" s="228" t="s">
        <v>190</v>
      </c>
      <c r="AT329" s="228" t="s">
        <v>197</v>
      </c>
      <c r="AU329" s="228" t="s">
        <v>79</v>
      </c>
      <c r="AY329" s="14" t="s">
        <v>162</v>
      </c>
      <c r="BE329" s="229">
        <f>IF(N329="základní",J329,0)</f>
        <v>0</v>
      </c>
      <c r="BF329" s="229">
        <f>IF(N329="snížená",J329,0)</f>
        <v>0</v>
      </c>
      <c r="BG329" s="229">
        <f>IF(N329="zákl. přenesená",J329,0)</f>
        <v>0</v>
      </c>
      <c r="BH329" s="229">
        <f>IF(N329="sníž. přenesená",J329,0)</f>
        <v>0</v>
      </c>
      <c r="BI329" s="229">
        <f>IF(N329="nulová",J329,0)</f>
        <v>0</v>
      </c>
      <c r="BJ329" s="14" t="s">
        <v>79</v>
      </c>
      <c r="BK329" s="229">
        <f>ROUND(I329*H329,2)</f>
        <v>0</v>
      </c>
      <c r="BL329" s="14" t="s">
        <v>93</v>
      </c>
      <c r="BM329" s="228" t="s">
        <v>1646</v>
      </c>
    </row>
    <row r="330" s="2" customFormat="1" ht="21.75" customHeight="1">
      <c r="A330" s="35"/>
      <c r="B330" s="36"/>
      <c r="C330" s="230" t="s">
        <v>1647</v>
      </c>
      <c r="D330" s="230" t="s">
        <v>197</v>
      </c>
      <c r="E330" s="231" t="s">
        <v>1648</v>
      </c>
      <c r="F330" s="232" t="s">
        <v>1649</v>
      </c>
      <c r="G330" s="233" t="s">
        <v>193</v>
      </c>
      <c r="H330" s="234">
        <v>1</v>
      </c>
      <c r="I330" s="235"/>
      <c r="J330" s="236">
        <f>ROUND(I330*H330,2)</f>
        <v>0</v>
      </c>
      <c r="K330" s="232" t="s">
        <v>167</v>
      </c>
      <c r="L330" s="237"/>
      <c r="M330" s="238" t="s">
        <v>19</v>
      </c>
      <c r="N330" s="239" t="s">
        <v>43</v>
      </c>
      <c r="O330" s="81"/>
      <c r="P330" s="226">
        <f>O330*H330</f>
        <v>0</v>
      </c>
      <c r="Q330" s="226">
        <v>0</v>
      </c>
      <c r="R330" s="226">
        <f>Q330*H330</f>
        <v>0</v>
      </c>
      <c r="S330" s="226">
        <v>0</v>
      </c>
      <c r="T330" s="227">
        <f>S330*H330</f>
        <v>0</v>
      </c>
      <c r="U330" s="35"/>
      <c r="V330" s="35"/>
      <c r="W330" s="35"/>
      <c r="X330" s="35"/>
      <c r="Y330" s="35"/>
      <c r="Z330" s="35"/>
      <c r="AA330" s="35"/>
      <c r="AB330" s="35"/>
      <c r="AC330" s="35"/>
      <c r="AD330" s="35"/>
      <c r="AE330" s="35"/>
      <c r="AR330" s="228" t="s">
        <v>190</v>
      </c>
      <c r="AT330" s="228" t="s">
        <v>197</v>
      </c>
      <c r="AU330" s="228" t="s">
        <v>79</v>
      </c>
      <c r="AY330" s="14" t="s">
        <v>162</v>
      </c>
      <c r="BE330" s="229">
        <f>IF(N330="základní",J330,0)</f>
        <v>0</v>
      </c>
      <c r="BF330" s="229">
        <f>IF(N330="snížená",J330,0)</f>
        <v>0</v>
      </c>
      <c r="BG330" s="229">
        <f>IF(N330="zákl. přenesená",J330,0)</f>
        <v>0</v>
      </c>
      <c r="BH330" s="229">
        <f>IF(N330="sníž. přenesená",J330,0)</f>
        <v>0</v>
      </c>
      <c r="BI330" s="229">
        <f>IF(N330="nulová",J330,0)</f>
        <v>0</v>
      </c>
      <c r="BJ330" s="14" t="s">
        <v>79</v>
      </c>
      <c r="BK330" s="229">
        <f>ROUND(I330*H330,2)</f>
        <v>0</v>
      </c>
      <c r="BL330" s="14" t="s">
        <v>93</v>
      </c>
      <c r="BM330" s="228" t="s">
        <v>1650</v>
      </c>
    </row>
    <row r="331" s="2" customFormat="1" ht="21.75" customHeight="1">
      <c r="A331" s="35"/>
      <c r="B331" s="36"/>
      <c r="C331" s="230" t="s">
        <v>1651</v>
      </c>
      <c r="D331" s="230" t="s">
        <v>197</v>
      </c>
      <c r="E331" s="231" t="s">
        <v>1652</v>
      </c>
      <c r="F331" s="232" t="s">
        <v>1653</v>
      </c>
      <c r="G331" s="233" t="s">
        <v>193</v>
      </c>
      <c r="H331" s="234">
        <v>1</v>
      </c>
      <c r="I331" s="235"/>
      <c r="J331" s="236">
        <f>ROUND(I331*H331,2)</f>
        <v>0</v>
      </c>
      <c r="K331" s="232" t="s">
        <v>167</v>
      </c>
      <c r="L331" s="237"/>
      <c r="M331" s="238" t="s">
        <v>19</v>
      </c>
      <c r="N331" s="239" t="s">
        <v>43</v>
      </c>
      <c r="O331" s="81"/>
      <c r="P331" s="226">
        <f>O331*H331</f>
        <v>0</v>
      </c>
      <c r="Q331" s="226">
        <v>0</v>
      </c>
      <c r="R331" s="226">
        <f>Q331*H331</f>
        <v>0</v>
      </c>
      <c r="S331" s="226">
        <v>0</v>
      </c>
      <c r="T331" s="227">
        <f>S331*H331</f>
        <v>0</v>
      </c>
      <c r="U331" s="35"/>
      <c r="V331" s="35"/>
      <c r="W331" s="35"/>
      <c r="X331" s="35"/>
      <c r="Y331" s="35"/>
      <c r="Z331" s="35"/>
      <c r="AA331" s="35"/>
      <c r="AB331" s="35"/>
      <c r="AC331" s="35"/>
      <c r="AD331" s="35"/>
      <c r="AE331" s="35"/>
      <c r="AR331" s="228" t="s">
        <v>200</v>
      </c>
      <c r="AT331" s="228" t="s">
        <v>197</v>
      </c>
      <c r="AU331" s="228" t="s">
        <v>79</v>
      </c>
      <c r="AY331" s="14" t="s">
        <v>162</v>
      </c>
      <c r="BE331" s="229">
        <f>IF(N331="základní",J331,0)</f>
        <v>0</v>
      </c>
      <c r="BF331" s="229">
        <f>IF(N331="snížená",J331,0)</f>
        <v>0</v>
      </c>
      <c r="BG331" s="229">
        <f>IF(N331="zákl. přenesená",J331,0)</f>
        <v>0</v>
      </c>
      <c r="BH331" s="229">
        <f>IF(N331="sníž. přenesená",J331,0)</f>
        <v>0</v>
      </c>
      <c r="BI331" s="229">
        <f>IF(N331="nulová",J331,0)</f>
        <v>0</v>
      </c>
      <c r="BJ331" s="14" t="s">
        <v>79</v>
      </c>
      <c r="BK331" s="229">
        <f>ROUND(I331*H331,2)</f>
        <v>0</v>
      </c>
      <c r="BL331" s="14" t="s">
        <v>200</v>
      </c>
      <c r="BM331" s="228" t="s">
        <v>1654</v>
      </c>
    </row>
    <row r="332" s="2" customFormat="1" ht="21.75" customHeight="1">
      <c r="A332" s="35"/>
      <c r="B332" s="36"/>
      <c r="C332" s="230" t="s">
        <v>1655</v>
      </c>
      <c r="D332" s="230" t="s">
        <v>197</v>
      </c>
      <c r="E332" s="231" t="s">
        <v>1656</v>
      </c>
      <c r="F332" s="232" t="s">
        <v>1657</v>
      </c>
      <c r="G332" s="233" t="s">
        <v>193</v>
      </c>
      <c r="H332" s="234">
        <v>1</v>
      </c>
      <c r="I332" s="235"/>
      <c r="J332" s="236">
        <f>ROUND(I332*H332,2)</f>
        <v>0</v>
      </c>
      <c r="K332" s="232" t="s">
        <v>167</v>
      </c>
      <c r="L332" s="237"/>
      <c r="M332" s="238" t="s">
        <v>19</v>
      </c>
      <c r="N332" s="239" t="s">
        <v>43</v>
      </c>
      <c r="O332" s="81"/>
      <c r="P332" s="226">
        <f>O332*H332</f>
        <v>0</v>
      </c>
      <c r="Q332" s="226">
        <v>0</v>
      </c>
      <c r="R332" s="226">
        <f>Q332*H332</f>
        <v>0</v>
      </c>
      <c r="S332" s="226">
        <v>0</v>
      </c>
      <c r="T332" s="227">
        <f>S332*H332</f>
        <v>0</v>
      </c>
      <c r="U332" s="35"/>
      <c r="V332" s="35"/>
      <c r="W332" s="35"/>
      <c r="X332" s="35"/>
      <c r="Y332" s="35"/>
      <c r="Z332" s="35"/>
      <c r="AA332" s="35"/>
      <c r="AB332" s="35"/>
      <c r="AC332" s="35"/>
      <c r="AD332" s="35"/>
      <c r="AE332" s="35"/>
      <c r="AR332" s="228" t="s">
        <v>200</v>
      </c>
      <c r="AT332" s="228" t="s">
        <v>197</v>
      </c>
      <c r="AU332" s="228" t="s">
        <v>79</v>
      </c>
      <c r="AY332" s="14" t="s">
        <v>162</v>
      </c>
      <c r="BE332" s="229">
        <f>IF(N332="základní",J332,0)</f>
        <v>0</v>
      </c>
      <c r="BF332" s="229">
        <f>IF(N332="snížená",J332,0)</f>
        <v>0</v>
      </c>
      <c r="BG332" s="229">
        <f>IF(N332="zákl. přenesená",J332,0)</f>
        <v>0</v>
      </c>
      <c r="BH332" s="229">
        <f>IF(N332="sníž. přenesená",J332,0)</f>
        <v>0</v>
      </c>
      <c r="BI332" s="229">
        <f>IF(N332="nulová",J332,0)</f>
        <v>0</v>
      </c>
      <c r="BJ332" s="14" t="s">
        <v>79</v>
      </c>
      <c r="BK332" s="229">
        <f>ROUND(I332*H332,2)</f>
        <v>0</v>
      </c>
      <c r="BL332" s="14" t="s">
        <v>200</v>
      </c>
      <c r="BM332" s="228" t="s">
        <v>1658</v>
      </c>
    </row>
    <row r="333" s="2" customFormat="1" ht="21.75" customHeight="1">
      <c r="A333" s="35"/>
      <c r="B333" s="36"/>
      <c r="C333" s="230" t="s">
        <v>1659</v>
      </c>
      <c r="D333" s="230" t="s">
        <v>197</v>
      </c>
      <c r="E333" s="231" t="s">
        <v>1660</v>
      </c>
      <c r="F333" s="232" t="s">
        <v>1661</v>
      </c>
      <c r="G333" s="233" t="s">
        <v>193</v>
      </c>
      <c r="H333" s="234">
        <v>8</v>
      </c>
      <c r="I333" s="235"/>
      <c r="J333" s="236">
        <f>ROUND(I333*H333,2)</f>
        <v>0</v>
      </c>
      <c r="K333" s="232" t="s">
        <v>167</v>
      </c>
      <c r="L333" s="237"/>
      <c r="M333" s="238" t="s">
        <v>19</v>
      </c>
      <c r="N333" s="239" t="s">
        <v>43</v>
      </c>
      <c r="O333" s="81"/>
      <c r="P333" s="226">
        <f>O333*H333</f>
        <v>0</v>
      </c>
      <c r="Q333" s="226">
        <v>0</v>
      </c>
      <c r="R333" s="226">
        <f>Q333*H333</f>
        <v>0</v>
      </c>
      <c r="S333" s="226">
        <v>0</v>
      </c>
      <c r="T333" s="227">
        <f>S333*H333</f>
        <v>0</v>
      </c>
      <c r="U333" s="35"/>
      <c r="V333" s="35"/>
      <c r="W333" s="35"/>
      <c r="X333" s="35"/>
      <c r="Y333" s="35"/>
      <c r="Z333" s="35"/>
      <c r="AA333" s="35"/>
      <c r="AB333" s="35"/>
      <c r="AC333" s="35"/>
      <c r="AD333" s="35"/>
      <c r="AE333" s="35"/>
      <c r="AR333" s="228" t="s">
        <v>190</v>
      </c>
      <c r="AT333" s="228" t="s">
        <v>197</v>
      </c>
      <c r="AU333" s="228" t="s">
        <v>79</v>
      </c>
      <c r="AY333" s="14" t="s">
        <v>162</v>
      </c>
      <c r="BE333" s="229">
        <f>IF(N333="základní",J333,0)</f>
        <v>0</v>
      </c>
      <c r="BF333" s="229">
        <f>IF(N333="snížená",J333,0)</f>
        <v>0</v>
      </c>
      <c r="BG333" s="229">
        <f>IF(N333="zákl. přenesená",J333,0)</f>
        <v>0</v>
      </c>
      <c r="BH333" s="229">
        <f>IF(N333="sníž. přenesená",J333,0)</f>
        <v>0</v>
      </c>
      <c r="BI333" s="229">
        <f>IF(N333="nulová",J333,0)</f>
        <v>0</v>
      </c>
      <c r="BJ333" s="14" t="s">
        <v>79</v>
      </c>
      <c r="BK333" s="229">
        <f>ROUND(I333*H333,2)</f>
        <v>0</v>
      </c>
      <c r="BL333" s="14" t="s">
        <v>93</v>
      </c>
      <c r="BM333" s="228" t="s">
        <v>1662</v>
      </c>
    </row>
    <row r="334" s="2" customFormat="1" ht="21.75" customHeight="1">
      <c r="A334" s="35"/>
      <c r="B334" s="36"/>
      <c r="C334" s="230" t="s">
        <v>1663</v>
      </c>
      <c r="D334" s="230" t="s">
        <v>197</v>
      </c>
      <c r="E334" s="231" t="s">
        <v>1664</v>
      </c>
      <c r="F334" s="232" t="s">
        <v>1665</v>
      </c>
      <c r="G334" s="233" t="s">
        <v>193</v>
      </c>
      <c r="H334" s="234">
        <v>16</v>
      </c>
      <c r="I334" s="235"/>
      <c r="J334" s="236">
        <f>ROUND(I334*H334,2)</f>
        <v>0</v>
      </c>
      <c r="K334" s="232" t="s">
        <v>167</v>
      </c>
      <c r="L334" s="237"/>
      <c r="M334" s="238" t="s">
        <v>19</v>
      </c>
      <c r="N334" s="239" t="s">
        <v>43</v>
      </c>
      <c r="O334" s="81"/>
      <c r="P334" s="226">
        <f>O334*H334</f>
        <v>0</v>
      </c>
      <c r="Q334" s="226">
        <v>0</v>
      </c>
      <c r="R334" s="226">
        <f>Q334*H334</f>
        <v>0</v>
      </c>
      <c r="S334" s="226">
        <v>0</v>
      </c>
      <c r="T334" s="227">
        <f>S334*H334</f>
        <v>0</v>
      </c>
      <c r="U334" s="35"/>
      <c r="V334" s="35"/>
      <c r="W334" s="35"/>
      <c r="X334" s="35"/>
      <c r="Y334" s="35"/>
      <c r="Z334" s="35"/>
      <c r="AA334" s="35"/>
      <c r="AB334" s="35"/>
      <c r="AC334" s="35"/>
      <c r="AD334" s="35"/>
      <c r="AE334" s="35"/>
      <c r="AR334" s="228" t="s">
        <v>190</v>
      </c>
      <c r="AT334" s="228" t="s">
        <v>197</v>
      </c>
      <c r="AU334" s="228" t="s">
        <v>79</v>
      </c>
      <c r="AY334" s="14" t="s">
        <v>162</v>
      </c>
      <c r="BE334" s="229">
        <f>IF(N334="základní",J334,0)</f>
        <v>0</v>
      </c>
      <c r="BF334" s="229">
        <f>IF(N334="snížená",J334,0)</f>
        <v>0</v>
      </c>
      <c r="BG334" s="229">
        <f>IF(N334="zákl. přenesená",J334,0)</f>
        <v>0</v>
      </c>
      <c r="BH334" s="229">
        <f>IF(N334="sníž. přenesená",J334,0)</f>
        <v>0</v>
      </c>
      <c r="BI334" s="229">
        <f>IF(N334="nulová",J334,0)</f>
        <v>0</v>
      </c>
      <c r="BJ334" s="14" t="s">
        <v>79</v>
      </c>
      <c r="BK334" s="229">
        <f>ROUND(I334*H334,2)</f>
        <v>0</v>
      </c>
      <c r="BL334" s="14" t="s">
        <v>93</v>
      </c>
      <c r="BM334" s="228" t="s">
        <v>1666</v>
      </c>
    </row>
    <row r="335" s="2" customFormat="1" ht="21.75" customHeight="1">
      <c r="A335" s="35"/>
      <c r="B335" s="36"/>
      <c r="C335" s="230" t="s">
        <v>1667</v>
      </c>
      <c r="D335" s="230" t="s">
        <v>197</v>
      </c>
      <c r="E335" s="231" t="s">
        <v>1668</v>
      </c>
      <c r="F335" s="232" t="s">
        <v>1669</v>
      </c>
      <c r="G335" s="233" t="s">
        <v>193</v>
      </c>
      <c r="H335" s="234">
        <v>37</v>
      </c>
      <c r="I335" s="235"/>
      <c r="J335" s="236">
        <f>ROUND(I335*H335,2)</f>
        <v>0</v>
      </c>
      <c r="K335" s="232" t="s">
        <v>167</v>
      </c>
      <c r="L335" s="237"/>
      <c r="M335" s="238" t="s">
        <v>19</v>
      </c>
      <c r="N335" s="239" t="s">
        <v>43</v>
      </c>
      <c r="O335" s="81"/>
      <c r="P335" s="226">
        <f>O335*H335</f>
        <v>0</v>
      </c>
      <c r="Q335" s="226">
        <v>0</v>
      </c>
      <c r="R335" s="226">
        <f>Q335*H335</f>
        <v>0</v>
      </c>
      <c r="S335" s="226">
        <v>0</v>
      </c>
      <c r="T335" s="227">
        <f>S335*H335</f>
        <v>0</v>
      </c>
      <c r="U335" s="35"/>
      <c r="V335" s="35"/>
      <c r="W335" s="35"/>
      <c r="X335" s="35"/>
      <c r="Y335" s="35"/>
      <c r="Z335" s="35"/>
      <c r="AA335" s="35"/>
      <c r="AB335" s="35"/>
      <c r="AC335" s="35"/>
      <c r="AD335" s="35"/>
      <c r="AE335" s="35"/>
      <c r="AR335" s="228" t="s">
        <v>190</v>
      </c>
      <c r="AT335" s="228" t="s">
        <v>197</v>
      </c>
      <c r="AU335" s="228" t="s">
        <v>79</v>
      </c>
      <c r="AY335" s="14" t="s">
        <v>162</v>
      </c>
      <c r="BE335" s="229">
        <f>IF(N335="základní",J335,0)</f>
        <v>0</v>
      </c>
      <c r="BF335" s="229">
        <f>IF(N335="snížená",J335,0)</f>
        <v>0</v>
      </c>
      <c r="BG335" s="229">
        <f>IF(N335="zákl. přenesená",J335,0)</f>
        <v>0</v>
      </c>
      <c r="BH335" s="229">
        <f>IF(N335="sníž. přenesená",J335,0)</f>
        <v>0</v>
      </c>
      <c r="BI335" s="229">
        <f>IF(N335="nulová",J335,0)</f>
        <v>0</v>
      </c>
      <c r="BJ335" s="14" t="s">
        <v>79</v>
      </c>
      <c r="BK335" s="229">
        <f>ROUND(I335*H335,2)</f>
        <v>0</v>
      </c>
      <c r="BL335" s="14" t="s">
        <v>93</v>
      </c>
      <c r="BM335" s="228" t="s">
        <v>1670</v>
      </c>
    </row>
    <row r="336" s="2" customFormat="1" ht="21.75" customHeight="1">
      <c r="A336" s="35"/>
      <c r="B336" s="36"/>
      <c r="C336" s="230" t="s">
        <v>1671</v>
      </c>
      <c r="D336" s="230" t="s">
        <v>197</v>
      </c>
      <c r="E336" s="231" t="s">
        <v>1672</v>
      </c>
      <c r="F336" s="232" t="s">
        <v>1673</v>
      </c>
      <c r="G336" s="233" t="s">
        <v>193</v>
      </c>
      <c r="H336" s="234">
        <v>35</v>
      </c>
      <c r="I336" s="235"/>
      <c r="J336" s="236">
        <f>ROUND(I336*H336,2)</f>
        <v>0</v>
      </c>
      <c r="K336" s="232" t="s">
        <v>167</v>
      </c>
      <c r="L336" s="237"/>
      <c r="M336" s="238" t="s">
        <v>19</v>
      </c>
      <c r="N336" s="239" t="s">
        <v>43</v>
      </c>
      <c r="O336" s="81"/>
      <c r="P336" s="226">
        <f>O336*H336</f>
        <v>0</v>
      </c>
      <c r="Q336" s="226">
        <v>0</v>
      </c>
      <c r="R336" s="226">
        <f>Q336*H336</f>
        <v>0</v>
      </c>
      <c r="S336" s="226">
        <v>0</v>
      </c>
      <c r="T336" s="227">
        <f>S336*H336</f>
        <v>0</v>
      </c>
      <c r="U336" s="35"/>
      <c r="V336" s="35"/>
      <c r="W336" s="35"/>
      <c r="X336" s="35"/>
      <c r="Y336" s="35"/>
      <c r="Z336" s="35"/>
      <c r="AA336" s="35"/>
      <c r="AB336" s="35"/>
      <c r="AC336" s="35"/>
      <c r="AD336" s="35"/>
      <c r="AE336" s="35"/>
      <c r="AR336" s="228" t="s">
        <v>190</v>
      </c>
      <c r="AT336" s="228" t="s">
        <v>197</v>
      </c>
      <c r="AU336" s="228" t="s">
        <v>79</v>
      </c>
      <c r="AY336" s="14" t="s">
        <v>162</v>
      </c>
      <c r="BE336" s="229">
        <f>IF(N336="základní",J336,0)</f>
        <v>0</v>
      </c>
      <c r="BF336" s="229">
        <f>IF(N336="snížená",J336,0)</f>
        <v>0</v>
      </c>
      <c r="BG336" s="229">
        <f>IF(N336="zákl. přenesená",J336,0)</f>
        <v>0</v>
      </c>
      <c r="BH336" s="229">
        <f>IF(N336="sníž. přenesená",J336,0)</f>
        <v>0</v>
      </c>
      <c r="BI336" s="229">
        <f>IF(N336="nulová",J336,0)</f>
        <v>0</v>
      </c>
      <c r="BJ336" s="14" t="s">
        <v>79</v>
      </c>
      <c r="BK336" s="229">
        <f>ROUND(I336*H336,2)</f>
        <v>0</v>
      </c>
      <c r="BL336" s="14" t="s">
        <v>93</v>
      </c>
      <c r="BM336" s="228" t="s">
        <v>1674</v>
      </c>
    </row>
    <row r="337" s="2" customFormat="1" ht="21.75" customHeight="1">
      <c r="A337" s="35"/>
      <c r="B337" s="36"/>
      <c r="C337" s="230" t="s">
        <v>1675</v>
      </c>
      <c r="D337" s="230" t="s">
        <v>197</v>
      </c>
      <c r="E337" s="231" t="s">
        <v>1676</v>
      </c>
      <c r="F337" s="232" t="s">
        <v>1677</v>
      </c>
      <c r="G337" s="233" t="s">
        <v>193</v>
      </c>
      <c r="H337" s="234">
        <v>10</v>
      </c>
      <c r="I337" s="235"/>
      <c r="J337" s="236">
        <f>ROUND(I337*H337,2)</f>
        <v>0</v>
      </c>
      <c r="K337" s="232" t="s">
        <v>167</v>
      </c>
      <c r="L337" s="237"/>
      <c r="M337" s="238" t="s">
        <v>19</v>
      </c>
      <c r="N337" s="239" t="s">
        <v>43</v>
      </c>
      <c r="O337" s="81"/>
      <c r="P337" s="226">
        <f>O337*H337</f>
        <v>0</v>
      </c>
      <c r="Q337" s="226">
        <v>0</v>
      </c>
      <c r="R337" s="226">
        <f>Q337*H337</f>
        <v>0</v>
      </c>
      <c r="S337" s="226">
        <v>0</v>
      </c>
      <c r="T337" s="227">
        <f>S337*H337</f>
        <v>0</v>
      </c>
      <c r="U337" s="35"/>
      <c r="V337" s="35"/>
      <c r="W337" s="35"/>
      <c r="X337" s="35"/>
      <c r="Y337" s="35"/>
      <c r="Z337" s="35"/>
      <c r="AA337" s="35"/>
      <c r="AB337" s="35"/>
      <c r="AC337" s="35"/>
      <c r="AD337" s="35"/>
      <c r="AE337" s="35"/>
      <c r="AR337" s="228" t="s">
        <v>190</v>
      </c>
      <c r="AT337" s="228" t="s">
        <v>197</v>
      </c>
      <c r="AU337" s="228" t="s">
        <v>79</v>
      </c>
      <c r="AY337" s="14" t="s">
        <v>162</v>
      </c>
      <c r="BE337" s="229">
        <f>IF(N337="základní",J337,0)</f>
        <v>0</v>
      </c>
      <c r="BF337" s="229">
        <f>IF(N337="snížená",J337,0)</f>
        <v>0</v>
      </c>
      <c r="BG337" s="229">
        <f>IF(N337="zákl. přenesená",J337,0)</f>
        <v>0</v>
      </c>
      <c r="BH337" s="229">
        <f>IF(N337="sníž. přenesená",J337,0)</f>
        <v>0</v>
      </c>
      <c r="BI337" s="229">
        <f>IF(N337="nulová",J337,0)</f>
        <v>0</v>
      </c>
      <c r="BJ337" s="14" t="s">
        <v>79</v>
      </c>
      <c r="BK337" s="229">
        <f>ROUND(I337*H337,2)</f>
        <v>0</v>
      </c>
      <c r="BL337" s="14" t="s">
        <v>93</v>
      </c>
      <c r="BM337" s="228" t="s">
        <v>1678</v>
      </c>
    </row>
    <row r="338" s="2" customFormat="1" ht="21.75" customHeight="1">
      <c r="A338" s="35"/>
      <c r="B338" s="36"/>
      <c r="C338" s="230" t="s">
        <v>1679</v>
      </c>
      <c r="D338" s="230" t="s">
        <v>197</v>
      </c>
      <c r="E338" s="231" t="s">
        <v>1680</v>
      </c>
      <c r="F338" s="232" t="s">
        <v>1681</v>
      </c>
      <c r="G338" s="233" t="s">
        <v>193</v>
      </c>
      <c r="H338" s="234">
        <v>10</v>
      </c>
      <c r="I338" s="235"/>
      <c r="J338" s="236">
        <f>ROUND(I338*H338,2)</f>
        <v>0</v>
      </c>
      <c r="K338" s="232" t="s">
        <v>167</v>
      </c>
      <c r="L338" s="237"/>
      <c r="M338" s="238" t="s">
        <v>19</v>
      </c>
      <c r="N338" s="239" t="s">
        <v>43</v>
      </c>
      <c r="O338" s="81"/>
      <c r="P338" s="226">
        <f>O338*H338</f>
        <v>0</v>
      </c>
      <c r="Q338" s="226">
        <v>0</v>
      </c>
      <c r="R338" s="226">
        <f>Q338*H338</f>
        <v>0</v>
      </c>
      <c r="S338" s="226">
        <v>0</v>
      </c>
      <c r="T338" s="227">
        <f>S338*H338</f>
        <v>0</v>
      </c>
      <c r="U338" s="35"/>
      <c r="V338" s="35"/>
      <c r="W338" s="35"/>
      <c r="X338" s="35"/>
      <c r="Y338" s="35"/>
      <c r="Z338" s="35"/>
      <c r="AA338" s="35"/>
      <c r="AB338" s="35"/>
      <c r="AC338" s="35"/>
      <c r="AD338" s="35"/>
      <c r="AE338" s="35"/>
      <c r="AR338" s="228" t="s">
        <v>190</v>
      </c>
      <c r="AT338" s="228" t="s">
        <v>197</v>
      </c>
      <c r="AU338" s="228" t="s">
        <v>79</v>
      </c>
      <c r="AY338" s="14" t="s">
        <v>162</v>
      </c>
      <c r="BE338" s="229">
        <f>IF(N338="základní",J338,0)</f>
        <v>0</v>
      </c>
      <c r="BF338" s="229">
        <f>IF(N338="snížená",J338,0)</f>
        <v>0</v>
      </c>
      <c r="BG338" s="229">
        <f>IF(N338="zákl. přenesená",J338,0)</f>
        <v>0</v>
      </c>
      <c r="BH338" s="229">
        <f>IF(N338="sníž. přenesená",J338,0)</f>
        <v>0</v>
      </c>
      <c r="BI338" s="229">
        <f>IF(N338="nulová",J338,0)</f>
        <v>0</v>
      </c>
      <c r="BJ338" s="14" t="s">
        <v>79</v>
      </c>
      <c r="BK338" s="229">
        <f>ROUND(I338*H338,2)</f>
        <v>0</v>
      </c>
      <c r="BL338" s="14" t="s">
        <v>93</v>
      </c>
      <c r="BM338" s="228" t="s">
        <v>1682</v>
      </c>
    </row>
    <row r="339" s="2" customFormat="1" ht="21.75" customHeight="1">
      <c r="A339" s="35"/>
      <c r="B339" s="36"/>
      <c r="C339" s="230" t="s">
        <v>1683</v>
      </c>
      <c r="D339" s="230" t="s">
        <v>197</v>
      </c>
      <c r="E339" s="231" t="s">
        <v>1684</v>
      </c>
      <c r="F339" s="232" t="s">
        <v>1685</v>
      </c>
      <c r="G339" s="233" t="s">
        <v>193</v>
      </c>
      <c r="H339" s="234">
        <v>10</v>
      </c>
      <c r="I339" s="235"/>
      <c r="J339" s="236">
        <f>ROUND(I339*H339,2)</f>
        <v>0</v>
      </c>
      <c r="K339" s="232" t="s">
        <v>167</v>
      </c>
      <c r="L339" s="237"/>
      <c r="M339" s="238" t="s">
        <v>19</v>
      </c>
      <c r="N339" s="239" t="s">
        <v>43</v>
      </c>
      <c r="O339" s="81"/>
      <c r="P339" s="226">
        <f>O339*H339</f>
        <v>0</v>
      </c>
      <c r="Q339" s="226">
        <v>0</v>
      </c>
      <c r="R339" s="226">
        <f>Q339*H339</f>
        <v>0</v>
      </c>
      <c r="S339" s="226">
        <v>0</v>
      </c>
      <c r="T339" s="227">
        <f>S339*H339</f>
        <v>0</v>
      </c>
      <c r="U339" s="35"/>
      <c r="V339" s="35"/>
      <c r="W339" s="35"/>
      <c r="X339" s="35"/>
      <c r="Y339" s="35"/>
      <c r="Z339" s="35"/>
      <c r="AA339" s="35"/>
      <c r="AB339" s="35"/>
      <c r="AC339" s="35"/>
      <c r="AD339" s="35"/>
      <c r="AE339" s="35"/>
      <c r="AR339" s="228" t="s">
        <v>190</v>
      </c>
      <c r="AT339" s="228" t="s">
        <v>197</v>
      </c>
      <c r="AU339" s="228" t="s">
        <v>79</v>
      </c>
      <c r="AY339" s="14" t="s">
        <v>162</v>
      </c>
      <c r="BE339" s="229">
        <f>IF(N339="základní",J339,0)</f>
        <v>0</v>
      </c>
      <c r="BF339" s="229">
        <f>IF(N339="snížená",J339,0)</f>
        <v>0</v>
      </c>
      <c r="BG339" s="229">
        <f>IF(N339="zákl. přenesená",J339,0)</f>
        <v>0</v>
      </c>
      <c r="BH339" s="229">
        <f>IF(N339="sníž. přenesená",J339,0)</f>
        <v>0</v>
      </c>
      <c r="BI339" s="229">
        <f>IF(N339="nulová",J339,0)</f>
        <v>0</v>
      </c>
      <c r="BJ339" s="14" t="s">
        <v>79</v>
      </c>
      <c r="BK339" s="229">
        <f>ROUND(I339*H339,2)</f>
        <v>0</v>
      </c>
      <c r="BL339" s="14" t="s">
        <v>93</v>
      </c>
      <c r="BM339" s="228" t="s">
        <v>1686</v>
      </c>
    </row>
    <row r="340" s="2" customFormat="1" ht="21.75" customHeight="1">
      <c r="A340" s="35"/>
      <c r="B340" s="36"/>
      <c r="C340" s="230" t="s">
        <v>1687</v>
      </c>
      <c r="D340" s="230" t="s">
        <v>197</v>
      </c>
      <c r="E340" s="231" t="s">
        <v>1688</v>
      </c>
      <c r="F340" s="232" t="s">
        <v>1689</v>
      </c>
      <c r="G340" s="233" t="s">
        <v>193</v>
      </c>
      <c r="H340" s="234">
        <v>10</v>
      </c>
      <c r="I340" s="235"/>
      <c r="J340" s="236">
        <f>ROUND(I340*H340,2)</f>
        <v>0</v>
      </c>
      <c r="K340" s="232" t="s">
        <v>167</v>
      </c>
      <c r="L340" s="237"/>
      <c r="M340" s="238" t="s">
        <v>19</v>
      </c>
      <c r="N340" s="239" t="s">
        <v>43</v>
      </c>
      <c r="O340" s="81"/>
      <c r="P340" s="226">
        <f>O340*H340</f>
        <v>0</v>
      </c>
      <c r="Q340" s="226">
        <v>0</v>
      </c>
      <c r="R340" s="226">
        <f>Q340*H340</f>
        <v>0</v>
      </c>
      <c r="S340" s="226">
        <v>0</v>
      </c>
      <c r="T340" s="227">
        <f>S340*H340</f>
        <v>0</v>
      </c>
      <c r="U340" s="35"/>
      <c r="V340" s="35"/>
      <c r="W340" s="35"/>
      <c r="X340" s="35"/>
      <c r="Y340" s="35"/>
      <c r="Z340" s="35"/>
      <c r="AA340" s="35"/>
      <c r="AB340" s="35"/>
      <c r="AC340" s="35"/>
      <c r="AD340" s="35"/>
      <c r="AE340" s="35"/>
      <c r="AR340" s="228" t="s">
        <v>190</v>
      </c>
      <c r="AT340" s="228" t="s">
        <v>197</v>
      </c>
      <c r="AU340" s="228" t="s">
        <v>79</v>
      </c>
      <c r="AY340" s="14" t="s">
        <v>162</v>
      </c>
      <c r="BE340" s="229">
        <f>IF(N340="základní",J340,0)</f>
        <v>0</v>
      </c>
      <c r="BF340" s="229">
        <f>IF(N340="snížená",J340,0)</f>
        <v>0</v>
      </c>
      <c r="BG340" s="229">
        <f>IF(N340="zákl. přenesená",J340,0)</f>
        <v>0</v>
      </c>
      <c r="BH340" s="229">
        <f>IF(N340="sníž. přenesená",J340,0)</f>
        <v>0</v>
      </c>
      <c r="BI340" s="229">
        <f>IF(N340="nulová",J340,0)</f>
        <v>0</v>
      </c>
      <c r="BJ340" s="14" t="s">
        <v>79</v>
      </c>
      <c r="BK340" s="229">
        <f>ROUND(I340*H340,2)</f>
        <v>0</v>
      </c>
      <c r="BL340" s="14" t="s">
        <v>93</v>
      </c>
      <c r="BM340" s="228" t="s">
        <v>1690</v>
      </c>
    </row>
    <row r="341" s="2" customFormat="1" ht="21.75" customHeight="1">
      <c r="A341" s="35"/>
      <c r="B341" s="36"/>
      <c r="C341" s="230" t="s">
        <v>1691</v>
      </c>
      <c r="D341" s="230" t="s">
        <v>197</v>
      </c>
      <c r="E341" s="231" t="s">
        <v>1692</v>
      </c>
      <c r="F341" s="232" t="s">
        <v>1693</v>
      </c>
      <c r="G341" s="233" t="s">
        <v>193</v>
      </c>
      <c r="H341" s="234">
        <v>3</v>
      </c>
      <c r="I341" s="235"/>
      <c r="J341" s="236">
        <f>ROUND(I341*H341,2)</f>
        <v>0</v>
      </c>
      <c r="K341" s="232" t="s">
        <v>167</v>
      </c>
      <c r="L341" s="237"/>
      <c r="M341" s="238" t="s">
        <v>19</v>
      </c>
      <c r="N341" s="239" t="s">
        <v>43</v>
      </c>
      <c r="O341" s="81"/>
      <c r="P341" s="226">
        <f>O341*H341</f>
        <v>0</v>
      </c>
      <c r="Q341" s="226">
        <v>0</v>
      </c>
      <c r="R341" s="226">
        <f>Q341*H341</f>
        <v>0</v>
      </c>
      <c r="S341" s="226">
        <v>0</v>
      </c>
      <c r="T341" s="227">
        <f>S341*H341</f>
        <v>0</v>
      </c>
      <c r="U341" s="35"/>
      <c r="V341" s="35"/>
      <c r="W341" s="35"/>
      <c r="X341" s="35"/>
      <c r="Y341" s="35"/>
      <c r="Z341" s="35"/>
      <c r="AA341" s="35"/>
      <c r="AB341" s="35"/>
      <c r="AC341" s="35"/>
      <c r="AD341" s="35"/>
      <c r="AE341" s="35"/>
      <c r="AR341" s="228" t="s">
        <v>190</v>
      </c>
      <c r="AT341" s="228" t="s">
        <v>197</v>
      </c>
      <c r="AU341" s="228" t="s">
        <v>79</v>
      </c>
      <c r="AY341" s="14" t="s">
        <v>162</v>
      </c>
      <c r="BE341" s="229">
        <f>IF(N341="základní",J341,0)</f>
        <v>0</v>
      </c>
      <c r="BF341" s="229">
        <f>IF(N341="snížená",J341,0)</f>
        <v>0</v>
      </c>
      <c r="BG341" s="229">
        <f>IF(N341="zákl. přenesená",J341,0)</f>
        <v>0</v>
      </c>
      <c r="BH341" s="229">
        <f>IF(N341="sníž. přenesená",J341,0)</f>
        <v>0</v>
      </c>
      <c r="BI341" s="229">
        <f>IF(N341="nulová",J341,0)</f>
        <v>0</v>
      </c>
      <c r="BJ341" s="14" t="s">
        <v>79</v>
      </c>
      <c r="BK341" s="229">
        <f>ROUND(I341*H341,2)</f>
        <v>0</v>
      </c>
      <c r="BL341" s="14" t="s">
        <v>93</v>
      </c>
      <c r="BM341" s="228" t="s">
        <v>1694</v>
      </c>
    </row>
    <row r="342" s="2" customFormat="1" ht="21.75" customHeight="1">
      <c r="A342" s="35"/>
      <c r="B342" s="36"/>
      <c r="C342" s="230" t="s">
        <v>1695</v>
      </c>
      <c r="D342" s="230" t="s">
        <v>197</v>
      </c>
      <c r="E342" s="231" t="s">
        <v>1696</v>
      </c>
      <c r="F342" s="232" t="s">
        <v>1697</v>
      </c>
      <c r="G342" s="233" t="s">
        <v>193</v>
      </c>
      <c r="H342" s="234">
        <v>55</v>
      </c>
      <c r="I342" s="235"/>
      <c r="J342" s="236">
        <f>ROUND(I342*H342,2)</f>
        <v>0</v>
      </c>
      <c r="K342" s="232" t="s">
        <v>167</v>
      </c>
      <c r="L342" s="237"/>
      <c r="M342" s="238" t="s">
        <v>19</v>
      </c>
      <c r="N342" s="239" t="s">
        <v>43</v>
      </c>
      <c r="O342" s="81"/>
      <c r="P342" s="226">
        <f>O342*H342</f>
        <v>0</v>
      </c>
      <c r="Q342" s="226">
        <v>0</v>
      </c>
      <c r="R342" s="226">
        <f>Q342*H342</f>
        <v>0</v>
      </c>
      <c r="S342" s="226">
        <v>0</v>
      </c>
      <c r="T342" s="227">
        <f>S342*H342</f>
        <v>0</v>
      </c>
      <c r="U342" s="35"/>
      <c r="V342" s="35"/>
      <c r="W342" s="35"/>
      <c r="X342" s="35"/>
      <c r="Y342" s="35"/>
      <c r="Z342" s="35"/>
      <c r="AA342" s="35"/>
      <c r="AB342" s="35"/>
      <c r="AC342" s="35"/>
      <c r="AD342" s="35"/>
      <c r="AE342" s="35"/>
      <c r="AR342" s="228" t="s">
        <v>190</v>
      </c>
      <c r="AT342" s="228" t="s">
        <v>197</v>
      </c>
      <c r="AU342" s="228" t="s">
        <v>79</v>
      </c>
      <c r="AY342" s="14" t="s">
        <v>162</v>
      </c>
      <c r="BE342" s="229">
        <f>IF(N342="základní",J342,0)</f>
        <v>0</v>
      </c>
      <c r="BF342" s="229">
        <f>IF(N342="snížená",J342,0)</f>
        <v>0</v>
      </c>
      <c r="BG342" s="229">
        <f>IF(N342="zákl. přenesená",J342,0)</f>
        <v>0</v>
      </c>
      <c r="BH342" s="229">
        <f>IF(N342="sníž. přenesená",J342,0)</f>
        <v>0</v>
      </c>
      <c r="BI342" s="229">
        <f>IF(N342="nulová",J342,0)</f>
        <v>0</v>
      </c>
      <c r="BJ342" s="14" t="s">
        <v>79</v>
      </c>
      <c r="BK342" s="229">
        <f>ROUND(I342*H342,2)</f>
        <v>0</v>
      </c>
      <c r="BL342" s="14" t="s">
        <v>93</v>
      </c>
      <c r="BM342" s="228" t="s">
        <v>1698</v>
      </c>
    </row>
    <row r="343" s="2" customFormat="1" ht="21.75" customHeight="1">
      <c r="A343" s="35"/>
      <c r="B343" s="36"/>
      <c r="C343" s="230" t="s">
        <v>1699</v>
      </c>
      <c r="D343" s="230" t="s">
        <v>197</v>
      </c>
      <c r="E343" s="231" t="s">
        <v>1700</v>
      </c>
      <c r="F343" s="232" t="s">
        <v>1701</v>
      </c>
      <c r="G343" s="233" t="s">
        <v>193</v>
      </c>
      <c r="H343" s="234">
        <v>44</v>
      </c>
      <c r="I343" s="235"/>
      <c r="J343" s="236">
        <f>ROUND(I343*H343,2)</f>
        <v>0</v>
      </c>
      <c r="K343" s="232" t="s">
        <v>167</v>
      </c>
      <c r="L343" s="237"/>
      <c r="M343" s="238" t="s">
        <v>19</v>
      </c>
      <c r="N343" s="239" t="s">
        <v>43</v>
      </c>
      <c r="O343" s="81"/>
      <c r="P343" s="226">
        <f>O343*H343</f>
        <v>0</v>
      </c>
      <c r="Q343" s="226">
        <v>0</v>
      </c>
      <c r="R343" s="226">
        <f>Q343*H343</f>
        <v>0</v>
      </c>
      <c r="S343" s="226">
        <v>0</v>
      </c>
      <c r="T343" s="227">
        <f>S343*H343</f>
        <v>0</v>
      </c>
      <c r="U343" s="35"/>
      <c r="V343" s="35"/>
      <c r="W343" s="35"/>
      <c r="X343" s="35"/>
      <c r="Y343" s="35"/>
      <c r="Z343" s="35"/>
      <c r="AA343" s="35"/>
      <c r="AB343" s="35"/>
      <c r="AC343" s="35"/>
      <c r="AD343" s="35"/>
      <c r="AE343" s="35"/>
      <c r="AR343" s="228" t="s">
        <v>190</v>
      </c>
      <c r="AT343" s="228" t="s">
        <v>197</v>
      </c>
      <c r="AU343" s="228" t="s">
        <v>79</v>
      </c>
      <c r="AY343" s="14" t="s">
        <v>162</v>
      </c>
      <c r="BE343" s="229">
        <f>IF(N343="základní",J343,0)</f>
        <v>0</v>
      </c>
      <c r="BF343" s="229">
        <f>IF(N343="snížená",J343,0)</f>
        <v>0</v>
      </c>
      <c r="BG343" s="229">
        <f>IF(N343="zákl. přenesená",J343,0)</f>
        <v>0</v>
      </c>
      <c r="BH343" s="229">
        <f>IF(N343="sníž. přenesená",J343,0)</f>
        <v>0</v>
      </c>
      <c r="BI343" s="229">
        <f>IF(N343="nulová",J343,0)</f>
        <v>0</v>
      </c>
      <c r="BJ343" s="14" t="s">
        <v>79</v>
      </c>
      <c r="BK343" s="229">
        <f>ROUND(I343*H343,2)</f>
        <v>0</v>
      </c>
      <c r="BL343" s="14" t="s">
        <v>93</v>
      </c>
      <c r="BM343" s="228" t="s">
        <v>1702</v>
      </c>
    </row>
    <row r="344" s="2" customFormat="1" ht="21.75" customHeight="1">
      <c r="A344" s="35"/>
      <c r="B344" s="36"/>
      <c r="C344" s="230" t="s">
        <v>1703</v>
      </c>
      <c r="D344" s="230" t="s">
        <v>197</v>
      </c>
      <c r="E344" s="231" t="s">
        <v>1704</v>
      </c>
      <c r="F344" s="232" t="s">
        <v>1705</v>
      </c>
      <c r="G344" s="233" t="s">
        <v>193</v>
      </c>
      <c r="H344" s="234">
        <v>22</v>
      </c>
      <c r="I344" s="235"/>
      <c r="J344" s="236">
        <f>ROUND(I344*H344,2)</f>
        <v>0</v>
      </c>
      <c r="K344" s="232" t="s">
        <v>167</v>
      </c>
      <c r="L344" s="237"/>
      <c r="M344" s="238" t="s">
        <v>19</v>
      </c>
      <c r="N344" s="239" t="s">
        <v>43</v>
      </c>
      <c r="O344" s="81"/>
      <c r="P344" s="226">
        <f>O344*H344</f>
        <v>0</v>
      </c>
      <c r="Q344" s="226">
        <v>0</v>
      </c>
      <c r="R344" s="226">
        <f>Q344*H344</f>
        <v>0</v>
      </c>
      <c r="S344" s="226">
        <v>0</v>
      </c>
      <c r="T344" s="227">
        <f>S344*H344</f>
        <v>0</v>
      </c>
      <c r="U344" s="35"/>
      <c r="V344" s="35"/>
      <c r="W344" s="35"/>
      <c r="X344" s="35"/>
      <c r="Y344" s="35"/>
      <c r="Z344" s="35"/>
      <c r="AA344" s="35"/>
      <c r="AB344" s="35"/>
      <c r="AC344" s="35"/>
      <c r="AD344" s="35"/>
      <c r="AE344" s="35"/>
      <c r="AR344" s="228" t="s">
        <v>190</v>
      </c>
      <c r="AT344" s="228" t="s">
        <v>197</v>
      </c>
      <c r="AU344" s="228" t="s">
        <v>79</v>
      </c>
      <c r="AY344" s="14" t="s">
        <v>162</v>
      </c>
      <c r="BE344" s="229">
        <f>IF(N344="základní",J344,0)</f>
        <v>0</v>
      </c>
      <c r="BF344" s="229">
        <f>IF(N344="snížená",J344,0)</f>
        <v>0</v>
      </c>
      <c r="BG344" s="229">
        <f>IF(N344="zákl. přenesená",J344,0)</f>
        <v>0</v>
      </c>
      <c r="BH344" s="229">
        <f>IF(N344="sníž. přenesená",J344,0)</f>
        <v>0</v>
      </c>
      <c r="BI344" s="229">
        <f>IF(N344="nulová",J344,0)</f>
        <v>0</v>
      </c>
      <c r="BJ344" s="14" t="s">
        <v>79</v>
      </c>
      <c r="BK344" s="229">
        <f>ROUND(I344*H344,2)</f>
        <v>0</v>
      </c>
      <c r="BL344" s="14" t="s">
        <v>93</v>
      </c>
      <c r="BM344" s="228" t="s">
        <v>1706</v>
      </c>
    </row>
    <row r="345" s="2" customFormat="1" ht="21.75" customHeight="1">
      <c r="A345" s="35"/>
      <c r="B345" s="36"/>
      <c r="C345" s="230" t="s">
        <v>1707</v>
      </c>
      <c r="D345" s="230" t="s">
        <v>197</v>
      </c>
      <c r="E345" s="231" t="s">
        <v>1708</v>
      </c>
      <c r="F345" s="232" t="s">
        <v>1709</v>
      </c>
      <c r="G345" s="233" t="s">
        <v>193</v>
      </c>
      <c r="H345" s="234">
        <v>8</v>
      </c>
      <c r="I345" s="235"/>
      <c r="J345" s="236">
        <f>ROUND(I345*H345,2)</f>
        <v>0</v>
      </c>
      <c r="K345" s="232" t="s">
        <v>167</v>
      </c>
      <c r="L345" s="237"/>
      <c r="M345" s="238" t="s">
        <v>19</v>
      </c>
      <c r="N345" s="239" t="s">
        <v>43</v>
      </c>
      <c r="O345" s="81"/>
      <c r="P345" s="226">
        <f>O345*H345</f>
        <v>0</v>
      </c>
      <c r="Q345" s="226">
        <v>0</v>
      </c>
      <c r="R345" s="226">
        <f>Q345*H345</f>
        <v>0</v>
      </c>
      <c r="S345" s="226">
        <v>0</v>
      </c>
      <c r="T345" s="227">
        <f>S345*H345</f>
        <v>0</v>
      </c>
      <c r="U345" s="35"/>
      <c r="V345" s="35"/>
      <c r="W345" s="35"/>
      <c r="X345" s="35"/>
      <c r="Y345" s="35"/>
      <c r="Z345" s="35"/>
      <c r="AA345" s="35"/>
      <c r="AB345" s="35"/>
      <c r="AC345" s="35"/>
      <c r="AD345" s="35"/>
      <c r="AE345" s="35"/>
      <c r="AR345" s="228" t="s">
        <v>190</v>
      </c>
      <c r="AT345" s="228" t="s">
        <v>197</v>
      </c>
      <c r="AU345" s="228" t="s">
        <v>79</v>
      </c>
      <c r="AY345" s="14" t="s">
        <v>162</v>
      </c>
      <c r="BE345" s="229">
        <f>IF(N345="základní",J345,0)</f>
        <v>0</v>
      </c>
      <c r="BF345" s="229">
        <f>IF(N345="snížená",J345,0)</f>
        <v>0</v>
      </c>
      <c r="BG345" s="229">
        <f>IF(N345="zákl. přenesená",J345,0)</f>
        <v>0</v>
      </c>
      <c r="BH345" s="229">
        <f>IF(N345="sníž. přenesená",J345,0)</f>
        <v>0</v>
      </c>
      <c r="BI345" s="229">
        <f>IF(N345="nulová",J345,0)</f>
        <v>0</v>
      </c>
      <c r="BJ345" s="14" t="s">
        <v>79</v>
      </c>
      <c r="BK345" s="229">
        <f>ROUND(I345*H345,2)</f>
        <v>0</v>
      </c>
      <c r="BL345" s="14" t="s">
        <v>93</v>
      </c>
      <c r="BM345" s="228" t="s">
        <v>1710</v>
      </c>
    </row>
    <row r="346" s="2" customFormat="1" ht="21.75" customHeight="1">
      <c r="A346" s="35"/>
      <c r="B346" s="36"/>
      <c r="C346" s="230" t="s">
        <v>1711</v>
      </c>
      <c r="D346" s="230" t="s">
        <v>197</v>
      </c>
      <c r="E346" s="231" t="s">
        <v>1712</v>
      </c>
      <c r="F346" s="232" t="s">
        <v>1713</v>
      </c>
      <c r="G346" s="233" t="s">
        <v>193</v>
      </c>
      <c r="H346" s="234">
        <v>7</v>
      </c>
      <c r="I346" s="235"/>
      <c r="J346" s="236">
        <f>ROUND(I346*H346,2)</f>
        <v>0</v>
      </c>
      <c r="K346" s="232" t="s">
        <v>167</v>
      </c>
      <c r="L346" s="237"/>
      <c r="M346" s="238" t="s">
        <v>19</v>
      </c>
      <c r="N346" s="239" t="s">
        <v>43</v>
      </c>
      <c r="O346" s="81"/>
      <c r="P346" s="226">
        <f>O346*H346</f>
        <v>0</v>
      </c>
      <c r="Q346" s="226">
        <v>0</v>
      </c>
      <c r="R346" s="226">
        <f>Q346*H346</f>
        <v>0</v>
      </c>
      <c r="S346" s="226">
        <v>0</v>
      </c>
      <c r="T346" s="227">
        <f>S346*H346</f>
        <v>0</v>
      </c>
      <c r="U346" s="35"/>
      <c r="V346" s="35"/>
      <c r="W346" s="35"/>
      <c r="X346" s="35"/>
      <c r="Y346" s="35"/>
      <c r="Z346" s="35"/>
      <c r="AA346" s="35"/>
      <c r="AB346" s="35"/>
      <c r="AC346" s="35"/>
      <c r="AD346" s="35"/>
      <c r="AE346" s="35"/>
      <c r="AR346" s="228" t="s">
        <v>190</v>
      </c>
      <c r="AT346" s="228" t="s">
        <v>197</v>
      </c>
      <c r="AU346" s="228" t="s">
        <v>79</v>
      </c>
      <c r="AY346" s="14" t="s">
        <v>162</v>
      </c>
      <c r="BE346" s="229">
        <f>IF(N346="základní",J346,0)</f>
        <v>0</v>
      </c>
      <c r="BF346" s="229">
        <f>IF(N346="snížená",J346,0)</f>
        <v>0</v>
      </c>
      <c r="BG346" s="229">
        <f>IF(N346="zákl. přenesená",J346,0)</f>
        <v>0</v>
      </c>
      <c r="BH346" s="229">
        <f>IF(N346="sníž. přenesená",J346,0)</f>
        <v>0</v>
      </c>
      <c r="BI346" s="229">
        <f>IF(N346="nulová",J346,0)</f>
        <v>0</v>
      </c>
      <c r="BJ346" s="14" t="s">
        <v>79</v>
      </c>
      <c r="BK346" s="229">
        <f>ROUND(I346*H346,2)</f>
        <v>0</v>
      </c>
      <c r="BL346" s="14" t="s">
        <v>93</v>
      </c>
      <c r="BM346" s="228" t="s">
        <v>1714</v>
      </c>
    </row>
    <row r="347" s="2" customFormat="1" ht="21.75" customHeight="1">
      <c r="A347" s="35"/>
      <c r="B347" s="36"/>
      <c r="C347" s="230" t="s">
        <v>1715</v>
      </c>
      <c r="D347" s="230" t="s">
        <v>197</v>
      </c>
      <c r="E347" s="231" t="s">
        <v>1716</v>
      </c>
      <c r="F347" s="232" t="s">
        <v>1717</v>
      </c>
      <c r="G347" s="233" t="s">
        <v>166</v>
      </c>
      <c r="H347" s="234">
        <v>416</v>
      </c>
      <c r="I347" s="235"/>
      <c r="J347" s="236">
        <f>ROUND(I347*H347,2)</f>
        <v>0</v>
      </c>
      <c r="K347" s="232" t="s">
        <v>167</v>
      </c>
      <c r="L347" s="237"/>
      <c r="M347" s="238" t="s">
        <v>19</v>
      </c>
      <c r="N347" s="239" t="s">
        <v>43</v>
      </c>
      <c r="O347" s="81"/>
      <c r="P347" s="226">
        <f>O347*H347</f>
        <v>0</v>
      </c>
      <c r="Q347" s="226">
        <v>0</v>
      </c>
      <c r="R347" s="226">
        <f>Q347*H347</f>
        <v>0</v>
      </c>
      <c r="S347" s="226">
        <v>0</v>
      </c>
      <c r="T347" s="227">
        <f>S347*H347</f>
        <v>0</v>
      </c>
      <c r="U347" s="35"/>
      <c r="V347" s="35"/>
      <c r="W347" s="35"/>
      <c r="X347" s="35"/>
      <c r="Y347" s="35"/>
      <c r="Z347" s="35"/>
      <c r="AA347" s="35"/>
      <c r="AB347" s="35"/>
      <c r="AC347" s="35"/>
      <c r="AD347" s="35"/>
      <c r="AE347" s="35"/>
      <c r="AR347" s="228" t="s">
        <v>190</v>
      </c>
      <c r="AT347" s="228" t="s">
        <v>197</v>
      </c>
      <c r="AU347" s="228" t="s">
        <v>79</v>
      </c>
      <c r="AY347" s="14" t="s">
        <v>162</v>
      </c>
      <c r="BE347" s="229">
        <f>IF(N347="základní",J347,0)</f>
        <v>0</v>
      </c>
      <c r="BF347" s="229">
        <f>IF(N347="snížená",J347,0)</f>
        <v>0</v>
      </c>
      <c r="BG347" s="229">
        <f>IF(N347="zákl. přenesená",J347,0)</f>
        <v>0</v>
      </c>
      <c r="BH347" s="229">
        <f>IF(N347="sníž. přenesená",J347,0)</f>
        <v>0</v>
      </c>
      <c r="BI347" s="229">
        <f>IF(N347="nulová",J347,0)</f>
        <v>0</v>
      </c>
      <c r="BJ347" s="14" t="s">
        <v>79</v>
      </c>
      <c r="BK347" s="229">
        <f>ROUND(I347*H347,2)</f>
        <v>0</v>
      </c>
      <c r="BL347" s="14" t="s">
        <v>93</v>
      </c>
      <c r="BM347" s="228" t="s">
        <v>1718</v>
      </c>
    </row>
    <row r="348" s="2" customFormat="1" ht="21.75" customHeight="1">
      <c r="A348" s="35"/>
      <c r="B348" s="36"/>
      <c r="C348" s="217" t="s">
        <v>1719</v>
      </c>
      <c r="D348" s="217" t="s">
        <v>163</v>
      </c>
      <c r="E348" s="218" t="s">
        <v>1720</v>
      </c>
      <c r="F348" s="219" t="s">
        <v>1721</v>
      </c>
      <c r="G348" s="220" t="s">
        <v>193</v>
      </c>
      <c r="H348" s="221">
        <v>6</v>
      </c>
      <c r="I348" s="222"/>
      <c r="J348" s="223">
        <f>ROUND(I348*H348,2)</f>
        <v>0</v>
      </c>
      <c r="K348" s="219" t="s">
        <v>167</v>
      </c>
      <c r="L348" s="41"/>
      <c r="M348" s="224" t="s">
        <v>19</v>
      </c>
      <c r="N348" s="225" t="s">
        <v>43</v>
      </c>
      <c r="O348" s="81"/>
      <c r="P348" s="226">
        <f>O348*H348</f>
        <v>0</v>
      </c>
      <c r="Q348" s="226">
        <v>0</v>
      </c>
      <c r="R348" s="226">
        <f>Q348*H348</f>
        <v>0</v>
      </c>
      <c r="S348" s="226">
        <v>0</v>
      </c>
      <c r="T348" s="227">
        <f>S348*H348</f>
        <v>0</v>
      </c>
      <c r="U348" s="35"/>
      <c r="V348" s="35"/>
      <c r="W348" s="35"/>
      <c r="X348" s="35"/>
      <c r="Y348" s="35"/>
      <c r="Z348" s="35"/>
      <c r="AA348" s="35"/>
      <c r="AB348" s="35"/>
      <c r="AC348" s="35"/>
      <c r="AD348" s="35"/>
      <c r="AE348" s="35"/>
      <c r="AR348" s="228" t="s">
        <v>93</v>
      </c>
      <c r="AT348" s="228" t="s">
        <v>163</v>
      </c>
      <c r="AU348" s="228" t="s">
        <v>79</v>
      </c>
      <c r="AY348" s="14" t="s">
        <v>162</v>
      </c>
      <c r="BE348" s="229">
        <f>IF(N348="základní",J348,0)</f>
        <v>0</v>
      </c>
      <c r="BF348" s="229">
        <f>IF(N348="snížená",J348,0)</f>
        <v>0</v>
      </c>
      <c r="BG348" s="229">
        <f>IF(N348="zákl. přenesená",J348,0)</f>
        <v>0</v>
      </c>
      <c r="BH348" s="229">
        <f>IF(N348="sníž. přenesená",J348,0)</f>
        <v>0</v>
      </c>
      <c r="BI348" s="229">
        <f>IF(N348="nulová",J348,0)</f>
        <v>0</v>
      </c>
      <c r="BJ348" s="14" t="s">
        <v>79</v>
      </c>
      <c r="BK348" s="229">
        <f>ROUND(I348*H348,2)</f>
        <v>0</v>
      </c>
      <c r="BL348" s="14" t="s">
        <v>93</v>
      </c>
      <c r="BM348" s="228" t="s">
        <v>1722</v>
      </c>
    </row>
    <row r="349" s="2" customFormat="1" ht="21.75" customHeight="1">
      <c r="A349" s="35"/>
      <c r="B349" s="36"/>
      <c r="C349" s="217" t="s">
        <v>1723</v>
      </c>
      <c r="D349" s="217" t="s">
        <v>163</v>
      </c>
      <c r="E349" s="218" t="s">
        <v>1724</v>
      </c>
      <c r="F349" s="219" t="s">
        <v>1725</v>
      </c>
      <c r="G349" s="220" t="s">
        <v>193</v>
      </c>
      <c r="H349" s="221">
        <v>2</v>
      </c>
      <c r="I349" s="222"/>
      <c r="J349" s="223">
        <f>ROUND(I349*H349,2)</f>
        <v>0</v>
      </c>
      <c r="K349" s="219" t="s">
        <v>167</v>
      </c>
      <c r="L349" s="41"/>
      <c r="M349" s="224" t="s">
        <v>19</v>
      </c>
      <c r="N349" s="225" t="s">
        <v>43</v>
      </c>
      <c r="O349" s="81"/>
      <c r="P349" s="226">
        <f>O349*H349</f>
        <v>0</v>
      </c>
      <c r="Q349" s="226">
        <v>0</v>
      </c>
      <c r="R349" s="226">
        <f>Q349*H349</f>
        <v>0</v>
      </c>
      <c r="S349" s="226">
        <v>0</v>
      </c>
      <c r="T349" s="227">
        <f>S349*H349</f>
        <v>0</v>
      </c>
      <c r="U349" s="35"/>
      <c r="V349" s="35"/>
      <c r="W349" s="35"/>
      <c r="X349" s="35"/>
      <c r="Y349" s="35"/>
      <c r="Z349" s="35"/>
      <c r="AA349" s="35"/>
      <c r="AB349" s="35"/>
      <c r="AC349" s="35"/>
      <c r="AD349" s="35"/>
      <c r="AE349" s="35"/>
      <c r="AR349" s="228" t="s">
        <v>93</v>
      </c>
      <c r="AT349" s="228" t="s">
        <v>163</v>
      </c>
      <c r="AU349" s="228" t="s">
        <v>79</v>
      </c>
      <c r="AY349" s="14" t="s">
        <v>162</v>
      </c>
      <c r="BE349" s="229">
        <f>IF(N349="základní",J349,0)</f>
        <v>0</v>
      </c>
      <c r="BF349" s="229">
        <f>IF(N349="snížená",J349,0)</f>
        <v>0</v>
      </c>
      <c r="BG349" s="229">
        <f>IF(N349="zákl. přenesená",J349,0)</f>
        <v>0</v>
      </c>
      <c r="BH349" s="229">
        <f>IF(N349="sníž. přenesená",J349,0)</f>
        <v>0</v>
      </c>
      <c r="BI349" s="229">
        <f>IF(N349="nulová",J349,0)</f>
        <v>0</v>
      </c>
      <c r="BJ349" s="14" t="s">
        <v>79</v>
      </c>
      <c r="BK349" s="229">
        <f>ROUND(I349*H349,2)</f>
        <v>0</v>
      </c>
      <c r="BL349" s="14" t="s">
        <v>93</v>
      </c>
      <c r="BM349" s="228" t="s">
        <v>1726</v>
      </c>
    </row>
    <row r="350" s="2" customFormat="1" ht="44.25" customHeight="1">
      <c r="A350" s="35"/>
      <c r="B350" s="36"/>
      <c r="C350" s="217" t="s">
        <v>1727</v>
      </c>
      <c r="D350" s="217" t="s">
        <v>163</v>
      </c>
      <c r="E350" s="218" t="s">
        <v>1728</v>
      </c>
      <c r="F350" s="219" t="s">
        <v>1729</v>
      </c>
      <c r="G350" s="220" t="s">
        <v>193</v>
      </c>
      <c r="H350" s="221">
        <v>2</v>
      </c>
      <c r="I350" s="222"/>
      <c r="J350" s="223">
        <f>ROUND(I350*H350,2)</f>
        <v>0</v>
      </c>
      <c r="K350" s="219" t="s">
        <v>167</v>
      </c>
      <c r="L350" s="41"/>
      <c r="M350" s="224" t="s">
        <v>19</v>
      </c>
      <c r="N350" s="225" t="s">
        <v>43</v>
      </c>
      <c r="O350" s="81"/>
      <c r="P350" s="226">
        <f>O350*H350</f>
        <v>0</v>
      </c>
      <c r="Q350" s="226">
        <v>0</v>
      </c>
      <c r="R350" s="226">
        <f>Q350*H350</f>
        <v>0</v>
      </c>
      <c r="S350" s="226">
        <v>0</v>
      </c>
      <c r="T350" s="227">
        <f>S350*H350</f>
        <v>0</v>
      </c>
      <c r="U350" s="35"/>
      <c r="V350" s="35"/>
      <c r="W350" s="35"/>
      <c r="X350" s="35"/>
      <c r="Y350" s="35"/>
      <c r="Z350" s="35"/>
      <c r="AA350" s="35"/>
      <c r="AB350" s="35"/>
      <c r="AC350" s="35"/>
      <c r="AD350" s="35"/>
      <c r="AE350" s="35"/>
      <c r="AR350" s="228" t="s">
        <v>93</v>
      </c>
      <c r="AT350" s="228" t="s">
        <v>163</v>
      </c>
      <c r="AU350" s="228" t="s">
        <v>79</v>
      </c>
      <c r="AY350" s="14" t="s">
        <v>162</v>
      </c>
      <c r="BE350" s="229">
        <f>IF(N350="základní",J350,0)</f>
        <v>0</v>
      </c>
      <c r="BF350" s="229">
        <f>IF(N350="snížená",J350,0)</f>
        <v>0</v>
      </c>
      <c r="BG350" s="229">
        <f>IF(N350="zákl. přenesená",J350,0)</f>
        <v>0</v>
      </c>
      <c r="BH350" s="229">
        <f>IF(N350="sníž. přenesená",J350,0)</f>
        <v>0</v>
      </c>
      <c r="BI350" s="229">
        <f>IF(N350="nulová",J350,0)</f>
        <v>0</v>
      </c>
      <c r="BJ350" s="14" t="s">
        <v>79</v>
      </c>
      <c r="BK350" s="229">
        <f>ROUND(I350*H350,2)</f>
        <v>0</v>
      </c>
      <c r="BL350" s="14" t="s">
        <v>93</v>
      </c>
      <c r="BM350" s="228" t="s">
        <v>1730</v>
      </c>
    </row>
    <row r="351" s="2" customFormat="1" ht="21.75" customHeight="1">
      <c r="A351" s="35"/>
      <c r="B351" s="36"/>
      <c r="C351" s="217" t="s">
        <v>1731</v>
      </c>
      <c r="D351" s="217" t="s">
        <v>163</v>
      </c>
      <c r="E351" s="218" t="s">
        <v>1732</v>
      </c>
      <c r="F351" s="219" t="s">
        <v>1733</v>
      </c>
      <c r="G351" s="220" t="s">
        <v>193</v>
      </c>
      <c r="H351" s="221">
        <v>25</v>
      </c>
      <c r="I351" s="222"/>
      <c r="J351" s="223">
        <f>ROUND(I351*H351,2)</f>
        <v>0</v>
      </c>
      <c r="K351" s="219" t="s">
        <v>167</v>
      </c>
      <c r="L351" s="41"/>
      <c r="M351" s="224" t="s">
        <v>19</v>
      </c>
      <c r="N351" s="225" t="s">
        <v>43</v>
      </c>
      <c r="O351" s="81"/>
      <c r="P351" s="226">
        <f>O351*H351</f>
        <v>0</v>
      </c>
      <c r="Q351" s="226">
        <v>0</v>
      </c>
      <c r="R351" s="226">
        <f>Q351*H351</f>
        <v>0</v>
      </c>
      <c r="S351" s="226">
        <v>0</v>
      </c>
      <c r="T351" s="227">
        <f>S351*H351</f>
        <v>0</v>
      </c>
      <c r="U351" s="35"/>
      <c r="V351" s="35"/>
      <c r="W351" s="35"/>
      <c r="X351" s="35"/>
      <c r="Y351" s="35"/>
      <c r="Z351" s="35"/>
      <c r="AA351" s="35"/>
      <c r="AB351" s="35"/>
      <c r="AC351" s="35"/>
      <c r="AD351" s="35"/>
      <c r="AE351" s="35"/>
      <c r="AR351" s="228" t="s">
        <v>93</v>
      </c>
      <c r="AT351" s="228" t="s">
        <v>163</v>
      </c>
      <c r="AU351" s="228" t="s">
        <v>79</v>
      </c>
      <c r="AY351" s="14" t="s">
        <v>162</v>
      </c>
      <c r="BE351" s="229">
        <f>IF(N351="základní",J351,0)</f>
        <v>0</v>
      </c>
      <c r="BF351" s="229">
        <f>IF(N351="snížená",J351,0)</f>
        <v>0</v>
      </c>
      <c r="BG351" s="229">
        <f>IF(N351="zákl. přenesená",J351,0)</f>
        <v>0</v>
      </c>
      <c r="BH351" s="229">
        <f>IF(N351="sníž. přenesená",J351,0)</f>
        <v>0</v>
      </c>
      <c r="BI351" s="229">
        <f>IF(N351="nulová",J351,0)</f>
        <v>0</v>
      </c>
      <c r="BJ351" s="14" t="s">
        <v>79</v>
      </c>
      <c r="BK351" s="229">
        <f>ROUND(I351*H351,2)</f>
        <v>0</v>
      </c>
      <c r="BL351" s="14" t="s">
        <v>93</v>
      </c>
      <c r="BM351" s="228" t="s">
        <v>1734</v>
      </c>
    </row>
    <row r="352" s="2" customFormat="1" ht="21.75" customHeight="1">
      <c r="A352" s="35"/>
      <c r="B352" s="36"/>
      <c r="C352" s="217" t="s">
        <v>1735</v>
      </c>
      <c r="D352" s="217" t="s">
        <v>163</v>
      </c>
      <c r="E352" s="218" t="s">
        <v>1736</v>
      </c>
      <c r="F352" s="219" t="s">
        <v>1737</v>
      </c>
      <c r="G352" s="220" t="s">
        <v>193</v>
      </c>
      <c r="H352" s="221">
        <v>25</v>
      </c>
      <c r="I352" s="222"/>
      <c r="J352" s="223">
        <f>ROUND(I352*H352,2)</f>
        <v>0</v>
      </c>
      <c r="K352" s="219" t="s">
        <v>167</v>
      </c>
      <c r="L352" s="41"/>
      <c r="M352" s="224" t="s">
        <v>19</v>
      </c>
      <c r="N352" s="225" t="s">
        <v>43</v>
      </c>
      <c r="O352" s="81"/>
      <c r="P352" s="226">
        <f>O352*H352</f>
        <v>0</v>
      </c>
      <c r="Q352" s="226">
        <v>0</v>
      </c>
      <c r="R352" s="226">
        <f>Q352*H352</f>
        <v>0</v>
      </c>
      <c r="S352" s="226">
        <v>0</v>
      </c>
      <c r="T352" s="227">
        <f>S352*H352</f>
        <v>0</v>
      </c>
      <c r="U352" s="35"/>
      <c r="V352" s="35"/>
      <c r="W352" s="35"/>
      <c r="X352" s="35"/>
      <c r="Y352" s="35"/>
      <c r="Z352" s="35"/>
      <c r="AA352" s="35"/>
      <c r="AB352" s="35"/>
      <c r="AC352" s="35"/>
      <c r="AD352" s="35"/>
      <c r="AE352" s="35"/>
      <c r="AR352" s="228" t="s">
        <v>93</v>
      </c>
      <c r="AT352" s="228" t="s">
        <v>163</v>
      </c>
      <c r="AU352" s="228" t="s">
        <v>79</v>
      </c>
      <c r="AY352" s="14" t="s">
        <v>162</v>
      </c>
      <c r="BE352" s="229">
        <f>IF(N352="základní",J352,0)</f>
        <v>0</v>
      </c>
      <c r="BF352" s="229">
        <f>IF(N352="snížená",J352,0)</f>
        <v>0</v>
      </c>
      <c r="BG352" s="229">
        <f>IF(N352="zákl. přenesená",J352,0)</f>
        <v>0</v>
      </c>
      <c r="BH352" s="229">
        <f>IF(N352="sníž. přenesená",J352,0)</f>
        <v>0</v>
      </c>
      <c r="BI352" s="229">
        <f>IF(N352="nulová",J352,0)</f>
        <v>0</v>
      </c>
      <c r="BJ352" s="14" t="s">
        <v>79</v>
      </c>
      <c r="BK352" s="229">
        <f>ROUND(I352*H352,2)</f>
        <v>0</v>
      </c>
      <c r="BL352" s="14" t="s">
        <v>93</v>
      </c>
      <c r="BM352" s="228" t="s">
        <v>1738</v>
      </c>
    </row>
    <row r="353" s="2" customFormat="1" ht="21.75" customHeight="1">
      <c r="A353" s="35"/>
      <c r="B353" s="36"/>
      <c r="C353" s="217" t="s">
        <v>1739</v>
      </c>
      <c r="D353" s="217" t="s">
        <v>163</v>
      </c>
      <c r="E353" s="218" t="s">
        <v>1740</v>
      </c>
      <c r="F353" s="219" t="s">
        <v>1741</v>
      </c>
      <c r="G353" s="220" t="s">
        <v>193</v>
      </c>
      <c r="H353" s="221">
        <v>8</v>
      </c>
      <c r="I353" s="222"/>
      <c r="J353" s="223">
        <f>ROUND(I353*H353,2)</f>
        <v>0</v>
      </c>
      <c r="K353" s="219" t="s">
        <v>167</v>
      </c>
      <c r="L353" s="41"/>
      <c r="M353" s="224" t="s">
        <v>19</v>
      </c>
      <c r="N353" s="225" t="s">
        <v>43</v>
      </c>
      <c r="O353" s="81"/>
      <c r="P353" s="226">
        <f>O353*H353</f>
        <v>0</v>
      </c>
      <c r="Q353" s="226">
        <v>0</v>
      </c>
      <c r="R353" s="226">
        <f>Q353*H353</f>
        <v>0</v>
      </c>
      <c r="S353" s="226">
        <v>0</v>
      </c>
      <c r="T353" s="227">
        <f>S353*H353</f>
        <v>0</v>
      </c>
      <c r="U353" s="35"/>
      <c r="V353" s="35"/>
      <c r="W353" s="35"/>
      <c r="X353" s="35"/>
      <c r="Y353" s="35"/>
      <c r="Z353" s="35"/>
      <c r="AA353" s="35"/>
      <c r="AB353" s="35"/>
      <c r="AC353" s="35"/>
      <c r="AD353" s="35"/>
      <c r="AE353" s="35"/>
      <c r="AR353" s="228" t="s">
        <v>93</v>
      </c>
      <c r="AT353" s="228" t="s">
        <v>163</v>
      </c>
      <c r="AU353" s="228" t="s">
        <v>79</v>
      </c>
      <c r="AY353" s="14" t="s">
        <v>162</v>
      </c>
      <c r="BE353" s="229">
        <f>IF(N353="základní",J353,0)</f>
        <v>0</v>
      </c>
      <c r="BF353" s="229">
        <f>IF(N353="snížená",J353,0)</f>
        <v>0</v>
      </c>
      <c r="BG353" s="229">
        <f>IF(N353="zákl. přenesená",J353,0)</f>
        <v>0</v>
      </c>
      <c r="BH353" s="229">
        <f>IF(N353="sníž. přenesená",J353,0)</f>
        <v>0</v>
      </c>
      <c r="BI353" s="229">
        <f>IF(N353="nulová",J353,0)</f>
        <v>0</v>
      </c>
      <c r="BJ353" s="14" t="s">
        <v>79</v>
      </c>
      <c r="BK353" s="229">
        <f>ROUND(I353*H353,2)</f>
        <v>0</v>
      </c>
      <c r="BL353" s="14" t="s">
        <v>93</v>
      </c>
      <c r="BM353" s="228" t="s">
        <v>1742</v>
      </c>
    </row>
    <row r="354" s="2" customFormat="1" ht="21.75" customHeight="1">
      <c r="A354" s="35"/>
      <c r="B354" s="36"/>
      <c r="C354" s="217" t="s">
        <v>1743</v>
      </c>
      <c r="D354" s="217" t="s">
        <v>163</v>
      </c>
      <c r="E354" s="218" t="s">
        <v>1744</v>
      </c>
      <c r="F354" s="219" t="s">
        <v>1745</v>
      </c>
      <c r="G354" s="220" t="s">
        <v>193</v>
      </c>
      <c r="H354" s="221">
        <v>8</v>
      </c>
      <c r="I354" s="222"/>
      <c r="J354" s="223">
        <f>ROUND(I354*H354,2)</f>
        <v>0</v>
      </c>
      <c r="K354" s="219" t="s">
        <v>167</v>
      </c>
      <c r="L354" s="41"/>
      <c r="M354" s="224" t="s">
        <v>19</v>
      </c>
      <c r="N354" s="225" t="s">
        <v>43</v>
      </c>
      <c r="O354" s="81"/>
      <c r="P354" s="226">
        <f>O354*H354</f>
        <v>0</v>
      </c>
      <c r="Q354" s="226">
        <v>0</v>
      </c>
      <c r="R354" s="226">
        <f>Q354*H354</f>
        <v>0</v>
      </c>
      <c r="S354" s="226">
        <v>0</v>
      </c>
      <c r="T354" s="227">
        <f>S354*H354</f>
        <v>0</v>
      </c>
      <c r="U354" s="35"/>
      <c r="V354" s="35"/>
      <c r="W354" s="35"/>
      <c r="X354" s="35"/>
      <c r="Y354" s="35"/>
      <c r="Z354" s="35"/>
      <c r="AA354" s="35"/>
      <c r="AB354" s="35"/>
      <c r="AC354" s="35"/>
      <c r="AD354" s="35"/>
      <c r="AE354" s="35"/>
      <c r="AR354" s="228" t="s">
        <v>93</v>
      </c>
      <c r="AT354" s="228" t="s">
        <v>163</v>
      </c>
      <c r="AU354" s="228" t="s">
        <v>79</v>
      </c>
      <c r="AY354" s="14" t="s">
        <v>162</v>
      </c>
      <c r="BE354" s="229">
        <f>IF(N354="základní",J354,0)</f>
        <v>0</v>
      </c>
      <c r="BF354" s="229">
        <f>IF(N354="snížená",J354,0)</f>
        <v>0</v>
      </c>
      <c r="BG354" s="229">
        <f>IF(N354="zákl. přenesená",J354,0)</f>
        <v>0</v>
      </c>
      <c r="BH354" s="229">
        <f>IF(N354="sníž. přenesená",J354,0)</f>
        <v>0</v>
      </c>
      <c r="BI354" s="229">
        <f>IF(N354="nulová",J354,0)</f>
        <v>0</v>
      </c>
      <c r="BJ354" s="14" t="s">
        <v>79</v>
      </c>
      <c r="BK354" s="229">
        <f>ROUND(I354*H354,2)</f>
        <v>0</v>
      </c>
      <c r="BL354" s="14" t="s">
        <v>93</v>
      </c>
      <c r="BM354" s="228" t="s">
        <v>1746</v>
      </c>
    </row>
    <row r="355" s="2" customFormat="1" ht="21.75" customHeight="1">
      <c r="A355" s="35"/>
      <c r="B355" s="36"/>
      <c r="C355" s="217" t="s">
        <v>1747</v>
      </c>
      <c r="D355" s="217" t="s">
        <v>163</v>
      </c>
      <c r="E355" s="218" t="s">
        <v>1748</v>
      </c>
      <c r="F355" s="219" t="s">
        <v>1749</v>
      </c>
      <c r="G355" s="220" t="s">
        <v>193</v>
      </c>
      <c r="H355" s="221">
        <v>22</v>
      </c>
      <c r="I355" s="222"/>
      <c r="J355" s="223">
        <f>ROUND(I355*H355,2)</f>
        <v>0</v>
      </c>
      <c r="K355" s="219" t="s">
        <v>167</v>
      </c>
      <c r="L355" s="41"/>
      <c r="M355" s="224" t="s">
        <v>19</v>
      </c>
      <c r="N355" s="225" t="s">
        <v>43</v>
      </c>
      <c r="O355" s="81"/>
      <c r="P355" s="226">
        <f>O355*H355</f>
        <v>0</v>
      </c>
      <c r="Q355" s="226">
        <v>0</v>
      </c>
      <c r="R355" s="226">
        <f>Q355*H355</f>
        <v>0</v>
      </c>
      <c r="S355" s="226">
        <v>0</v>
      </c>
      <c r="T355" s="227">
        <f>S355*H355</f>
        <v>0</v>
      </c>
      <c r="U355" s="35"/>
      <c r="V355" s="35"/>
      <c r="W355" s="35"/>
      <c r="X355" s="35"/>
      <c r="Y355" s="35"/>
      <c r="Z355" s="35"/>
      <c r="AA355" s="35"/>
      <c r="AB355" s="35"/>
      <c r="AC355" s="35"/>
      <c r="AD355" s="35"/>
      <c r="AE355" s="35"/>
      <c r="AR355" s="228" t="s">
        <v>93</v>
      </c>
      <c r="AT355" s="228" t="s">
        <v>163</v>
      </c>
      <c r="AU355" s="228" t="s">
        <v>79</v>
      </c>
      <c r="AY355" s="14" t="s">
        <v>162</v>
      </c>
      <c r="BE355" s="229">
        <f>IF(N355="základní",J355,0)</f>
        <v>0</v>
      </c>
      <c r="BF355" s="229">
        <f>IF(N355="snížená",J355,0)</f>
        <v>0</v>
      </c>
      <c r="BG355" s="229">
        <f>IF(N355="zákl. přenesená",J355,0)</f>
        <v>0</v>
      </c>
      <c r="BH355" s="229">
        <f>IF(N355="sníž. přenesená",J355,0)</f>
        <v>0</v>
      </c>
      <c r="BI355" s="229">
        <f>IF(N355="nulová",J355,0)</f>
        <v>0</v>
      </c>
      <c r="BJ355" s="14" t="s">
        <v>79</v>
      </c>
      <c r="BK355" s="229">
        <f>ROUND(I355*H355,2)</f>
        <v>0</v>
      </c>
      <c r="BL355" s="14" t="s">
        <v>93</v>
      </c>
      <c r="BM355" s="228" t="s">
        <v>1750</v>
      </c>
    </row>
    <row r="356" s="2" customFormat="1" ht="21.75" customHeight="1">
      <c r="A356" s="35"/>
      <c r="B356" s="36"/>
      <c r="C356" s="217" t="s">
        <v>217</v>
      </c>
      <c r="D356" s="217" t="s">
        <v>163</v>
      </c>
      <c r="E356" s="218" t="s">
        <v>1751</v>
      </c>
      <c r="F356" s="219" t="s">
        <v>1752</v>
      </c>
      <c r="G356" s="220" t="s">
        <v>193</v>
      </c>
      <c r="H356" s="221">
        <v>110</v>
      </c>
      <c r="I356" s="222"/>
      <c r="J356" s="223">
        <f>ROUND(I356*H356,2)</f>
        <v>0</v>
      </c>
      <c r="K356" s="219" t="s">
        <v>167</v>
      </c>
      <c r="L356" s="41"/>
      <c r="M356" s="224" t="s">
        <v>19</v>
      </c>
      <c r="N356" s="225" t="s">
        <v>43</v>
      </c>
      <c r="O356" s="81"/>
      <c r="P356" s="226">
        <f>O356*H356</f>
        <v>0</v>
      </c>
      <c r="Q356" s="226">
        <v>0</v>
      </c>
      <c r="R356" s="226">
        <f>Q356*H356</f>
        <v>0</v>
      </c>
      <c r="S356" s="226">
        <v>0</v>
      </c>
      <c r="T356" s="227">
        <f>S356*H356</f>
        <v>0</v>
      </c>
      <c r="U356" s="35"/>
      <c r="V356" s="35"/>
      <c r="W356" s="35"/>
      <c r="X356" s="35"/>
      <c r="Y356" s="35"/>
      <c r="Z356" s="35"/>
      <c r="AA356" s="35"/>
      <c r="AB356" s="35"/>
      <c r="AC356" s="35"/>
      <c r="AD356" s="35"/>
      <c r="AE356" s="35"/>
      <c r="AR356" s="228" t="s">
        <v>93</v>
      </c>
      <c r="AT356" s="228" t="s">
        <v>163</v>
      </c>
      <c r="AU356" s="228" t="s">
        <v>79</v>
      </c>
      <c r="AY356" s="14" t="s">
        <v>162</v>
      </c>
      <c r="BE356" s="229">
        <f>IF(N356="základní",J356,0)</f>
        <v>0</v>
      </c>
      <c r="BF356" s="229">
        <f>IF(N356="snížená",J356,0)</f>
        <v>0</v>
      </c>
      <c r="BG356" s="229">
        <f>IF(N356="zákl. přenesená",J356,0)</f>
        <v>0</v>
      </c>
      <c r="BH356" s="229">
        <f>IF(N356="sníž. přenesená",J356,0)</f>
        <v>0</v>
      </c>
      <c r="BI356" s="229">
        <f>IF(N356="nulová",J356,0)</f>
        <v>0</v>
      </c>
      <c r="BJ356" s="14" t="s">
        <v>79</v>
      </c>
      <c r="BK356" s="229">
        <f>ROUND(I356*H356,2)</f>
        <v>0</v>
      </c>
      <c r="BL356" s="14" t="s">
        <v>93</v>
      </c>
      <c r="BM356" s="228" t="s">
        <v>1753</v>
      </c>
    </row>
    <row r="357" s="2" customFormat="1" ht="21.75" customHeight="1">
      <c r="A357" s="35"/>
      <c r="B357" s="36"/>
      <c r="C357" s="217" t="s">
        <v>1754</v>
      </c>
      <c r="D357" s="217" t="s">
        <v>163</v>
      </c>
      <c r="E357" s="218" t="s">
        <v>1755</v>
      </c>
      <c r="F357" s="219" t="s">
        <v>1756</v>
      </c>
      <c r="G357" s="220" t="s">
        <v>193</v>
      </c>
      <c r="H357" s="221">
        <v>72</v>
      </c>
      <c r="I357" s="222"/>
      <c r="J357" s="223">
        <f>ROUND(I357*H357,2)</f>
        <v>0</v>
      </c>
      <c r="K357" s="219" t="s">
        <v>167</v>
      </c>
      <c r="L357" s="41"/>
      <c r="M357" s="224" t="s">
        <v>19</v>
      </c>
      <c r="N357" s="225" t="s">
        <v>43</v>
      </c>
      <c r="O357" s="81"/>
      <c r="P357" s="226">
        <f>O357*H357</f>
        <v>0</v>
      </c>
      <c r="Q357" s="226">
        <v>0</v>
      </c>
      <c r="R357" s="226">
        <f>Q357*H357</f>
        <v>0</v>
      </c>
      <c r="S357" s="226">
        <v>0</v>
      </c>
      <c r="T357" s="227">
        <f>S357*H357</f>
        <v>0</v>
      </c>
      <c r="U357" s="35"/>
      <c r="V357" s="35"/>
      <c r="W357" s="35"/>
      <c r="X357" s="35"/>
      <c r="Y357" s="35"/>
      <c r="Z357" s="35"/>
      <c r="AA357" s="35"/>
      <c r="AB357" s="35"/>
      <c r="AC357" s="35"/>
      <c r="AD357" s="35"/>
      <c r="AE357" s="35"/>
      <c r="AR357" s="228" t="s">
        <v>93</v>
      </c>
      <c r="AT357" s="228" t="s">
        <v>163</v>
      </c>
      <c r="AU357" s="228" t="s">
        <v>79</v>
      </c>
      <c r="AY357" s="14" t="s">
        <v>162</v>
      </c>
      <c r="BE357" s="229">
        <f>IF(N357="základní",J357,0)</f>
        <v>0</v>
      </c>
      <c r="BF357" s="229">
        <f>IF(N357="snížená",J357,0)</f>
        <v>0</v>
      </c>
      <c r="BG357" s="229">
        <f>IF(N357="zákl. přenesená",J357,0)</f>
        <v>0</v>
      </c>
      <c r="BH357" s="229">
        <f>IF(N357="sníž. přenesená",J357,0)</f>
        <v>0</v>
      </c>
      <c r="BI357" s="229">
        <f>IF(N357="nulová",J357,0)</f>
        <v>0</v>
      </c>
      <c r="BJ357" s="14" t="s">
        <v>79</v>
      </c>
      <c r="BK357" s="229">
        <f>ROUND(I357*H357,2)</f>
        <v>0</v>
      </c>
      <c r="BL357" s="14" t="s">
        <v>93</v>
      </c>
      <c r="BM357" s="228" t="s">
        <v>1757</v>
      </c>
    </row>
    <row r="358" s="2" customFormat="1" ht="21.75" customHeight="1">
      <c r="A358" s="35"/>
      <c r="B358" s="36"/>
      <c r="C358" s="217" t="s">
        <v>1758</v>
      </c>
      <c r="D358" s="217" t="s">
        <v>163</v>
      </c>
      <c r="E358" s="218" t="s">
        <v>1759</v>
      </c>
      <c r="F358" s="219" t="s">
        <v>1760</v>
      </c>
      <c r="G358" s="220" t="s">
        <v>193</v>
      </c>
      <c r="H358" s="221">
        <v>55</v>
      </c>
      <c r="I358" s="222"/>
      <c r="J358" s="223">
        <f>ROUND(I358*H358,2)</f>
        <v>0</v>
      </c>
      <c r="K358" s="219" t="s">
        <v>167</v>
      </c>
      <c r="L358" s="41"/>
      <c r="M358" s="224" t="s">
        <v>19</v>
      </c>
      <c r="N358" s="225" t="s">
        <v>43</v>
      </c>
      <c r="O358" s="81"/>
      <c r="P358" s="226">
        <f>O358*H358</f>
        <v>0</v>
      </c>
      <c r="Q358" s="226">
        <v>0</v>
      </c>
      <c r="R358" s="226">
        <f>Q358*H358</f>
        <v>0</v>
      </c>
      <c r="S358" s="226">
        <v>0</v>
      </c>
      <c r="T358" s="227">
        <f>S358*H358</f>
        <v>0</v>
      </c>
      <c r="U358" s="35"/>
      <c r="V358" s="35"/>
      <c r="W358" s="35"/>
      <c r="X358" s="35"/>
      <c r="Y358" s="35"/>
      <c r="Z358" s="35"/>
      <c r="AA358" s="35"/>
      <c r="AB358" s="35"/>
      <c r="AC358" s="35"/>
      <c r="AD358" s="35"/>
      <c r="AE358" s="35"/>
      <c r="AR358" s="228" t="s">
        <v>93</v>
      </c>
      <c r="AT358" s="228" t="s">
        <v>163</v>
      </c>
      <c r="AU358" s="228" t="s">
        <v>79</v>
      </c>
      <c r="AY358" s="14" t="s">
        <v>162</v>
      </c>
      <c r="BE358" s="229">
        <f>IF(N358="základní",J358,0)</f>
        <v>0</v>
      </c>
      <c r="BF358" s="229">
        <f>IF(N358="snížená",J358,0)</f>
        <v>0</v>
      </c>
      <c r="BG358" s="229">
        <f>IF(N358="zákl. přenesená",J358,0)</f>
        <v>0</v>
      </c>
      <c r="BH358" s="229">
        <f>IF(N358="sníž. přenesená",J358,0)</f>
        <v>0</v>
      </c>
      <c r="BI358" s="229">
        <f>IF(N358="nulová",J358,0)</f>
        <v>0</v>
      </c>
      <c r="BJ358" s="14" t="s">
        <v>79</v>
      </c>
      <c r="BK358" s="229">
        <f>ROUND(I358*H358,2)</f>
        <v>0</v>
      </c>
      <c r="BL358" s="14" t="s">
        <v>93</v>
      </c>
      <c r="BM358" s="228" t="s">
        <v>1761</v>
      </c>
    </row>
    <row r="359" s="2" customFormat="1" ht="21.75" customHeight="1">
      <c r="A359" s="35"/>
      <c r="B359" s="36"/>
      <c r="C359" s="217" t="s">
        <v>1762</v>
      </c>
      <c r="D359" s="217" t="s">
        <v>163</v>
      </c>
      <c r="E359" s="218" t="s">
        <v>1763</v>
      </c>
      <c r="F359" s="219" t="s">
        <v>1764</v>
      </c>
      <c r="G359" s="220" t="s">
        <v>193</v>
      </c>
      <c r="H359" s="221">
        <v>130</v>
      </c>
      <c r="I359" s="222"/>
      <c r="J359" s="223">
        <f>ROUND(I359*H359,2)</f>
        <v>0</v>
      </c>
      <c r="K359" s="219" t="s">
        <v>167</v>
      </c>
      <c r="L359" s="41"/>
      <c r="M359" s="224" t="s">
        <v>19</v>
      </c>
      <c r="N359" s="225" t="s">
        <v>43</v>
      </c>
      <c r="O359" s="81"/>
      <c r="P359" s="226">
        <f>O359*H359</f>
        <v>0</v>
      </c>
      <c r="Q359" s="226">
        <v>0</v>
      </c>
      <c r="R359" s="226">
        <f>Q359*H359</f>
        <v>0</v>
      </c>
      <c r="S359" s="226">
        <v>0</v>
      </c>
      <c r="T359" s="227">
        <f>S359*H359</f>
        <v>0</v>
      </c>
      <c r="U359" s="35"/>
      <c r="V359" s="35"/>
      <c r="W359" s="35"/>
      <c r="X359" s="35"/>
      <c r="Y359" s="35"/>
      <c r="Z359" s="35"/>
      <c r="AA359" s="35"/>
      <c r="AB359" s="35"/>
      <c r="AC359" s="35"/>
      <c r="AD359" s="35"/>
      <c r="AE359" s="35"/>
      <c r="AR359" s="228" t="s">
        <v>93</v>
      </c>
      <c r="AT359" s="228" t="s">
        <v>163</v>
      </c>
      <c r="AU359" s="228" t="s">
        <v>79</v>
      </c>
      <c r="AY359" s="14" t="s">
        <v>162</v>
      </c>
      <c r="BE359" s="229">
        <f>IF(N359="základní",J359,0)</f>
        <v>0</v>
      </c>
      <c r="BF359" s="229">
        <f>IF(N359="snížená",J359,0)</f>
        <v>0</v>
      </c>
      <c r="BG359" s="229">
        <f>IF(N359="zákl. přenesená",J359,0)</f>
        <v>0</v>
      </c>
      <c r="BH359" s="229">
        <f>IF(N359="sníž. přenesená",J359,0)</f>
        <v>0</v>
      </c>
      <c r="BI359" s="229">
        <f>IF(N359="nulová",J359,0)</f>
        <v>0</v>
      </c>
      <c r="BJ359" s="14" t="s">
        <v>79</v>
      </c>
      <c r="BK359" s="229">
        <f>ROUND(I359*H359,2)</f>
        <v>0</v>
      </c>
      <c r="BL359" s="14" t="s">
        <v>93</v>
      </c>
      <c r="BM359" s="228" t="s">
        <v>1765</v>
      </c>
    </row>
    <row r="360" s="2" customFormat="1" ht="21.75" customHeight="1">
      <c r="A360" s="35"/>
      <c r="B360" s="36"/>
      <c r="C360" s="217" t="s">
        <v>1766</v>
      </c>
      <c r="D360" s="217" t="s">
        <v>163</v>
      </c>
      <c r="E360" s="218" t="s">
        <v>1767</v>
      </c>
      <c r="F360" s="219" t="s">
        <v>1768</v>
      </c>
      <c r="G360" s="220" t="s">
        <v>193</v>
      </c>
      <c r="H360" s="221">
        <v>3</v>
      </c>
      <c r="I360" s="222"/>
      <c r="J360" s="223">
        <f>ROUND(I360*H360,2)</f>
        <v>0</v>
      </c>
      <c r="K360" s="219" t="s">
        <v>167</v>
      </c>
      <c r="L360" s="41"/>
      <c r="M360" s="224" t="s">
        <v>19</v>
      </c>
      <c r="N360" s="225" t="s">
        <v>43</v>
      </c>
      <c r="O360" s="81"/>
      <c r="P360" s="226">
        <f>O360*H360</f>
        <v>0</v>
      </c>
      <c r="Q360" s="226">
        <v>0</v>
      </c>
      <c r="R360" s="226">
        <f>Q360*H360</f>
        <v>0</v>
      </c>
      <c r="S360" s="226">
        <v>0</v>
      </c>
      <c r="T360" s="227">
        <f>S360*H360</f>
        <v>0</v>
      </c>
      <c r="U360" s="35"/>
      <c r="V360" s="35"/>
      <c r="W360" s="35"/>
      <c r="X360" s="35"/>
      <c r="Y360" s="35"/>
      <c r="Z360" s="35"/>
      <c r="AA360" s="35"/>
      <c r="AB360" s="35"/>
      <c r="AC360" s="35"/>
      <c r="AD360" s="35"/>
      <c r="AE360" s="35"/>
      <c r="AR360" s="228" t="s">
        <v>93</v>
      </c>
      <c r="AT360" s="228" t="s">
        <v>163</v>
      </c>
      <c r="AU360" s="228" t="s">
        <v>79</v>
      </c>
      <c r="AY360" s="14" t="s">
        <v>162</v>
      </c>
      <c r="BE360" s="229">
        <f>IF(N360="základní",J360,0)</f>
        <v>0</v>
      </c>
      <c r="BF360" s="229">
        <f>IF(N360="snížená",J360,0)</f>
        <v>0</v>
      </c>
      <c r="BG360" s="229">
        <f>IF(N360="zákl. přenesená",J360,0)</f>
        <v>0</v>
      </c>
      <c r="BH360" s="229">
        <f>IF(N360="sníž. přenesená",J360,0)</f>
        <v>0</v>
      </c>
      <c r="BI360" s="229">
        <f>IF(N360="nulová",J360,0)</f>
        <v>0</v>
      </c>
      <c r="BJ360" s="14" t="s">
        <v>79</v>
      </c>
      <c r="BK360" s="229">
        <f>ROUND(I360*H360,2)</f>
        <v>0</v>
      </c>
      <c r="BL360" s="14" t="s">
        <v>93</v>
      </c>
      <c r="BM360" s="228" t="s">
        <v>1769</v>
      </c>
    </row>
    <row r="361" s="2" customFormat="1" ht="21.75" customHeight="1">
      <c r="A361" s="35"/>
      <c r="B361" s="36"/>
      <c r="C361" s="217" t="s">
        <v>1770</v>
      </c>
      <c r="D361" s="217" t="s">
        <v>163</v>
      </c>
      <c r="E361" s="218" t="s">
        <v>1771</v>
      </c>
      <c r="F361" s="219" t="s">
        <v>1772</v>
      </c>
      <c r="G361" s="220" t="s">
        <v>193</v>
      </c>
      <c r="H361" s="221">
        <v>35</v>
      </c>
      <c r="I361" s="222"/>
      <c r="J361" s="223">
        <f>ROUND(I361*H361,2)</f>
        <v>0</v>
      </c>
      <c r="K361" s="219" t="s">
        <v>167</v>
      </c>
      <c r="L361" s="41"/>
      <c r="M361" s="224" t="s">
        <v>19</v>
      </c>
      <c r="N361" s="225" t="s">
        <v>43</v>
      </c>
      <c r="O361" s="81"/>
      <c r="P361" s="226">
        <f>O361*H361</f>
        <v>0</v>
      </c>
      <c r="Q361" s="226">
        <v>0</v>
      </c>
      <c r="R361" s="226">
        <f>Q361*H361</f>
        <v>0</v>
      </c>
      <c r="S361" s="226">
        <v>0</v>
      </c>
      <c r="T361" s="227">
        <f>S361*H361</f>
        <v>0</v>
      </c>
      <c r="U361" s="35"/>
      <c r="V361" s="35"/>
      <c r="W361" s="35"/>
      <c r="X361" s="35"/>
      <c r="Y361" s="35"/>
      <c r="Z361" s="35"/>
      <c r="AA361" s="35"/>
      <c r="AB361" s="35"/>
      <c r="AC361" s="35"/>
      <c r="AD361" s="35"/>
      <c r="AE361" s="35"/>
      <c r="AR361" s="228" t="s">
        <v>93</v>
      </c>
      <c r="AT361" s="228" t="s">
        <v>163</v>
      </c>
      <c r="AU361" s="228" t="s">
        <v>79</v>
      </c>
      <c r="AY361" s="14" t="s">
        <v>162</v>
      </c>
      <c r="BE361" s="229">
        <f>IF(N361="základní",J361,0)</f>
        <v>0</v>
      </c>
      <c r="BF361" s="229">
        <f>IF(N361="snížená",J361,0)</f>
        <v>0</v>
      </c>
      <c r="BG361" s="229">
        <f>IF(N361="zákl. přenesená",J361,0)</f>
        <v>0</v>
      </c>
      <c r="BH361" s="229">
        <f>IF(N361="sníž. přenesená",J361,0)</f>
        <v>0</v>
      </c>
      <c r="BI361" s="229">
        <f>IF(N361="nulová",J361,0)</f>
        <v>0</v>
      </c>
      <c r="BJ361" s="14" t="s">
        <v>79</v>
      </c>
      <c r="BK361" s="229">
        <f>ROUND(I361*H361,2)</f>
        <v>0</v>
      </c>
      <c r="BL361" s="14" t="s">
        <v>93</v>
      </c>
      <c r="BM361" s="228" t="s">
        <v>1773</v>
      </c>
    </row>
    <row r="362" s="2" customFormat="1" ht="21.75" customHeight="1">
      <c r="A362" s="35"/>
      <c r="B362" s="36"/>
      <c r="C362" s="217" t="s">
        <v>1774</v>
      </c>
      <c r="D362" s="217" t="s">
        <v>163</v>
      </c>
      <c r="E362" s="218" t="s">
        <v>1775</v>
      </c>
      <c r="F362" s="219" t="s">
        <v>1776</v>
      </c>
      <c r="G362" s="220" t="s">
        <v>193</v>
      </c>
      <c r="H362" s="221">
        <v>3</v>
      </c>
      <c r="I362" s="222"/>
      <c r="J362" s="223">
        <f>ROUND(I362*H362,2)</f>
        <v>0</v>
      </c>
      <c r="K362" s="219" t="s">
        <v>167</v>
      </c>
      <c r="L362" s="41"/>
      <c r="M362" s="224" t="s">
        <v>19</v>
      </c>
      <c r="N362" s="225" t="s">
        <v>43</v>
      </c>
      <c r="O362" s="81"/>
      <c r="P362" s="226">
        <f>O362*H362</f>
        <v>0</v>
      </c>
      <c r="Q362" s="226">
        <v>0</v>
      </c>
      <c r="R362" s="226">
        <f>Q362*H362</f>
        <v>0</v>
      </c>
      <c r="S362" s="226">
        <v>0</v>
      </c>
      <c r="T362" s="227">
        <f>S362*H362</f>
        <v>0</v>
      </c>
      <c r="U362" s="35"/>
      <c r="V362" s="35"/>
      <c r="W362" s="35"/>
      <c r="X362" s="35"/>
      <c r="Y362" s="35"/>
      <c r="Z362" s="35"/>
      <c r="AA362" s="35"/>
      <c r="AB362" s="35"/>
      <c r="AC362" s="35"/>
      <c r="AD362" s="35"/>
      <c r="AE362" s="35"/>
      <c r="AR362" s="228" t="s">
        <v>93</v>
      </c>
      <c r="AT362" s="228" t="s">
        <v>163</v>
      </c>
      <c r="AU362" s="228" t="s">
        <v>79</v>
      </c>
      <c r="AY362" s="14" t="s">
        <v>162</v>
      </c>
      <c r="BE362" s="229">
        <f>IF(N362="základní",J362,0)</f>
        <v>0</v>
      </c>
      <c r="BF362" s="229">
        <f>IF(N362="snížená",J362,0)</f>
        <v>0</v>
      </c>
      <c r="BG362" s="229">
        <f>IF(N362="zákl. přenesená",J362,0)</f>
        <v>0</v>
      </c>
      <c r="BH362" s="229">
        <f>IF(N362="sníž. přenesená",J362,0)</f>
        <v>0</v>
      </c>
      <c r="BI362" s="229">
        <f>IF(N362="nulová",J362,0)</f>
        <v>0</v>
      </c>
      <c r="BJ362" s="14" t="s">
        <v>79</v>
      </c>
      <c r="BK362" s="229">
        <f>ROUND(I362*H362,2)</f>
        <v>0</v>
      </c>
      <c r="BL362" s="14" t="s">
        <v>93</v>
      </c>
      <c r="BM362" s="228" t="s">
        <v>1777</v>
      </c>
    </row>
    <row r="363" s="2" customFormat="1" ht="21.75" customHeight="1">
      <c r="A363" s="35"/>
      <c r="B363" s="36"/>
      <c r="C363" s="217" t="s">
        <v>1778</v>
      </c>
      <c r="D363" s="217" t="s">
        <v>163</v>
      </c>
      <c r="E363" s="218" t="s">
        <v>1779</v>
      </c>
      <c r="F363" s="219" t="s">
        <v>1780</v>
      </c>
      <c r="G363" s="220" t="s">
        <v>193</v>
      </c>
      <c r="H363" s="221">
        <v>115</v>
      </c>
      <c r="I363" s="222"/>
      <c r="J363" s="223">
        <f>ROUND(I363*H363,2)</f>
        <v>0</v>
      </c>
      <c r="K363" s="219" t="s">
        <v>167</v>
      </c>
      <c r="L363" s="41"/>
      <c r="M363" s="224" t="s">
        <v>19</v>
      </c>
      <c r="N363" s="225" t="s">
        <v>43</v>
      </c>
      <c r="O363" s="81"/>
      <c r="P363" s="226">
        <f>O363*H363</f>
        <v>0</v>
      </c>
      <c r="Q363" s="226">
        <v>0</v>
      </c>
      <c r="R363" s="226">
        <f>Q363*H363</f>
        <v>0</v>
      </c>
      <c r="S363" s="226">
        <v>0</v>
      </c>
      <c r="T363" s="227">
        <f>S363*H363</f>
        <v>0</v>
      </c>
      <c r="U363" s="35"/>
      <c r="V363" s="35"/>
      <c r="W363" s="35"/>
      <c r="X363" s="35"/>
      <c r="Y363" s="35"/>
      <c r="Z363" s="35"/>
      <c r="AA363" s="35"/>
      <c r="AB363" s="35"/>
      <c r="AC363" s="35"/>
      <c r="AD363" s="35"/>
      <c r="AE363" s="35"/>
      <c r="AR363" s="228" t="s">
        <v>93</v>
      </c>
      <c r="AT363" s="228" t="s">
        <v>163</v>
      </c>
      <c r="AU363" s="228" t="s">
        <v>79</v>
      </c>
      <c r="AY363" s="14" t="s">
        <v>162</v>
      </c>
      <c r="BE363" s="229">
        <f>IF(N363="základní",J363,0)</f>
        <v>0</v>
      </c>
      <c r="BF363" s="229">
        <f>IF(N363="snížená",J363,0)</f>
        <v>0</v>
      </c>
      <c r="BG363" s="229">
        <f>IF(N363="zákl. přenesená",J363,0)</f>
        <v>0</v>
      </c>
      <c r="BH363" s="229">
        <f>IF(N363="sníž. přenesená",J363,0)</f>
        <v>0</v>
      </c>
      <c r="BI363" s="229">
        <f>IF(N363="nulová",J363,0)</f>
        <v>0</v>
      </c>
      <c r="BJ363" s="14" t="s">
        <v>79</v>
      </c>
      <c r="BK363" s="229">
        <f>ROUND(I363*H363,2)</f>
        <v>0</v>
      </c>
      <c r="BL363" s="14" t="s">
        <v>93</v>
      </c>
      <c r="BM363" s="228" t="s">
        <v>1781</v>
      </c>
    </row>
    <row r="364" s="2" customFormat="1" ht="21.75" customHeight="1">
      <c r="A364" s="35"/>
      <c r="B364" s="36"/>
      <c r="C364" s="217" t="s">
        <v>1782</v>
      </c>
      <c r="D364" s="217" t="s">
        <v>163</v>
      </c>
      <c r="E364" s="218" t="s">
        <v>1783</v>
      </c>
      <c r="F364" s="219" t="s">
        <v>1784</v>
      </c>
      <c r="G364" s="220" t="s">
        <v>193</v>
      </c>
      <c r="H364" s="221">
        <v>19</v>
      </c>
      <c r="I364" s="222"/>
      <c r="J364" s="223">
        <f>ROUND(I364*H364,2)</f>
        <v>0</v>
      </c>
      <c r="K364" s="219" t="s">
        <v>167</v>
      </c>
      <c r="L364" s="41"/>
      <c r="M364" s="224" t="s">
        <v>19</v>
      </c>
      <c r="N364" s="225" t="s">
        <v>43</v>
      </c>
      <c r="O364" s="81"/>
      <c r="P364" s="226">
        <f>O364*H364</f>
        <v>0</v>
      </c>
      <c r="Q364" s="226">
        <v>0</v>
      </c>
      <c r="R364" s="226">
        <f>Q364*H364</f>
        <v>0</v>
      </c>
      <c r="S364" s="226">
        <v>0</v>
      </c>
      <c r="T364" s="227">
        <f>S364*H364</f>
        <v>0</v>
      </c>
      <c r="U364" s="35"/>
      <c r="V364" s="35"/>
      <c r="W364" s="35"/>
      <c r="X364" s="35"/>
      <c r="Y364" s="35"/>
      <c r="Z364" s="35"/>
      <c r="AA364" s="35"/>
      <c r="AB364" s="35"/>
      <c r="AC364" s="35"/>
      <c r="AD364" s="35"/>
      <c r="AE364" s="35"/>
      <c r="AR364" s="228" t="s">
        <v>93</v>
      </c>
      <c r="AT364" s="228" t="s">
        <v>163</v>
      </c>
      <c r="AU364" s="228" t="s">
        <v>79</v>
      </c>
      <c r="AY364" s="14" t="s">
        <v>162</v>
      </c>
      <c r="BE364" s="229">
        <f>IF(N364="základní",J364,0)</f>
        <v>0</v>
      </c>
      <c r="BF364" s="229">
        <f>IF(N364="snížená",J364,0)</f>
        <v>0</v>
      </c>
      <c r="BG364" s="229">
        <f>IF(N364="zákl. přenesená",J364,0)</f>
        <v>0</v>
      </c>
      <c r="BH364" s="229">
        <f>IF(N364="sníž. přenesená",J364,0)</f>
        <v>0</v>
      </c>
      <c r="BI364" s="229">
        <f>IF(N364="nulová",J364,0)</f>
        <v>0</v>
      </c>
      <c r="BJ364" s="14" t="s">
        <v>79</v>
      </c>
      <c r="BK364" s="229">
        <f>ROUND(I364*H364,2)</f>
        <v>0</v>
      </c>
      <c r="BL364" s="14" t="s">
        <v>93</v>
      </c>
      <c r="BM364" s="228" t="s">
        <v>1785</v>
      </c>
    </row>
    <row r="365" s="2" customFormat="1" ht="21.75" customHeight="1">
      <c r="A365" s="35"/>
      <c r="B365" s="36"/>
      <c r="C365" s="217" t="s">
        <v>1786</v>
      </c>
      <c r="D365" s="217" t="s">
        <v>163</v>
      </c>
      <c r="E365" s="218" t="s">
        <v>1787</v>
      </c>
      <c r="F365" s="219" t="s">
        <v>1788</v>
      </c>
      <c r="G365" s="220" t="s">
        <v>193</v>
      </c>
      <c r="H365" s="221">
        <v>2</v>
      </c>
      <c r="I365" s="222"/>
      <c r="J365" s="223">
        <f>ROUND(I365*H365,2)</f>
        <v>0</v>
      </c>
      <c r="K365" s="219" t="s">
        <v>167</v>
      </c>
      <c r="L365" s="41"/>
      <c r="M365" s="224" t="s">
        <v>19</v>
      </c>
      <c r="N365" s="225" t="s">
        <v>43</v>
      </c>
      <c r="O365" s="81"/>
      <c r="P365" s="226">
        <f>O365*H365</f>
        <v>0</v>
      </c>
      <c r="Q365" s="226">
        <v>0</v>
      </c>
      <c r="R365" s="226">
        <f>Q365*H365</f>
        <v>0</v>
      </c>
      <c r="S365" s="226">
        <v>0</v>
      </c>
      <c r="T365" s="227">
        <f>S365*H365</f>
        <v>0</v>
      </c>
      <c r="U365" s="35"/>
      <c r="V365" s="35"/>
      <c r="W365" s="35"/>
      <c r="X365" s="35"/>
      <c r="Y365" s="35"/>
      <c r="Z365" s="35"/>
      <c r="AA365" s="35"/>
      <c r="AB365" s="35"/>
      <c r="AC365" s="35"/>
      <c r="AD365" s="35"/>
      <c r="AE365" s="35"/>
      <c r="AR365" s="228" t="s">
        <v>93</v>
      </c>
      <c r="AT365" s="228" t="s">
        <v>163</v>
      </c>
      <c r="AU365" s="228" t="s">
        <v>79</v>
      </c>
      <c r="AY365" s="14" t="s">
        <v>162</v>
      </c>
      <c r="BE365" s="229">
        <f>IF(N365="základní",J365,0)</f>
        <v>0</v>
      </c>
      <c r="BF365" s="229">
        <f>IF(N365="snížená",J365,0)</f>
        <v>0</v>
      </c>
      <c r="BG365" s="229">
        <f>IF(N365="zákl. přenesená",J365,0)</f>
        <v>0</v>
      </c>
      <c r="BH365" s="229">
        <f>IF(N365="sníž. přenesená",J365,0)</f>
        <v>0</v>
      </c>
      <c r="BI365" s="229">
        <f>IF(N365="nulová",J365,0)</f>
        <v>0</v>
      </c>
      <c r="BJ365" s="14" t="s">
        <v>79</v>
      </c>
      <c r="BK365" s="229">
        <f>ROUND(I365*H365,2)</f>
        <v>0</v>
      </c>
      <c r="BL365" s="14" t="s">
        <v>93</v>
      </c>
      <c r="BM365" s="228" t="s">
        <v>1789</v>
      </c>
    </row>
    <row r="366" s="2" customFormat="1" ht="21.75" customHeight="1">
      <c r="A366" s="35"/>
      <c r="B366" s="36"/>
      <c r="C366" s="217" t="s">
        <v>1790</v>
      </c>
      <c r="D366" s="217" t="s">
        <v>163</v>
      </c>
      <c r="E366" s="218" t="s">
        <v>1791</v>
      </c>
      <c r="F366" s="219" t="s">
        <v>1792</v>
      </c>
      <c r="G366" s="220" t="s">
        <v>193</v>
      </c>
      <c r="H366" s="221">
        <v>2</v>
      </c>
      <c r="I366" s="222"/>
      <c r="J366" s="223">
        <f>ROUND(I366*H366,2)</f>
        <v>0</v>
      </c>
      <c r="K366" s="219" t="s">
        <v>167</v>
      </c>
      <c r="L366" s="41"/>
      <c r="M366" s="224" t="s">
        <v>19</v>
      </c>
      <c r="N366" s="225" t="s">
        <v>43</v>
      </c>
      <c r="O366" s="81"/>
      <c r="P366" s="226">
        <f>O366*H366</f>
        <v>0</v>
      </c>
      <c r="Q366" s="226">
        <v>0</v>
      </c>
      <c r="R366" s="226">
        <f>Q366*H366</f>
        <v>0</v>
      </c>
      <c r="S366" s="226">
        <v>0</v>
      </c>
      <c r="T366" s="227">
        <f>S366*H366</f>
        <v>0</v>
      </c>
      <c r="U366" s="35"/>
      <c r="V366" s="35"/>
      <c r="W366" s="35"/>
      <c r="X366" s="35"/>
      <c r="Y366" s="35"/>
      <c r="Z366" s="35"/>
      <c r="AA366" s="35"/>
      <c r="AB366" s="35"/>
      <c r="AC366" s="35"/>
      <c r="AD366" s="35"/>
      <c r="AE366" s="35"/>
      <c r="AR366" s="228" t="s">
        <v>93</v>
      </c>
      <c r="AT366" s="228" t="s">
        <v>163</v>
      </c>
      <c r="AU366" s="228" t="s">
        <v>79</v>
      </c>
      <c r="AY366" s="14" t="s">
        <v>162</v>
      </c>
      <c r="BE366" s="229">
        <f>IF(N366="základní",J366,0)</f>
        <v>0</v>
      </c>
      <c r="BF366" s="229">
        <f>IF(N366="snížená",J366,0)</f>
        <v>0</v>
      </c>
      <c r="BG366" s="229">
        <f>IF(N366="zákl. přenesená",J366,0)</f>
        <v>0</v>
      </c>
      <c r="BH366" s="229">
        <f>IF(N366="sníž. přenesená",J366,0)</f>
        <v>0</v>
      </c>
      <c r="BI366" s="229">
        <f>IF(N366="nulová",J366,0)</f>
        <v>0</v>
      </c>
      <c r="BJ366" s="14" t="s">
        <v>79</v>
      </c>
      <c r="BK366" s="229">
        <f>ROUND(I366*H366,2)</f>
        <v>0</v>
      </c>
      <c r="BL366" s="14" t="s">
        <v>93</v>
      </c>
      <c r="BM366" s="228" t="s">
        <v>1793</v>
      </c>
    </row>
    <row r="367" s="2" customFormat="1" ht="21.75" customHeight="1">
      <c r="A367" s="35"/>
      <c r="B367" s="36"/>
      <c r="C367" s="217" t="s">
        <v>1794</v>
      </c>
      <c r="D367" s="217" t="s">
        <v>163</v>
      </c>
      <c r="E367" s="218" t="s">
        <v>1795</v>
      </c>
      <c r="F367" s="219" t="s">
        <v>1796</v>
      </c>
      <c r="G367" s="220" t="s">
        <v>193</v>
      </c>
      <c r="H367" s="221">
        <v>55</v>
      </c>
      <c r="I367" s="222"/>
      <c r="J367" s="223">
        <f>ROUND(I367*H367,2)</f>
        <v>0</v>
      </c>
      <c r="K367" s="219" t="s">
        <v>167</v>
      </c>
      <c r="L367" s="41"/>
      <c r="M367" s="224" t="s">
        <v>19</v>
      </c>
      <c r="N367" s="225" t="s">
        <v>43</v>
      </c>
      <c r="O367" s="81"/>
      <c r="P367" s="226">
        <f>O367*H367</f>
        <v>0</v>
      </c>
      <c r="Q367" s="226">
        <v>0</v>
      </c>
      <c r="R367" s="226">
        <f>Q367*H367</f>
        <v>0</v>
      </c>
      <c r="S367" s="226">
        <v>0</v>
      </c>
      <c r="T367" s="227">
        <f>S367*H367</f>
        <v>0</v>
      </c>
      <c r="U367" s="35"/>
      <c r="V367" s="35"/>
      <c r="W367" s="35"/>
      <c r="X367" s="35"/>
      <c r="Y367" s="35"/>
      <c r="Z367" s="35"/>
      <c r="AA367" s="35"/>
      <c r="AB367" s="35"/>
      <c r="AC367" s="35"/>
      <c r="AD367" s="35"/>
      <c r="AE367" s="35"/>
      <c r="AR367" s="228" t="s">
        <v>93</v>
      </c>
      <c r="AT367" s="228" t="s">
        <v>163</v>
      </c>
      <c r="AU367" s="228" t="s">
        <v>79</v>
      </c>
      <c r="AY367" s="14" t="s">
        <v>162</v>
      </c>
      <c r="BE367" s="229">
        <f>IF(N367="základní",J367,0)</f>
        <v>0</v>
      </c>
      <c r="BF367" s="229">
        <f>IF(N367="snížená",J367,0)</f>
        <v>0</v>
      </c>
      <c r="BG367" s="229">
        <f>IF(N367="zákl. přenesená",J367,0)</f>
        <v>0</v>
      </c>
      <c r="BH367" s="229">
        <f>IF(N367="sníž. přenesená",J367,0)</f>
        <v>0</v>
      </c>
      <c r="BI367" s="229">
        <f>IF(N367="nulová",J367,0)</f>
        <v>0</v>
      </c>
      <c r="BJ367" s="14" t="s">
        <v>79</v>
      </c>
      <c r="BK367" s="229">
        <f>ROUND(I367*H367,2)</f>
        <v>0</v>
      </c>
      <c r="BL367" s="14" t="s">
        <v>93</v>
      </c>
      <c r="BM367" s="228" t="s">
        <v>1797</v>
      </c>
    </row>
    <row r="368" s="2" customFormat="1" ht="21.75" customHeight="1">
      <c r="A368" s="35"/>
      <c r="B368" s="36"/>
      <c r="C368" s="217" t="s">
        <v>1798</v>
      </c>
      <c r="D368" s="217" t="s">
        <v>163</v>
      </c>
      <c r="E368" s="218" t="s">
        <v>1799</v>
      </c>
      <c r="F368" s="219" t="s">
        <v>1800</v>
      </c>
      <c r="G368" s="220" t="s">
        <v>193</v>
      </c>
      <c r="H368" s="221">
        <v>251</v>
      </c>
      <c r="I368" s="222"/>
      <c r="J368" s="223">
        <f>ROUND(I368*H368,2)</f>
        <v>0</v>
      </c>
      <c r="K368" s="219" t="s">
        <v>167</v>
      </c>
      <c r="L368" s="41"/>
      <c r="M368" s="224" t="s">
        <v>19</v>
      </c>
      <c r="N368" s="225" t="s">
        <v>43</v>
      </c>
      <c r="O368" s="81"/>
      <c r="P368" s="226">
        <f>O368*H368</f>
        <v>0</v>
      </c>
      <c r="Q368" s="226">
        <v>0</v>
      </c>
      <c r="R368" s="226">
        <f>Q368*H368</f>
        <v>0</v>
      </c>
      <c r="S368" s="226">
        <v>0</v>
      </c>
      <c r="T368" s="227">
        <f>S368*H368</f>
        <v>0</v>
      </c>
      <c r="U368" s="35"/>
      <c r="V368" s="35"/>
      <c r="W368" s="35"/>
      <c r="X368" s="35"/>
      <c r="Y368" s="35"/>
      <c r="Z368" s="35"/>
      <c r="AA368" s="35"/>
      <c r="AB368" s="35"/>
      <c r="AC368" s="35"/>
      <c r="AD368" s="35"/>
      <c r="AE368" s="35"/>
      <c r="AR368" s="228" t="s">
        <v>93</v>
      </c>
      <c r="AT368" s="228" t="s">
        <v>163</v>
      </c>
      <c r="AU368" s="228" t="s">
        <v>79</v>
      </c>
      <c r="AY368" s="14" t="s">
        <v>162</v>
      </c>
      <c r="BE368" s="229">
        <f>IF(N368="základní",J368,0)</f>
        <v>0</v>
      </c>
      <c r="BF368" s="229">
        <f>IF(N368="snížená",J368,0)</f>
        <v>0</v>
      </c>
      <c r="BG368" s="229">
        <f>IF(N368="zákl. přenesená",J368,0)</f>
        <v>0</v>
      </c>
      <c r="BH368" s="229">
        <f>IF(N368="sníž. přenesená",J368,0)</f>
        <v>0</v>
      </c>
      <c r="BI368" s="229">
        <f>IF(N368="nulová",J368,0)</f>
        <v>0</v>
      </c>
      <c r="BJ368" s="14" t="s">
        <v>79</v>
      </c>
      <c r="BK368" s="229">
        <f>ROUND(I368*H368,2)</f>
        <v>0</v>
      </c>
      <c r="BL368" s="14" t="s">
        <v>93</v>
      </c>
      <c r="BM368" s="228" t="s">
        <v>1801</v>
      </c>
    </row>
    <row r="369" s="2" customFormat="1" ht="21.75" customHeight="1">
      <c r="A369" s="35"/>
      <c r="B369" s="36"/>
      <c r="C369" s="217" t="s">
        <v>1802</v>
      </c>
      <c r="D369" s="217" t="s">
        <v>163</v>
      </c>
      <c r="E369" s="218" t="s">
        <v>1803</v>
      </c>
      <c r="F369" s="219" t="s">
        <v>1804</v>
      </c>
      <c r="G369" s="220" t="s">
        <v>193</v>
      </c>
      <c r="H369" s="221">
        <v>530</v>
      </c>
      <c r="I369" s="222"/>
      <c r="J369" s="223">
        <f>ROUND(I369*H369,2)</f>
        <v>0</v>
      </c>
      <c r="K369" s="219" t="s">
        <v>167</v>
      </c>
      <c r="L369" s="41"/>
      <c r="M369" s="224" t="s">
        <v>19</v>
      </c>
      <c r="N369" s="225" t="s">
        <v>43</v>
      </c>
      <c r="O369" s="81"/>
      <c r="P369" s="226">
        <f>O369*H369</f>
        <v>0</v>
      </c>
      <c r="Q369" s="226">
        <v>0</v>
      </c>
      <c r="R369" s="226">
        <f>Q369*H369</f>
        <v>0</v>
      </c>
      <c r="S369" s="226">
        <v>0</v>
      </c>
      <c r="T369" s="227">
        <f>S369*H369</f>
        <v>0</v>
      </c>
      <c r="U369" s="35"/>
      <c r="V369" s="35"/>
      <c r="W369" s="35"/>
      <c r="X369" s="35"/>
      <c r="Y369" s="35"/>
      <c r="Z369" s="35"/>
      <c r="AA369" s="35"/>
      <c r="AB369" s="35"/>
      <c r="AC369" s="35"/>
      <c r="AD369" s="35"/>
      <c r="AE369" s="35"/>
      <c r="AR369" s="228" t="s">
        <v>93</v>
      </c>
      <c r="AT369" s="228" t="s">
        <v>163</v>
      </c>
      <c r="AU369" s="228" t="s">
        <v>79</v>
      </c>
      <c r="AY369" s="14" t="s">
        <v>162</v>
      </c>
      <c r="BE369" s="229">
        <f>IF(N369="základní",J369,0)</f>
        <v>0</v>
      </c>
      <c r="BF369" s="229">
        <f>IF(N369="snížená",J369,0)</f>
        <v>0</v>
      </c>
      <c r="BG369" s="229">
        <f>IF(N369="zákl. přenesená",J369,0)</f>
        <v>0</v>
      </c>
      <c r="BH369" s="229">
        <f>IF(N369="sníž. přenesená",J369,0)</f>
        <v>0</v>
      </c>
      <c r="BI369" s="229">
        <f>IF(N369="nulová",J369,0)</f>
        <v>0</v>
      </c>
      <c r="BJ369" s="14" t="s">
        <v>79</v>
      </c>
      <c r="BK369" s="229">
        <f>ROUND(I369*H369,2)</f>
        <v>0</v>
      </c>
      <c r="BL369" s="14" t="s">
        <v>93</v>
      </c>
      <c r="BM369" s="228" t="s">
        <v>1805</v>
      </c>
    </row>
    <row r="370" s="2" customFormat="1" ht="21.75" customHeight="1">
      <c r="A370" s="35"/>
      <c r="B370" s="36"/>
      <c r="C370" s="217" t="s">
        <v>1806</v>
      </c>
      <c r="D370" s="217" t="s">
        <v>163</v>
      </c>
      <c r="E370" s="218" t="s">
        <v>1807</v>
      </c>
      <c r="F370" s="219" t="s">
        <v>1808</v>
      </c>
      <c r="G370" s="220" t="s">
        <v>193</v>
      </c>
      <c r="H370" s="221">
        <v>72</v>
      </c>
      <c r="I370" s="222"/>
      <c r="J370" s="223">
        <f>ROUND(I370*H370,2)</f>
        <v>0</v>
      </c>
      <c r="K370" s="219" t="s">
        <v>167</v>
      </c>
      <c r="L370" s="41"/>
      <c r="M370" s="224" t="s">
        <v>19</v>
      </c>
      <c r="N370" s="225" t="s">
        <v>43</v>
      </c>
      <c r="O370" s="81"/>
      <c r="P370" s="226">
        <f>O370*H370</f>
        <v>0</v>
      </c>
      <c r="Q370" s="226">
        <v>0</v>
      </c>
      <c r="R370" s="226">
        <f>Q370*H370</f>
        <v>0</v>
      </c>
      <c r="S370" s="226">
        <v>0</v>
      </c>
      <c r="T370" s="227">
        <f>S370*H370</f>
        <v>0</v>
      </c>
      <c r="U370" s="35"/>
      <c r="V370" s="35"/>
      <c r="W370" s="35"/>
      <c r="X370" s="35"/>
      <c r="Y370" s="35"/>
      <c r="Z370" s="35"/>
      <c r="AA370" s="35"/>
      <c r="AB370" s="35"/>
      <c r="AC370" s="35"/>
      <c r="AD370" s="35"/>
      <c r="AE370" s="35"/>
      <c r="AR370" s="228" t="s">
        <v>93</v>
      </c>
      <c r="AT370" s="228" t="s">
        <v>163</v>
      </c>
      <c r="AU370" s="228" t="s">
        <v>79</v>
      </c>
      <c r="AY370" s="14" t="s">
        <v>162</v>
      </c>
      <c r="BE370" s="229">
        <f>IF(N370="základní",J370,0)</f>
        <v>0</v>
      </c>
      <c r="BF370" s="229">
        <f>IF(N370="snížená",J370,0)</f>
        <v>0</v>
      </c>
      <c r="BG370" s="229">
        <f>IF(N370="zákl. přenesená",J370,0)</f>
        <v>0</v>
      </c>
      <c r="BH370" s="229">
        <f>IF(N370="sníž. přenesená",J370,0)</f>
        <v>0</v>
      </c>
      <c r="BI370" s="229">
        <f>IF(N370="nulová",J370,0)</f>
        <v>0</v>
      </c>
      <c r="BJ370" s="14" t="s">
        <v>79</v>
      </c>
      <c r="BK370" s="229">
        <f>ROUND(I370*H370,2)</f>
        <v>0</v>
      </c>
      <c r="BL370" s="14" t="s">
        <v>93</v>
      </c>
      <c r="BM370" s="228" t="s">
        <v>1809</v>
      </c>
    </row>
    <row r="371" s="2" customFormat="1" ht="21.75" customHeight="1">
      <c r="A371" s="35"/>
      <c r="B371" s="36"/>
      <c r="C371" s="217" t="s">
        <v>1810</v>
      </c>
      <c r="D371" s="217" t="s">
        <v>163</v>
      </c>
      <c r="E371" s="218" t="s">
        <v>1811</v>
      </c>
      <c r="F371" s="219" t="s">
        <v>1812</v>
      </c>
      <c r="G371" s="220" t="s">
        <v>193</v>
      </c>
      <c r="H371" s="221">
        <v>875</v>
      </c>
      <c r="I371" s="222"/>
      <c r="J371" s="223">
        <f>ROUND(I371*H371,2)</f>
        <v>0</v>
      </c>
      <c r="K371" s="219" t="s">
        <v>167</v>
      </c>
      <c r="L371" s="41"/>
      <c r="M371" s="224" t="s">
        <v>19</v>
      </c>
      <c r="N371" s="225" t="s">
        <v>43</v>
      </c>
      <c r="O371" s="81"/>
      <c r="P371" s="226">
        <f>O371*H371</f>
        <v>0</v>
      </c>
      <c r="Q371" s="226">
        <v>0</v>
      </c>
      <c r="R371" s="226">
        <f>Q371*H371</f>
        <v>0</v>
      </c>
      <c r="S371" s="226">
        <v>0</v>
      </c>
      <c r="T371" s="227">
        <f>S371*H371</f>
        <v>0</v>
      </c>
      <c r="U371" s="35"/>
      <c r="V371" s="35"/>
      <c r="W371" s="35"/>
      <c r="X371" s="35"/>
      <c r="Y371" s="35"/>
      <c r="Z371" s="35"/>
      <c r="AA371" s="35"/>
      <c r="AB371" s="35"/>
      <c r="AC371" s="35"/>
      <c r="AD371" s="35"/>
      <c r="AE371" s="35"/>
      <c r="AR371" s="228" t="s">
        <v>93</v>
      </c>
      <c r="AT371" s="228" t="s">
        <v>163</v>
      </c>
      <c r="AU371" s="228" t="s">
        <v>79</v>
      </c>
      <c r="AY371" s="14" t="s">
        <v>162</v>
      </c>
      <c r="BE371" s="229">
        <f>IF(N371="základní",J371,0)</f>
        <v>0</v>
      </c>
      <c r="BF371" s="229">
        <f>IF(N371="snížená",J371,0)</f>
        <v>0</v>
      </c>
      <c r="BG371" s="229">
        <f>IF(N371="zákl. přenesená",J371,0)</f>
        <v>0</v>
      </c>
      <c r="BH371" s="229">
        <f>IF(N371="sníž. přenesená",J371,0)</f>
        <v>0</v>
      </c>
      <c r="BI371" s="229">
        <f>IF(N371="nulová",J371,0)</f>
        <v>0</v>
      </c>
      <c r="BJ371" s="14" t="s">
        <v>79</v>
      </c>
      <c r="BK371" s="229">
        <f>ROUND(I371*H371,2)</f>
        <v>0</v>
      </c>
      <c r="BL371" s="14" t="s">
        <v>93</v>
      </c>
      <c r="BM371" s="228" t="s">
        <v>1813</v>
      </c>
    </row>
    <row r="372" s="2" customFormat="1" ht="21.75" customHeight="1">
      <c r="A372" s="35"/>
      <c r="B372" s="36"/>
      <c r="C372" s="217" t="s">
        <v>1814</v>
      </c>
      <c r="D372" s="217" t="s">
        <v>163</v>
      </c>
      <c r="E372" s="218" t="s">
        <v>1815</v>
      </c>
      <c r="F372" s="219" t="s">
        <v>1816</v>
      </c>
      <c r="G372" s="220" t="s">
        <v>193</v>
      </c>
      <c r="H372" s="221">
        <v>16</v>
      </c>
      <c r="I372" s="222"/>
      <c r="J372" s="223">
        <f>ROUND(I372*H372,2)</f>
        <v>0</v>
      </c>
      <c r="K372" s="219" t="s">
        <v>167</v>
      </c>
      <c r="L372" s="41"/>
      <c r="M372" s="224" t="s">
        <v>19</v>
      </c>
      <c r="N372" s="225" t="s">
        <v>43</v>
      </c>
      <c r="O372" s="81"/>
      <c r="P372" s="226">
        <f>O372*H372</f>
        <v>0</v>
      </c>
      <c r="Q372" s="226">
        <v>0</v>
      </c>
      <c r="R372" s="226">
        <f>Q372*H372</f>
        <v>0</v>
      </c>
      <c r="S372" s="226">
        <v>0</v>
      </c>
      <c r="T372" s="227">
        <f>S372*H372</f>
        <v>0</v>
      </c>
      <c r="U372" s="35"/>
      <c r="V372" s="35"/>
      <c r="W372" s="35"/>
      <c r="X372" s="35"/>
      <c r="Y372" s="35"/>
      <c r="Z372" s="35"/>
      <c r="AA372" s="35"/>
      <c r="AB372" s="35"/>
      <c r="AC372" s="35"/>
      <c r="AD372" s="35"/>
      <c r="AE372" s="35"/>
      <c r="AR372" s="228" t="s">
        <v>93</v>
      </c>
      <c r="AT372" s="228" t="s">
        <v>163</v>
      </c>
      <c r="AU372" s="228" t="s">
        <v>79</v>
      </c>
      <c r="AY372" s="14" t="s">
        <v>162</v>
      </c>
      <c r="BE372" s="229">
        <f>IF(N372="základní",J372,0)</f>
        <v>0</v>
      </c>
      <c r="BF372" s="229">
        <f>IF(N372="snížená",J372,0)</f>
        <v>0</v>
      </c>
      <c r="BG372" s="229">
        <f>IF(N372="zákl. přenesená",J372,0)</f>
        <v>0</v>
      </c>
      <c r="BH372" s="229">
        <f>IF(N372="sníž. přenesená",J372,0)</f>
        <v>0</v>
      </c>
      <c r="BI372" s="229">
        <f>IF(N372="nulová",J372,0)</f>
        <v>0</v>
      </c>
      <c r="BJ372" s="14" t="s">
        <v>79</v>
      </c>
      <c r="BK372" s="229">
        <f>ROUND(I372*H372,2)</f>
        <v>0</v>
      </c>
      <c r="BL372" s="14" t="s">
        <v>93</v>
      </c>
      <c r="BM372" s="228" t="s">
        <v>1817</v>
      </c>
    </row>
    <row r="373" s="2" customFormat="1" ht="21.75" customHeight="1">
      <c r="A373" s="35"/>
      <c r="B373" s="36"/>
      <c r="C373" s="217" t="s">
        <v>1818</v>
      </c>
      <c r="D373" s="217" t="s">
        <v>163</v>
      </c>
      <c r="E373" s="218" t="s">
        <v>1819</v>
      </c>
      <c r="F373" s="219" t="s">
        <v>1820</v>
      </c>
      <c r="G373" s="220" t="s">
        <v>193</v>
      </c>
      <c r="H373" s="221">
        <v>64</v>
      </c>
      <c r="I373" s="222"/>
      <c r="J373" s="223">
        <f>ROUND(I373*H373,2)</f>
        <v>0</v>
      </c>
      <c r="K373" s="219" t="s">
        <v>167</v>
      </c>
      <c r="L373" s="41"/>
      <c r="M373" s="224" t="s">
        <v>19</v>
      </c>
      <c r="N373" s="225" t="s">
        <v>43</v>
      </c>
      <c r="O373" s="81"/>
      <c r="P373" s="226">
        <f>O373*H373</f>
        <v>0</v>
      </c>
      <c r="Q373" s="226">
        <v>0</v>
      </c>
      <c r="R373" s="226">
        <f>Q373*H373</f>
        <v>0</v>
      </c>
      <c r="S373" s="226">
        <v>0</v>
      </c>
      <c r="T373" s="227">
        <f>S373*H373</f>
        <v>0</v>
      </c>
      <c r="U373" s="35"/>
      <c r="V373" s="35"/>
      <c r="W373" s="35"/>
      <c r="X373" s="35"/>
      <c r="Y373" s="35"/>
      <c r="Z373" s="35"/>
      <c r="AA373" s="35"/>
      <c r="AB373" s="35"/>
      <c r="AC373" s="35"/>
      <c r="AD373" s="35"/>
      <c r="AE373" s="35"/>
      <c r="AR373" s="228" t="s">
        <v>93</v>
      </c>
      <c r="AT373" s="228" t="s">
        <v>163</v>
      </c>
      <c r="AU373" s="228" t="s">
        <v>79</v>
      </c>
      <c r="AY373" s="14" t="s">
        <v>162</v>
      </c>
      <c r="BE373" s="229">
        <f>IF(N373="základní",J373,0)</f>
        <v>0</v>
      </c>
      <c r="BF373" s="229">
        <f>IF(N373="snížená",J373,0)</f>
        <v>0</v>
      </c>
      <c r="BG373" s="229">
        <f>IF(N373="zákl. přenesená",J373,0)</f>
        <v>0</v>
      </c>
      <c r="BH373" s="229">
        <f>IF(N373="sníž. přenesená",J373,0)</f>
        <v>0</v>
      </c>
      <c r="BI373" s="229">
        <f>IF(N373="nulová",J373,0)</f>
        <v>0</v>
      </c>
      <c r="BJ373" s="14" t="s">
        <v>79</v>
      </c>
      <c r="BK373" s="229">
        <f>ROUND(I373*H373,2)</f>
        <v>0</v>
      </c>
      <c r="BL373" s="14" t="s">
        <v>93</v>
      </c>
      <c r="BM373" s="228" t="s">
        <v>1821</v>
      </c>
    </row>
    <row r="374" s="2" customFormat="1" ht="21.75" customHeight="1">
      <c r="A374" s="35"/>
      <c r="B374" s="36"/>
      <c r="C374" s="217" t="s">
        <v>1822</v>
      </c>
      <c r="D374" s="217" t="s">
        <v>163</v>
      </c>
      <c r="E374" s="218" t="s">
        <v>1823</v>
      </c>
      <c r="F374" s="219" t="s">
        <v>1824</v>
      </c>
      <c r="G374" s="220" t="s">
        <v>298</v>
      </c>
      <c r="H374" s="221">
        <v>640</v>
      </c>
      <c r="I374" s="222"/>
      <c r="J374" s="223">
        <f>ROUND(I374*H374,2)</f>
        <v>0</v>
      </c>
      <c r="K374" s="219" t="s">
        <v>167</v>
      </c>
      <c r="L374" s="41"/>
      <c r="M374" s="224" t="s">
        <v>19</v>
      </c>
      <c r="N374" s="225" t="s">
        <v>43</v>
      </c>
      <c r="O374" s="81"/>
      <c r="P374" s="226">
        <f>O374*H374</f>
        <v>0</v>
      </c>
      <c r="Q374" s="226">
        <v>0</v>
      </c>
      <c r="R374" s="226">
        <f>Q374*H374</f>
        <v>0</v>
      </c>
      <c r="S374" s="226">
        <v>0</v>
      </c>
      <c r="T374" s="227">
        <f>S374*H374</f>
        <v>0</v>
      </c>
      <c r="U374" s="35"/>
      <c r="V374" s="35"/>
      <c r="W374" s="35"/>
      <c r="X374" s="35"/>
      <c r="Y374" s="35"/>
      <c r="Z374" s="35"/>
      <c r="AA374" s="35"/>
      <c r="AB374" s="35"/>
      <c r="AC374" s="35"/>
      <c r="AD374" s="35"/>
      <c r="AE374" s="35"/>
      <c r="AR374" s="228" t="s">
        <v>93</v>
      </c>
      <c r="AT374" s="228" t="s">
        <v>163</v>
      </c>
      <c r="AU374" s="228" t="s">
        <v>79</v>
      </c>
      <c r="AY374" s="14" t="s">
        <v>162</v>
      </c>
      <c r="BE374" s="229">
        <f>IF(N374="základní",J374,0)</f>
        <v>0</v>
      </c>
      <c r="BF374" s="229">
        <f>IF(N374="snížená",J374,0)</f>
        <v>0</v>
      </c>
      <c r="BG374" s="229">
        <f>IF(N374="zákl. přenesená",J374,0)</f>
        <v>0</v>
      </c>
      <c r="BH374" s="229">
        <f>IF(N374="sníž. přenesená",J374,0)</f>
        <v>0</v>
      </c>
      <c r="BI374" s="229">
        <f>IF(N374="nulová",J374,0)</f>
        <v>0</v>
      </c>
      <c r="BJ374" s="14" t="s">
        <v>79</v>
      </c>
      <c r="BK374" s="229">
        <f>ROUND(I374*H374,2)</f>
        <v>0</v>
      </c>
      <c r="BL374" s="14" t="s">
        <v>93</v>
      </c>
      <c r="BM374" s="228" t="s">
        <v>1825</v>
      </c>
    </row>
    <row r="375" s="2" customFormat="1" ht="21.75" customHeight="1">
      <c r="A375" s="35"/>
      <c r="B375" s="36"/>
      <c r="C375" s="217" t="s">
        <v>1826</v>
      </c>
      <c r="D375" s="217" t="s">
        <v>163</v>
      </c>
      <c r="E375" s="218" t="s">
        <v>1827</v>
      </c>
      <c r="F375" s="219" t="s">
        <v>1828</v>
      </c>
      <c r="G375" s="220" t="s">
        <v>193</v>
      </c>
      <c r="H375" s="221">
        <v>328</v>
      </c>
      <c r="I375" s="222"/>
      <c r="J375" s="223">
        <f>ROUND(I375*H375,2)</f>
        <v>0</v>
      </c>
      <c r="K375" s="219" t="s">
        <v>167</v>
      </c>
      <c r="L375" s="41"/>
      <c r="M375" s="224" t="s">
        <v>19</v>
      </c>
      <c r="N375" s="225" t="s">
        <v>43</v>
      </c>
      <c r="O375" s="81"/>
      <c r="P375" s="226">
        <f>O375*H375</f>
        <v>0</v>
      </c>
      <c r="Q375" s="226">
        <v>0</v>
      </c>
      <c r="R375" s="226">
        <f>Q375*H375</f>
        <v>0</v>
      </c>
      <c r="S375" s="226">
        <v>0</v>
      </c>
      <c r="T375" s="227">
        <f>S375*H375</f>
        <v>0</v>
      </c>
      <c r="U375" s="35"/>
      <c r="V375" s="35"/>
      <c r="W375" s="35"/>
      <c r="X375" s="35"/>
      <c r="Y375" s="35"/>
      <c r="Z375" s="35"/>
      <c r="AA375" s="35"/>
      <c r="AB375" s="35"/>
      <c r="AC375" s="35"/>
      <c r="AD375" s="35"/>
      <c r="AE375" s="35"/>
      <c r="AR375" s="228" t="s">
        <v>93</v>
      </c>
      <c r="AT375" s="228" t="s">
        <v>163</v>
      </c>
      <c r="AU375" s="228" t="s">
        <v>79</v>
      </c>
      <c r="AY375" s="14" t="s">
        <v>162</v>
      </c>
      <c r="BE375" s="229">
        <f>IF(N375="základní",J375,0)</f>
        <v>0</v>
      </c>
      <c r="BF375" s="229">
        <f>IF(N375="snížená",J375,0)</f>
        <v>0</v>
      </c>
      <c r="BG375" s="229">
        <f>IF(N375="zákl. přenesená",J375,0)</f>
        <v>0</v>
      </c>
      <c r="BH375" s="229">
        <f>IF(N375="sníž. přenesená",J375,0)</f>
        <v>0</v>
      </c>
      <c r="BI375" s="229">
        <f>IF(N375="nulová",J375,0)</f>
        <v>0</v>
      </c>
      <c r="BJ375" s="14" t="s">
        <v>79</v>
      </c>
      <c r="BK375" s="229">
        <f>ROUND(I375*H375,2)</f>
        <v>0</v>
      </c>
      <c r="BL375" s="14" t="s">
        <v>93</v>
      </c>
      <c r="BM375" s="228" t="s">
        <v>1829</v>
      </c>
    </row>
    <row r="376" s="2" customFormat="1" ht="21.75" customHeight="1">
      <c r="A376" s="35"/>
      <c r="B376" s="36"/>
      <c r="C376" s="217" t="s">
        <v>1830</v>
      </c>
      <c r="D376" s="217" t="s">
        <v>163</v>
      </c>
      <c r="E376" s="218" t="s">
        <v>1831</v>
      </c>
      <c r="F376" s="219" t="s">
        <v>1832</v>
      </c>
      <c r="G376" s="220" t="s">
        <v>193</v>
      </c>
      <c r="H376" s="221">
        <v>328</v>
      </c>
      <c r="I376" s="222"/>
      <c r="J376" s="223">
        <f>ROUND(I376*H376,2)</f>
        <v>0</v>
      </c>
      <c r="K376" s="219" t="s">
        <v>167</v>
      </c>
      <c r="L376" s="41"/>
      <c r="M376" s="224" t="s">
        <v>19</v>
      </c>
      <c r="N376" s="225" t="s">
        <v>43</v>
      </c>
      <c r="O376" s="81"/>
      <c r="P376" s="226">
        <f>O376*H376</f>
        <v>0</v>
      </c>
      <c r="Q376" s="226">
        <v>0</v>
      </c>
      <c r="R376" s="226">
        <f>Q376*H376</f>
        <v>0</v>
      </c>
      <c r="S376" s="226">
        <v>0</v>
      </c>
      <c r="T376" s="227">
        <f>S376*H376</f>
        <v>0</v>
      </c>
      <c r="U376" s="35"/>
      <c r="V376" s="35"/>
      <c r="W376" s="35"/>
      <c r="X376" s="35"/>
      <c r="Y376" s="35"/>
      <c r="Z376" s="35"/>
      <c r="AA376" s="35"/>
      <c r="AB376" s="35"/>
      <c r="AC376" s="35"/>
      <c r="AD376" s="35"/>
      <c r="AE376" s="35"/>
      <c r="AR376" s="228" t="s">
        <v>93</v>
      </c>
      <c r="AT376" s="228" t="s">
        <v>163</v>
      </c>
      <c r="AU376" s="228" t="s">
        <v>79</v>
      </c>
      <c r="AY376" s="14" t="s">
        <v>162</v>
      </c>
      <c r="BE376" s="229">
        <f>IF(N376="základní",J376,0)</f>
        <v>0</v>
      </c>
      <c r="BF376" s="229">
        <f>IF(N376="snížená",J376,0)</f>
        <v>0</v>
      </c>
      <c r="BG376" s="229">
        <f>IF(N376="zákl. přenesená",J376,0)</f>
        <v>0</v>
      </c>
      <c r="BH376" s="229">
        <f>IF(N376="sníž. přenesená",J376,0)</f>
        <v>0</v>
      </c>
      <c r="BI376" s="229">
        <f>IF(N376="nulová",J376,0)</f>
        <v>0</v>
      </c>
      <c r="BJ376" s="14" t="s">
        <v>79</v>
      </c>
      <c r="BK376" s="229">
        <f>ROUND(I376*H376,2)</f>
        <v>0</v>
      </c>
      <c r="BL376" s="14" t="s">
        <v>93</v>
      </c>
      <c r="BM376" s="228" t="s">
        <v>1833</v>
      </c>
    </row>
    <row r="377" s="2" customFormat="1" ht="21.75" customHeight="1">
      <c r="A377" s="35"/>
      <c r="B377" s="36"/>
      <c r="C377" s="217" t="s">
        <v>1834</v>
      </c>
      <c r="D377" s="217" t="s">
        <v>163</v>
      </c>
      <c r="E377" s="218" t="s">
        <v>1835</v>
      </c>
      <c r="F377" s="219" t="s">
        <v>1836</v>
      </c>
      <c r="G377" s="220" t="s">
        <v>193</v>
      </c>
      <c r="H377" s="221">
        <v>10</v>
      </c>
      <c r="I377" s="222"/>
      <c r="J377" s="223">
        <f>ROUND(I377*H377,2)</f>
        <v>0</v>
      </c>
      <c r="K377" s="219" t="s">
        <v>167</v>
      </c>
      <c r="L377" s="41"/>
      <c r="M377" s="224" t="s">
        <v>19</v>
      </c>
      <c r="N377" s="225" t="s">
        <v>43</v>
      </c>
      <c r="O377" s="81"/>
      <c r="P377" s="226">
        <f>O377*H377</f>
        <v>0</v>
      </c>
      <c r="Q377" s="226">
        <v>0</v>
      </c>
      <c r="R377" s="226">
        <f>Q377*H377</f>
        <v>0</v>
      </c>
      <c r="S377" s="226">
        <v>0</v>
      </c>
      <c r="T377" s="227">
        <f>S377*H377</f>
        <v>0</v>
      </c>
      <c r="U377" s="35"/>
      <c r="V377" s="35"/>
      <c r="W377" s="35"/>
      <c r="X377" s="35"/>
      <c r="Y377" s="35"/>
      <c r="Z377" s="35"/>
      <c r="AA377" s="35"/>
      <c r="AB377" s="35"/>
      <c r="AC377" s="35"/>
      <c r="AD377" s="35"/>
      <c r="AE377" s="35"/>
      <c r="AR377" s="228" t="s">
        <v>93</v>
      </c>
      <c r="AT377" s="228" t="s">
        <v>163</v>
      </c>
      <c r="AU377" s="228" t="s">
        <v>79</v>
      </c>
      <c r="AY377" s="14" t="s">
        <v>162</v>
      </c>
      <c r="BE377" s="229">
        <f>IF(N377="základní",J377,0)</f>
        <v>0</v>
      </c>
      <c r="BF377" s="229">
        <f>IF(N377="snížená",J377,0)</f>
        <v>0</v>
      </c>
      <c r="BG377" s="229">
        <f>IF(N377="zákl. přenesená",J377,0)</f>
        <v>0</v>
      </c>
      <c r="BH377" s="229">
        <f>IF(N377="sníž. přenesená",J377,0)</f>
        <v>0</v>
      </c>
      <c r="BI377" s="229">
        <f>IF(N377="nulová",J377,0)</f>
        <v>0</v>
      </c>
      <c r="BJ377" s="14" t="s">
        <v>79</v>
      </c>
      <c r="BK377" s="229">
        <f>ROUND(I377*H377,2)</f>
        <v>0</v>
      </c>
      <c r="BL377" s="14" t="s">
        <v>93</v>
      </c>
      <c r="BM377" s="228" t="s">
        <v>1837</v>
      </c>
    </row>
    <row r="378" s="2" customFormat="1" ht="21.75" customHeight="1">
      <c r="A378" s="35"/>
      <c r="B378" s="36"/>
      <c r="C378" s="217" t="s">
        <v>1838</v>
      </c>
      <c r="D378" s="217" t="s">
        <v>163</v>
      </c>
      <c r="E378" s="218" t="s">
        <v>1839</v>
      </c>
      <c r="F378" s="219" t="s">
        <v>1840</v>
      </c>
      <c r="G378" s="220" t="s">
        <v>193</v>
      </c>
      <c r="H378" s="221">
        <v>26</v>
      </c>
      <c r="I378" s="222"/>
      <c r="J378" s="223">
        <f>ROUND(I378*H378,2)</f>
        <v>0</v>
      </c>
      <c r="K378" s="219" t="s">
        <v>167</v>
      </c>
      <c r="L378" s="41"/>
      <c r="M378" s="224" t="s">
        <v>19</v>
      </c>
      <c r="N378" s="225" t="s">
        <v>43</v>
      </c>
      <c r="O378" s="81"/>
      <c r="P378" s="226">
        <f>O378*H378</f>
        <v>0</v>
      </c>
      <c r="Q378" s="226">
        <v>0</v>
      </c>
      <c r="R378" s="226">
        <f>Q378*H378</f>
        <v>0</v>
      </c>
      <c r="S378" s="226">
        <v>0</v>
      </c>
      <c r="T378" s="227">
        <f>S378*H378</f>
        <v>0</v>
      </c>
      <c r="U378" s="35"/>
      <c r="V378" s="35"/>
      <c r="W378" s="35"/>
      <c r="X378" s="35"/>
      <c r="Y378" s="35"/>
      <c r="Z378" s="35"/>
      <c r="AA378" s="35"/>
      <c r="AB378" s="35"/>
      <c r="AC378" s="35"/>
      <c r="AD378" s="35"/>
      <c r="AE378" s="35"/>
      <c r="AR378" s="228" t="s">
        <v>93</v>
      </c>
      <c r="AT378" s="228" t="s">
        <v>163</v>
      </c>
      <c r="AU378" s="228" t="s">
        <v>79</v>
      </c>
      <c r="AY378" s="14" t="s">
        <v>162</v>
      </c>
      <c r="BE378" s="229">
        <f>IF(N378="základní",J378,0)</f>
        <v>0</v>
      </c>
      <c r="BF378" s="229">
        <f>IF(N378="snížená",J378,0)</f>
        <v>0</v>
      </c>
      <c r="BG378" s="229">
        <f>IF(N378="zákl. přenesená",J378,0)</f>
        <v>0</v>
      </c>
      <c r="BH378" s="229">
        <f>IF(N378="sníž. přenesená",J378,0)</f>
        <v>0</v>
      </c>
      <c r="BI378" s="229">
        <f>IF(N378="nulová",J378,0)</f>
        <v>0</v>
      </c>
      <c r="BJ378" s="14" t="s">
        <v>79</v>
      </c>
      <c r="BK378" s="229">
        <f>ROUND(I378*H378,2)</f>
        <v>0</v>
      </c>
      <c r="BL378" s="14" t="s">
        <v>93</v>
      </c>
      <c r="BM378" s="228" t="s">
        <v>1841</v>
      </c>
    </row>
    <row r="379" s="2" customFormat="1" ht="21.75" customHeight="1">
      <c r="A379" s="35"/>
      <c r="B379" s="36"/>
      <c r="C379" s="217" t="s">
        <v>1842</v>
      </c>
      <c r="D379" s="217" t="s">
        <v>163</v>
      </c>
      <c r="E379" s="218" t="s">
        <v>1843</v>
      </c>
      <c r="F379" s="219" t="s">
        <v>1844</v>
      </c>
      <c r="G379" s="220" t="s">
        <v>193</v>
      </c>
      <c r="H379" s="221">
        <v>22</v>
      </c>
      <c r="I379" s="222"/>
      <c r="J379" s="223">
        <f>ROUND(I379*H379,2)</f>
        <v>0</v>
      </c>
      <c r="K379" s="219" t="s">
        <v>167</v>
      </c>
      <c r="L379" s="41"/>
      <c r="M379" s="224" t="s">
        <v>19</v>
      </c>
      <c r="N379" s="225" t="s">
        <v>43</v>
      </c>
      <c r="O379" s="81"/>
      <c r="P379" s="226">
        <f>O379*H379</f>
        <v>0</v>
      </c>
      <c r="Q379" s="226">
        <v>0</v>
      </c>
      <c r="R379" s="226">
        <f>Q379*H379</f>
        <v>0</v>
      </c>
      <c r="S379" s="226">
        <v>0</v>
      </c>
      <c r="T379" s="227">
        <f>S379*H379</f>
        <v>0</v>
      </c>
      <c r="U379" s="35"/>
      <c r="V379" s="35"/>
      <c r="W379" s="35"/>
      <c r="X379" s="35"/>
      <c r="Y379" s="35"/>
      <c r="Z379" s="35"/>
      <c r="AA379" s="35"/>
      <c r="AB379" s="35"/>
      <c r="AC379" s="35"/>
      <c r="AD379" s="35"/>
      <c r="AE379" s="35"/>
      <c r="AR379" s="228" t="s">
        <v>93</v>
      </c>
      <c r="AT379" s="228" t="s">
        <v>163</v>
      </c>
      <c r="AU379" s="228" t="s">
        <v>79</v>
      </c>
      <c r="AY379" s="14" t="s">
        <v>162</v>
      </c>
      <c r="BE379" s="229">
        <f>IF(N379="základní",J379,0)</f>
        <v>0</v>
      </c>
      <c r="BF379" s="229">
        <f>IF(N379="snížená",J379,0)</f>
        <v>0</v>
      </c>
      <c r="BG379" s="229">
        <f>IF(N379="zákl. přenesená",J379,0)</f>
        <v>0</v>
      </c>
      <c r="BH379" s="229">
        <f>IF(N379="sníž. přenesená",J379,0)</f>
        <v>0</v>
      </c>
      <c r="BI379" s="229">
        <f>IF(N379="nulová",J379,0)</f>
        <v>0</v>
      </c>
      <c r="BJ379" s="14" t="s">
        <v>79</v>
      </c>
      <c r="BK379" s="229">
        <f>ROUND(I379*H379,2)</f>
        <v>0</v>
      </c>
      <c r="BL379" s="14" t="s">
        <v>93</v>
      </c>
      <c r="BM379" s="228" t="s">
        <v>1845</v>
      </c>
    </row>
    <row r="380" s="2" customFormat="1" ht="33" customHeight="1">
      <c r="A380" s="35"/>
      <c r="B380" s="36"/>
      <c r="C380" s="217" t="s">
        <v>1846</v>
      </c>
      <c r="D380" s="217" t="s">
        <v>163</v>
      </c>
      <c r="E380" s="218" t="s">
        <v>1847</v>
      </c>
      <c r="F380" s="219" t="s">
        <v>1848</v>
      </c>
      <c r="G380" s="220" t="s">
        <v>193</v>
      </c>
      <c r="H380" s="221">
        <v>1</v>
      </c>
      <c r="I380" s="222"/>
      <c r="J380" s="223">
        <f>ROUND(I380*H380,2)</f>
        <v>0</v>
      </c>
      <c r="K380" s="219" t="s">
        <v>167</v>
      </c>
      <c r="L380" s="41"/>
      <c r="M380" s="224" t="s">
        <v>19</v>
      </c>
      <c r="N380" s="225" t="s">
        <v>43</v>
      </c>
      <c r="O380" s="81"/>
      <c r="P380" s="226">
        <f>O380*H380</f>
        <v>0</v>
      </c>
      <c r="Q380" s="226">
        <v>0</v>
      </c>
      <c r="R380" s="226">
        <f>Q380*H380</f>
        <v>0</v>
      </c>
      <c r="S380" s="226">
        <v>0</v>
      </c>
      <c r="T380" s="227">
        <f>S380*H380</f>
        <v>0</v>
      </c>
      <c r="U380" s="35"/>
      <c r="V380" s="35"/>
      <c r="W380" s="35"/>
      <c r="X380" s="35"/>
      <c r="Y380" s="35"/>
      <c r="Z380" s="35"/>
      <c r="AA380" s="35"/>
      <c r="AB380" s="35"/>
      <c r="AC380" s="35"/>
      <c r="AD380" s="35"/>
      <c r="AE380" s="35"/>
      <c r="AR380" s="228" t="s">
        <v>93</v>
      </c>
      <c r="AT380" s="228" t="s">
        <v>163</v>
      </c>
      <c r="AU380" s="228" t="s">
        <v>79</v>
      </c>
      <c r="AY380" s="14" t="s">
        <v>162</v>
      </c>
      <c r="BE380" s="229">
        <f>IF(N380="základní",J380,0)</f>
        <v>0</v>
      </c>
      <c r="BF380" s="229">
        <f>IF(N380="snížená",J380,0)</f>
        <v>0</v>
      </c>
      <c r="BG380" s="229">
        <f>IF(N380="zákl. přenesená",J380,0)</f>
        <v>0</v>
      </c>
      <c r="BH380" s="229">
        <f>IF(N380="sníž. přenesená",J380,0)</f>
        <v>0</v>
      </c>
      <c r="BI380" s="229">
        <f>IF(N380="nulová",J380,0)</f>
        <v>0</v>
      </c>
      <c r="BJ380" s="14" t="s">
        <v>79</v>
      </c>
      <c r="BK380" s="229">
        <f>ROUND(I380*H380,2)</f>
        <v>0</v>
      </c>
      <c r="BL380" s="14" t="s">
        <v>93</v>
      </c>
      <c r="BM380" s="228" t="s">
        <v>1849</v>
      </c>
    </row>
    <row r="381" s="2" customFormat="1" ht="21.75" customHeight="1">
      <c r="A381" s="35"/>
      <c r="B381" s="36"/>
      <c r="C381" s="217" t="s">
        <v>1850</v>
      </c>
      <c r="D381" s="217" t="s">
        <v>163</v>
      </c>
      <c r="E381" s="218" t="s">
        <v>1851</v>
      </c>
      <c r="F381" s="219" t="s">
        <v>1852</v>
      </c>
      <c r="G381" s="220" t="s">
        <v>193</v>
      </c>
      <c r="H381" s="221">
        <v>1</v>
      </c>
      <c r="I381" s="222"/>
      <c r="J381" s="223">
        <f>ROUND(I381*H381,2)</f>
        <v>0</v>
      </c>
      <c r="K381" s="219" t="s">
        <v>167</v>
      </c>
      <c r="L381" s="41"/>
      <c r="M381" s="224" t="s">
        <v>19</v>
      </c>
      <c r="N381" s="225" t="s">
        <v>43</v>
      </c>
      <c r="O381" s="81"/>
      <c r="P381" s="226">
        <f>O381*H381</f>
        <v>0</v>
      </c>
      <c r="Q381" s="226">
        <v>0</v>
      </c>
      <c r="R381" s="226">
        <f>Q381*H381</f>
        <v>0</v>
      </c>
      <c r="S381" s="226">
        <v>0</v>
      </c>
      <c r="T381" s="227">
        <f>S381*H381</f>
        <v>0</v>
      </c>
      <c r="U381" s="35"/>
      <c r="V381" s="35"/>
      <c r="W381" s="35"/>
      <c r="X381" s="35"/>
      <c r="Y381" s="35"/>
      <c r="Z381" s="35"/>
      <c r="AA381" s="35"/>
      <c r="AB381" s="35"/>
      <c r="AC381" s="35"/>
      <c r="AD381" s="35"/>
      <c r="AE381" s="35"/>
      <c r="AR381" s="228" t="s">
        <v>93</v>
      </c>
      <c r="AT381" s="228" t="s">
        <v>163</v>
      </c>
      <c r="AU381" s="228" t="s">
        <v>79</v>
      </c>
      <c r="AY381" s="14" t="s">
        <v>162</v>
      </c>
      <c r="BE381" s="229">
        <f>IF(N381="základní",J381,0)</f>
        <v>0</v>
      </c>
      <c r="BF381" s="229">
        <f>IF(N381="snížená",J381,0)</f>
        <v>0</v>
      </c>
      <c r="BG381" s="229">
        <f>IF(N381="zákl. přenesená",J381,0)</f>
        <v>0</v>
      </c>
      <c r="BH381" s="229">
        <f>IF(N381="sníž. přenesená",J381,0)</f>
        <v>0</v>
      </c>
      <c r="BI381" s="229">
        <f>IF(N381="nulová",J381,0)</f>
        <v>0</v>
      </c>
      <c r="BJ381" s="14" t="s">
        <v>79</v>
      </c>
      <c r="BK381" s="229">
        <f>ROUND(I381*H381,2)</f>
        <v>0</v>
      </c>
      <c r="BL381" s="14" t="s">
        <v>93</v>
      </c>
      <c r="BM381" s="228" t="s">
        <v>1853</v>
      </c>
    </row>
    <row r="382" s="2" customFormat="1" ht="44.25" customHeight="1">
      <c r="A382" s="35"/>
      <c r="B382" s="36"/>
      <c r="C382" s="217" t="s">
        <v>1854</v>
      </c>
      <c r="D382" s="217" t="s">
        <v>163</v>
      </c>
      <c r="E382" s="218" t="s">
        <v>1855</v>
      </c>
      <c r="F382" s="219" t="s">
        <v>1856</v>
      </c>
      <c r="G382" s="220" t="s">
        <v>193</v>
      </c>
      <c r="H382" s="221">
        <v>4</v>
      </c>
      <c r="I382" s="222"/>
      <c r="J382" s="223">
        <f>ROUND(I382*H382,2)</f>
        <v>0</v>
      </c>
      <c r="K382" s="219" t="s">
        <v>167</v>
      </c>
      <c r="L382" s="41"/>
      <c r="M382" s="224" t="s">
        <v>19</v>
      </c>
      <c r="N382" s="225" t="s">
        <v>43</v>
      </c>
      <c r="O382" s="81"/>
      <c r="P382" s="226">
        <f>O382*H382</f>
        <v>0</v>
      </c>
      <c r="Q382" s="226">
        <v>0</v>
      </c>
      <c r="R382" s="226">
        <f>Q382*H382</f>
        <v>0</v>
      </c>
      <c r="S382" s="226">
        <v>0</v>
      </c>
      <c r="T382" s="227">
        <f>S382*H382</f>
        <v>0</v>
      </c>
      <c r="U382" s="35"/>
      <c r="V382" s="35"/>
      <c r="W382" s="35"/>
      <c r="X382" s="35"/>
      <c r="Y382" s="35"/>
      <c r="Z382" s="35"/>
      <c r="AA382" s="35"/>
      <c r="AB382" s="35"/>
      <c r="AC382" s="35"/>
      <c r="AD382" s="35"/>
      <c r="AE382" s="35"/>
      <c r="AR382" s="228" t="s">
        <v>93</v>
      </c>
      <c r="AT382" s="228" t="s">
        <v>163</v>
      </c>
      <c r="AU382" s="228" t="s">
        <v>79</v>
      </c>
      <c r="AY382" s="14" t="s">
        <v>162</v>
      </c>
      <c r="BE382" s="229">
        <f>IF(N382="základní",J382,0)</f>
        <v>0</v>
      </c>
      <c r="BF382" s="229">
        <f>IF(N382="snížená",J382,0)</f>
        <v>0</v>
      </c>
      <c r="BG382" s="229">
        <f>IF(N382="zákl. přenesená",J382,0)</f>
        <v>0</v>
      </c>
      <c r="BH382" s="229">
        <f>IF(N382="sníž. přenesená",J382,0)</f>
        <v>0</v>
      </c>
      <c r="BI382" s="229">
        <f>IF(N382="nulová",J382,0)</f>
        <v>0</v>
      </c>
      <c r="BJ382" s="14" t="s">
        <v>79</v>
      </c>
      <c r="BK382" s="229">
        <f>ROUND(I382*H382,2)</f>
        <v>0</v>
      </c>
      <c r="BL382" s="14" t="s">
        <v>93</v>
      </c>
      <c r="BM382" s="228" t="s">
        <v>1857</v>
      </c>
    </row>
    <row r="383" s="2" customFormat="1" ht="33" customHeight="1">
      <c r="A383" s="35"/>
      <c r="B383" s="36"/>
      <c r="C383" s="217" t="s">
        <v>1858</v>
      </c>
      <c r="D383" s="217" t="s">
        <v>163</v>
      </c>
      <c r="E383" s="218" t="s">
        <v>1859</v>
      </c>
      <c r="F383" s="219" t="s">
        <v>1860</v>
      </c>
      <c r="G383" s="220" t="s">
        <v>193</v>
      </c>
      <c r="H383" s="221">
        <v>1</v>
      </c>
      <c r="I383" s="222"/>
      <c r="J383" s="223">
        <f>ROUND(I383*H383,2)</f>
        <v>0</v>
      </c>
      <c r="K383" s="219" t="s">
        <v>167</v>
      </c>
      <c r="L383" s="41"/>
      <c r="M383" s="224" t="s">
        <v>19</v>
      </c>
      <c r="N383" s="225" t="s">
        <v>43</v>
      </c>
      <c r="O383" s="81"/>
      <c r="P383" s="226">
        <f>O383*H383</f>
        <v>0</v>
      </c>
      <c r="Q383" s="226">
        <v>0</v>
      </c>
      <c r="R383" s="226">
        <f>Q383*H383</f>
        <v>0</v>
      </c>
      <c r="S383" s="226">
        <v>0</v>
      </c>
      <c r="T383" s="227">
        <f>S383*H383</f>
        <v>0</v>
      </c>
      <c r="U383" s="35"/>
      <c r="V383" s="35"/>
      <c r="W383" s="35"/>
      <c r="X383" s="35"/>
      <c r="Y383" s="35"/>
      <c r="Z383" s="35"/>
      <c r="AA383" s="35"/>
      <c r="AB383" s="35"/>
      <c r="AC383" s="35"/>
      <c r="AD383" s="35"/>
      <c r="AE383" s="35"/>
      <c r="AR383" s="228" t="s">
        <v>93</v>
      </c>
      <c r="AT383" s="228" t="s">
        <v>163</v>
      </c>
      <c r="AU383" s="228" t="s">
        <v>79</v>
      </c>
      <c r="AY383" s="14" t="s">
        <v>162</v>
      </c>
      <c r="BE383" s="229">
        <f>IF(N383="základní",J383,0)</f>
        <v>0</v>
      </c>
      <c r="BF383" s="229">
        <f>IF(N383="snížená",J383,0)</f>
        <v>0</v>
      </c>
      <c r="BG383" s="229">
        <f>IF(N383="zákl. přenesená",J383,0)</f>
        <v>0</v>
      </c>
      <c r="BH383" s="229">
        <f>IF(N383="sníž. přenesená",J383,0)</f>
        <v>0</v>
      </c>
      <c r="BI383" s="229">
        <f>IF(N383="nulová",J383,0)</f>
        <v>0</v>
      </c>
      <c r="BJ383" s="14" t="s">
        <v>79</v>
      </c>
      <c r="BK383" s="229">
        <f>ROUND(I383*H383,2)</f>
        <v>0</v>
      </c>
      <c r="BL383" s="14" t="s">
        <v>93</v>
      </c>
      <c r="BM383" s="228" t="s">
        <v>1861</v>
      </c>
    </row>
    <row r="384" s="2" customFormat="1" ht="21.75" customHeight="1">
      <c r="A384" s="35"/>
      <c r="B384" s="36"/>
      <c r="C384" s="217" t="s">
        <v>1862</v>
      </c>
      <c r="D384" s="217" t="s">
        <v>163</v>
      </c>
      <c r="E384" s="218" t="s">
        <v>1863</v>
      </c>
      <c r="F384" s="219" t="s">
        <v>1864</v>
      </c>
      <c r="G384" s="220" t="s">
        <v>1865</v>
      </c>
      <c r="H384" s="221">
        <v>1</v>
      </c>
      <c r="I384" s="222"/>
      <c r="J384" s="223">
        <f>ROUND(I384*H384,2)</f>
        <v>0</v>
      </c>
      <c r="K384" s="219" t="s">
        <v>167</v>
      </c>
      <c r="L384" s="41"/>
      <c r="M384" s="224" t="s">
        <v>19</v>
      </c>
      <c r="N384" s="225" t="s">
        <v>43</v>
      </c>
      <c r="O384" s="81"/>
      <c r="P384" s="226">
        <f>O384*H384</f>
        <v>0</v>
      </c>
      <c r="Q384" s="226">
        <v>0</v>
      </c>
      <c r="R384" s="226">
        <f>Q384*H384</f>
        <v>0</v>
      </c>
      <c r="S384" s="226">
        <v>0</v>
      </c>
      <c r="T384" s="227">
        <f>S384*H384</f>
        <v>0</v>
      </c>
      <c r="U384" s="35"/>
      <c r="V384" s="35"/>
      <c r="W384" s="35"/>
      <c r="X384" s="35"/>
      <c r="Y384" s="35"/>
      <c r="Z384" s="35"/>
      <c r="AA384" s="35"/>
      <c r="AB384" s="35"/>
      <c r="AC384" s="35"/>
      <c r="AD384" s="35"/>
      <c r="AE384" s="35"/>
      <c r="AR384" s="228" t="s">
        <v>93</v>
      </c>
      <c r="AT384" s="228" t="s">
        <v>163</v>
      </c>
      <c r="AU384" s="228" t="s">
        <v>79</v>
      </c>
      <c r="AY384" s="14" t="s">
        <v>162</v>
      </c>
      <c r="BE384" s="229">
        <f>IF(N384="základní",J384,0)</f>
        <v>0</v>
      </c>
      <c r="BF384" s="229">
        <f>IF(N384="snížená",J384,0)</f>
        <v>0</v>
      </c>
      <c r="BG384" s="229">
        <f>IF(N384="zákl. přenesená",J384,0)</f>
        <v>0</v>
      </c>
      <c r="BH384" s="229">
        <f>IF(N384="sníž. přenesená",J384,0)</f>
        <v>0</v>
      </c>
      <c r="BI384" s="229">
        <f>IF(N384="nulová",J384,0)</f>
        <v>0</v>
      </c>
      <c r="BJ384" s="14" t="s">
        <v>79</v>
      </c>
      <c r="BK384" s="229">
        <f>ROUND(I384*H384,2)</f>
        <v>0</v>
      </c>
      <c r="BL384" s="14" t="s">
        <v>93</v>
      </c>
      <c r="BM384" s="228" t="s">
        <v>1866</v>
      </c>
    </row>
    <row r="385" s="2" customFormat="1" ht="21.75" customHeight="1">
      <c r="A385" s="35"/>
      <c r="B385" s="36"/>
      <c r="C385" s="217" t="s">
        <v>1867</v>
      </c>
      <c r="D385" s="217" t="s">
        <v>163</v>
      </c>
      <c r="E385" s="218" t="s">
        <v>1868</v>
      </c>
      <c r="F385" s="219" t="s">
        <v>1869</v>
      </c>
      <c r="G385" s="220" t="s">
        <v>193</v>
      </c>
      <c r="H385" s="221">
        <v>1</v>
      </c>
      <c r="I385" s="222"/>
      <c r="J385" s="223">
        <f>ROUND(I385*H385,2)</f>
        <v>0</v>
      </c>
      <c r="K385" s="219" t="s">
        <v>167</v>
      </c>
      <c r="L385" s="41"/>
      <c r="M385" s="224" t="s">
        <v>19</v>
      </c>
      <c r="N385" s="225" t="s">
        <v>43</v>
      </c>
      <c r="O385" s="81"/>
      <c r="P385" s="226">
        <f>O385*H385</f>
        <v>0</v>
      </c>
      <c r="Q385" s="226">
        <v>0</v>
      </c>
      <c r="R385" s="226">
        <f>Q385*H385</f>
        <v>0</v>
      </c>
      <c r="S385" s="226">
        <v>0</v>
      </c>
      <c r="T385" s="227">
        <f>S385*H385</f>
        <v>0</v>
      </c>
      <c r="U385" s="35"/>
      <c r="V385" s="35"/>
      <c r="W385" s="35"/>
      <c r="X385" s="35"/>
      <c r="Y385" s="35"/>
      <c r="Z385" s="35"/>
      <c r="AA385" s="35"/>
      <c r="AB385" s="35"/>
      <c r="AC385" s="35"/>
      <c r="AD385" s="35"/>
      <c r="AE385" s="35"/>
      <c r="AR385" s="228" t="s">
        <v>93</v>
      </c>
      <c r="AT385" s="228" t="s">
        <v>163</v>
      </c>
      <c r="AU385" s="228" t="s">
        <v>79</v>
      </c>
      <c r="AY385" s="14" t="s">
        <v>162</v>
      </c>
      <c r="BE385" s="229">
        <f>IF(N385="základní",J385,0)</f>
        <v>0</v>
      </c>
      <c r="BF385" s="229">
        <f>IF(N385="snížená",J385,0)</f>
        <v>0</v>
      </c>
      <c r="BG385" s="229">
        <f>IF(N385="zákl. přenesená",J385,0)</f>
        <v>0</v>
      </c>
      <c r="BH385" s="229">
        <f>IF(N385="sníž. přenesená",J385,0)</f>
        <v>0</v>
      </c>
      <c r="BI385" s="229">
        <f>IF(N385="nulová",J385,0)</f>
        <v>0</v>
      </c>
      <c r="BJ385" s="14" t="s">
        <v>79</v>
      </c>
      <c r="BK385" s="229">
        <f>ROUND(I385*H385,2)</f>
        <v>0</v>
      </c>
      <c r="BL385" s="14" t="s">
        <v>93</v>
      </c>
      <c r="BM385" s="228" t="s">
        <v>1870</v>
      </c>
    </row>
    <row r="386" s="2" customFormat="1" ht="21.75" customHeight="1">
      <c r="A386" s="35"/>
      <c r="B386" s="36"/>
      <c r="C386" s="217" t="s">
        <v>1871</v>
      </c>
      <c r="D386" s="217" t="s">
        <v>163</v>
      </c>
      <c r="E386" s="218" t="s">
        <v>1872</v>
      </c>
      <c r="F386" s="219" t="s">
        <v>1873</v>
      </c>
      <c r="G386" s="220" t="s">
        <v>193</v>
      </c>
      <c r="H386" s="221">
        <v>2</v>
      </c>
      <c r="I386" s="222"/>
      <c r="J386" s="223">
        <f>ROUND(I386*H386,2)</f>
        <v>0</v>
      </c>
      <c r="K386" s="219" t="s">
        <v>167</v>
      </c>
      <c r="L386" s="41"/>
      <c r="M386" s="224" t="s">
        <v>19</v>
      </c>
      <c r="N386" s="225" t="s">
        <v>43</v>
      </c>
      <c r="O386" s="81"/>
      <c r="P386" s="226">
        <f>O386*H386</f>
        <v>0</v>
      </c>
      <c r="Q386" s="226">
        <v>0</v>
      </c>
      <c r="R386" s="226">
        <f>Q386*H386</f>
        <v>0</v>
      </c>
      <c r="S386" s="226">
        <v>0</v>
      </c>
      <c r="T386" s="227">
        <f>S386*H386</f>
        <v>0</v>
      </c>
      <c r="U386" s="35"/>
      <c r="V386" s="35"/>
      <c r="W386" s="35"/>
      <c r="X386" s="35"/>
      <c r="Y386" s="35"/>
      <c r="Z386" s="35"/>
      <c r="AA386" s="35"/>
      <c r="AB386" s="35"/>
      <c r="AC386" s="35"/>
      <c r="AD386" s="35"/>
      <c r="AE386" s="35"/>
      <c r="AR386" s="228" t="s">
        <v>93</v>
      </c>
      <c r="AT386" s="228" t="s">
        <v>163</v>
      </c>
      <c r="AU386" s="228" t="s">
        <v>79</v>
      </c>
      <c r="AY386" s="14" t="s">
        <v>162</v>
      </c>
      <c r="BE386" s="229">
        <f>IF(N386="základní",J386,0)</f>
        <v>0</v>
      </c>
      <c r="BF386" s="229">
        <f>IF(N386="snížená",J386,0)</f>
        <v>0</v>
      </c>
      <c r="BG386" s="229">
        <f>IF(N386="zákl. přenesená",J386,0)</f>
        <v>0</v>
      </c>
      <c r="BH386" s="229">
        <f>IF(N386="sníž. přenesená",J386,0)</f>
        <v>0</v>
      </c>
      <c r="BI386" s="229">
        <f>IF(N386="nulová",J386,0)</f>
        <v>0</v>
      </c>
      <c r="BJ386" s="14" t="s">
        <v>79</v>
      </c>
      <c r="BK386" s="229">
        <f>ROUND(I386*H386,2)</f>
        <v>0</v>
      </c>
      <c r="BL386" s="14" t="s">
        <v>93</v>
      </c>
      <c r="BM386" s="228" t="s">
        <v>1874</v>
      </c>
    </row>
    <row r="387" s="2" customFormat="1" ht="21.75" customHeight="1">
      <c r="A387" s="35"/>
      <c r="B387" s="36"/>
      <c r="C387" s="217" t="s">
        <v>1875</v>
      </c>
      <c r="D387" s="217" t="s">
        <v>163</v>
      </c>
      <c r="E387" s="218" t="s">
        <v>457</v>
      </c>
      <c r="F387" s="219" t="s">
        <v>458</v>
      </c>
      <c r="G387" s="220" t="s">
        <v>459</v>
      </c>
      <c r="H387" s="221">
        <v>820</v>
      </c>
      <c r="I387" s="222"/>
      <c r="J387" s="223">
        <f>ROUND(I387*H387,2)</f>
        <v>0</v>
      </c>
      <c r="K387" s="219" t="s">
        <v>167</v>
      </c>
      <c r="L387" s="41"/>
      <c r="M387" s="224" t="s">
        <v>19</v>
      </c>
      <c r="N387" s="225" t="s">
        <v>43</v>
      </c>
      <c r="O387" s="81"/>
      <c r="P387" s="226">
        <f>O387*H387</f>
        <v>0</v>
      </c>
      <c r="Q387" s="226">
        <v>0</v>
      </c>
      <c r="R387" s="226">
        <f>Q387*H387</f>
        <v>0</v>
      </c>
      <c r="S387" s="226">
        <v>0</v>
      </c>
      <c r="T387" s="227">
        <f>S387*H387</f>
        <v>0</v>
      </c>
      <c r="U387" s="35"/>
      <c r="V387" s="35"/>
      <c r="W387" s="35"/>
      <c r="X387" s="35"/>
      <c r="Y387" s="35"/>
      <c r="Z387" s="35"/>
      <c r="AA387" s="35"/>
      <c r="AB387" s="35"/>
      <c r="AC387" s="35"/>
      <c r="AD387" s="35"/>
      <c r="AE387" s="35"/>
      <c r="AR387" s="228" t="s">
        <v>93</v>
      </c>
      <c r="AT387" s="228" t="s">
        <v>163</v>
      </c>
      <c r="AU387" s="228" t="s">
        <v>79</v>
      </c>
      <c r="AY387" s="14" t="s">
        <v>162</v>
      </c>
      <c r="BE387" s="229">
        <f>IF(N387="základní",J387,0)</f>
        <v>0</v>
      </c>
      <c r="BF387" s="229">
        <f>IF(N387="snížená",J387,0)</f>
        <v>0</v>
      </c>
      <c r="BG387" s="229">
        <f>IF(N387="zákl. přenesená",J387,0)</f>
        <v>0</v>
      </c>
      <c r="BH387" s="229">
        <f>IF(N387="sníž. přenesená",J387,0)</f>
        <v>0</v>
      </c>
      <c r="BI387" s="229">
        <f>IF(N387="nulová",J387,0)</f>
        <v>0</v>
      </c>
      <c r="BJ387" s="14" t="s">
        <v>79</v>
      </c>
      <c r="BK387" s="229">
        <f>ROUND(I387*H387,2)</f>
        <v>0</v>
      </c>
      <c r="BL387" s="14" t="s">
        <v>93</v>
      </c>
      <c r="BM387" s="228" t="s">
        <v>1876</v>
      </c>
    </row>
    <row r="388" s="2" customFormat="1" ht="44.25" customHeight="1">
      <c r="A388" s="35"/>
      <c r="B388" s="36"/>
      <c r="C388" s="217" t="s">
        <v>1877</v>
      </c>
      <c r="D388" s="217" t="s">
        <v>163</v>
      </c>
      <c r="E388" s="218" t="s">
        <v>1878</v>
      </c>
      <c r="F388" s="219" t="s">
        <v>1879</v>
      </c>
      <c r="G388" s="220" t="s">
        <v>193</v>
      </c>
      <c r="H388" s="221">
        <v>8</v>
      </c>
      <c r="I388" s="222"/>
      <c r="J388" s="223">
        <f>ROUND(I388*H388,2)</f>
        <v>0</v>
      </c>
      <c r="K388" s="219" t="s">
        <v>167</v>
      </c>
      <c r="L388" s="41"/>
      <c r="M388" s="224" t="s">
        <v>19</v>
      </c>
      <c r="N388" s="225" t="s">
        <v>43</v>
      </c>
      <c r="O388" s="81"/>
      <c r="P388" s="226">
        <f>O388*H388</f>
        <v>0</v>
      </c>
      <c r="Q388" s="226">
        <v>0</v>
      </c>
      <c r="R388" s="226">
        <f>Q388*H388</f>
        <v>0</v>
      </c>
      <c r="S388" s="226">
        <v>0</v>
      </c>
      <c r="T388" s="227">
        <f>S388*H388</f>
        <v>0</v>
      </c>
      <c r="U388" s="35"/>
      <c r="V388" s="35"/>
      <c r="W388" s="35"/>
      <c r="X388" s="35"/>
      <c r="Y388" s="35"/>
      <c r="Z388" s="35"/>
      <c r="AA388" s="35"/>
      <c r="AB388" s="35"/>
      <c r="AC388" s="35"/>
      <c r="AD388" s="35"/>
      <c r="AE388" s="35"/>
      <c r="AR388" s="228" t="s">
        <v>285</v>
      </c>
      <c r="AT388" s="228" t="s">
        <v>163</v>
      </c>
      <c r="AU388" s="228" t="s">
        <v>79</v>
      </c>
      <c r="AY388" s="14" t="s">
        <v>162</v>
      </c>
      <c r="BE388" s="229">
        <f>IF(N388="základní",J388,0)</f>
        <v>0</v>
      </c>
      <c r="BF388" s="229">
        <f>IF(N388="snížená",J388,0)</f>
        <v>0</v>
      </c>
      <c r="BG388" s="229">
        <f>IF(N388="zákl. přenesená",J388,0)</f>
        <v>0</v>
      </c>
      <c r="BH388" s="229">
        <f>IF(N388="sníž. přenesená",J388,0)</f>
        <v>0</v>
      </c>
      <c r="BI388" s="229">
        <f>IF(N388="nulová",J388,0)</f>
        <v>0</v>
      </c>
      <c r="BJ388" s="14" t="s">
        <v>79</v>
      </c>
      <c r="BK388" s="229">
        <f>ROUND(I388*H388,2)</f>
        <v>0</v>
      </c>
      <c r="BL388" s="14" t="s">
        <v>285</v>
      </c>
      <c r="BM388" s="228" t="s">
        <v>1880</v>
      </c>
    </row>
    <row r="389" s="2" customFormat="1" ht="21.75" customHeight="1">
      <c r="A389" s="35"/>
      <c r="B389" s="36"/>
      <c r="C389" s="217" t="s">
        <v>1881</v>
      </c>
      <c r="D389" s="217" t="s">
        <v>163</v>
      </c>
      <c r="E389" s="218" t="s">
        <v>1882</v>
      </c>
      <c r="F389" s="219" t="s">
        <v>1883</v>
      </c>
      <c r="G389" s="220" t="s">
        <v>193</v>
      </c>
      <c r="H389" s="221">
        <v>202</v>
      </c>
      <c r="I389" s="222"/>
      <c r="J389" s="223">
        <f>ROUND(I389*H389,2)</f>
        <v>0</v>
      </c>
      <c r="K389" s="219" t="s">
        <v>167</v>
      </c>
      <c r="L389" s="41"/>
      <c r="M389" s="224" t="s">
        <v>19</v>
      </c>
      <c r="N389" s="225" t="s">
        <v>43</v>
      </c>
      <c r="O389" s="81"/>
      <c r="P389" s="226">
        <f>O389*H389</f>
        <v>0</v>
      </c>
      <c r="Q389" s="226">
        <v>0</v>
      </c>
      <c r="R389" s="226">
        <f>Q389*H389</f>
        <v>0</v>
      </c>
      <c r="S389" s="226">
        <v>0</v>
      </c>
      <c r="T389" s="227">
        <f>S389*H389</f>
        <v>0</v>
      </c>
      <c r="U389" s="35"/>
      <c r="V389" s="35"/>
      <c r="W389" s="35"/>
      <c r="X389" s="35"/>
      <c r="Y389" s="35"/>
      <c r="Z389" s="35"/>
      <c r="AA389" s="35"/>
      <c r="AB389" s="35"/>
      <c r="AC389" s="35"/>
      <c r="AD389" s="35"/>
      <c r="AE389" s="35"/>
      <c r="AR389" s="228" t="s">
        <v>93</v>
      </c>
      <c r="AT389" s="228" t="s">
        <v>163</v>
      </c>
      <c r="AU389" s="228" t="s">
        <v>79</v>
      </c>
      <c r="AY389" s="14" t="s">
        <v>162</v>
      </c>
      <c r="BE389" s="229">
        <f>IF(N389="základní",J389,0)</f>
        <v>0</v>
      </c>
      <c r="BF389" s="229">
        <f>IF(N389="snížená",J389,0)</f>
        <v>0</v>
      </c>
      <c r="BG389" s="229">
        <f>IF(N389="zákl. přenesená",J389,0)</f>
        <v>0</v>
      </c>
      <c r="BH389" s="229">
        <f>IF(N389="sníž. přenesená",J389,0)</f>
        <v>0</v>
      </c>
      <c r="BI389" s="229">
        <f>IF(N389="nulová",J389,0)</f>
        <v>0</v>
      </c>
      <c r="BJ389" s="14" t="s">
        <v>79</v>
      </c>
      <c r="BK389" s="229">
        <f>ROUND(I389*H389,2)</f>
        <v>0</v>
      </c>
      <c r="BL389" s="14" t="s">
        <v>93</v>
      </c>
      <c r="BM389" s="228" t="s">
        <v>1884</v>
      </c>
    </row>
    <row r="390" s="2" customFormat="1" ht="21.75" customHeight="1">
      <c r="A390" s="35"/>
      <c r="B390" s="36"/>
      <c r="C390" s="217" t="s">
        <v>1885</v>
      </c>
      <c r="D390" s="217" t="s">
        <v>163</v>
      </c>
      <c r="E390" s="218" t="s">
        <v>1886</v>
      </c>
      <c r="F390" s="219" t="s">
        <v>1887</v>
      </c>
      <c r="G390" s="220" t="s">
        <v>193</v>
      </c>
      <c r="H390" s="221">
        <v>1</v>
      </c>
      <c r="I390" s="222"/>
      <c r="J390" s="223">
        <f>ROUND(I390*H390,2)</f>
        <v>0</v>
      </c>
      <c r="K390" s="219" t="s">
        <v>167</v>
      </c>
      <c r="L390" s="41"/>
      <c r="M390" s="224" t="s">
        <v>19</v>
      </c>
      <c r="N390" s="225" t="s">
        <v>43</v>
      </c>
      <c r="O390" s="81"/>
      <c r="P390" s="226">
        <f>O390*H390</f>
        <v>0</v>
      </c>
      <c r="Q390" s="226">
        <v>0</v>
      </c>
      <c r="R390" s="226">
        <f>Q390*H390</f>
        <v>0</v>
      </c>
      <c r="S390" s="226">
        <v>0</v>
      </c>
      <c r="T390" s="227">
        <f>S390*H390</f>
        <v>0</v>
      </c>
      <c r="U390" s="35"/>
      <c r="V390" s="35"/>
      <c r="W390" s="35"/>
      <c r="X390" s="35"/>
      <c r="Y390" s="35"/>
      <c r="Z390" s="35"/>
      <c r="AA390" s="35"/>
      <c r="AB390" s="35"/>
      <c r="AC390" s="35"/>
      <c r="AD390" s="35"/>
      <c r="AE390" s="35"/>
      <c r="AR390" s="228" t="s">
        <v>285</v>
      </c>
      <c r="AT390" s="228" t="s">
        <v>163</v>
      </c>
      <c r="AU390" s="228" t="s">
        <v>79</v>
      </c>
      <c r="AY390" s="14" t="s">
        <v>162</v>
      </c>
      <c r="BE390" s="229">
        <f>IF(N390="základní",J390,0)</f>
        <v>0</v>
      </c>
      <c r="BF390" s="229">
        <f>IF(N390="snížená",J390,0)</f>
        <v>0</v>
      </c>
      <c r="BG390" s="229">
        <f>IF(N390="zákl. přenesená",J390,0)</f>
        <v>0</v>
      </c>
      <c r="BH390" s="229">
        <f>IF(N390="sníž. přenesená",J390,0)</f>
        <v>0</v>
      </c>
      <c r="BI390" s="229">
        <f>IF(N390="nulová",J390,0)</f>
        <v>0</v>
      </c>
      <c r="BJ390" s="14" t="s">
        <v>79</v>
      </c>
      <c r="BK390" s="229">
        <f>ROUND(I390*H390,2)</f>
        <v>0</v>
      </c>
      <c r="BL390" s="14" t="s">
        <v>285</v>
      </c>
      <c r="BM390" s="228" t="s">
        <v>1888</v>
      </c>
    </row>
    <row r="391" s="11" customFormat="1" ht="25.92" customHeight="1">
      <c r="A391" s="11"/>
      <c r="B391" s="203"/>
      <c r="C391" s="204"/>
      <c r="D391" s="205" t="s">
        <v>71</v>
      </c>
      <c r="E391" s="206" t="s">
        <v>1889</v>
      </c>
      <c r="F391" s="206" t="s">
        <v>1890</v>
      </c>
      <c r="G391" s="204"/>
      <c r="H391" s="204"/>
      <c r="I391" s="207"/>
      <c r="J391" s="208">
        <f>BK391</f>
        <v>0</v>
      </c>
      <c r="K391" s="204"/>
      <c r="L391" s="209"/>
      <c r="M391" s="210"/>
      <c r="N391" s="211"/>
      <c r="O391" s="211"/>
      <c r="P391" s="212">
        <f>SUM(P392:P424)</f>
        <v>0</v>
      </c>
      <c r="Q391" s="211"/>
      <c r="R391" s="212">
        <f>SUM(R392:R424)</f>
        <v>0</v>
      </c>
      <c r="S391" s="211"/>
      <c r="T391" s="213">
        <f>SUM(T392:T424)</f>
        <v>0</v>
      </c>
      <c r="U391" s="11"/>
      <c r="V391" s="11"/>
      <c r="W391" s="11"/>
      <c r="X391" s="11"/>
      <c r="Y391" s="11"/>
      <c r="Z391" s="11"/>
      <c r="AA391" s="11"/>
      <c r="AB391" s="11"/>
      <c r="AC391" s="11"/>
      <c r="AD391" s="11"/>
      <c r="AE391" s="11"/>
      <c r="AR391" s="214" t="s">
        <v>79</v>
      </c>
      <c r="AT391" s="215" t="s">
        <v>71</v>
      </c>
      <c r="AU391" s="215" t="s">
        <v>72</v>
      </c>
      <c r="AY391" s="214" t="s">
        <v>162</v>
      </c>
      <c r="BK391" s="216">
        <f>SUM(BK392:BK424)</f>
        <v>0</v>
      </c>
    </row>
    <row r="392" s="2" customFormat="1" ht="21.75" customHeight="1">
      <c r="A392" s="35"/>
      <c r="B392" s="36"/>
      <c r="C392" s="230" t="s">
        <v>1891</v>
      </c>
      <c r="D392" s="230" t="s">
        <v>197</v>
      </c>
      <c r="E392" s="231" t="s">
        <v>1892</v>
      </c>
      <c r="F392" s="232" t="s">
        <v>1893</v>
      </c>
      <c r="G392" s="233" t="s">
        <v>193</v>
      </c>
      <c r="H392" s="234">
        <v>4</v>
      </c>
      <c r="I392" s="235"/>
      <c r="J392" s="236">
        <f>ROUND(I392*H392,2)</f>
        <v>0</v>
      </c>
      <c r="K392" s="232" t="s">
        <v>167</v>
      </c>
      <c r="L392" s="237"/>
      <c r="M392" s="238" t="s">
        <v>19</v>
      </c>
      <c r="N392" s="239" t="s">
        <v>43</v>
      </c>
      <c r="O392" s="81"/>
      <c r="P392" s="226">
        <f>O392*H392</f>
        <v>0</v>
      </c>
      <c r="Q392" s="226">
        <v>0</v>
      </c>
      <c r="R392" s="226">
        <f>Q392*H392</f>
        <v>0</v>
      </c>
      <c r="S392" s="226">
        <v>0</v>
      </c>
      <c r="T392" s="227">
        <f>S392*H392</f>
        <v>0</v>
      </c>
      <c r="U392" s="35"/>
      <c r="V392" s="35"/>
      <c r="W392" s="35"/>
      <c r="X392" s="35"/>
      <c r="Y392" s="35"/>
      <c r="Z392" s="35"/>
      <c r="AA392" s="35"/>
      <c r="AB392" s="35"/>
      <c r="AC392" s="35"/>
      <c r="AD392" s="35"/>
      <c r="AE392" s="35"/>
      <c r="AR392" s="228" t="s">
        <v>81</v>
      </c>
      <c r="AT392" s="228" t="s">
        <v>197</v>
      </c>
      <c r="AU392" s="228" t="s">
        <v>79</v>
      </c>
      <c r="AY392" s="14" t="s">
        <v>162</v>
      </c>
      <c r="BE392" s="229">
        <f>IF(N392="základní",J392,0)</f>
        <v>0</v>
      </c>
      <c r="BF392" s="229">
        <f>IF(N392="snížená",J392,0)</f>
        <v>0</v>
      </c>
      <c r="BG392" s="229">
        <f>IF(N392="zákl. přenesená",J392,0)</f>
        <v>0</v>
      </c>
      <c r="BH392" s="229">
        <f>IF(N392="sníž. přenesená",J392,0)</f>
        <v>0</v>
      </c>
      <c r="BI392" s="229">
        <f>IF(N392="nulová",J392,0)</f>
        <v>0</v>
      </c>
      <c r="BJ392" s="14" t="s">
        <v>79</v>
      </c>
      <c r="BK392" s="229">
        <f>ROUND(I392*H392,2)</f>
        <v>0</v>
      </c>
      <c r="BL392" s="14" t="s">
        <v>79</v>
      </c>
      <c r="BM392" s="228" t="s">
        <v>1894</v>
      </c>
    </row>
    <row r="393" s="2" customFormat="1" ht="33" customHeight="1">
      <c r="A393" s="35"/>
      <c r="B393" s="36"/>
      <c r="C393" s="230" t="s">
        <v>1895</v>
      </c>
      <c r="D393" s="230" t="s">
        <v>197</v>
      </c>
      <c r="E393" s="231" t="s">
        <v>1896</v>
      </c>
      <c r="F393" s="232" t="s">
        <v>1897</v>
      </c>
      <c r="G393" s="233" t="s">
        <v>193</v>
      </c>
      <c r="H393" s="234">
        <v>1</v>
      </c>
      <c r="I393" s="235"/>
      <c r="J393" s="236">
        <f>ROUND(I393*H393,2)</f>
        <v>0</v>
      </c>
      <c r="K393" s="232" t="s">
        <v>167</v>
      </c>
      <c r="L393" s="237"/>
      <c r="M393" s="238" t="s">
        <v>19</v>
      </c>
      <c r="N393" s="239" t="s">
        <v>43</v>
      </c>
      <c r="O393" s="81"/>
      <c r="P393" s="226">
        <f>O393*H393</f>
        <v>0</v>
      </c>
      <c r="Q393" s="226">
        <v>0</v>
      </c>
      <c r="R393" s="226">
        <f>Q393*H393</f>
        <v>0</v>
      </c>
      <c r="S393" s="226">
        <v>0</v>
      </c>
      <c r="T393" s="227">
        <f>S393*H393</f>
        <v>0</v>
      </c>
      <c r="U393" s="35"/>
      <c r="V393" s="35"/>
      <c r="W393" s="35"/>
      <c r="X393" s="35"/>
      <c r="Y393" s="35"/>
      <c r="Z393" s="35"/>
      <c r="AA393" s="35"/>
      <c r="AB393" s="35"/>
      <c r="AC393" s="35"/>
      <c r="AD393" s="35"/>
      <c r="AE393" s="35"/>
      <c r="AR393" s="228" t="s">
        <v>200</v>
      </c>
      <c r="AT393" s="228" t="s">
        <v>197</v>
      </c>
      <c r="AU393" s="228" t="s">
        <v>79</v>
      </c>
      <c r="AY393" s="14" t="s">
        <v>162</v>
      </c>
      <c r="BE393" s="229">
        <f>IF(N393="základní",J393,0)</f>
        <v>0</v>
      </c>
      <c r="BF393" s="229">
        <f>IF(N393="snížená",J393,0)</f>
        <v>0</v>
      </c>
      <c r="BG393" s="229">
        <f>IF(N393="zákl. přenesená",J393,0)</f>
        <v>0</v>
      </c>
      <c r="BH393" s="229">
        <f>IF(N393="sníž. přenesená",J393,0)</f>
        <v>0</v>
      </c>
      <c r="BI393" s="229">
        <f>IF(N393="nulová",J393,0)</f>
        <v>0</v>
      </c>
      <c r="BJ393" s="14" t="s">
        <v>79</v>
      </c>
      <c r="BK393" s="229">
        <f>ROUND(I393*H393,2)</f>
        <v>0</v>
      </c>
      <c r="BL393" s="14" t="s">
        <v>200</v>
      </c>
      <c r="BM393" s="228" t="s">
        <v>1898</v>
      </c>
    </row>
    <row r="394" s="2" customFormat="1" ht="21.75" customHeight="1">
      <c r="A394" s="35"/>
      <c r="B394" s="36"/>
      <c r="C394" s="230" t="s">
        <v>1899</v>
      </c>
      <c r="D394" s="230" t="s">
        <v>197</v>
      </c>
      <c r="E394" s="231" t="s">
        <v>1900</v>
      </c>
      <c r="F394" s="232" t="s">
        <v>1901</v>
      </c>
      <c r="G394" s="233" t="s">
        <v>193</v>
      </c>
      <c r="H394" s="234">
        <v>27</v>
      </c>
      <c r="I394" s="235"/>
      <c r="J394" s="236">
        <f>ROUND(I394*H394,2)</f>
        <v>0</v>
      </c>
      <c r="K394" s="232" t="s">
        <v>167</v>
      </c>
      <c r="L394" s="237"/>
      <c r="M394" s="238" t="s">
        <v>19</v>
      </c>
      <c r="N394" s="239" t="s">
        <v>43</v>
      </c>
      <c r="O394" s="81"/>
      <c r="P394" s="226">
        <f>O394*H394</f>
        <v>0</v>
      </c>
      <c r="Q394" s="226">
        <v>0</v>
      </c>
      <c r="R394" s="226">
        <f>Q394*H394</f>
        <v>0</v>
      </c>
      <c r="S394" s="226">
        <v>0</v>
      </c>
      <c r="T394" s="227">
        <f>S394*H394</f>
        <v>0</v>
      </c>
      <c r="U394" s="35"/>
      <c r="V394" s="35"/>
      <c r="W394" s="35"/>
      <c r="X394" s="35"/>
      <c r="Y394" s="35"/>
      <c r="Z394" s="35"/>
      <c r="AA394" s="35"/>
      <c r="AB394" s="35"/>
      <c r="AC394" s="35"/>
      <c r="AD394" s="35"/>
      <c r="AE394" s="35"/>
      <c r="AR394" s="228" t="s">
        <v>200</v>
      </c>
      <c r="AT394" s="228" t="s">
        <v>197</v>
      </c>
      <c r="AU394" s="228" t="s">
        <v>79</v>
      </c>
      <c r="AY394" s="14" t="s">
        <v>162</v>
      </c>
      <c r="BE394" s="229">
        <f>IF(N394="základní",J394,0)</f>
        <v>0</v>
      </c>
      <c r="BF394" s="229">
        <f>IF(N394="snížená",J394,0)</f>
        <v>0</v>
      </c>
      <c r="BG394" s="229">
        <f>IF(N394="zákl. přenesená",J394,0)</f>
        <v>0</v>
      </c>
      <c r="BH394" s="229">
        <f>IF(N394="sníž. přenesená",J394,0)</f>
        <v>0</v>
      </c>
      <c r="BI394" s="229">
        <f>IF(N394="nulová",J394,0)</f>
        <v>0</v>
      </c>
      <c r="BJ394" s="14" t="s">
        <v>79</v>
      </c>
      <c r="BK394" s="229">
        <f>ROUND(I394*H394,2)</f>
        <v>0</v>
      </c>
      <c r="BL394" s="14" t="s">
        <v>200</v>
      </c>
      <c r="BM394" s="228" t="s">
        <v>1902</v>
      </c>
    </row>
    <row r="395" s="2" customFormat="1" ht="21.75" customHeight="1">
      <c r="A395" s="35"/>
      <c r="B395" s="36"/>
      <c r="C395" s="230" t="s">
        <v>1903</v>
      </c>
      <c r="D395" s="230" t="s">
        <v>197</v>
      </c>
      <c r="E395" s="231" t="s">
        <v>1904</v>
      </c>
      <c r="F395" s="232" t="s">
        <v>1905</v>
      </c>
      <c r="G395" s="233" t="s">
        <v>193</v>
      </c>
      <c r="H395" s="234">
        <v>27</v>
      </c>
      <c r="I395" s="235"/>
      <c r="J395" s="236">
        <f>ROUND(I395*H395,2)</f>
        <v>0</v>
      </c>
      <c r="K395" s="232" t="s">
        <v>167</v>
      </c>
      <c r="L395" s="237"/>
      <c r="M395" s="238" t="s">
        <v>19</v>
      </c>
      <c r="N395" s="239" t="s">
        <v>43</v>
      </c>
      <c r="O395" s="81"/>
      <c r="P395" s="226">
        <f>O395*H395</f>
        <v>0</v>
      </c>
      <c r="Q395" s="226">
        <v>0</v>
      </c>
      <c r="R395" s="226">
        <f>Q395*H395</f>
        <v>0</v>
      </c>
      <c r="S395" s="226">
        <v>0</v>
      </c>
      <c r="T395" s="227">
        <f>S395*H395</f>
        <v>0</v>
      </c>
      <c r="U395" s="35"/>
      <c r="V395" s="35"/>
      <c r="W395" s="35"/>
      <c r="X395" s="35"/>
      <c r="Y395" s="35"/>
      <c r="Z395" s="35"/>
      <c r="AA395" s="35"/>
      <c r="AB395" s="35"/>
      <c r="AC395" s="35"/>
      <c r="AD395" s="35"/>
      <c r="AE395" s="35"/>
      <c r="AR395" s="228" t="s">
        <v>200</v>
      </c>
      <c r="AT395" s="228" t="s">
        <v>197</v>
      </c>
      <c r="AU395" s="228" t="s">
        <v>79</v>
      </c>
      <c r="AY395" s="14" t="s">
        <v>162</v>
      </c>
      <c r="BE395" s="229">
        <f>IF(N395="základní",J395,0)</f>
        <v>0</v>
      </c>
      <c r="BF395" s="229">
        <f>IF(N395="snížená",J395,0)</f>
        <v>0</v>
      </c>
      <c r="BG395" s="229">
        <f>IF(N395="zákl. přenesená",J395,0)</f>
        <v>0</v>
      </c>
      <c r="BH395" s="229">
        <f>IF(N395="sníž. přenesená",J395,0)</f>
        <v>0</v>
      </c>
      <c r="BI395" s="229">
        <f>IF(N395="nulová",J395,0)</f>
        <v>0</v>
      </c>
      <c r="BJ395" s="14" t="s">
        <v>79</v>
      </c>
      <c r="BK395" s="229">
        <f>ROUND(I395*H395,2)</f>
        <v>0</v>
      </c>
      <c r="BL395" s="14" t="s">
        <v>200</v>
      </c>
      <c r="BM395" s="228" t="s">
        <v>1906</v>
      </c>
    </row>
    <row r="396" s="2" customFormat="1" ht="21.75" customHeight="1">
      <c r="A396" s="35"/>
      <c r="B396" s="36"/>
      <c r="C396" s="230" t="s">
        <v>1907</v>
      </c>
      <c r="D396" s="230" t="s">
        <v>197</v>
      </c>
      <c r="E396" s="231" t="s">
        <v>1908</v>
      </c>
      <c r="F396" s="232" t="s">
        <v>1909</v>
      </c>
      <c r="G396" s="233" t="s">
        <v>193</v>
      </c>
      <c r="H396" s="234">
        <v>27</v>
      </c>
      <c r="I396" s="235"/>
      <c r="J396" s="236">
        <f>ROUND(I396*H396,2)</f>
        <v>0</v>
      </c>
      <c r="K396" s="232" t="s">
        <v>167</v>
      </c>
      <c r="L396" s="237"/>
      <c r="M396" s="238" t="s">
        <v>19</v>
      </c>
      <c r="N396" s="239" t="s">
        <v>43</v>
      </c>
      <c r="O396" s="81"/>
      <c r="P396" s="226">
        <f>O396*H396</f>
        <v>0</v>
      </c>
      <c r="Q396" s="226">
        <v>0</v>
      </c>
      <c r="R396" s="226">
        <f>Q396*H396</f>
        <v>0</v>
      </c>
      <c r="S396" s="226">
        <v>0</v>
      </c>
      <c r="T396" s="227">
        <f>S396*H396</f>
        <v>0</v>
      </c>
      <c r="U396" s="35"/>
      <c r="V396" s="35"/>
      <c r="W396" s="35"/>
      <c r="X396" s="35"/>
      <c r="Y396" s="35"/>
      <c r="Z396" s="35"/>
      <c r="AA396" s="35"/>
      <c r="AB396" s="35"/>
      <c r="AC396" s="35"/>
      <c r="AD396" s="35"/>
      <c r="AE396" s="35"/>
      <c r="AR396" s="228" t="s">
        <v>200</v>
      </c>
      <c r="AT396" s="228" t="s">
        <v>197</v>
      </c>
      <c r="AU396" s="228" t="s">
        <v>79</v>
      </c>
      <c r="AY396" s="14" t="s">
        <v>162</v>
      </c>
      <c r="BE396" s="229">
        <f>IF(N396="základní",J396,0)</f>
        <v>0</v>
      </c>
      <c r="BF396" s="229">
        <f>IF(N396="snížená",J396,0)</f>
        <v>0</v>
      </c>
      <c r="BG396" s="229">
        <f>IF(N396="zákl. přenesená",J396,0)</f>
        <v>0</v>
      </c>
      <c r="BH396" s="229">
        <f>IF(N396="sníž. přenesená",J396,0)</f>
        <v>0</v>
      </c>
      <c r="BI396" s="229">
        <f>IF(N396="nulová",J396,0)</f>
        <v>0</v>
      </c>
      <c r="BJ396" s="14" t="s">
        <v>79</v>
      </c>
      <c r="BK396" s="229">
        <f>ROUND(I396*H396,2)</f>
        <v>0</v>
      </c>
      <c r="BL396" s="14" t="s">
        <v>200</v>
      </c>
      <c r="BM396" s="228" t="s">
        <v>1910</v>
      </c>
    </row>
    <row r="397" s="2" customFormat="1" ht="21.75" customHeight="1">
      <c r="A397" s="35"/>
      <c r="B397" s="36"/>
      <c r="C397" s="230" t="s">
        <v>1911</v>
      </c>
      <c r="D397" s="230" t="s">
        <v>197</v>
      </c>
      <c r="E397" s="231" t="s">
        <v>1912</v>
      </c>
      <c r="F397" s="232" t="s">
        <v>1913</v>
      </c>
      <c r="G397" s="233" t="s">
        <v>193</v>
      </c>
      <c r="H397" s="234">
        <v>27</v>
      </c>
      <c r="I397" s="235"/>
      <c r="J397" s="236">
        <f>ROUND(I397*H397,2)</f>
        <v>0</v>
      </c>
      <c r="K397" s="232" t="s">
        <v>167</v>
      </c>
      <c r="L397" s="237"/>
      <c r="M397" s="238" t="s">
        <v>19</v>
      </c>
      <c r="N397" s="239" t="s">
        <v>43</v>
      </c>
      <c r="O397" s="81"/>
      <c r="P397" s="226">
        <f>O397*H397</f>
        <v>0</v>
      </c>
      <c r="Q397" s="226">
        <v>0</v>
      </c>
      <c r="R397" s="226">
        <f>Q397*H397</f>
        <v>0</v>
      </c>
      <c r="S397" s="226">
        <v>0</v>
      </c>
      <c r="T397" s="227">
        <f>S397*H397</f>
        <v>0</v>
      </c>
      <c r="U397" s="35"/>
      <c r="V397" s="35"/>
      <c r="W397" s="35"/>
      <c r="X397" s="35"/>
      <c r="Y397" s="35"/>
      <c r="Z397" s="35"/>
      <c r="AA397" s="35"/>
      <c r="AB397" s="35"/>
      <c r="AC397" s="35"/>
      <c r="AD397" s="35"/>
      <c r="AE397" s="35"/>
      <c r="AR397" s="228" t="s">
        <v>200</v>
      </c>
      <c r="AT397" s="228" t="s">
        <v>197</v>
      </c>
      <c r="AU397" s="228" t="s">
        <v>79</v>
      </c>
      <c r="AY397" s="14" t="s">
        <v>162</v>
      </c>
      <c r="BE397" s="229">
        <f>IF(N397="základní",J397,0)</f>
        <v>0</v>
      </c>
      <c r="BF397" s="229">
        <f>IF(N397="snížená",J397,0)</f>
        <v>0</v>
      </c>
      <c r="BG397" s="229">
        <f>IF(N397="zákl. přenesená",J397,0)</f>
        <v>0</v>
      </c>
      <c r="BH397" s="229">
        <f>IF(N397="sníž. přenesená",J397,0)</f>
        <v>0</v>
      </c>
      <c r="BI397" s="229">
        <f>IF(N397="nulová",J397,0)</f>
        <v>0</v>
      </c>
      <c r="BJ397" s="14" t="s">
        <v>79</v>
      </c>
      <c r="BK397" s="229">
        <f>ROUND(I397*H397,2)</f>
        <v>0</v>
      </c>
      <c r="BL397" s="14" t="s">
        <v>200</v>
      </c>
      <c r="BM397" s="228" t="s">
        <v>1914</v>
      </c>
    </row>
    <row r="398" s="2" customFormat="1" ht="21.75" customHeight="1">
      <c r="A398" s="35"/>
      <c r="B398" s="36"/>
      <c r="C398" s="230" t="s">
        <v>1915</v>
      </c>
      <c r="D398" s="230" t="s">
        <v>197</v>
      </c>
      <c r="E398" s="231" t="s">
        <v>1916</v>
      </c>
      <c r="F398" s="232" t="s">
        <v>1917</v>
      </c>
      <c r="G398" s="233" t="s">
        <v>459</v>
      </c>
      <c r="H398" s="234">
        <v>27</v>
      </c>
      <c r="I398" s="235"/>
      <c r="J398" s="236">
        <f>ROUND(I398*H398,2)</f>
        <v>0</v>
      </c>
      <c r="K398" s="232" t="s">
        <v>167</v>
      </c>
      <c r="L398" s="237"/>
      <c r="M398" s="238" t="s">
        <v>19</v>
      </c>
      <c r="N398" s="239" t="s">
        <v>43</v>
      </c>
      <c r="O398" s="81"/>
      <c r="P398" s="226">
        <f>O398*H398</f>
        <v>0</v>
      </c>
      <c r="Q398" s="226">
        <v>0</v>
      </c>
      <c r="R398" s="226">
        <f>Q398*H398</f>
        <v>0</v>
      </c>
      <c r="S398" s="226">
        <v>0</v>
      </c>
      <c r="T398" s="227">
        <f>S398*H398</f>
        <v>0</v>
      </c>
      <c r="U398" s="35"/>
      <c r="V398" s="35"/>
      <c r="W398" s="35"/>
      <c r="X398" s="35"/>
      <c r="Y398" s="35"/>
      <c r="Z398" s="35"/>
      <c r="AA398" s="35"/>
      <c r="AB398" s="35"/>
      <c r="AC398" s="35"/>
      <c r="AD398" s="35"/>
      <c r="AE398" s="35"/>
      <c r="AR398" s="228" t="s">
        <v>200</v>
      </c>
      <c r="AT398" s="228" t="s">
        <v>197</v>
      </c>
      <c r="AU398" s="228" t="s">
        <v>79</v>
      </c>
      <c r="AY398" s="14" t="s">
        <v>162</v>
      </c>
      <c r="BE398" s="229">
        <f>IF(N398="základní",J398,0)</f>
        <v>0</v>
      </c>
      <c r="BF398" s="229">
        <f>IF(N398="snížená",J398,0)</f>
        <v>0</v>
      </c>
      <c r="BG398" s="229">
        <f>IF(N398="zákl. přenesená",J398,0)</f>
        <v>0</v>
      </c>
      <c r="BH398" s="229">
        <f>IF(N398="sníž. přenesená",J398,0)</f>
        <v>0</v>
      </c>
      <c r="BI398" s="229">
        <f>IF(N398="nulová",J398,0)</f>
        <v>0</v>
      </c>
      <c r="BJ398" s="14" t="s">
        <v>79</v>
      </c>
      <c r="BK398" s="229">
        <f>ROUND(I398*H398,2)</f>
        <v>0</v>
      </c>
      <c r="BL398" s="14" t="s">
        <v>200</v>
      </c>
      <c r="BM398" s="228" t="s">
        <v>1918</v>
      </c>
    </row>
    <row r="399" s="2" customFormat="1" ht="21.75" customHeight="1">
      <c r="A399" s="35"/>
      <c r="B399" s="36"/>
      <c r="C399" s="230" t="s">
        <v>1919</v>
      </c>
      <c r="D399" s="230" t="s">
        <v>197</v>
      </c>
      <c r="E399" s="231" t="s">
        <v>1920</v>
      </c>
      <c r="F399" s="232" t="s">
        <v>1921</v>
      </c>
      <c r="G399" s="233" t="s">
        <v>193</v>
      </c>
      <c r="H399" s="234">
        <v>6</v>
      </c>
      <c r="I399" s="235"/>
      <c r="J399" s="236">
        <f>ROUND(I399*H399,2)</f>
        <v>0</v>
      </c>
      <c r="K399" s="232" t="s">
        <v>167</v>
      </c>
      <c r="L399" s="237"/>
      <c r="M399" s="238" t="s">
        <v>19</v>
      </c>
      <c r="N399" s="239" t="s">
        <v>43</v>
      </c>
      <c r="O399" s="81"/>
      <c r="P399" s="226">
        <f>O399*H399</f>
        <v>0</v>
      </c>
      <c r="Q399" s="226">
        <v>0</v>
      </c>
      <c r="R399" s="226">
        <f>Q399*H399</f>
        <v>0</v>
      </c>
      <c r="S399" s="226">
        <v>0</v>
      </c>
      <c r="T399" s="227">
        <f>S399*H399</f>
        <v>0</v>
      </c>
      <c r="U399" s="35"/>
      <c r="V399" s="35"/>
      <c r="W399" s="35"/>
      <c r="X399" s="35"/>
      <c r="Y399" s="35"/>
      <c r="Z399" s="35"/>
      <c r="AA399" s="35"/>
      <c r="AB399" s="35"/>
      <c r="AC399" s="35"/>
      <c r="AD399" s="35"/>
      <c r="AE399" s="35"/>
      <c r="AR399" s="228" t="s">
        <v>81</v>
      </c>
      <c r="AT399" s="228" t="s">
        <v>197</v>
      </c>
      <c r="AU399" s="228" t="s">
        <v>79</v>
      </c>
      <c r="AY399" s="14" t="s">
        <v>162</v>
      </c>
      <c r="BE399" s="229">
        <f>IF(N399="základní",J399,0)</f>
        <v>0</v>
      </c>
      <c r="BF399" s="229">
        <f>IF(N399="snížená",J399,0)</f>
        <v>0</v>
      </c>
      <c r="BG399" s="229">
        <f>IF(N399="zákl. přenesená",J399,0)</f>
        <v>0</v>
      </c>
      <c r="BH399" s="229">
        <f>IF(N399="sníž. přenesená",J399,0)</f>
        <v>0</v>
      </c>
      <c r="BI399" s="229">
        <f>IF(N399="nulová",J399,0)</f>
        <v>0</v>
      </c>
      <c r="BJ399" s="14" t="s">
        <v>79</v>
      </c>
      <c r="BK399" s="229">
        <f>ROUND(I399*H399,2)</f>
        <v>0</v>
      </c>
      <c r="BL399" s="14" t="s">
        <v>79</v>
      </c>
      <c r="BM399" s="228" t="s">
        <v>1922</v>
      </c>
    </row>
    <row r="400" s="2" customFormat="1" ht="21.75" customHeight="1">
      <c r="A400" s="35"/>
      <c r="B400" s="36"/>
      <c r="C400" s="230" t="s">
        <v>1923</v>
      </c>
      <c r="D400" s="230" t="s">
        <v>197</v>
      </c>
      <c r="E400" s="231" t="s">
        <v>1924</v>
      </c>
      <c r="F400" s="232" t="s">
        <v>1925</v>
      </c>
      <c r="G400" s="233" t="s">
        <v>193</v>
      </c>
      <c r="H400" s="234">
        <v>4</v>
      </c>
      <c r="I400" s="235"/>
      <c r="J400" s="236">
        <f>ROUND(I400*H400,2)</f>
        <v>0</v>
      </c>
      <c r="K400" s="232" t="s">
        <v>167</v>
      </c>
      <c r="L400" s="237"/>
      <c r="M400" s="238" t="s">
        <v>19</v>
      </c>
      <c r="N400" s="239" t="s">
        <v>43</v>
      </c>
      <c r="O400" s="81"/>
      <c r="P400" s="226">
        <f>O400*H400</f>
        <v>0</v>
      </c>
      <c r="Q400" s="226">
        <v>0</v>
      </c>
      <c r="R400" s="226">
        <f>Q400*H400</f>
        <v>0</v>
      </c>
      <c r="S400" s="226">
        <v>0</v>
      </c>
      <c r="T400" s="227">
        <f>S400*H400</f>
        <v>0</v>
      </c>
      <c r="U400" s="35"/>
      <c r="V400" s="35"/>
      <c r="W400" s="35"/>
      <c r="X400" s="35"/>
      <c r="Y400" s="35"/>
      <c r="Z400" s="35"/>
      <c r="AA400" s="35"/>
      <c r="AB400" s="35"/>
      <c r="AC400" s="35"/>
      <c r="AD400" s="35"/>
      <c r="AE400" s="35"/>
      <c r="AR400" s="228" t="s">
        <v>81</v>
      </c>
      <c r="AT400" s="228" t="s">
        <v>197</v>
      </c>
      <c r="AU400" s="228" t="s">
        <v>79</v>
      </c>
      <c r="AY400" s="14" t="s">
        <v>162</v>
      </c>
      <c r="BE400" s="229">
        <f>IF(N400="základní",J400,0)</f>
        <v>0</v>
      </c>
      <c r="BF400" s="229">
        <f>IF(N400="snížená",J400,0)</f>
        <v>0</v>
      </c>
      <c r="BG400" s="229">
        <f>IF(N400="zákl. přenesená",J400,0)</f>
        <v>0</v>
      </c>
      <c r="BH400" s="229">
        <f>IF(N400="sníž. přenesená",J400,0)</f>
        <v>0</v>
      </c>
      <c r="BI400" s="229">
        <f>IF(N400="nulová",J400,0)</f>
        <v>0</v>
      </c>
      <c r="BJ400" s="14" t="s">
        <v>79</v>
      </c>
      <c r="BK400" s="229">
        <f>ROUND(I400*H400,2)</f>
        <v>0</v>
      </c>
      <c r="BL400" s="14" t="s">
        <v>79</v>
      </c>
      <c r="BM400" s="228" t="s">
        <v>1926</v>
      </c>
    </row>
    <row r="401" s="2" customFormat="1" ht="21.75" customHeight="1">
      <c r="A401" s="35"/>
      <c r="B401" s="36"/>
      <c r="C401" s="230" t="s">
        <v>1927</v>
      </c>
      <c r="D401" s="230" t="s">
        <v>197</v>
      </c>
      <c r="E401" s="231" t="s">
        <v>1928</v>
      </c>
      <c r="F401" s="232" t="s">
        <v>1929</v>
      </c>
      <c r="G401" s="233" t="s">
        <v>193</v>
      </c>
      <c r="H401" s="234">
        <v>6</v>
      </c>
      <c r="I401" s="235"/>
      <c r="J401" s="236">
        <f>ROUND(I401*H401,2)</f>
        <v>0</v>
      </c>
      <c r="K401" s="232" t="s">
        <v>167</v>
      </c>
      <c r="L401" s="237"/>
      <c r="M401" s="238" t="s">
        <v>19</v>
      </c>
      <c r="N401" s="239" t="s">
        <v>43</v>
      </c>
      <c r="O401" s="81"/>
      <c r="P401" s="226">
        <f>O401*H401</f>
        <v>0</v>
      </c>
      <c r="Q401" s="226">
        <v>0</v>
      </c>
      <c r="R401" s="226">
        <f>Q401*H401</f>
        <v>0</v>
      </c>
      <c r="S401" s="226">
        <v>0</v>
      </c>
      <c r="T401" s="227">
        <f>S401*H401</f>
        <v>0</v>
      </c>
      <c r="U401" s="35"/>
      <c r="V401" s="35"/>
      <c r="W401" s="35"/>
      <c r="X401" s="35"/>
      <c r="Y401" s="35"/>
      <c r="Z401" s="35"/>
      <c r="AA401" s="35"/>
      <c r="AB401" s="35"/>
      <c r="AC401" s="35"/>
      <c r="AD401" s="35"/>
      <c r="AE401" s="35"/>
      <c r="AR401" s="228" t="s">
        <v>81</v>
      </c>
      <c r="AT401" s="228" t="s">
        <v>197</v>
      </c>
      <c r="AU401" s="228" t="s">
        <v>79</v>
      </c>
      <c r="AY401" s="14" t="s">
        <v>162</v>
      </c>
      <c r="BE401" s="229">
        <f>IF(N401="základní",J401,0)</f>
        <v>0</v>
      </c>
      <c r="BF401" s="229">
        <f>IF(N401="snížená",J401,0)</f>
        <v>0</v>
      </c>
      <c r="BG401" s="229">
        <f>IF(N401="zákl. přenesená",J401,0)</f>
        <v>0</v>
      </c>
      <c r="BH401" s="229">
        <f>IF(N401="sníž. přenesená",J401,0)</f>
        <v>0</v>
      </c>
      <c r="BI401" s="229">
        <f>IF(N401="nulová",J401,0)</f>
        <v>0</v>
      </c>
      <c r="BJ401" s="14" t="s">
        <v>79</v>
      </c>
      <c r="BK401" s="229">
        <f>ROUND(I401*H401,2)</f>
        <v>0</v>
      </c>
      <c r="BL401" s="14" t="s">
        <v>79</v>
      </c>
      <c r="BM401" s="228" t="s">
        <v>1930</v>
      </c>
    </row>
    <row r="402" s="2" customFormat="1" ht="21.75" customHeight="1">
      <c r="A402" s="35"/>
      <c r="B402" s="36"/>
      <c r="C402" s="230" t="s">
        <v>1931</v>
      </c>
      <c r="D402" s="230" t="s">
        <v>197</v>
      </c>
      <c r="E402" s="231" t="s">
        <v>1932</v>
      </c>
      <c r="F402" s="232" t="s">
        <v>1933</v>
      </c>
      <c r="G402" s="233" t="s">
        <v>193</v>
      </c>
      <c r="H402" s="234">
        <v>6</v>
      </c>
      <c r="I402" s="235"/>
      <c r="J402" s="236">
        <f>ROUND(I402*H402,2)</f>
        <v>0</v>
      </c>
      <c r="K402" s="232" t="s">
        <v>167</v>
      </c>
      <c r="L402" s="237"/>
      <c r="M402" s="238" t="s">
        <v>19</v>
      </c>
      <c r="N402" s="239" t="s">
        <v>43</v>
      </c>
      <c r="O402" s="81"/>
      <c r="P402" s="226">
        <f>O402*H402</f>
        <v>0</v>
      </c>
      <c r="Q402" s="226">
        <v>0</v>
      </c>
      <c r="R402" s="226">
        <f>Q402*H402</f>
        <v>0</v>
      </c>
      <c r="S402" s="226">
        <v>0</v>
      </c>
      <c r="T402" s="227">
        <f>S402*H402</f>
        <v>0</v>
      </c>
      <c r="U402" s="35"/>
      <c r="V402" s="35"/>
      <c r="W402" s="35"/>
      <c r="X402" s="35"/>
      <c r="Y402" s="35"/>
      <c r="Z402" s="35"/>
      <c r="AA402" s="35"/>
      <c r="AB402" s="35"/>
      <c r="AC402" s="35"/>
      <c r="AD402" s="35"/>
      <c r="AE402" s="35"/>
      <c r="AR402" s="228" t="s">
        <v>81</v>
      </c>
      <c r="AT402" s="228" t="s">
        <v>197</v>
      </c>
      <c r="AU402" s="228" t="s">
        <v>79</v>
      </c>
      <c r="AY402" s="14" t="s">
        <v>162</v>
      </c>
      <c r="BE402" s="229">
        <f>IF(N402="základní",J402,0)</f>
        <v>0</v>
      </c>
      <c r="BF402" s="229">
        <f>IF(N402="snížená",J402,0)</f>
        <v>0</v>
      </c>
      <c r="BG402" s="229">
        <f>IF(N402="zákl. přenesená",J402,0)</f>
        <v>0</v>
      </c>
      <c r="BH402" s="229">
        <f>IF(N402="sníž. přenesená",J402,0)</f>
        <v>0</v>
      </c>
      <c r="BI402" s="229">
        <f>IF(N402="nulová",J402,0)</f>
        <v>0</v>
      </c>
      <c r="BJ402" s="14" t="s">
        <v>79</v>
      </c>
      <c r="BK402" s="229">
        <f>ROUND(I402*H402,2)</f>
        <v>0</v>
      </c>
      <c r="BL402" s="14" t="s">
        <v>79</v>
      </c>
      <c r="BM402" s="228" t="s">
        <v>1934</v>
      </c>
    </row>
    <row r="403" s="2" customFormat="1" ht="21.75" customHeight="1">
      <c r="A403" s="35"/>
      <c r="B403" s="36"/>
      <c r="C403" s="230" t="s">
        <v>1935</v>
      </c>
      <c r="D403" s="230" t="s">
        <v>197</v>
      </c>
      <c r="E403" s="231" t="s">
        <v>1936</v>
      </c>
      <c r="F403" s="232" t="s">
        <v>1937</v>
      </c>
      <c r="G403" s="233" t="s">
        <v>193</v>
      </c>
      <c r="H403" s="234">
        <v>6</v>
      </c>
      <c r="I403" s="235"/>
      <c r="J403" s="236">
        <f>ROUND(I403*H403,2)</f>
        <v>0</v>
      </c>
      <c r="K403" s="232" t="s">
        <v>167</v>
      </c>
      <c r="L403" s="237"/>
      <c r="M403" s="238" t="s">
        <v>19</v>
      </c>
      <c r="N403" s="239" t="s">
        <v>43</v>
      </c>
      <c r="O403" s="81"/>
      <c r="P403" s="226">
        <f>O403*H403</f>
        <v>0</v>
      </c>
      <c r="Q403" s="226">
        <v>0</v>
      </c>
      <c r="R403" s="226">
        <f>Q403*H403</f>
        <v>0</v>
      </c>
      <c r="S403" s="226">
        <v>0</v>
      </c>
      <c r="T403" s="227">
        <f>S403*H403</f>
        <v>0</v>
      </c>
      <c r="U403" s="35"/>
      <c r="V403" s="35"/>
      <c r="W403" s="35"/>
      <c r="X403" s="35"/>
      <c r="Y403" s="35"/>
      <c r="Z403" s="35"/>
      <c r="AA403" s="35"/>
      <c r="AB403" s="35"/>
      <c r="AC403" s="35"/>
      <c r="AD403" s="35"/>
      <c r="AE403" s="35"/>
      <c r="AR403" s="228" t="s">
        <v>81</v>
      </c>
      <c r="AT403" s="228" t="s">
        <v>197</v>
      </c>
      <c r="AU403" s="228" t="s">
        <v>79</v>
      </c>
      <c r="AY403" s="14" t="s">
        <v>162</v>
      </c>
      <c r="BE403" s="229">
        <f>IF(N403="základní",J403,0)</f>
        <v>0</v>
      </c>
      <c r="BF403" s="229">
        <f>IF(N403="snížená",J403,0)</f>
        <v>0</v>
      </c>
      <c r="BG403" s="229">
        <f>IF(N403="zákl. přenesená",J403,0)</f>
        <v>0</v>
      </c>
      <c r="BH403" s="229">
        <f>IF(N403="sníž. přenesená",J403,0)</f>
        <v>0</v>
      </c>
      <c r="BI403" s="229">
        <f>IF(N403="nulová",J403,0)</f>
        <v>0</v>
      </c>
      <c r="BJ403" s="14" t="s">
        <v>79</v>
      </c>
      <c r="BK403" s="229">
        <f>ROUND(I403*H403,2)</f>
        <v>0</v>
      </c>
      <c r="BL403" s="14" t="s">
        <v>79</v>
      </c>
      <c r="BM403" s="228" t="s">
        <v>1938</v>
      </c>
    </row>
    <row r="404" s="2" customFormat="1" ht="21.75" customHeight="1">
      <c r="A404" s="35"/>
      <c r="B404" s="36"/>
      <c r="C404" s="230" t="s">
        <v>1939</v>
      </c>
      <c r="D404" s="230" t="s">
        <v>197</v>
      </c>
      <c r="E404" s="231" t="s">
        <v>1940</v>
      </c>
      <c r="F404" s="232" t="s">
        <v>1941</v>
      </c>
      <c r="G404" s="233" t="s">
        <v>193</v>
      </c>
      <c r="H404" s="234">
        <v>2</v>
      </c>
      <c r="I404" s="235"/>
      <c r="J404" s="236">
        <f>ROUND(I404*H404,2)</f>
        <v>0</v>
      </c>
      <c r="K404" s="232" t="s">
        <v>167</v>
      </c>
      <c r="L404" s="237"/>
      <c r="M404" s="238" t="s">
        <v>19</v>
      </c>
      <c r="N404" s="239" t="s">
        <v>43</v>
      </c>
      <c r="O404" s="81"/>
      <c r="P404" s="226">
        <f>O404*H404</f>
        <v>0</v>
      </c>
      <c r="Q404" s="226">
        <v>0</v>
      </c>
      <c r="R404" s="226">
        <f>Q404*H404</f>
        <v>0</v>
      </c>
      <c r="S404" s="226">
        <v>0</v>
      </c>
      <c r="T404" s="227">
        <f>S404*H404</f>
        <v>0</v>
      </c>
      <c r="U404" s="35"/>
      <c r="V404" s="35"/>
      <c r="W404" s="35"/>
      <c r="X404" s="35"/>
      <c r="Y404" s="35"/>
      <c r="Z404" s="35"/>
      <c r="AA404" s="35"/>
      <c r="AB404" s="35"/>
      <c r="AC404" s="35"/>
      <c r="AD404" s="35"/>
      <c r="AE404" s="35"/>
      <c r="AR404" s="228" t="s">
        <v>81</v>
      </c>
      <c r="AT404" s="228" t="s">
        <v>197</v>
      </c>
      <c r="AU404" s="228" t="s">
        <v>79</v>
      </c>
      <c r="AY404" s="14" t="s">
        <v>162</v>
      </c>
      <c r="BE404" s="229">
        <f>IF(N404="základní",J404,0)</f>
        <v>0</v>
      </c>
      <c r="BF404" s="229">
        <f>IF(N404="snížená",J404,0)</f>
        <v>0</v>
      </c>
      <c r="BG404" s="229">
        <f>IF(N404="zákl. přenesená",J404,0)</f>
        <v>0</v>
      </c>
      <c r="BH404" s="229">
        <f>IF(N404="sníž. přenesená",J404,0)</f>
        <v>0</v>
      </c>
      <c r="BI404" s="229">
        <f>IF(N404="nulová",J404,0)</f>
        <v>0</v>
      </c>
      <c r="BJ404" s="14" t="s">
        <v>79</v>
      </c>
      <c r="BK404" s="229">
        <f>ROUND(I404*H404,2)</f>
        <v>0</v>
      </c>
      <c r="BL404" s="14" t="s">
        <v>79</v>
      </c>
      <c r="BM404" s="228" t="s">
        <v>1942</v>
      </c>
    </row>
    <row r="405" s="2" customFormat="1" ht="21.75" customHeight="1">
      <c r="A405" s="35"/>
      <c r="B405" s="36"/>
      <c r="C405" s="230" t="s">
        <v>1943</v>
      </c>
      <c r="D405" s="230" t="s">
        <v>197</v>
      </c>
      <c r="E405" s="231" t="s">
        <v>1944</v>
      </c>
      <c r="F405" s="232" t="s">
        <v>1945</v>
      </c>
      <c r="G405" s="233" t="s">
        <v>193</v>
      </c>
      <c r="H405" s="234">
        <v>27</v>
      </c>
      <c r="I405" s="235"/>
      <c r="J405" s="236">
        <f>ROUND(I405*H405,2)</f>
        <v>0</v>
      </c>
      <c r="K405" s="232" t="s">
        <v>167</v>
      </c>
      <c r="L405" s="237"/>
      <c r="M405" s="238" t="s">
        <v>19</v>
      </c>
      <c r="N405" s="239" t="s">
        <v>43</v>
      </c>
      <c r="O405" s="81"/>
      <c r="P405" s="226">
        <f>O405*H405</f>
        <v>0</v>
      </c>
      <c r="Q405" s="226">
        <v>0</v>
      </c>
      <c r="R405" s="226">
        <f>Q405*H405</f>
        <v>0</v>
      </c>
      <c r="S405" s="226">
        <v>0</v>
      </c>
      <c r="T405" s="227">
        <f>S405*H405</f>
        <v>0</v>
      </c>
      <c r="U405" s="35"/>
      <c r="V405" s="35"/>
      <c r="W405" s="35"/>
      <c r="X405" s="35"/>
      <c r="Y405" s="35"/>
      <c r="Z405" s="35"/>
      <c r="AA405" s="35"/>
      <c r="AB405" s="35"/>
      <c r="AC405" s="35"/>
      <c r="AD405" s="35"/>
      <c r="AE405" s="35"/>
      <c r="AR405" s="228" t="s">
        <v>81</v>
      </c>
      <c r="AT405" s="228" t="s">
        <v>197</v>
      </c>
      <c r="AU405" s="228" t="s">
        <v>79</v>
      </c>
      <c r="AY405" s="14" t="s">
        <v>162</v>
      </c>
      <c r="BE405" s="229">
        <f>IF(N405="základní",J405,0)</f>
        <v>0</v>
      </c>
      <c r="BF405" s="229">
        <f>IF(N405="snížená",J405,0)</f>
        <v>0</v>
      </c>
      <c r="BG405" s="229">
        <f>IF(N405="zákl. přenesená",J405,0)</f>
        <v>0</v>
      </c>
      <c r="BH405" s="229">
        <f>IF(N405="sníž. přenesená",J405,0)</f>
        <v>0</v>
      </c>
      <c r="BI405" s="229">
        <f>IF(N405="nulová",J405,0)</f>
        <v>0</v>
      </c>
      <c r="BJ405" s="14" t="s">
        <v>79</v>
      </c>
      <c r="BK405" s="229">
        <f>ROUND(I405*H405,2)</f>
        <v>0</v>
      </c>
      <c r="BL405" s="14" t="s">
        <v>79</v>
      </c>
      <c r="BM405" s="228" t="s">
        <v>1946</v>
      </c>
    </row>
    <row r="406" s="2" customFormat="1" ht="21.75" customHeight="1">
      <c r="A406" s="35"/>
      <c r="B406" s="36"/>
      <c r="C406" s="230" t="s">
        <v>1947</v>
      </c>
      <c r="D406" s="230" t="s">
        <v>197</v>
      </c>
      <c r="E406" s="231" t="s">
        <v>1948</v>
      </c>
      <c r="F406" s="232" t="s">
        <v>1949</v>
      </c>
      <c r="G406" s="233" t="s">
        <v>193</v>
      </c>
      <c r="H406" s="234">
        <v>18</v>
      </c>
      <c r="I406" s="235"/>
      <c r="J406" s="236">
        <f>ROUND(I406*H406,2)</f>
        <v>0</v>
      </c>
      <c r="K406" s="232" t="s">
        <v>167</v>
      </c>
      <c r="L406" s="237"/>
      <c r="M406" s="238" t="s">
        <v>19</v>
      </c>
      <c r="N406" s="239" t="s">
        <v>43</v>
      </c>
      <c r="O406" s="81"/>
      <c r="P406" s="226">
        <f>O406*H406</f>
        <v>0</v>
      </c>
      <c r="Q406" s="226">
        <v>0</v>
      </c>
      <c r="R406" s="226">
        <f>Q406*H406</f>
        <v>0</v>
      </c>
      <c r="S406" s="226">
        <v>0</v>
      </c>
      <c r="T406" s="227">
        <f>S406*H406</f>
        <v>0</v>
      </c>
      <c r="U406" s="35"/>
      <c r="V406" s="35"/>
      <c r="W406" s="35"/>
      <c r="X406" s="35"/>
      <c r="Y406" s="35"/>
      <c r="Z406" s="35"/>
      <c r="AA406" s="35"/>
      <c r="AB406" s="35"/>
      <c r="AC406" s="35"/>
      <c r="AD406" s="35"/>
      <c r="AE406" s="35"/>
      <c r="AR406" s="228" t="s">
        <v>81</v>
      </c>
      <c r="AT406" s="228" t="s">
        <v>197</v>
      </c>
      <c r="AU406" s="228" t="s">
        <v>79</v>
      </c>
      <c r="AY406" s="14" t="s">
        <v>162</v>
      </c>
      <c r="BE406" s="229">
        <f>IF(N406="základní",J406,0)</f>
        <v>0</v>
      </c>
      <c r="BF406" s="229">
        <f>IF(N406="snížená",J406,0)</f>
        <v>0</v>
      </c>
      <c r="BG406" s="229">
        <f>IF(N406="zákl. přenesená",J406,0)</f>
        <v>0</v>
      </c>
      <c r="BH406" s="229">
        <f>IF(N406="sníž. přenesená",J406,0)</f>
        <v>0</v>
      </c>
      <c r="BI406" s="229">
        <f>IF(N406="nulová",J406,0)</f>
        <v>0</v>
      </c>
      <c r="BJ406" s="14" t="s">
        <v>79</v>
      </c>
      <c r="BK406" s="229">
        <f>ROUND(I406*H406,2)</f>
        <v>0</v>
      </c>
      <c r="BL406" s="14" t="s">
        <v>79</v>
      </c>
      <c r="BM406" s="228" t="s">
        <v>1950</v>
      </c>
    </row>
    <row r="407" s="2" customFormat="1" ht="21.75" customHeight="1">
      <c r="A407" s="35"/>
      <c r="B407" s="36"/>
      <c r="C407" s="230" t="s">
        <v>1951</v>
      </c>
      <c r="D407" s="230" t="s">
        <v>197</v>
      </c>
      <c r="E407" s="231" t="s">
        <v>1952</v>
      </c>
      <c r="F407" s="232" t="s">
        <v>1953</v>
      </c>
      <c r="G407" s="233" t="s">
        <v>193</v>
      </c>
      <c r="H407" s="234">
        <v>18</v>
      </c>
      <c r="I407" s="235"/>
      <c r="J407" s="236">
        <f>ROUND(I407*H407,2)</f>
        <v>0</v>
      </c>
      <c r="K407" s="232" t="s">
        <v>167</v>
      </c>
      <c r="L407" s="237"/>
      <c r="M407" s="238" t="s">
        <v>19</v>
      </c>
      <c r="N407" s="239" t="s">
        <v>43</v>
      </c>
      <c r="O407" s="81"/>
      <c r="P407" s="226">
        <f>O407*H407</f>
        <v>0</v>
      </c>
      <c r="Q407" s="226">
        <v>0</v>
      </c>
      <c r="R407" s="226">
        <f>Q407*H407</f>
        <v>0</v>
      </c>
      <c r="S407" s="226">
        <v>0</v>
      </c>
      <c r="T407" s="227">
        <f>S407*H407</f>
        <v>0</v>
      </c>
      <c r="U407" s="35"/>
      <c r="V407" s="35"/>
      <c r="W407" s="35"/>
      <c r="X407" s="35"/>
      <c r="Y407" s="35"/>
      <c r="Z407" s="35"/>
      <c r="AA407" s="35"/>
      <c r="AB407" s="35"/>
      <c r="AC407" s="35"/>
      <c r="AD407" s="35"/>
      <c r="AE407" s="35"/>
      <c r="AR407" s="228" t="s">
        <v>81</v>
      </c>
      <c r="AT407" s="228" t="s">
        <v>197</v>
      </c>
      <c r="AU407" s="228" t="s">
        <v>79</v>
      </c>
      <c r="AY407" s="14" t="s">
        <v>162</v>
      </c>
      <c r="BE407" s="229">
        <f>IF(N407="základní",J407,0)</f>
        <v>0</v>
      </c>
      <c r="BF407" s="229">
        <f>IF(N407="snížená",J407,0)</f>
        <v>0</v>
      </c>
      <c r="BG407" s="229">
        <f>IF(N407="zákl. přenesená",J407,0)</f>
        <v>0</v>
      </c>
      <c r="BH407" s="229">
        <f>IF(N407="sníž. přenesená",J407,0)</f>
        <v>0</v>
      </c>
      <c r="BI407" s="229">
        <f>IF(N407="nulová",J407,0)</f>
        <v>0</v>
      </c>
      <c r="BJ407" s="14" t="s">
        <v>79</v>
      </c>
      <c r="BK407" s="229">
        <f>ROUND(I407*H407,2)</f>
        <v>0</v>
      </c>
      <c r="BL407" s="14" t="s">
        <v>79</v>
      </c>
      <c r="BM407" s="228" t="s">
        <v>1954</v>
      </c>
    </row>
    <row r="408" s="2" customFormat="1" ht="21.75" customHeight="1">
      <c r="A408" s="35"/>
      <c r="B408" s="36"/>
      <c r="C408" s="230" t="s">
        <v>1955</v>
      </c>
      <c r="D408" s="230" t="s">
        <v>197</v>
      </c>
      <c r="E408" s="231" t="s">
        <v>1956</v>
      </c>
      <c r="F408" s="232" t="s">
        <v>1957</v>
      </c>
      <c r="G408" s="233" t="s">
        <v>193</v>
      </c>
      <c r="H408" s="234">
        <v>27</v>
      </c>
      <c r="I408" s="235"/>
      <c r="J408" s="236">
        <f>ROUND(I408*H408,2)</f>
        <v>0</v>
      </c>
      <c r="K408" s="232" t="s">
        <v>167</v>
      </c>
      <c r="L408" s="237"/>
      <c r="M408" s="238" t="s">
        <v>19</v>
      </c>
      <c r="N408" s="239" t="s">
        <v>43</v>
      </c>
      <c r="O408" s="81"/>
      <c r="P408" s="226">
        <f>O408*H408</f>
        <v>0</v>
      </c>
      <c r="Q408" s="226">
        <v>0</v>
      </c>
      <c r="R408" s="226">
        <f>Q408*H408</f>
        <v>0</v>
      </c>
      <c r="S408" s="226">
        <v>0</v>
      </c>
      <c r="T408" s="227">
        <f>S408*H408</f>
        <v>0</v>
      </c>
      <c r="U408" s="35"/>
      <c r="V408" s="35"/>
      <c r="W408" s="35"/>
      <c r="X408" s="35"/>
      <c r="Y408" s="35"/>
      <c r="Z408" s="35"/>
      <c r="AA408" s="35"/>
      <c r="AB408" s="35"/>
      <c r="AC408" s="35"/>
      <c r="AD408" s="35"/>
      <c r="AE408" s="35"/>
      <c r="AR408" s="228" t="s">
        <v>190</v>
      </c>
      <c r="AT408" s="228" t="s">
        <v>197</v>
      </c>
      <c r="AU408" s="228" t="s">
        <v>79</v>
      </c>
      <c r="AY408" s="14" t="s">
        <v>162</v>
      </c>
      <c r="BE408" s="229">
        <f>IF(N408="základní",J408,0)</f>
        <v>0</v>
      </c>
      <c r="BF408" s="229">
        <f>IF(N408="snížená",J408,0)</f>
        <v>0</v>
      </c>
      <c r="BG408" s="229">
        <f>IF(N408="zákl. přenesená",J408,0)</f>
        <v>0</v>
      </c>
      <c r="BH408" s="229">
        <f>IF(N408="sníž. přenesená",J408,0)</f>
        <v>0</v>
      </c>
      <c r="BI408" s="229">
        <f>IF(N408="nulová",J408,0)</f>
        <v>0</v>
      </c>
      <c r="BJ408" s="14" t="s">
        <v>79</v>
      </c>
      <c r="BK408" s="229">
        <f>ROUND(I408*H408,2)</f>
        <v>0</v>
      </c>
      <c r="BL408" s="14" t="s">
        <v>93</v>
      </c>
      <c r="BM408" s="228" t="s">
        <v>1958</v>
      </c>
    </row>
    <row r="409" s="2" customFormat="1" ht="21.75" customHeight="1">
      <c r="A409" s="35"/>
      <c r="B409" s="36"/>
      <c r="C409" s="230" t="s">
        <v>1959</v>
      </c>
      <c r="D409" s="230" t="s">
        <v>197</v>
      </c>
      <c r="E409" s="231" t="s">
        <v>513</v>
      </c>
      <c r="F409" s="232" t="s">
        <v>514</v>
      </c>
      <c r="G409" s="233" t="s">
        <v>166</v>
      </c>
      <c r="H409" s="234">
        <v>675</v>
      </c>
      <c r="I409" s="235"/>
      <c r="J409" s="236">
        <f>ROUND(I409*H409,2)</f>
        <v>0</v>
      </c>
      <c r="K409" s="232" t="s">
        <v>167</v>
      </c>
      <c r="L409" s="237"/>
      <c r="M409" s="238" t="s">
        <v>19</v>
      </c>
      <c r="N409" s="239" t="s">
        <v>43</v>
      </c>
      <c r="O409" s="81"/>
      <c r="P409" s="226">
        <f>O409*H409</f>
        <v>0</v>
      </c>
      <c r="Q409" s="226">
        <v>0</v>
      </c>
      <c r="R409" s="226">
        <f>Q409*H409</f>
        <v>0</v>
      </c>
      <c r="S409" s="226">
        <v>0</v>
      </c>
      <c r="T409" s="227">
        <f>S409*H409</f>
        <v>0</v>
      </c>
      <c r="U409" s="35"/>
      <c r="V409" s="35"/>
      <c r="W409" s="35"/>
      <c r="X409" s="35"/>
      <c r="Y409" s="35"/>
      <c r="Z409" s="35"/>
      <c r="AA409" s="35"/>
      <c r="AB409" s="35"/>
      <c r="AC409" s="35"/>
      <c r="AD409" s="35"/>
      <c r="AE409" s="35"/>
      <c r="AR409" s="228" t="s">
        <v>190</v>
      </c>
      <c r="AT409" s="228" t="s">
        <v>197</v>
      </c>
      <c r="AU409" s="228" t="s">
        <v>79</v>
      </c>
      <c r="AY409" s="14" t="s">
        <v>162</v>
      </c>
      <c r="BE409" s="229">
        <f>IF(N409="základní",J409,0)</f>
        <v>0</v>
      </c>
      <c r="BF409" s="229">
        <f>IF(N409="snížená",J409,0)</f>
        <v>0</v>
      </c>
      <c r="BG409" s="229">
        <f>IF(N409="zákl. přenesená",J409,0)</f>
        <v>0</v>
      </c>
      <c r="BH409" s="229">
        <f>IF(N409="sníž. přenesená",J409,0)</f>
        <v>0</v>
      </c>
      <c r="BI409" s="229">
        <f>IF(N409="nulová",J409,0)</f>
        <v>0</v>
      </c>
      <c r="BJ409" s="14" t="s">
        <v>79</v>
      </c>
      <c r="BK409" s="229">
        <f>ROUND(I409*H409,2)</f>
        <v>0</v>
      </c>
      <c r="BL409" s="14" t="s">
        <v>93</v>
      </c>
      <c r="BM409" s="228" t="s">
        <v>1960</v>
      </c>
    </row>
    <row r="410" s="2" customFormat="1" ht="21.75" customHeight="1">
      <c r="A410" s="35"/>
      <c r="B410" s="36"/>
      <c r="C410" s="230" t="s">
        <v>1961</v>
      </c>
      <c r="D410" s="230" t="s">
        <v>197</v>
      </c>
      <c r="E410" s="231" t="s">
        <v>1962</v>
      </c>
      <c r="F410" s="232" t="s">
        <v>1963</v>
      </c>
      <c r="G410" s="233" t="s">
        <v>1964</v>
      </c>
      <c r="H410" s="234">
        <v>675</v>
      </c>
      <c r="I410" s="235"/>
      <c r="J410" s="236">
        <f>ROUND(I410*H410,2)</f>
        <v>0</v>
      </c>
      <c r="K410" s="232" t="s">
        <v>167</v>
      </c>
      <c r="L410" s="237"/>
      <c r="M410" s="238" t="s">
        <v>19</v>
      </c>
      <c r="N410" s="239" t="s">
        <v>43</v>
      </c>
      <c r="O410" s="81"/>
      <c r="P410" s="226">
        <f>O410*H410</f>
        <v>0</v>
      </c>
      <c r="Q410" s="226">
        <v>0</v>
      </c>
      <c r="R410" s="226">
        <f>Q410*H410</f>
        <v>0</v>
      </c>
      <c r="S410" s="226">
        <v>0</v>
      </c>
      <c r="T410" s="227">
        <f>S410*H410</f>
        <v>0</v>
      </c>
      <c r="U410" s="35"/>
      <c r="V410" s="35"/>
      <c r="W410" s="35"/>
      <c r="X410" s="35"/>
      <c r="Y410" s="35"/>
      <c r="Z410" s="35"/>
      <c r="AA410" s="35"/>
      <c r="AB410" s="35"/>
      <c r="AC410" s="35"/>
      <c r="AD410" s="35"/>
      <c r="AE410" s="35"/>
      <c r="AR410" s="228" t="s">
        <v>190</v>
      </c>
      <c r="AT410" s="228" t="s">
        <v>197</v>
      </c>
      <c r="AU410" s="228" t="s">
        <v>79</v>
      </c>
      <c r="AY410" s="14" t="s">
        <v>162</v>
      </c>
      <c r="BE410" s="229">
        <f>IF(N410="základní",J410,0)</f>
        <v>0</v>
      </c>
      <c r="BF410" s="229">
        <f>IF(N410="snížená",J410,0)</f>
        <v>0</v>
      </c>
      <c r="BG410" s="229">
        <f>IF(N410="zákl. přenesená",J410,0)</f>
        <v>0</v>
      </c>
      <c r="BH410" s="229">
        <f>IF(N410="sníž. přenesená",J410,0)</f>
        <v>0</v>
      </c>
      <c r="BI410" s="229">
        <f>IF(N410="nulová",J410,0)</f>
        <v>0</v>
      </c>
      <c r="BJ410" s="14" t="s">
        <v>79</v>
      </c>
      <c r="BK410" s="229">
        <f>ROUND(I410*H410,2)</f>
        <v>0</v>
      </c>
      <c r="BL410" s="14" t="s">
        <v>93</v>
      </c>
      <c r="BM410" s="228" t="s">
        <v>1965</v>
      </c>
    </row>
    <row r="411" s="2" customFormat="1" ht="21.75" customHeight="1">
      <c r="A411" s="35"/>
      <c r="B411" s="36"/>
      <c r="C411" s="217" t="s">
        <v>1966</v>
      </c>
      <c r="D411" s="217" t="s">
        <v>163</v>
      </c>
      <c r="E411" s="218" t="s">
        <v>1967</v>
      </c>
      <c r="F411" s="219" t="s">
        <v>1968</v>
      </c>
      <c r="G411" s="220" t="s">
        <v>298</v>
      </c>
      <c r="H411" s="221">
        <v>120</v>
      </c>
      <c r="I411" s="222"/>
      <c r="J411" s="223">
        <f>ROUND(I411*H411,2)</f>
        <v>0</v>
      </c>
      <c r="K411" s="219" t="s">
        <v>167</v>
      </c>
      <c r="L411" s="41"/>
      <c r="M411" s="224" t="s">
        <v>19</v>
      </c>
      <c r="N411" s="225" t="s">
        <v>43</v>
      </c>
      <c r="O411" s="81"/>
      <c r="P411" s="226">
        <f>O411*H411</f>
        <v>0</v>
      </c>
      <c r="Q411" s="226">
        <v>0</v>
      </c>
      <c r="R411" s="226">
        <f>Q411*H411</f>
        <v>0</v>
      </c>
      <c r="S411" s="226">
        <v>0</v>
      </c>
      <c r="T411" s="227">
        <f>S411*H411</f>
        <v>0</v>
      </c>
      <c r="U411" s="35"/>
      <c r="V411" s="35"/>
      <c r="W411" s="35"/>
      <c r="X411" s="35"/>
      <c r="Y411" s="35"/>
      <c r="Z411" s="35"/>
      <c r="AA411" s="35"/>
      <c r="AB411" s="35"/>
      <c r="AC411" s="35"/>
      <c r="AD411" s="35"/>
      <c r="AE411" s="35"/>
      <c r="AR411" s="228" t="s">
        <v>93</v>
      </c>
      <c r="AT411" s="228" t="s">
        <v>163</v>
      </c>
      <c r="AU411" s="228" t="s">
        <v>79</v>
      </c>
      <c r="AY411" s="14" t="s">
        <v>162</v>
      </c>
      <c r="BE411" s="229">
        <f>IF(N411="základní",J411,0)</f>
        <v>0</v>
      </c>
      <c r="BF411" s="229">
        <f>IF(N411="snížená",J411,0)</f>
        <v>0</v>
      </c>
      <c r="BG411" s="229">
        <f>IF(N411="zákl. přenesená",J411,0)</f>
        <v>0</v>
      </c>
      <c r="BH411" s="229">
        <f>IF(N411="sníž. přenesená",J411,0)</f>
        <v>0</v>
      </c>
      <c r="BI411" s="229">
        <f>IF(N411="nulová",J411,0)</f>
        <v>0</v>
      </c>
      <c r="BJ411" s="14" t="s">
        <v>79</v>
      </c>
      <c r="BK411" s="229">
        <f>ROUND(I411*H411,2)</f>
        <v>0</v>
      </c>
      <c r="BL411" s="14" t="s">
        <v>93</v>
      </c>
      <c r="BM411" s="228" t="s">
        <v>1969</v>
      </c>
    </row>
    <row r="412" s="2" customFormat="1" ht="21.75" customHeight="1">
      <c r="A412" s="35"/>
      <c r="B412" s="36"/>
      <c r="C412" s="217" t="s">
        <v>1970</v>
      </c>
      <c r="D412" s="217" t="s">
        <v>163</v>
      </c>
      <c r="E412" s="218" t="s">
        <v>1971</v>
      </c>
      <c r="F412" s="219" t="s">
        <v>1972</v>
      </c>
      <c r="G412" s="220" t="s">
        <v>193</v>
      </c>
      <c r="H412" s="221">
        <v>27</v>
      </c>
      <c r="I412" s="222"/>
      <c r="J412" s="223">
        <f>ROUND(I412*H412,2)</f>
        <v>0</v>
      </c>
      <c r="K412" s="219" t="s">
        <v>167</v>
      </c>
      <c r="L412" s="41"/>
      <c r="M412" s="224" t="s">
        <v>19</v>
      </c>
      <c r="N412" s="225" t="s">
        <v>43</v>
      </c>
      <c r="O412" s="81"/>
      <c r="P412" s="226">
        <f>O412*H412</f>
        <v>0</v>
      </c>
      <c r="Q412" s="226">
        <v>0</v>
      </c>
      <c r="R412" s="226">
        <f>Q412*H412</f>
        <v>0</v>
      </c>
      <c r="S412" s="226">
        <v>0</v>
      </c>
      <c r="T412" s="227">
        <f>S412*H412</f>
        <v>0</v>
      </c>
      <c r="U412" s="35"/>
      <c r="V412" s="35"/>
      <c r="W412" s="35"/>
      <c r="X412" s="35"/>
      <c r="Y412" s="35"/>
      <c r="Z412" s="35"/>
      <c r="AA412" s="35"/>
      <c r="AB412" s="35"/>
      <c r="AC412" s="35"/>
      <c r="AD412" s="35"/>
      <c r="AE412" s="35"/>
      <c r="AR412" s="228" t="s">
        <v>93</v>
      </c>
      <c r="AT412" s="228" t="s">
        <v>163</v>
      </c>
      <c r="AU412" s="228" t="s">
        <v>79</v>
      </c>
      <c r="AY412" s="14" t="s">
        <v>162</v>
      </c>
      <c r="BE412" s="229">
        <f>IF(N412="základní",J412,0)</f>
        <v>0</v>
      </c>
      <c r="BF412" s="229">
        <f>IF(N412="snížená",J412,0)</f>
        <v>0</v>
      </c>
      <c r="BG412" s="229">
        <f>IF(N412="zákl. přenesená",J412,0)</f>
        <v>0</v>
      </c>
      <c r="BH412" s="229">
        <f>IF(N412="sníž. přenesená",J412,0)</f>
        <v>0</v>
      </c>
      <c r="BI412" s="229">
        <f>IF(N412="nulová",J412,0)</f>
        <v>0</v>
      </c>
      <c r="BJ412" s="14" t="s">
        <v>79</v>
      </c>
      <c r="BK412" s="229">
        <f>ROUND(I412*H412,2)</f>
        <v>0</v>
      </c>
      <c r="BL412" s="14" t="s">
        <v>93</v>
      </c>
      <c r="BM412" s="228" t="s">
        <v>1973</v>
      </c>
    </row>
    <row r="413" s="2" customFormat="1" ht="21.75" customHeight="1">
      <c r="A413" s="35"/>
      <c r="B413" s="36"/>
      <c r="C413" s="217" t="s">
        <v>1974</v>
      </c>
      <c r="D413" s="217" t="s">
        <v>163</v>
      </c>
      <c r="E413" s="218" t="s">
        <v>1975</v>
      </c>
      <c r="F413" s="219" t="s">
        <v>1976</v>
      </c>
      <c r="G413" s="220" t="s">
        <v>193</v>
      </c>
      <c r="H413" s="221">
        <v>19</v>
      </c>
      <c r="I413" s="222"/>
      <c r="J413" s="223">
        <f>ROUND(I413*H413,2)</f>
        <v>0</v>
      </c>
      <c r="K413" s="219" t="s">
        <v>167</v>
      </c>
      <c r="L413" s="41"/>
      <c r="M413" s="224" t="s">
        <v>19</v>
      </c>
      <c r="N413" s="225" t="s">
        <v>43</v>
      </c>
      <c r="O413" s="81"/>
      <c r="P413" s="226">
        <f>O413*H413</f>
        <v>0</v>
      </c>
      <c r="Q413" s="226">
        <v>0</v>
      </c>
      <c r="R413" s="226">
        <f>Q413*H413</f>
        <v>0</v>
      </c>
      <c r="S413" s="226">
        <v>0</v>
      </c>
      <c r="T413" s="227">
        <f>S413*H413</f>
        <v>0</v>
      </c>
      <c r="U413" s="35"/>
      <c r="V413" s="35"/>
      <c r="W413" s="35"/>
      <c r="X413" s="35"/>
      <c r="Y413" s="35"/>
      <c r="Z413" s="35"/>
      <c r="AA413" s="35"/>
      <c r="AB413" s="35"/>
      <c r="AC413" s="35"/>
      <c r="AD413" s="35"/>
      <c r="AE413" s="35"/>
      <c r="AR413" s="228" t="s">
        <v>93</v>
      </c>
      <c r="AT413" s="228" t="s">
        <v>163</v>
      </c>
      <c r="AU413" s="228" t="s">
        <v>79</v>
      </c>
      <c r="AY413" s="14" t="s">
        <v>162</v>
      </c>
      <c r="BE413" s="229">
        <f>IF(N413="základní",J413,0)</f>
        <v>0</v>
      </c>
      <c r="BF413" s="229">
        <f>IF(N413="snížená",J413,0)</f>
        <v>0</v>
      </c>
      <c r="BG413" s="229">
        <f>IF(N413="zákl. přenesená",J413,0)</f>
        <v>0</v>
      </c>
      <c r="BH413" s="229">
        <f>IF(N413="sníž. přenesená",J413,0)</f>
        <v>0</v>
      </c>
      <c r="BI413" s="229">
        <f>IF(N413="nulová",J413,0)</f>
        <v>0</v>
      </c>
      <c r="BJ413" s="14" t="s">
        <v>79</v>
      </c>
      <c r="BK413" s="229">
        <f>ROUND(I413*H413,2)</f>
        <v>0</v>
      </c>
      <c r="BL413" s="14" t="s">
        <v>93</v>
      </c>
      <c r="BM413" s="228" t="s">
        <v>1977</v>
      </c>
    </row>
    <row r="414" s="2" customFormat="1" ht="21.75" customHeight="1">
      <c r="A414" s="35"/>
      <c r="B414" s="36"/>
      <c r="C414" s="217" t="s">
        <v>1978</v>
      </c>
      <c r="D414" s="217" t="s">
        <v>163</v>
      </c>
      <c r="E414" s="218" t="s">
        <v>1979</v>
      </c>
      <c r="F414" s="219" t="s">
        <v>1980</v>
      </c>
      <c r="G414" s="220" t="s">
        <v>193</v>
      </c>
      <c r="H414" s="221">
        <v>27</v>
      </c>
      <c r="I414" s="222"/>
      <c r="J414" s="223">
        <f>ROUND(I414*H414,2)</f>
        <v>0</v>
      </c>
      <c r="K414" s="219" t="s">
        <v>167</v>
      </c>
      <c r="L414" s="41"/>
      <c r="M414" s="224" t="s">
        <v>19</v>
      </c>
      <c r="N414" s="225" t="s">
        <v>43</v>
      </c>
      <c r="O414" s="81"/>
      <c r="P414" s="226">
        <f>O414*H414</f>
        <v>0</v>
      </c>
      <c r="Q414" s="226">
        <v>0</v>
      </c>
      <c r="R414" s="226">
        <f>Q414*H414</f>
        <v>0</v>
      </c>
      <c r="S414" s="226">
        <v>0</v>
      </c>
      <c r="T414" s="227">
        <f>S414*H414</f>
        <v>0</v>
      </c>
      <c r="U414" s="35"/>
      <c r="V414" s="35"/>
      <c r="W414" s="35"/>
      <c r="X414" s="35"/>
      <c r="Y414" s="35"/>
      <c r="Z414" s="35"/>
      <c r="AA414" s="35"/>
      <c r="AB414" s="35"/>
      <c r="AC414" s="35"/>
      <c r="AD414" s="35"/>
      <c r="AE414" s="35"/>
      <c r="AR414" s="228" t="s">
        <v>285</v>
      </c>
      <c r="AT414" s="228" t="s">
        <v>163</v>
      </c>
      <c r="AU414" s="228" t="s">
        <v>79</v>
      </c>
      <c r="AY414" s="14" t="s">
        <v>162</v>
      </c>
      <c r="BE414" s="229">
        <f>IF(N414="základní",J414,0)</f>
        <v>0</v>
      </c>
      <c r="BF414" s="229">
        <f>IF(N414="snížená",J414,0)</f>
        <v>0</v>
      </c>
      <c r="BG414" s="229">
        <f>IF(N414="zákl. přenesená",J414,0)</f>
        <v>0</v>
      </c>
      <c r="BH414" s="229">
        <f>IF(N414="sníž. přenesená",J414,0)</f>
        <v>0</v>
      </c>
      <c r="BI414" s="229">
        <f>IF(N414="nulová",J414,0)</f>
        <v>0</v>
      </c>
      <c r="BJ414" s="14" t="s">
        <v>79</v>
      </c>
      <c r="BK414" s="229">
        <f>ROUND(I414*H414,2)</f>
        <v>0</v>
      </c>
      <c r="BL414" s="14" t="s">
        <v>285</v>
      </c>
      <c r="BM414" s="228" t="s">
        <v>1981</v>
      </c>
    </row>
    <row r="415" s="2" customFormat="1" ht="21.75" customHeight="1">
      <c r="A415" s="35"/>
      <c r="B415" s="36"/>
      <c r="C415" s="217" t="s">
        <v>1982</v>
      </c>
      <c r="D415" s="217" t="s">
        <v>163</v>
      </c>
      <c r="E415" s="218" t="s">
        <v>1983</v>
      </c>
      <c r="F415" s="219" t="s">
        <v>1984</v>
      </c>
      <c r="G415" s="220" t="s">
        <v>193</v>
      </c>
      <c r="H415" s="221">
        <v>27</v>
      </c>
      <c r="I415" s="222"/>
      <c r="J415" s="223">
        <f>ROUND(I415*H415,2)</f>
        <v>0</v>
      </c>
      <c r="K415" s="219" t="s">
        <v>167</v>
      </c>
      <c r="L415" s="41"/>
      <c r="M415" s="224" t="s">
        <v>19</v>
      </c>
      <c r="N415" s="225" t="s">
        <v>43</v>
      </c>
      <c r="O415" s="81"/>
      <c r="P415" s="226">
        <f>O415*H415</f>
        <v>0</v>
      </c>
      <c r="Q415" s="226">
        <v>0</v>
      </c>
      <c r="R415" s="226">
        <f>Q415*H415</f>
        <v>0</v>
      </c>
      <c r="S415" s="226">
        <v>0</v>
      </c>
      <c r="T415" s="227">
        <f>S415*H415</f>
        <v>0</v>
      </c>
      <c r="U415" s="35"/>
      <c r="V415" s="35"/>
      <c r="W415" s="35"/>
      <c r="X415" s="35"/>
      <c r="Y415" s="35"/>
      <c r="Z415" s="35"/>
      <c r="AA415" s="35"/>
      <c r="AB415" s="35"/>
      <c r="AC415" s="35"/>
      <c r="AD415" s="35"/>
      <c r="AE415" s="35"/>
      <c r="AR415" s="228" t="s">
        <v>93</v>
      </c>
      <c r="AT415" s="228" t="s">
        <v>163</v>
      </c>
      <c r="AU415" s="228" t="s">
        <v>79</v>
      </c>
      <c r="AY415" s="14" t="s">
        <v>162</v>
      </c>
      <c r="BE415" s="229">
        <f>IF(N415="základní",J415,0)</f>
        <v>0</v>
      </c>
      <c r="BF415" s="229">
        <f>IF(N415="snížená",J415,0)</f>
        <v>0</v>
      </c>
      <c r="BG415" s="229">
        <f>IF(N415="zákl. přenesená",J415,0)</f>
        <v>0</v>
      </c>
      <c r="BH415" s="229">
        <f>IF(N415="sníž. přenesená",J415,0)</f>
        <v>0</v>
      </c>
      <c r="BI415" s="229">
        <f>IF(N415="nulová",J415,0)</f>
        <v>0</v>
      </c>
      <c r="BJ415" s="14" t="s">
        <v>79</v>
      </c>
      <c r="BK415" s="229">
        <f>ROUND(I415*H415,2)</f>
        <v>0</v>
      </c>
      <c r="BL415" s="14" t="s">
        <v>93</v>
      </c>
      <c r="BM415" s="228" t="s">
        <v>1985</v>
      </c>
    </row>
    <row r="416" s="2" customFormat="1" ht="21.75" customHeight="1">
      <c r="A416" s="35"/>
      <c r="B416" s="36"/>
      <c r="C416" s="217" t="s">
        <v>1986</v>
      </c>
      <c r="D416" s="217" t="s">
        <v>163</v>
      </c>
      <c r="E416" s="218" t="s">
        <v>1987</v>
      </c>
      <c r="F416" s="219" t="s">
        <v>1988</v>
      </c>
      <c r="G416" s="220" t="s">
        <v>193</v>
      </c>
      <c r="H416" s="221">
        <v>27</v>
      </c>
      <c r="I416" s="222"/>
      <c r="J416" s="223">
        <f>ROUND(I416*H416,2)</f>
        <v>0</v>
      </c>
      <c r="K416" s="219" t="s">
        <v>167</v>
      </c>
      <c r="L416" s="41"/>
      <c r="M416" s="224" t="s">
        <v>19</v>
      </c>
      <c r="N416" s="225" t="s">
        <v>43</v>
      </c>
      <c r="O416" s="81"/>
      <c r="P416" s="226">
        <f>O416*H416</f>
        <v>0</v>
      </c>
      <c r="Q416" s="226">
        <v>0</v>
      </c>
      <c r="R416" s="226">
        <f>Q416*H416</f>
        <v>0</v>
      </c>
      <c r="S416" s="226">
        <v>0</v>
      </c>
      <c r="T416" s="227">
        <f>S416*H416</f>
        <v>0</v>
      </c>
      <c r="U416" s="35"/>
      <c r="V416" s="35"/>
      <c r="W416" s="35"/>
      <c r="X416" s="35"/>
      <c r="Y416" s="35"/>
      <c r="Z416" s="35"/>
      <c r="AA416" s="35"/>
      <c r="AB416" s="35"/>
      <c r="AC416" s="35"/>
      <c r="AD416" s="35"/>
      <c r="AE416" s="35"/>
      <c r="AR416" s="228" t="s">
        <v>93</v>
      </c>
      <c r="AT416" s="228" t="s">
        <v>163</v>
      </c>
      <c r="AU416" s="228" t="s">
        <v>79</v>
      </c>
      <c r="AY416" s="14" t="s">
        <v>162</v>
      </c>
      <c r="BE416" s="229">
        <f>IF(N416="základní",J416,0)</f>
        <v>0</v>
      </c>
      <c r="BF416" s="229">
        <f>IF(N416="snížená",J416,0)</f>
        <v>0</v>
      </c>
      <c r="BG416" s="229">
        <f>IF(N416="zákl. přenesená",J416,0)</f>
        <v>0</v>
      </c>
      <c r="BH416" s="229">
        <f>IF(N416="sníž. přenesená",J416,0)</f>
        <v>0</v>
      </c>
      <c r="BI416" s="229">
        <f>IF(N416="nulová",J416,0)</f>
        <v>0</v>
      </c>
      <c r="BJ416" s="14" t="s">
        <v>79</v>
      </c>
      <c r="BK416" s="229">
        <f>ROUND(I416*H416,2)</f>
        <v>0</v>
      </c>
      <c r="BL416" s="14" t="s">
        <v>93</v>
      </c>
      <c r="BM416" s="228" t="s">
        <v>1989</v>
      </c>
    </row>
    <row r="417" s="2" customFormat="1" ht="21.75" customHeight="1">
      <c r="A417" s="35"/>
      <c r="B417" s="36"/>
      <c r="C417" s="217" t="s">
        <v>1990</v>
      </c>
      <c r="D417" s="217" t="s">
        <v>163</v>
      </c>
      <c r="E417" s="218" t="s">
        <v>1991</v>
      </c>
      <c r="F417" s="219" t="s">
        <v>1992</v>
      </c>
      <c r="G417" s="220" t="s">
        <v>193</v>
      </c>
      <c r="H417" s="221">
        <v>27</v>
      </c>
      <c r="I417" s="222"/>
      <c r="J417" s="223">
        <f>ROUND(I417*H417,2)</f>
        <v>0</v>
      </c>
      <c r="K417" s="219" t="s">
        <v>167</v>
      </c>
      <c r="L417" s="41"/>
      <c r="M417" s="224" t="s">
        <v>19</v>
      </c>
      <c r="N417" s="225" t="s">
        <v>43</v>
      </c>
      <c r="O417" s="81"/>
      <c r="P417" s="226">
        <f>O417*H417</f>
        <v>0</v>
      </c>
      <c r="Q417" s="226">
        <v>0</v>
      </c>
      <c r="R417" s="226">
        <f>Q417*H417</f>
        <v>0</v>
      </c>
      <c r="S417" s="226">
        <v>0</v>
      </c>
      <c r="T417" s="227">
        <f>S417*H417</f>
        <v>0</v>
      </c>
      <c r="U417" s="35"/>
      <c r="V417" s="35"/>
      <c r="W417" s="35"/>
      <c r="X417" s="35"/>
      <c r="Y417" s="35"/>
      <c r="Z417" s="35"/>
      <c r="AA417" s="35"/>
      <c r="AB417" s="35"/>
      <c r="AC417" s="35"/>
      <c r="AD417" s="35"/>
      <c r="AE417" s="35"/>
      <c r="AR417" s="228" t="s">
        <v>93</v>
      </c>
      <c r="AT417" s="228" t="s">
        <v>163</v>
      </c>
      <c r="AU417" s="228" t="s">
        <v>79</v>
      </c>
      <c r="AY417" s="14" t="s">
        <v>162</v>
      </c>
      <c r="BE417" s="229">
        <f>IF(N417="základní",J417,0)</f>
        <v>0</v>
      </c>
      <c r="BF417" s="229">
        <f>IF(N417="snížená",J417,0)</f>
        <v>0</v>
      </c>
      <c r="BG417" s="229">
        <f>IF(N417="zákl. přenesená",J417,0)</f>
        <v>0</v>
      </c>
      <c r="BH417" s="229">
        <f>IF(N417="sníž. přenesená",J417,0)</f>
        <v>0</v>
      </c>
      <c r="BI417" s="229">
        <f>IF(N417="nulová",J417,0)</f>
        <v>0</v>
      </c>
      <c r="BJ417" s="14" t="s">
        <v>79</v>
      </c>
      <c r="BK417" s="229">
        <f>ROUND(I417*H417,2)</f>
        <v>0</v>
      </c>
      <c r="BL417" s="14" t="s">
        <v>93</v>
      </c>
      <c r="BM417" s="228" t="s">
        <v>1993</v>
      </c>
    </row>
    <row r="418" s="2" customFormat="1" ht="21.75" customHeight="1">
      <c r="A418" s="35"/>
      <c r="B418" s="36"/>
      <c r="C418" s="217" t="s">
        <v>1994</v>
      </c>
      <c r="D418" s="217" t="s">
        <v>163</v>
      </c>
      <c r="E418" s="218" t="s">
        <v>1995</v>
      </c>
      <c r="F418" s="219" t="s">
        <v>1996</v>
      </c>
      <c r="G418" s="220" t="s">
        <v>193</v>
      </c>
      <c r="H418" s="221">
        <v>4</v>
      </c>
      <c r="I418" s="222"/>
      <c r="J418" s="223">
        <f>ROUND(I418*H418,2)</f>
        <v>0</v>
      </c>
      <c r="K418" s="219" t="s">
        <v>167</v>
      </c>
      <c r="L418" s="41"/>
      <c r="M418" s="224" t="s">
        <v>19</v>
      </c>
      <c r="N418" s="225" t="s">
        <v>43</v>
      </c>
      <c r="O418" s="81"/>
      <c r="P418" s="226">
        <f>O418*H418</f>
        <v>0</v>
      </c>
      <c r="Q418" s="226">
        <v>0</v>
      </c>
      <c r="R418" s="226">
        <f>Q418*H418</f>
        <v>0</v>
      </c>
      <c r="S418" s="226">
        <v>0</v>
      </c>
      <c r="T418" s="227">
        <f>S418*H418</f>
        <v>0</v>
      </c>
      <c r="U418" s="35"/>
      <c r="V418" s="35"/>
      <c r="W418" s="35"/>
      <c r="X418" s="35"/>
      <c r="Y418" s="35"/>
      <c r="Z418" s="35"/>
      <c r="AA418" s="35"/>
      <c r="AB418" s="35"/>
      <c r="AC418" s="35"/>
      <c r="AD418" s="35"/>
      <c r="AE418" s="35"/>
      <c r="AR418" s="228" t="s">
        <v>285</v>
      </c>
      <c r="AT418" s="228" t="s">
        <v>163</v>
      </c>
      <c r="AU418" s="228" t="s">
        <v>79</v>
      </c>
      <c r="AY418" s="14" t="s">
        <v>162</v>
      </c>
      <c r="BE418" s="229">
        <f>IF(N418="základní",J418,0)</f>
        <v>0</v>
      </c>
      <c r="BF418" s="229">
        <f>IF(N418="snížená",J418,0)</f>
        <v>0</v>
      </c>
      <c r="BG418" s="229">
        <f>IF(N418="zákl. přenesená",J418,0)</f>
        <v>0</v>
      </c>
      <c r="BH418" s="229">
        <f>IF(N418="sníž. přenesená",J418,0)</f>
        <v>0</v>
      </c>
      <c r="BI418" s="229">
        <f>IF(N418="nulová",J418,0)</f>
        <v>0</v>
      </c>
      <c r="BJ418" s="14" t="s">
        <v>79</v>
      </c>
      <c r="BK418" s="229">
        <f>ROUND(I418*H418,2)</f>
        <v>0</v>
      </c>
      <c r="BL418" s="14" t="s">
        <v>285</v>
      </c>
      <c r="BM418" s="228" t="s">
        <v>1997</v>
      </c>
    </row>
    <row r="419" s="2" customFormat="1" ht="21.75" customHeight="1">
      <c r="A419" s="35"/>
      <c r="B419" s="36"/>
      <c r="C419" s="217" t="s">
        <v>1998</v>
      </c>
      <c r="D419" s="217" t="s">
        <v>163</v>
      </c>
      <c r="E419" s="218" t="s">
        <v>1999</v>
      </c>
      <c r="F419" s="219" t="s">
        <v>2000</v>
      </c>
      <c r="G419" s="220" t="s">
        <v>193</v>
      </c>
      <c r="H419" s="221">
        <v>4</v>
      </c>
      <c r="I419" s="222"/>
      <c r="J419" s="223">
        <f>ROUND(I419*H419,2)</f>
        <v>0</v>
      </c>
      <c r="K419" s="219" t="s">
        <v>167</v>
      </c>
      <c r="L419" s="41"/>
      <c r="M419" s="224" t="s">
        <v>19</v>
      </c>
      <c r="N419" s="225" t="s">
        <v>43</v>
      </c>
      <c r="O419" s="81"/>
      <c r="P419" s="226">
        <f>O419*H419</f>
        <v>0</v>
      </c>
      <c r="Q419" s="226">
        <v>0</v>
      </c>
      <c r="R419" s="226">
        <f>Q419*H419</f>
        <v>0</v>
      </c>
      <c r="S419" s="226">
        <v>0</v>
      </c>
      <c r="T419" s="227">
        <f>S419*H419</f>
        <v>0</v>
      </c>
      <c r="U419" s="35"/>
      <c r="V419" s="35"/>
      <c r="W419" s="35"/>
      <c r="X419" s="35"/>
      <c r="Y419" s="35"/>
      <c r="Z419" s="35"/>
      <c r="AA419" s="35"/>
      <c r="AB419" s="35"/>
      <c r="AC419" s="35"/>
      <c r="AD419" s="35"/>
      <c r="AE419" s="35"/>
      <c r="AR419" s="228" t="s">
        <v>93</v>
      </c>
      <c r="AT419" s="228" t="s">
        <v>163</v>
      </c>
      <c r="AU419" s="228" t="s">
        <v>79</v>
      </c>
      <c r="AY419" s="14" t="s">
        <v>162</v>
      </c>
      <c r="BE419" s="229">
        <f>IF(N419="základní",J419,0)</f>
        <v>0</v>
      </c>
      <c r="BF419" s="229">
        <f>IF(N419="snížená",J419,0)</f>
        <v>0</v>
      </c>
      <c r="BG419" s="229">
        <f>IF(N419="zákl. přenesená",J419,0)</f>
        <v>0</v>
      </c>
      <c r="BH419" s="229">
        <f>IF(N419="sníž. přenesená",J419,0)</f>
        <v>0</v>
      </c>
      <c r="BI419" s="229">
        <f>IF(N419="nulová",J419,0)</f>
        <v>0</v>
      </c>
      <c r="BJ419" s="14" t="s">
        <v>79</v>
      </c>
      <c r="BK419" s="229">
        <f>ROUND(I419*H419,2)</f>
        <v>0</v>
      </c>
      <c r="BL419" s="14" t="s">
        <v>93</v>
      </c>
      <c r="BM419" s="228" t="s">
        <v>2001</v>
      </c>
    </row>
    <row r="420" s="2" customFormat="1" ht="21.75" customHeight="1">
      <c r="A420" s="35"/>
      <c r="B420" s="36"/>
      <c r="C420" s="217" t="s">
        <v>2002</v>
      </c>
      <c r="D420" s="217" t="s">
        <v>163</v>
      </c>
      <c r="E420" s="218" t="s">
        <v>2003</v>
      </c>
      <c r="F420" s="219" t="s">
        <v>2004</v>
      </c>
      <c r="G420" s="220" t="s">
        <v>193</v>
      </c>
      <c r="H420" s="221">
        <v>4</v>
      </c>
      <c r="I420" s="222"/>
      <c r="J420" s="223">
        <f>ROUND(I420*H420,2)</f>
        <v>0</v>
      </c>
      <c r="K420" s="219" t="s">
        <v>167</v>
      </c>
      <c r="L420" s="41"/>
      <c r="M420" s="224" t="s">
        <v>19</v>
      </c>
      <c r="N420" s="225" t="s">
        <v>43</v>
      </c>
      <c r="O420" s="81"/>
      <c r="P420" s="226">
        <f>O420*H420</f>
        <v>0</v>
      </c>
      <c r="Q420" s="226">
        <v>0</v>
      </c>
      <c r="R420" s="226">
        <f>Q420*H420</f>
        <v>0</v>
      </c>
      <c r="S420" s="226">
        <v>0</v>
      </c>
      <c r="T420" s="227">
        <f>S420*H420</f>
        <v>0</v>
      </c>
      <c r="U420" s="35"/>
      <c r="V420" s="35"/>
      <c r="W420" s="35"/>
      <c r="X420" s="35"/>
      <c r="Y420" s="35"/>
      <c r="Z420" s="35"/>
      <c r="AA420" s="35"/>
      <c r="AB420" s="35"/>
      <c r="AC420" s="35"/>
      <c r="AD420" s="35"/>
      <c r="AE420" s="35"/>
      <c r="AR420" s="228" t="s">
        <v>285</v>
      </c>
      <c r="AT420" s="228" t="s">
        <v>163</v>
      </c>
      <c r="AU420" s="228" t="s">
        <v>79</v>
      </c>
      <c r="AY420" s="14" t="s">
        <v>162</v>
      </c>
      <c r="BE420" s="229">
        <f>IF(N420="základní",J420,0)</f>
        <v>0</v>
      </c>
      <c r="BF420" s="229">
        <f>IF(N420="snížená",J420,0)</f>
        <v>0</v>
      </c>
      <c r="BG420" s="229">
        <f>IF(N420="zákl. přenesená",J420,0)</f>
        <v>0</v>
      </c>
      <c r="BH420" s="229">
        <f>IF(N420="sníž. přenesená",J420,0)</f>
        <v>0</v>
      </c>
      <c r="BI420" s="229">
        <f>IF(N420="nulová",J420,0)</f>
        <v>0</v>
      </c>
      <c r="BJ420" s="14" t="s">
        <v>79</v>
      </c>
      <c r="BK420" s="229">
        <f>ROUND(I420*H420,2)</f>
        <v>0</v>
      </c>
      <c r="BL420" s="14" t="s">
        <v>285</v>
      </c>
      <c r="BM420" s="228" t="s">
        <v>2005</v>
      </c>
    </row>
    <row r="421" s="2" customFormat="1" ht="21.75" customHeight="1">
      <c r="A421" s="35"/>
      <c r="B421" s="36"/>
      <c r="C421" s="217" t="s">
        <v>2006</v>
      </c>
      <c r="D421" s="217" t="s">
        <v>163</v>
      </c>
      <c r="E421" s="218" t="s">
        <v>2007</v>
      </c>
      <c r="F421" s="219" t="s">
        <v>2008</v>
      </c>
      <c r="G421" s="220" t="s">
        <v>193</v>
      </c>
      <c r="H421" s="221">
        <v>27</v>
      </c>
      <c r="I421" s="222"/>
      <c r="J421" s="223">
        <f>ROUND(I421*H421,2)</f>
        <v>0</v>
      </c>
      <c r="K421" s="219" t="s">
        <v>167</v>
      </c>
      <c r="L421" s="41"/>
      <c r="M421" s="224" t="s">
        <v>19</v>
      </c>
      <c r="N421" s="225" t="s">
        <v>43</v>
      </c>
      <c r="O421" s="81"/>
      <c r="P421" s="226">
        <f>O421*H421</f>
        <v>0</v>
      </c>
      <c r="Q421" s="226">
        <v>0</v>
      </c>
      <c r="R421" s="226">
        <f>Q421*H421</f>
        <v>0</v>
      </c>
      <c r="S421" s="226">
        <v>0</v>
      </c>
      <c r="T421" s="227">
        <f>S421*H421</f>
        <v>0</v>
      </c>
      <c r="U421" s="35"/>
      <c r="V421" s="35"/>
      <c r="W421" s="35"/>
      <c r="X421" s="35"/>
      <c r="Y421" s="35"/>
      <c r="Z421" s="35"/>
      <c r="AA421" s="35"/>
      <c r="AB421" s="35"/>
      <c r="AC421" s="35"/>
      <c r="AD421" s="35"/>
      <c r="AE421" s="35"/>
      <c r="AR421" s="228" t="s">
        <v>93</v>
      </c>
      <c r="AT421" s="228" t="s">
        <v>163</v>
      </c>
      <c r="AU421" s="228" t="s">
        <v>79</v>
      </c>
      <c r="AY421" s="14" t="s">
        <v>162</v>
      </c>
      <c r="BE421" s="229">
        <f>IF(N421="základní",J421,0)</f>
        <v>0</v>
      </c>
      <c r="BF421" s="229">
        <f>IF(N421="snížená",J421,0)</f>
        <v>0</v>
      </c>
      <c r="BG421" s="229">
        <f>IF(N421="zákl. přenesená",J421,0)</f>
        <v>0</v>
      </c>
      <c r="BH421" s="229">
        <f>IF(N421="sníž. přenesená",J421,0)</f>
        <v>0</v>
      </c>
      <c r="BI421" s="229">
        <f>IF(N421="nulová",J421,0)</f>
        <v>0</v>
      </c>
      <c r="BJ421" s="14" t="s">
        <v>79</v>
      </c>
      <c r="BK421" s="229">
        <f>ROUND(I421*H421,2)</f>
        <v>0</v>
      </c>
      <c r="BL421" s="14" t="s">
        <v>93</v>
      </c>
      <c r="BM421" s="228" t="s">
        <v>2009</v>
      </c>
    </row>
    <row r="422" s="2" customFormat="1" ht="21.75" customHeight="1">
      <c r="A422" s="35"/>
      <c r="B422" s="36"/>
      <c r="C422" s="217" t="s">
        <v>2010</v>
      </c>
      <c r="D422" s="217" t="s">
        <v>163</v>
      </c>
      <c r="E422" s="218" t="s">
        <v>2011</v>
      </c>
      <c r="F422" s="219" t="s">
        <v>2012</v>
      </c>
      <c r="G422" s="220" t="s">
        <v>193</v>
      </c>
      <c r="H422" s="221">
        <v>19</v>
      </c>
      <c r="I422" s="222"/>
      <c r="J422" s="223">
        <f>ROUND(I422*H422,2)</f>
        <v>0</v>
      </c>
      <c r="K422" s="219" t="s">
        <v>167</v>
      </c>
      <c r="L422" s="41"/>
      <c r="M422" s="224" t="s">
        <v>19</v>
      </c>
      <c r="N422" s="225" t="s">
        <v>43</v>
      </c>
      <c r="O422" s="81"/>
      <c r="P422" s="226">
        <f>O422*H422</f>
        <v>0</v>
      </c>
      <c r="Q422" s="226">
        <v>0</v>
      </c>
      <c r="R422" s="226">
        <f>Q422*H422</f>
        <v>0</v>
      </c>
      <c r="S422" s="226">
        <v>0</v>
      </c>
      <c r="T422" s="227">
        <f>S422*H422</f>
        <v>0</v>
      </c>
      <c r="U422" s="35"/>
      <c r="V422" s="35"/>
      <c r="W422" s="35"/>
      <c r="X422" s="35"/>
      <c r="Y422" s="35"/>
      <c r="Z422" s="35"/>
      <c r="AA422" s="35"/>
      <c r="AB422" s="35"/>
      <c r="AC422" s="35"/>
      <c r="AD422" s="35"/>
      <c r="AE422" s="35"/>
      <c r="AR422" s="228" t="s">
        <v>93</v>
      </c>
      <c r="AT422" s="228" t="s">
        <v>163</v>
      </c>
      <c r="AU422" s="228" t="s">
        <v>79</v>
      </c>
      <c r="AY422" s="14" t="s">
        <v>162</v>
      </c>
      <c r="BE422" s="229">
        <f>IF(N422="základní",J422,0)</f>
        <v>0</v>
      </c>
      <c r="BF422" s="229">
        <f>IF(N422="snížená",J422,0)</f>
        <v>0</v>
      </c>
      <c r="BG422" s="229">
        <f>IF(N422="zákl. přenesená",J422,0)</f>
        <v>0</v>
      </c>
      <c r="BH422" s="229">
        <f>IF(N422="sníž. přenesená",J422,0)</f>
        <v>0</v>
      </c>
      <c r="BI422" s="229">
        <f>IF(N422="nulová",J422,0)</f>
        <v>0</v>
      </c>
      <c r="BJ422" s="14" t="s">
        <v>79</v>
      </c>
      <c r="BK422" s="229">
        <f>ROUND(I422*H422,2)</f>
        <v>0</v>
      </c>
      <c r="BL422" s="14" t="s">
        <v>93</v>
      </c>
      <c r="BM422" s="228" t="s">
        <v>2013</v>
      </c>
    </row>
    <row r="423" s="2" customFormat="1" ht="21.75" customHeight="1">
      <c r="A423" s="35"/>
      <c r="B423" s="36"/>
      <c r="C423" s="217" t="s">
        <v>2014</v>
      </c>
      <c r="D423" s="217" t="s">
        <v>163</v>
      </c>
      <c r="E423" s="218" t="s">
        <v>2015</v>
      </c>
      <c r="F423" s="219" t="s">
        <v>2016</v>
      </c>
      <c r="G423" s="220" t="s">
        <v>193</v>
      </c>
      <c r="H423" s="221">
        <v>27</v>
      </c>
      <c r="I423" s="222"/>
      <c r="J423" s="223">
        <f>ROUND(I423*H423,2)</f>
        <v>0</v>
      </c>
      <c r="K423" s="219" t="s">
        <v>167</v>
      </c>
      <c r="L423" s="41"/>
      <c r="M423" s="224" t="s">
        <v>19</v>
      </c>
      <c r="N423" s="225" t="s">
        <v>43</v>
      </c>
      <c r="O423" s="81"/>
      <c r="P423" s="226">
        <f>O423*H423</f>
        <v>0</v>
      </c>
      <c r="Q423" s="226">
        <v>0</v>
      </c>
      <c r="R423" s="226">
        <f>Q423*H423</f>
        <v>0</v>
      </c>
      <c r="S423" s="226">
        <v>0</v>
      </c>
      <c r="T423" s="227">
        <f>S423*H423</f>
        <v>0</v>
      </c>
      <c r="U423" s="35"/>
      <c r="V423" s="35"/>
      <c r="W423" s="35"/>
      <c r="X423" s="35"/>
      <c r="Y423" s="35"/>
      <c r="Z423" s="35"/>
      <c r="AA423" s="35"/>
      <c r="AB423" s="35"/>
      <c r="AC423" s="35"/>
      <c r="AD423" s="35"/>
      <c r="AE423" s="35"/>
      <c r="AR423" s="228" t="s">
        <v>93</v>
      </c>
      <c r="AT423" s="228" t="s">
        <v>163</v>
      </c>
      <c r="AU423" s="228" t="s">
        <v>79</v>
      </c>
      <c r="AY423" s="14" t="s">
        <v>162</v>
      </c>
      <c r="BE423" s="229">
        <f>IF(N423="základní",J423,0)</f>
        <v>0</v>
      </c>
      <c r="BF423" s="229">
        <f>IF(N423="snížená",J423,0)</f>
        <v>0</v>
      </c>
      <c r="BG423" s="229">
        <f>IF(N423="zákl. přenesená",J423,0)</f>
        <v>0</v>
      </c>
      <c r="BH423" s="229">
        <f>IF(N423="sníž. přenesená",J423,0)</f>
        <v>0</v>
      </c>
      <c r="BI423" s="229">
        <f>IF(N423="nulová",J423,0)</f>
        <v>0</v>
      </c>
      <c r="BJ423" s="14" t="s">
        <v>79</v>
      </c>
      <c r="BK423" s="229">
        <f>ROUND(I423*H423,2)</f>
        <v>0</v>
      </c>
      <c r="BL423" s="14" t="s">
        <v>93</v>
      </c>
      <c r="BM423" s="228" t="s">
        <v>2017</v>
      </c>
    </row>
    <row r="424" s="2" customFormat="1" ht="21.75" customHeight="1">
      <c r="A424" s="35"/>
      <c r="B424" s="36"/>
      <c r="C424" s="217" t="s">
        <v>2018</v>
      </c>
      <c r="D424" s="217" t="s">
        <v>163</v>
      </c>
      <c r="E424" s="218" t="s">
        <v>2019</v>
      </c>
      <c r="F424" s="219" t="s">
        <v>2020</v>
      </c>
      <c r="G424" s="220" t="s">
        <v>193</v>
      </c>
      <c r="H424" s="221">
        <v>19</v>
      </c>
      <c r="I424" s="222"/>
      <c r="J424" s="223">
        <f>ROUND(I424*H424,2)</f>
        <v>0</v>
      </c>
      <c r="K424" s="219" t="s">
        <v>167</v>
      </c>
      <c r="L424" s="41"/>
      <c r="M424" s="224" t="s">
        <v>19</v>
      </c>
      <c r="N424" s="225" t="s">
        <v>43</v>
      </c>
      <c r="O424" s="81"/>
      <c r="P424" s="226">
        <f>O424*H424</f>
        <v>0</v>
      </c>
      <c r="Q424" s="226">
        <v>0</v>
      </c>
      <c r="R424" s="226">
        <f>Q424*H424</f>
        <v>0</v>
      </c>
      <c r="S424" s="226">
        <v>0</v>
      </c>
      <c r="T424" s="227">
        <f>S424*H424</f>
        <v>0</v>
      </c>
      <c r="U424" s="35"/>
      <c r="V424" s="35"/>
      <c r="W424" s="35"/>
      <c r="X424" s="35"/>
      <c r="Y424" s="35"/>
      <c r="Z424" s="35"/>
      <c r="AA424" s="35"/>
      <c r="AB424" s="35"/>
      <c r="AC424" s="35"/>
      <c r="AD424" s="35"/>
      <c r="AE424" s="35"/>
      <c r="AR424" s="228" t="s">
        <v>93</v>
      </c>
      <c r="AT424" s="228" t="s">
        <v>163</v>
      </c>
      <c r="AU424" s="228" t="s">
        <v>79</v>
      </c>
      <c r="AY424" s="14" t="s">
        <v>162</v>
      </c>
      <c r="BE424" s="229">
        <f>IF(N424="základní",J424,0)</f>
        <v>0</v>
      </c>
      <c r="BF424" s="229">
        <f>IF(N424="snížená",J424,0)</f>
        <v>0</v>
      </c>
      <c r="BG424" s="229">
        <f>IF(N424="zákl. přenesená",J424,0)</f>
        <v>0</v>
      </c>
      <c r="BH424" s="229">
        <f>IF(N424="sníž. přenesená",J424,0)</f>
        <v>0</v>
      </c>
      <c r="BI424" s="229">
        <f>IF(N424="nulová",J424,0)</f>
        <v>0</v>
      </c>
      <c r="BJ424" s="14" t="s">
        <v>79</v>
      </c>
      <c r="BK424" s="229">
        <f>ROUND(I424*H424,2)</f>
        <v>0</v>
      </c>
      <c r="BL424" s="14" t="s">
        <v>93</v>
      </c>
      <c r="BM424" s="228" t="s">
        <v>2021</v>
      </c>
    </row>
    <row r="425" s="11" customFormat="1" ht="25.92" customHeight="1">
      <c r="A425" s="11"/>
      <c r="B425" s="203"/>
      <c r="C425" s="204"/>
      <c r="D425" s="205" t="s">
        <v>71</v>
      </c>
      <c r="E425" s="206" t="s">
        <v>2022</v>
      </c>
      <c r="F425" s="206" t="s">
        <v>2023</v>
      </c>
      <c r="G425" s="204"/>
      <c r="H425" s="204"/>
      <c r="I425" s="207"/>
      <c r="J425" s="208">
        <f>BK425</f>
        <v>0</v>
      </c>
      <c r="K425" s="204"/>
      <c r="L425" s="209"/>
      <c r="M425" s="210"/>
      <c r="N425" s="211"/>
      <c r="O425" s="211"/>
      <c r="P425" s="212">
        <f>SUM(P426:P443)</f>
        <v>0</v>
      </c>
      <c r="Q425" s="211"/>
      <c r="R425" s="212">
        <f>SUM(R426:R443)</f>
        <v>0</v>
      </c>
      <c r="S425" s="211"/>
      <c r="T425" s="213">
        <f>SUM(T426:T443)</f>
        <v>0</v>
      </c>
      <c r="U425" s="11"/>
      <c r="V425" s="11"/>
      <c r="W425" s="11"/>
      <c r="X425" s="11"/>
      <c r="Y425" s="11"/>
      <c r="Z425" s="11"/>
      <c r="AA425" s="11"/>
      <c r="AB425" s="11"/>
      <c r="AC425" s="11"/>
      <c r="AD425" s="11"/>
      <c r="AE425" s="11"/>
      <c r="AR425" s="214" t="s">
        <v>79</v>
      </c>
      <c r="AT425" s="215" t="s">
        <v>71</v>
      </c>
      <c r="AU425" s="215" t="s">
        <v>72</v>
      </c>
      <c r="AY425" s="214" t="s">
        <v>162</v>
      </c>
      <c r="BK425" s="216">
        <f>SUM(BK426:BK443)</f>
        <v>0</v>
      </c>
    </row>
    <row r="426" s="2" customFormat="1" ht="21.75" customHeight="1">
      <c r="A426" s="35"/>
      <c r="B426" s="36"/>
      <c r="C426" s="217" t="s">
        <v>2024</v>
      </c>
      <c r="D426" s="217" t="s">
        <v>163</v>
      </c>
      <c r="E426" s="218" t="s">
        <v>2025</v>
      </c>
      <c r="F426" s="219" t="s">
        <v>2026</v>
      </c>
      <c r="G426" s="220" t="s">
        <v>193</v>
      </c>
      <c r="H426" s="221">
        <v>4</v>
      </c>
      <c r="I426" s="222"/>
      <c r="J426" s="223">
        <f>ROUND(I426*H426,2)</f>
        <v>0</v>
      </c>
      <c r="K426" s="219" t="s">
        <v>167</v>
      </c>
      <c r="L426" s="41"/>
      <c r="M426" s="224" t="s">
        <v>19</v>
      </c>
      <c r="N426" s="225" t="s">
        <v>43</v>
      </c>
      <c r="O426" s="81"/>
      <c r="P426" s="226">
        <f>O426*H426</f>
        <v>0</v>
      </c>
      <c r="Q426" s="226">
        <v>0</v>
      </c>
      <c r="R426" s="226">
        <f>Q426*H426</f>
        <v>0</v>
      </c>
      <c r="S426" s="226">
        <v>0</v>
      </c>
      <c r="T426" s="227">
        <f>S426*H426</f>
        <v>0</v>
      </c>
      <c r="U426" s="35"/>
      <c r="V426" s="35"/>
      <c r="W426" s="35"/>
      <c r="X426" s="35"/>
      <c r="Y426" s="35"/>
      <c r="Z426" s="35"/>
      <c r="AA426" s="35"/>
      <c r="AB426" s="35"/>
      <c r="AC426" s="35"/>
      <c r="AD426" s="35"/>
      <c r="AE426" s="35"/>
      <c r="AR426" s="228" t="s">
        <v>93</v>
      </c>
      <c r="AT426" s="228" t="s">
        <v>163</v>
      </c>
      <c r="AU426" s="228" t="s">
        <v>79</v>
      </c>
      <c r="AY426" s="14" t="s">
        <v>162</v>
      </c>
      <c r="BE426" s="229">
        <f>IF(N426="základní",J426,0)</f>
        <v>0</v>
      </c>
      <c r="BF426" s="229">
        <f>IF(N426="snížená",J426,0)</f>
        <v>0</v>
      </c>
      <c r="BG426" s="229">
        <f>IF(N426="zákl. přenesená",J426,0)</f>
        <v>0</v>
      </c>
      <c r="BH426" s="229">
        <f>IF(N426="sníž. přenesená",J426,0)</f>
        <v>0</v>
      </c>
      <c r="BI426" s="229">
        <f>IF(N426="nulová",J426,0)</f>
        <v>0</v>
      </c>
      <c r="BJ426" s="14" t="s">
        <v>79</v>
      </c>
      <c r="BK426" s="229">
        <f>ROUND(I426*H426,2)</f>
        <v>0</v>
      </c>
      <c r="BL426" s="14" t="s">
        <v>93</v>
      </c>
      <c r="BM426" s="228" t="s">
        <v>2027</v>
      </c>
    </row>
    <row r="427" s="2" customFormat="1" ht="21.75" customHeight="1">
      <c r="A427" s="35"/>
      <c r="B427" s="36"/>
      <c r="C427" s="217" t="s">
        <v>2028</v>
      </c>
      <c r="D427" s="217" t="s">
        <v>163</v>
      </c>
      <c r="E427" s="218" t="s">
        <v>2029</v>
      </c>
      <c r="F427" s="219" t="s">
        <v>2030</v>
      </c>
      <c r="G427" s="220" t="s">
        <v>2031</v>
      </c>
      <c r="H427" s="221">
        <v>24</v>
      </c>
      <c r="I427" s="222"/>
      <c r="J427" s="223">
        <f>ROUND(I427*H427,2)</f>
        <v>0</v>
      </c>
      <c r="K427" s="219" t="s">
        <v>167</v>
      </c>
      <c r="L427" s="41"/>
      <c r="M427" s="224" t="s">
        <v>19</v>
      </c>
      <c r="N427" s="225" t="s">
        <v>43</v>
      </c>
      <c r="O427" s="81"/>
      <c r="P427" s="226">
        <f>O427*H427</f>
        <v>0</v>
      </c>
      <c r="Q427" s="226">
        <v>0</v>
      </c>
      <c r="R427" s="226">
        <f>Q427*H427</f>
        <v>0</v>
      </c>
      <c r="S427" s="226">
        <v>0</v>
      </c>
      <c r="T427" s="227">
        <f>S427*H427</f>
        <v>0</v>
      </c>
      <c r="U427" s="35"/>
      <c r="V427" s="35"/>
      <c r="W427" s="35"/>
      <c r="X427" s="35"/>
      <c r="Y427" s="35"/>
      <c r="Z427" s="35"/>
      <c r="AA427" s="35"/>
      <c r="AB427" s="35"/>
      <c r="AC427" s="35"/>
      <c r="AD427" s="35"/>
      <c r="AE427" s="35"/>
      <c r="AR427" s="228" t="s">
        <v>93</v>
      </c>
      <c r="AT427" s="228" t="s">
        <v>163</v>
      </c>
      <c r="AU427" s="228" t="s">
        <v>79</v>
      </c>
      <c r="AY427" s="14" t="s">
        <v>162</v>
      </c>
      <c r="BE427" s="229">
        <f>IF(N427="základní",J427,0)</f>
        <v>0</v>
      </c>
      <c r="BF427" s="229">
        <f>IF(N427="snížená",J427,0)</f>
        <v>0</v>
      </c>
      <c r="BG427" s="229">
        <f>IF(N427="zákl. přenesená",J427,0)</f>
        <v>0</v>
      </c>
      <c r="BH427" s="229">
        <f>IF(N427="sníž. přenesená",J427,0)</f>
        <v>0</v>
      </c>
      <c r="BI427" s="229">
        <f>IF(N427="nulová",J427,0)</f>
        <v>0</v>
      </c>
      <c r="BJ427" s="14" t="s">
        <v>79</v>
      </c>
      <c r="BK427" s="229">
        <f>ROUND(I427*H427,2)</f>
        <v>0</v>
      </c>
      <c r="BL427" s="14" t="s">
        <v>93</v>
      </c>
      <c r="BM427" s="228" t="s">
        <v>2032</v>
      </c>
    </row>
    <row r="428" s="2" customFormat="1" ht="21.75" customHeight="1">
      <c r="A428" s="35"/>
      <c r="B428" s="36"/>
      <c r="C428" s="217" t="s">
        <v>2033</v>
      </c>
      <c r="D428" s="217" t="s">
        <v>163</v>
      </c>
      <c r="E428" s="218" t="s">
        <v>2034</v>
      </c>
      <c r="F428" s="219" t="s">
        <v>2035</v>
      </c>
      <c r="G428" s="220" t="s">
        <v>193</v>
      </c>
      <c r="H428" s="221">
        <v>8</v>
      </c>
      <c r="I428" s="222"/>
      <c r="J428" s="223">
        <f>ROUND(I428*H428,2)</f>
        <v>0</v>
      </c>
      <c r="K428" s="219" t="s">
        <v>167</v>
      </c>
      <c r="L428" s="41"/>
      <c r="M428" s="224" t="s">
        <v>19</v>
      </c>
      <c r="N428" s="225" t="s">
        <v>43</v>
      </c>
      <c r="O428" s="81"/>
      <c r="P428" s="226">
        <f>O428*H428</f>
        <v>0</v>
      </c>
      <c r="Q428" s="226">
        <v>0</v>
      </c>
      <c r="R428" s="226">
        <f>Q428*H428</f>
        <v>0</v>
      </c>
      <c r="S428" s="226">
        <v>0</v>
      </c>
      <c r="T428" s="227">
        <f>S428*H428</f>
        <v>0</v>
      </c>
      <c r="U428" s="35"/>
      <c r="V428" s="35"/>
      <c r="W428" s="35"/>
      <c r="X428" s="35"/>
      <c r="Y428" s="35"/>
      <c r="Z428" s="35"/>
      <c r="AA428" s="35"/>
      <c r="AB428" s="35"/>
      <c r="AC428" s="35"/>
      <c r="AD428" s="35"/>
      <c r="AE428" s="35"/>
      <c r="AR428" s="228" t="s">
        <v>93</v>
      </c>
      <c r="AT428" s="228" t="s">
        <v>163</v>
      </c>
      <c r="AU428" s="228" t="s">
        <v>79</v>
      </c>
      <c r="AY428" s="14" t="s">
        <v>162</v>
      </c>
      <c r="BE428" s="229">
        <f>IF(N428="základní",J428,0)</f>
        <v>0</v>
      </c>
      <c r="BF428" s="229">
        <f>IF(N428="snížená",J428,0)</f>
        <v>0</v>
      </c>
      <c r="BG428" s="229">
        <f>IF(N428="zákl. přenesená",J428,0)</f>
        <v>0</v>
      </c>
      <c r="BH428" s="229">
        <f>IF(N428="sníž. přenesená",J428,0)</f>
        <v>0</v>
      </c>
      <c r="BI428" s="229">
        <f>IF(N428="nulová",J428,0)</f>
        <v>0</v>
      </c>
      <c r="BJ428" s="14" t="s">
        <v>79</v>
      </c>
      <c r="BK428" s="229">
        <f>ROUND(I428*H428,2)</f>
        <v>0</v>
      </c>
      <c r="BL428" s="14" t="s">
        <v>93</v>
      </c>
      <c r="BM428" s="228" t="s">
        <v>2036</v>
      </c>
    </row>
    <row r="429" s="2" customFormat="1" ht="21.75" customHeight="1">
      <c r="A429" s="35"/>
      <c r="B429" s="36"/>
      <c r="C429" s="217" t="s">
        <v>2037</v>
      </c>
      <c r="D429" s="217" t="s">
        <v>163</v>
      </c>
      <c r="E429" s="218" t="s">
        <v>2038</v>
      </c>
      <c r="F429" s="219" t="s">
        <v>2039</v>
      </c>
      <c r="G429" s="220" t="s">
        <v>193</v>
      </c>
      <c r="H429" s="221">
        <v>8</v>
      </c>
      <c r="I429" s="222"/>
      <c r="J429" s="223">
        <f>ROUND(I429*H429,2)</f>
        <v>0</v>
      </c>
      <c r="K429" s="219" t="s">
        <v>167</v>
      </c>
      <c r="L429" s="41"/>
      <c r="M429" s="224" t="s">
        <v>19</v>
      </c>
      <c r="N429" s="225" t="s">
        <v>43</v>
      </c>
      <c r="O429" s="81"/>
      <c r="P429" s="226">
        <f>O429*H429</f>
        <v>0</v>
      </c>
      <c r="Q429" s="226">
        <v>0</v>
      </c>
      <c r="R429" s="226">
        <f>Q429*H429</f>
        <v>0</v>
      </c>
      <c r="S429" s="226">
        <v>0</v>
      </c>
      <c r="T429" s="227">
        <f>S429*H429</f>
        <v>0</v>
      </c>
      <c r="U429" s="35"/>
      <c r="V429" s="35"/>
      <c r="W429" s="35"/>
      <c r="X429" s="35"/>
      <c r="Y429" s="35"/>
      <c r="Z429" s="35"/>
      <c r="AA429" s="35"/>
      <c r="AB429" s="35"/>
      <c r="AC429" s="35"/>
      <c r="AD429" s="35"/>
      <c r="AE429" s="35"/>
      <c r="AR429" s="228" t="s">
        <v>93</v>
      </c>
      <c r="AT429" s="228" t="s">
        <v>163</v>
      </c>
      <c r="AU429" s="228" t="s">
        <v>79</v>
      </c>
      <c r="AY429" s="14" t="s">
        <v>162</v>
      </c>
      <c r="BE429" s="229">
        <f>IF(N429="základní",J429,0)</f>
        <v>0</v>
      </c>
      <c r="BF429" s="229">
        <f>IF(N429="snížená",J429,0)</f>
        <v>0</v>
      </c>
      <c r="BG429" s="229">
        <f>IF(N429="zákl. přenesená",J429,0)</f>
        <v>0</v>
      </c>
      <c r="BH429" s="229">
        <f>IF(N429="sníž. přenesená",J429,0)</f>
        <v>0</v>
      </c>
      <c r="BI429" s="229">
        <f>IF(N429="nulová",J429,0)</f>
        <v>0</v>
      </c>
      <c r="BJ429" s="14" t="s">
        <v>79</v>
      </c>
      <c r="BK429" s="229">
        <f>ROUND(I429*H429,2)</f>
        <v>0</v>
      </c>
      <c r="BL429" s="14" t="s">
        <v>93</v>
      </c>
      <c r="BM429" s="228" t="s">
        <v>2040</v>
      </c>
    </row>
    <row r="430" s="2" customFormat="1" ht="21.75" customHeight="1">
      <c r="A430" s="35"/>
      <c r="B430" s="36"/>
      <c r="C430" s="217" t="s">
        <v>2041</v>
      </c>
      <c r="D430" s="217" t="s">
        <v>163</v>
      </c>
      <c r="E430" s="218" t="s">
        <v>2042</v>
      </c>
      <c r="F430" s="219" t="s">
        <v>2043</v>
      </c>
      <c r="G430" s="220" t="s">
        <v>193</v>
      </c>
      <c r="H430" s="221">
        <v>6</v>
      </c>
      <c r="I430" s="222"/>
      <c r="J430" s="223">
        <f>ROUND(I430*H430,2)</f>
        <v>0</v>
      </c>
      <c r="K430" s="219" t="s">
        <v>167</v>
      </c>
      <c r="L430" s="41"/>
      <c r="M430" s="224" t="s">
        <v>19</v>
      </c>
      <c r="N430" s="225" t="s">
        <v>43</v>
      </c>
      <c r="O430" s="81"/>
      <c r="P430" s="226">
        <f>O430*H430</f>
        <v>0</v>
      </c>
      <c r="Q430" s="226">
        <v>0</v>
      </c>
      <c r="R430" s="226">
        <f>Q430*H430</f>
        <v>0</v>
      </c>
      <c r="S430" s="226">
        <v>0</v>
      </c>
      <c r="T430" s="227">
        <f>S430*H430</f>
        <v>0</v>
      </c>
      <c r="U430" s="35"/>
      <c r="V430" s="35"/>
      <c r="W430" s="35"/>
      <c r="X430" s="35"/>
      <c r="Y430" s="35"/>
      <c r="Z430" s="35"/>
      <c r="AA430" s="35"/>
      <c r="AB430" s="35"/>
      <c r="AC430" s="35"/>
      <c r="AD430" s="35"/>
      <c r="AE430" s="35"/>
      <c r="AR430" s="228" t="s">
        <v>285</v>
      </c>
      <c r="AT430" s="228" t="s">
        <v>163</v>
      </c>
      <c r="AU430" s="228" t="s">
        <v>79</v>
      </c>
      <c r="AY430" s="14" t="s">
        <v>162</v>
      </c>
      <c r="BE430" s="229">
        <f>IF(N430="základní",J430,0)</f>
        <v>0</v>
      </c>
      <c r="BF430" s="229">
        <f>IF(N430="snížená",J430,0)</f>
        <v>0</v>
      </c>
      <c r="BG430" s="229">
        <f>IF(N430="zákl. přenesená",J430,0)</f>
        <v>0</v>
      </c>
      <c r="BH430" s="229">
        <f>IF(N430="sníž. přenesená",J430,0)</f>
        <v>0</v>
      </c>
      <c r="BI430" s="229">
        <f>IF(N430="nulová",J430,0)</f>
        <v>0</v>
      </c>
      <c r="BJ430" s="14" t="s">
        <v>79</v>
      </c>
      <c r="BK430" s="229">
        <f>ROUND(I430*H430,2)</f>
        <v>0</v>
      </c>
      <c r="BL430" s="14" t="s">
        <v>285</v>
      </c>
      <c r="BM430" s="228" t="s">
        <v>2044</v>
      </c>
    </row>
    <row r="431" s="2" customFormat="1" ht="21.75" customHeight="1">
      <c r="A431" s="35"/>
      <c r="B431" s="36"/>
      <c r="C431" s="217" t="s">
        <v>2045</v>
      </c>
      <c r="D431" s="217" t="s">
        <v>163</v>
      </c>
      <c r="E431" s="218" t="s">
        <v>2046</v>
      </c>
      <c r="F431" s="219" t="s">
        <v>2047</v>
      </c>
      <c r="G431" s="220" t="s">
        <v>193</v>
      </c>
      <c r="H431" s="221">
        <v>2</v>
      </c>
      <c r="I431" s="222"/>
      <c r="J431" s="223">
        <f>ROUND(I431*H431,2)</f>
        <v>0</v>
      </c>
      <c r="K431" s="219" t="s">
        <v>167</v>
      </c>
      <c r="L431" s="41"/>
      <c r="M431" s="224" t="s">
        <v>19</v>
      </c>
      <c r="N431" s="225" t="s">
        <v>43</v>
      </c>
      <c r="O431" s="81"/>
      <c r="P431" s="226">
        <f>O431*H431</f>
        <v>0</v>
      </c>
      <c r="Q431" s="226">
        <v>0</v>
      </c>
      <c r="R431" s="226">
        <f>Q431*H431</f>
        <v>0</v>
      </c>
      <c r="S431" s="226">
        <v>0</v>
      </c>
      <c r="T431" s="227">
        <f>S431*H431</f>
        <v>0</v>
      </c>
      <c r="U431" s="35"/>
      <c r="V431" s="35"/>
      <c r="W431" s="35"/>
      <c r="X431" s="35"/>
      <c r="Y431" s="35"/>
      <c r="Z431" s="35"/>
      <c r="AA431" s="35"/>
      <c r="AB431" s="35"/>
      <c r="AC431" s="35"/>
      <c r="AD431" s="35"/>
      <c r="AE431" s="35"/>
      <c r="AR431" s="228" t="s">
        <v>93</v>
      </c>
      <c r="AT431" s="228" t="s">
        <v>163</v>
      </c>
      <c r="AU431" s="228" t="s">
        <v>79</v>
      </c>
      <c r="AY431" s="14" t="s">
        <v>162</v>
      </c>
      <c r="BE431" s="229">
        <f>IF(N431="základní",J431,0)</f>
        <v>0</v>
      </c>
      <c r="BF431" s="229">
        <f>IF(N431="snížená",J431,0)</f>
        <v>0</v>
      </c>
      <c r="BG431" s="229">
        <f>IF(N431="zákl. přenesená",J431,0)</f>
        <v>0</v>
      </c>
      <c r="BH431" s="229">
        <f>IF(N431="sníž. přenesená",J431,0)</f>
        <v>0</v>
      </c>
      <c r="BI431" s="229">
        <f>IF(N431="nulová",J431,0)</f>
        <v>0</v>
      </c>
      <c r="BJ431" s="14" t="s">
        <v>79</v>
      </c>
      <c r="BK431" s="229">
        <f>ROUND(I431*H431,2)</f>
        <v>0</v>
      </c>
      <c r="BL431" s="14" t="s">
        <v>93</v>
      </c>
      <c r="BM431" s="228" t="s">
        <v>2048</v>
      </c>
    </row>
    <row r="432" s="2" customFormat="1" ht="21.75" customHeight="1">
      <c r="A432" s="35"/>
      <c r="B432" s="36"/>
      <c r="C432" s="217" t="s">
        <v>2049</v>
      </c>
      <c r="D432" s="217" t="s">
        <v>163</v>
      </c>
      <c r="E432" s="218" t="s">
        <v>2050</v>
      </c>
      <c r="F432" s="219" t="s">
        <v>2051</v>
      </c>
      <c r="G432" s="220" t="s">
        <v>193</v>
      </c>
      <c r="H432" s="221">
        <v>2</v>
      </c>
      <c r="I432" s="222"/>
      <c r="J432" s="223">
        <f>ROUND(I432*H432,2)</f>
        <v>0</v>
      </c>
      <c r="K432" s="219" t="s">
        <v>167</v>
      </c>
      <c r="L432" s="41"/>
      <c r="M432" s="224" t="s">
        <v>19</v>
      </c>
      <c r="N432" s="225" t="s">
        <v>43</v>
      </c>
      <c r="O432" s="81"/>
      <c r="P432" s="226">
        <f>O432*H432</f>
        <v>0</v>
      </c>
      <c r="Q432" s="226">
        <v>0</v>
      </c>
      <c r="R432" s="226">
        <f>Q432*H432</f>
        <v>0</v>
      </c>
      <c r="S432" s="226">
        <v>0</v>
      </c>
      <c r="T432" s="227">
        <f>S432*H432</f>
        <v>0</v>
      </c>
      <c r="U432" s="35"/>
      <c r="V432" s="35"/>
      <c r="W432" s="35"/>
      <c r="X432" s="35"/>
      <c r="Y432" s="35"/>
      <c r="Z432" s="35"/>
      <c r="AA432" s="35"/>
      <c r="AB432" s="35"/>
      <c r="AC432" s="35"/>
      <c r="AD432" s="35"/>
      <c r="AE432" s="35"/>
      <c r="AR432" s="228" t="s">
        <v>93</v>
      </c>
      <c r="AT432" s="228" t="s">
        <v>163</v>
      </c>
      <c r="AU432" s="228" t="s">
        <v>79</v>
      </c>
      <c r="AY432" s="14" t="s">
        <v>162</v>
      </c>
      <c r="BE432" s="229">
        <f>IF(N432="základní",J432,0)</f>
        <v>0</v>
      </c>
      <c r="BF432" s="229">
        <f>IF(N432="snížená",J432,0)</f>
        <v>0</v>
      </c>
      <c r="BG432" s="229">
        <f>IF(N432="zákl. přenesená",J432,0)</f>
        <v>0</v>
      </c>
      <c r="BH432" s="229">
        <f>IF(N432="sníž. přenesená",J432,0)</f>
        <v>0</v>
      </c>
      <c r="BI432" s="229">
        <f>IF(N432="nulová",J432,0)</f>
        <v>0</v>
      </c>
      <c r="BJ432" s="14" t="s">
        <v>79</v>
      </c>
      <c r="BK432" s="229">
        <f>ROUND(I432*H432,2)</f>
        <v>0</v>
      </c>
      <c r="BL432" s="14" t="s">
        <v>93</v>
      </c>
      <c r="BM432" s="228" t="s">
        <v>2052</v>
      </c>
    </row>
    <row r="433" s="2" customFormat="1" ht="21.75" customHeight="1">
      <c r="A433" s="35"/>
      <c r="B433" s="36"/>
      <c r="C433" s="217" t="s">
        <v>2053</v>
      </c>
      <c r="D433" s="217" t="s">
        <v>163</v>
      </c>
      <c r="E433" s="218" t="s">
        <v>2054</v>
      </c>
      <c r="F433" s="219" t="s">
        <v>2055</v>
      </c>
      <c r="G433" s="220" t="s">
        <v>193</v>
      </c>
      <c r="H433" s="221">
        <v>2</v>
      </c>
      <c r="I433" s="222"/>
      <c r="J433" s="223">
        <f>ROUND(I433*H433,2)</f>
        <v>0</v>
      </c>
      <c r="K433" s="219" t="s">
        <v>167</v>
      </c>
      <c r="L433" s="41"/>
      <c r="M433" s="224" t="s">
        <v>19</v>
      </c>
      <c r="N433" s="225" t="s">
        <v>43</v>
      </c>
      <c r="O433" s="81"/>
      <c r="P433" s="226">
        <f>O433*H433</f>
        <v>0</v>
      </c>
      <c r="Q433" s="226">
        <v>0</v>
      </c>
      <c r="R433" s="226">
        <f>Q433*H433</f>
        <v>0</v>
      </c>
      <c r="S433" s="226">
        <v>0</v>
      </c>
      <c r="T433" s="227">
        <f>S433*H433</f>
        <v>0</v>
      </c>
      <c r="U433" s="35"/>
      <c r="V433" s="35"/>
      <c r="W433" s="35"/>
      <c r="X433" s="35"/>
      <c r="Y433" s="35"/>
      <c r="Z433" s="35"/>
      <c r="AA433" s="35"/>
      <c r="AB433" s="35"/>
      <c r="AC433" s="35"/>
      <c r="AD433" s="35"/>
      <c r="AE433" s="35"/>
      <c r="AR433" s="228" t="s">
        <v>93</v>
      </c>
      <c r="AT433" s="228" t="s">
        <v>163</v>
      </c>
      <c r="AU433" s="228" t="s">
        <v>79</v>
      </c>
      <c r="AY433" s="14" t="s">
        <v>162</v>
      </c>
      <c r="BE433" s="229">
        <f>IF(N433="základní",J433,0)</f>
        <v>0</v>
      </c>
      <c r="BF433" s="229">
        <f>IF(N433="snížená",J433,0)</f>
        <v>0</v>
      </c>
      <c r="BG433" s="229">
        <f>IF(N433="zákl. přenesená",J433,0)</f>
        <v>0</v>
      </c>
      <c r="BH433" s="229">
        <f>IF(N433="sníž. přenesená",J433,0)</f>
        <v>0</v>
      </c>
      <c r="BI433" s="229">
        <f>IF(N433="nulová",J433,0)</f>
        <v>0</v>
      </c>
      <c r="BJ433" s="14" t="s">
        <v>79</v>
      </c>
      <c r="BK433" s="229">
        <f>ROUND(I433*H433,2)</f>
        <v>0</v>
      </c>
      <c r="BL433" s="14" t="s">
        <v>93</v>
      </c>
      <c r="BM433" s="228" t="s">
        <v>2056</v>
      </c>
    </row>
    <row r="434" s="2" customFormat="1" ht="21.75" customHeight="1">
      <c r="A434" s="35"/>
      <c r="B434" s="36"/>
      <c r="C434" s="217" t="s">
        <v>2057</v>
      </c>
      <c r="D434" s="217" t="s">
        <v>163</v>
      </c>
      <c r="E434" s="218" t="s">
        <v>2058</v>
      </c>
      <c r="F434" s="219" t="s">
        <v>2059</v>
      </c>
      <c r="G434" s="220" t="s">
        <v>193</v>
      </c>
      <c r="H434" s="221">
        <v>4</v>
      </c>
      <c r="I434" s="222"/>
      <c r="J434" s="223">
        <f>ROUND(I434*H434,2)</f>
        <v>0</v>
      </c>
      <c r="K434" s="219" t="s">
        <v>167</v>
      </c>
      <c r="L434" s="41"/>
      <c r="M434" s="224" t="s">
        <v>19</v>
      </c>
      <c r="N434" s="225" t="s">
        <v>43</v>
      </c>
      <c r="O434" s="81"/>
      <c r="P434" s="226">
        <f>O434*H434</f>
        <v>0</v>
      </c>
      <c r="Q434" s="226">
        <v>0</v>
      </c>
      <c r="R434" s="226">
        <f>Q434*H434</f>
        <v>0</v>
      </c>
      <c r="S434" s="226">
        <v>0</v>
      </c>
      <c r="T434" s="227">
        <f>S434*H434</f>
        <v>0</v>
      </c>
      <c r="U434" s="35"/>
      <c r="V434" s="35"/>
      <c r="W434" s="35"/>
      <c r="X434" s="35"/>
      <c r="Y434" s="35"/>
      <c r="Z434" s="35"/>
      <c r="AA434" s="35"/>
      <c r="AB434" s="35"/>
      <c r="AC434" s="35"/>
      <c r="AD434" s="35"/>
      <c r="AE434" s="35"/>
      <c r="AR434" s="228" t="s">
        <v>93</v>
      </c>
      <c r="AT434" s="228" t="s">
        <v>163</v>
      </c>
      <c r="AU434" s="228" t="s">
        <v>79</v>
      </c>
      <c r="AY434" s="14" t="s">
        <v>162</v>
      </c>
      <c r="BE434" s="229">
        <f>IF(N434="základní",J434,0)</f>
        <v>0</v>
      </c>
      <c r="BF434" s="229">
        <f>IF(N434="snížená",J434,0)</f>
        <v>0</v>
      </c>
      <c r="BG434" s="229">
        <f>IF(N434="zákl. přenesená",J434,0)</f>
        <v>0</v>
      </c>
      <c r="BH434" s="229">
        <f>IF(N434="sníž. přenesená",J434,0)</f>
        <v>0</v>
      </c>
      <c r="BI434" s="229">
        <f>IF(N434="nulová",J434,0)</f>
        <v>0</v>
      </c>
      <c r="BJ434" s="14" t="s">
        <v>79</v>
      </c>
      <c r="BK434" s="229">
        <f>ROUND(I434*H434,2)</f>
        <v>0</v>
      </c>
      <c r="BL434" s="14" t="s">
        <v>93</v>
      </c>
      <c r="BM434" s="228" t="s">
        <v>2060</v>
      </c>
    </row>
    <row r="435" s="2" customFormat="1" ht="21.75" customHeight="1">
      <c r="A435" s="35"/>
      <c r="B435" s="36"/>
      <c r="C435" s="217" t="s">
        <v>2061</v>
      </c>
      <c r="D435" s="217" t="s">
        <v>163</v>
      </c>
      <c r="E435" s="218" t="s">
        <v>2062</v>
      </c>
      <c r="F435" s="219" t="s">
        <v>2063</v>
      </c>
      <c r="G435" s="220" t="s">
        <v>193</v>
      </c>
      <c r="H435" s="221">
        <v>16</v>
      </c>
      <c r="I435" s="222"/>
      <c r="J435" s="223">
        <f>ROUND(I435*H435,2)</f>
        <v>0</v>
      </c>
      <c r="K435" s="219" t="s">
        <v>167</v>
      </c>
      <c r="L435" s="41"/>
      <c r="M435" s="224" t="s">
        <v>19</v>
      </c>
      <c r="N435" s="225" t="s">
        <v>43</v>
      </c>
      <c r="O435" s="81"/>
      <c r="P435" s="226">
        <f>O435*H435</f>
        <v>0</v>
      </c>
      <c r="Q435" s="226">
        <v>0</v>
      </c>
      <c r="R435" s="226">
        <f>Q435*H435</f>
        <v>0</v>
      </c>
      <c r="S435" s="226">
        <v>0</v>
      </c>
      <c r="T435" s="227">
        <f>S435*H435</f>
        <v>0</v>
      </c>
      <c r="U435" s="35"/>
      <c r="V435" s="35"/>
      <c r="W435" s="35"/>
      <c r="X435" s="35"/>
      <c r="Y435" s="35"/>
      <c r="Z435" s="35"/>
      <c r="AA435" s="35"/>
      <c r="AB435" s="35"/>
      <c r="AC435" s="35"/>
      <c r="AD435" s="35"/>
      <c r="AE435" s="35"/>
      <c r="AR435" s="228" t="s">
        <v>285</v>
      </c>
      <c r="AT435" s="228" t="s">
        <v>163</v>
      </c>
      <c r="AU435" s="228" t="s">
        <v>79</v>
      </c>
      <c r="AY435" s="14" t="s">
        <v>162</v>
      </c>
      <c r="BE435" s="229">
        <f>IF(N435="základní",J435,0)</f>
        <v>0</v>
      </c>
      <c r="BF435" s="229">
        <f>IF(N435="snížená",J435,0)</f>
        <v>0</v>
      </c>
      <c r="BG435" s="229">
        <f>IF(N435="zákl. přenesená",J435,0)</f>
        <v>0</v>
      </c>
      <c r="BH435" s="229">
        <f>IF(N435="sníž. přenesená",J435,0)</f>
        <v>0</v>
      </c>
      <c r="BI435" s="229">
        <f>IF(N435="nulová",J435,0)</f>
        <v>0</v>
      </c>
      <c r="BJ435" s="14" t="s">
        <v>79</v>
      </c>
      <c r="BK435" s="229">
        <f>ROUND(I435*H435,2)</f>
        <v>0</v>
      </c>
      <c r="BL435" s="14" t="s">
        <v>285</v>
      </c>
      <c r="BM435" s="228" t="s">
        <v>2064</v>
      </c>
    </row>
    <row r="436" s="2" customFormat="1" ht="21.75" customHeight="1">
      <c r="A436" s="35"/>
      <c r="B436" s="36"/>
      <c r="C436" s="217" t="s">
        <v>2065</v>
      </c>
      <c r="D436" s="217" t="s">
        <v>163</v>
      </c>
      <c r="E436" s="218" t="s">
        <v>2066</v>
      </c>
      <c r="F436" s="219" t="s">
        <v>2067</v>
      </c>
      <c r="G436" s="220" t="s">
        <v>193</v>
      </c>
      <c r="H436" s="221">
        <v>34</v>
      </c>
      <c r="I436" s="222"/>
      <c r="J436" s="223">
        <f>ROUND(I436*H436,2)</f>
        <v>0</v>
      </c>
      <c r="K436" s="219" t="s">
        <v>167</v>
      </c>
      <c r="L436" s="41"/>
      <c r="M436" s="224" t="s">
        <v>19</v>
      </c>
      <c r="N436" s="225" t="s">
        <v>43</v>
      </c>
      <c r="O436" s="81"/>
      <c r="P436" s="226">
        <f>O436*H436</f>
        <v>0</v>
      </c>
      <c r="Q436" s="226">
        <v>0</v>
      </c>
      <c r="R436" s="226">
        <f>Q436*H436</f>
        <v>0</v>
      </c>
      <c r="S436" s="226">
        <v>0</v>
      </c>
      <c r="T436" s="227">
        <f>S436*H436</f>
        <v>0</v>
      </c>
      <c r="U436" s="35"/>
      <c r="V436" s="35"/>
      <c r="W436" s="35"/>
      <c r="X436" s="35"/>
      <c r="Y436" s="35"/>
      <c r="Z436" s="35"/>
      <c r="AA436" s="35"/>
      <c r="AB436" s="35"/>
      <c r="AC436" s="35"/>
      <c r="AD436" s="35"/>
      <c r="AE436" s="35"/>
      <c r="AR436" s="228" t="s">
        <v>285</v>
      </c>
      <c r="AT436" s="228" t="s">
        <v>163</v>
      </c>
      <c r="AU436" s="228" t="s">
        <v>79</v>
      </c>
      <c r="AY436" s="14" t="s">
        <v>162</v>
      </c>
      <c r="BE436" s="229">
        <f>IF(N436="základní",J436,0)</f>
        <v>0</v>
      </c>
      <c r="BF436" s="229">
        <f>IF(N436="snížená",J436,0)</f>
        <v>0</v>
      </c>
      <c r="BG436" s="229">
        <f>IF(N436="zákl. přenesená",J436,0)</f>
        <v>0</v>
      </c>
      <c r="BH436" s="229">
        <f>IF(N436="sníž. přenesená",J436,0)</f>
        <v>0</v>
      </c>
      <c r="BI436" s="229">
        <f>IF(N436="nulová",J436,0)</f>
        <v>0</v>
      </c>
      <c r="BJ436" s="14" t="s">
        <v>79</v>
      </c>
      <c r="BK436" s="229">
        <f>ROUND(I436*H436,2)</f>
        <v>0</v>
      </c>
      <c r="BL436" s="14" t="s">
        <v>285</v>
      </c>
      <c r="BM436" s="228" t="s">
        <v>2068</v>
      </c>
    </row>
    <row r="437" s="2" customFormat="1" ht="21.75" customHeight="1">
      <c r="A437" s="35"/>
      <c r="B437" s="36"/>
      <c r="C437" s="217" t="s">
        <v>2069</v>
      </c>
      <c r="D437" s="217" t="s">
        <v>163</v>
      </c>
      <c r="E437" s="218" t="s">
        <v>2070</v>
      </c>
      <c r="F437" s="219" t="s">
        <v>2071</v>
      </c>
      <c r="G437" s="220" t="s">
        <v>193</v>
      </c>
      <c r="H437" s="221">
        <v>41</v>
      </c>
      <c r="I437" s="222"/>
      <c r="J437" s="223">
        <f>ROUND(I437*H437,2)</f>
        <v>0</v>
      </c>
      <c r="K437" s="219" t="s">
        <v>167</v>
      </c>
      <c r="L437" s="41"/>
      <c r="M437" s="224" t="s">
        <v>19</v>
      </c>
      <c r="N437" s="225" t="s">
        <v>43</v>
      </c>
      <c r="O437" s="81"/>
      <c r="P437" s="226">
        <f>O437*H437</f>
        <v>0</v>
      </c>
      <c r="Q437" s="226">
        <v>0</v>
      </c>
      <c r="R437" s="226">
        <f>Q437*H437</f>
        <v>0</v>
      </c>
      <c r="S437" s="226">
        <v>0</v>
      </c>
      <c r="T437" s="227">
        <f>S437*H437</f>
        <v>0</v>
      </c>
      <c r="U437" s="35"/>
      <c r="V437" s="35"/>
      <c r="W437" s="35"/>
      <c r="X437" s="35"/>
      <c r="Y437" s="35"/>
      <c r="Z437" s="35"/>
      <c r="AA437" s="35"/>
      <c r="AB437" s="35"/>
      <c r="AC437" s="35"/>
      <c r="AD437" s="35"/>
      <c r="AE437" s="35"/>
      <c r="AR437" s="228" t="s">
        <v>285</v>
      </c>
      <c r="AT437" s="228" t="s">
        <v>163</v>
      </c>
      <c r="AU437" s="228" t="s">
        <v>79</v>
      </c>
      <c r="AY437" s="14" t="s">
        <v>162</v>
      </c>
      <c r="BE437" s="229">
        <f>IF(N437="základní",J437,0)</f>
        <v>0</v>
      </c>
      <c r="BF437" s="229">
        <f>IF(N437="snížená",J437,0)</f>
        <v>0</v>
      </c>
      <c r="BG437" s="229">
        <f>IF(N437="zákl. přenesená",J437,0)</f>
        <v>0</v>
      </c>
      <c r="BH437" s="229">
        <f>IF(N437="sníž. přenesená",J437,0)</f>
        <v>0</v>
      </c>
      <c r="BI437" s="229">
        <f>IF(N437="nulová",J437,0)</f>
        <v>0</v>
      </c>
      <c r="BJ437" s="14" t="s">
        <v>79</v>
      </c>
      <c r="BK437" s="229">
        <f>ROUND(I437*H437,2)</f>
        <v>0</v>
      </c>
      <c r="BL437" s="14" t="s">
        <v>285</v>
      </c>
      <c r="BM437" s="228" t="s">
        <v>2072</v>
      </c>
    </row>
    <row r="438" s="2" customFormat="1" ht="21.75" customHeight="1">
      <c r="A438" s="35"/>
      <c r="B438" s="36"/>
      <c r="C438" s="217" t="s">
        <v>2073</v>
      </c>
      <c r="D438" s="217" t="s">
        <v>163</v>
      </c>
      <c r="E438" s="218" t="s">
        <v>2074</v>
      </c>
      <c r="F438" s="219" t="s">
        <v>2075</v>
      </c>
      <c r="G438" s="220" t="s">
        <v>193</v>
      </c>
      <c r="H438" s="221">
        <v>6</v>
      </c>
      <c r="I438" s="222"/>
      <c r="J438" s="223">
        <f>ROUND(I438*H438,2)</f>
        <v>0</v>
      </c>
      <c r="K438" s="219" t="s">
        <v>167</v>
      </c>
      <c r="L438" s="41"/>
      <c r="M438" s="224" t="s">
        <v>19</v>
      </c>
      <c r="N438" s="225" t="s">
        <v>43</v>
      </c>
      <c r="O438" s="81"/>
      <c r="P438" s="226">
        <f>O438*H438</f>
        <v>0</v>
      </c>
      <c r="Q438" s="226">
        <v>0</v>
      </c>
      <c r="R438" s="226">
        <f>Q438*H438</f>
        <v>0</v>
      </c>
      <c r="S438" s="226">
        <v>0</v>
      </c>
      <c r="T438" s="227">
        <f>S438*H438</f>
        <v>0</v>
      </c>
      <c r="U438" s="35"/>
      <c r="V438" s="35"/>
      <c r="W438" s="35"/>
      <c r="X438" s="35"/>
      <c r="Y438" s="35"/>
      <c r="Z438" s="35"/>
      <c r="AA438" s="35"/>
      <c r="AB438" s="35"/>
      <c r="AC438" s="35"/>
      <c r="AD438" s="35"/>
      <c r="AE438" s="35"/>
      <c r="AR438" s="228" t="s">
        <v>285</v>
      </c>
      <c r="AT438" s="228" t="s">
        <v>163</v>
      </c>
      <c r="AU438" s="228" t="s">
        <v>79</v>
      </c>
      <c r="AY438" s="14" t="s">
        <v>162</v>
      </c>
      <c r="BE438" s="229">
        <f>IF(N438="základní",J438,0)</f>
        <v>0</v>
      </c>
      <c r="BF438" s="229">
        <f>IF(N438="snížená",J438,0)</f>
        <v>0</v>
      </c>
      <c r="BG438" s="229">
        <f>IF(N438="zákl. přenesená",J438,0)</f>
        <v>0</v>
      </c>
      <c r="BH438" s="229">
        <f>IF(N438="sníž. přenesená",J438,0)</f>
        <v>0</v>
      </c>
      <c r="BI438" s="229">
        <f>IF(N438="nulová",J438,0)</f>
        <v>0</v>
      </c>
      <c r="BJ438" s="14" t="s">
        <v>79</v>
      </c>
      <c r="BK438" s="229">
        <f>ROUND(I438*H438,2)</f>
        <v>0</v>
      </c>
      <c r="BL438" s="14" t="s">
        <v>285</v>
      </c>
      <c r="BM438" s="228" t="s">
        <v>2076</v>
      </c>
    </row>
    <row r="439" s="2" customFormat="1" ht="21.75" customHeight="1">
      <c r="A439" s="35"/>
      <c r="B439" s="36"/>
      <c r="C439" s="217" t="s">
        <v>2077</v>
      </c>
      <c r="D439" s="217" t="s">
        <v>163</v>
      </c>
      <c r="E439" s="218" t="s">
        <v>2078</v>
      </c>
      <c r="F439" s="219" t="s">
        <v>2079</v>
      </c>
      <c r="G439" s="220" t="s">
        <v>193</v>
      </c>
      <c r="H439" s="221">
        <v>2</v>
      </c>
      <c r="I439" s="222"/>
      <c r="J439" s="223">
        <f>ROUND(I439*H439,2)</f>
        <v>0</v>
      </c>
      <c r="K439" s="219" t="s">
        <v>167</v>
      </c>
      <c r="L439" s="41"/>
      <c r="M439" s="224" t="s">
        <v>19</v>
      </c>
      <c r="N439" s="225" t="s">
        <v>43</v>
      </c>
      <c r="O439" s="81"/>
      <c r="P439" s="226">
        <f>O439*H439</f>
        <v>0</v>
      </c>
      <c r="Q439" s="226">
        <v>0</v>
      </c>
      <c r="R439" s="226">
        <f>Q439*H439</f>
        <v>0</v>
      </c>
      <c r="S439" s="226">
        <v>0</v>
      </c>
      <c r="T439" s="227">
        <f>S439*H439</f>
        <v>0</v>
      </c>
      <c r="U439" s="35"/>
      <c r="V439" s="35"/>
      <c r="W439" s="35"/>
      <c r="X439" s="35"/>
      <c r="Y439" s="35"/>
      <c r="Z439" s="35"/>
      <c r="AA439" s="35"/>
      <c r="AB439" s="35"/>
      <c r="AC439" s="35"/>
      <c r="AD439" s="35"/>
      <c r="AE439" s="35"/>
      <c r="AR439" s="228" t="s">
        <v>285</v>
      </c>
      <c r="AT439" s="228" t="s">
        <v>163</v>
      </c>
      <c r="AU439" s="228" t="s">
        <v>79</v>
      </c>
      <c r="AY439" s="14" t="s">
        <v>162</v>
      </c>
      <c r="BE439" s="229">
        <f>IF(N439="základní",J439,0)</f>
        <v>0</v>
      </c>
      <c r="BF439" s="229">
        <f>IF(N439="snížená",J439,0)</f>
        <v>0</v>
      </c>
      <c r="BG439" s="229">
        <f>IF(N439="zákl. přenesená",J439,0)</f>
        <v>0</v>
      </c>
      <c r="BH439" s="229">
        <f>IF(N439="sníž. přenesená",J439,0)</f>
        <v>0</v>
      </c>
      <c r="BI439" s="229">
        <f>IF(N439="nulová",J439,0)</f>
        <v>0</v>
      </c>
      <c r="BJ439" s="14" t="s">
        <v>79</v>
      </c>
      <c r="BK439" s="229">
        <f>ROUND(I439*H439,2)</f>
        <v>0</v>
      </c>
      <c r="BL439" s="14" t="s">
        <v>285</v>
      </c>
      <c r="BM439" s="228" t="s">
        <v>2080</v>
      </c>
    </row>
    <row r="440" s="2" customFormat="1" ht="21.75" customHeight="1">
      <c r="A440" s="35"/>
      <c r="B440" s="36"/>
      <c r="C440" s="217" t="s">
        <v>2081</v>
      </c>
      <c r="D440" s="217" t="s">
        <v>163</v>
      </c>
      <c r="E440" s="218" t="s">
        <v>2082</v>
      </c>
      <c r="F440" s="219" t="s">
        <v>2083</v>
      </c>
      <c r="G440" s="220" t="s">
        <v>166</v>
      </c>
      <c r="H440" s="221">
        <v>48</v>
      </c>
      <c r="I440" s="222"/>
      <c r="J440" s="223">
        <f>ROUND(I440*H440,2)</f>
        <v>0</v>
      </c>
      <c r="K440" s="219" t="s">
        <v>167</v>
      </c>
      <c r="L440" s="41"/>
      <c r="M440" s="224" t="s">
        <v>19</v>
      </c>
      <c r="N440" s="225" t="s">
        <v>43</v>
      </c>
      <c r="O440" s="81"/>
      <c r="P440" s="226">
        <f>O440*H440</f>
        <v>0</v>
      </c>
      <c r="Q440" s="226">
        <v>0</v>
      </c>
      <c r="R440" s="226">
        <f>Q440*H440</f>
        <v>0</v>
      </c>
      <c r="S440" s="226">
        <v>0</v>
      </c>
      <c r="T440" s="227">
        <f>S440*H440</f>
        <v>0</v>
      </c>
      <c r="U440" s="35"/>
      <c r="V440" s="35"/>
      <c r="W440" s="35"/>
      <c r="X440" s="35"/>
      <c r="Y440" s="35"/>
      <c r="Z440" s="35"/>
      <c r="AA440" s="35"/>
      <c r="AB440" s="35"/>
      <c r="AC440" s="35"/>
      <c r="AD440" s="35"/>
      <c r="AE440" s="35"/>
      <c r="AR440" s="228" t="s">
        <v>285</v>
      </c>
      <c r="AT440" s="228" t="s">
        <v>163</v>
      </c>
      <c r="AU440" s="228" t="s">
        <v>79</v>
      </c>
      <c r="AY440" s="14" t="s">
        <v>162</v>
      </c>
      <c r="BE440" s="229">
        <f>IF(N440="základní",J440,0)</f>
        <v>0</v>
      </c>
      <c r="BF440" s="229">
        <f>IF(N440="snížená",J440,0)</f>
        <v>0</v>
      </c>
      <c r="BG440" s="229">
        <f>IF(N440="zákl. přenesená",J440,0)</f>
        <v>0</v>
      </c>
      <c r="BH440" s="229">
        <f>IF(N440="sníž. přenesená",J440,0)</f>
        <v>0</v>
      </c>
      <c r="BI440" s="229">
        <f>IF(N440="nulová",J440,0)</f>
        <v>0</v>
      </c>
      <c r="BJ440" s="14" t="s">
        <v>79</v>
      </c>
      <c r="BK440" s="229">
        <f>ROUND(I440*H440,2)</f>
        <v>0</v>
      </c>
      <c r="BL440" s="14" t="s">
        <v>285</v>
      </c>
      <c r="BM440" s="228" t="s">
        <v>2084</v>
      </c>
    </row>
    <row r="441" s="2" customFormat="1" ht="21.75" customHeight="1">
      <c r="A441" s="35"/>
      <c r="B441" s="36"/>
      <c r="C441" s="217" t="s">
        <v>2085</v>
      </c>
      <c r="D441" s="217" t="s">
        <v>163</v>
      </c>
      <c r="E441" s="218" t="s">
        <v>2086</v>
      </c>
      <c r="F441" s="219" t="s">
        <v>2087</v>
      </c>
      <c r="G441" s="220" t="s">
        <v>166</v>
      </c>
      <c r="H441" s="221">
        <v>400</v>
      </c>
      <c r="I441" s="222"/>
      <c r="J441" s="223">
        <f>ROUND(I441*H441,2)</f>
        <v>0</v>
      </c>
      <c r="K441" s="219" t="s">
        <v>167</v>
      </c>
      <c r="L441" s="41"/>
      <c r="M441" s="224" t="s">
        <v>19</v>
      </c>
      <c r="N441" s="225" t="s">
        <v>43</v>
      </c>
      <c r="O441" s="81"/>
      <c r="P441" s="226">
        <f>O441*H441</f>
        <v>0</v>
      </c>
      <c r="Q441" s="226">
        <v>0</v>
      </c>
      <c r="R441" s="226">
        <f>Q441*H441</f>
        <v>0</v>
      </c>
      <c r="S441" s="226">
        <v>0</v>
      </c>
      <c r="T441" s="227">
        <f>S441*H441</f>
        <v>0</v>
      </c>
      <c r="U441" s="35"/>
      <c r="V441" s="35"/>
      <c r="W441" s="35"/>
      <c r="X441" s="35"/>
      <c r="Y441" s="35"/>
      <c r="Z441" s="35"/>
      <c r="AA441" s="35"/>
      <c r="AB441" s="35"/>
      <c r="AC441" s="35"/>
      <c r="AD441" s="35"/>
      <c r="AE441" s="35"/>
      <c r="AR441" s="228" t="s">
        <v>285</v>
      </c>
      <c r="AT441" s="228" t="s">
        <v>163</v>
      </c>
      <c r="AU441" s="228" t="s">
        <v>79</v>
      </c>
      <c r="AY441" s="14" t="s">
        <v>162</v>
      </c>
      <c r="BE441" s="229">
        <f>IF(N441="základní",J441,0)</f>
        <v>0</v>
      </c>
      <c r="BF441" s="229">
        <f>IF(N441="snížená",J441,0)</f>
        <v>0</v>
      </c>
      <c r="BG441" s="229">
        <f>IF(N441="zákl. přenesená",J441,0)</f>
        <v>0</v>
      </c>
      <c r="BH441" s="229">
        <f>IF(N441="sníž. přenesená",J441,0)</f>
        <v>0</v>
      </c>
      <c r="BI441" s="229">
        <f>IF(N441="nulová",J441,0)</f>
        <v>0</v>
      </c>
      <c r="BJ441" s="14" t="s">
        <v>79</v>
      </c>
      <c r="BK441" s="229">
        <f>ROUND(I441*H441,2)</f>
        <v>0</v>
      </c>
      <c r="BL441" s="14" t="s">
        <v>285</v>
      </c>
      <c r="BM441" s="228" t="s">
        <v>2088</v>
      </c>
    </row>
    <row r="442" s="2" customFormat="1" ht="21.75" customHeight="1">
      <c r="A442" s="35"/>
      <c r="B442" s="36"/>
      <c r="C442" s="217" t="s">
        <v>2089</v>
      </c>
      <c r="D442" s="217" t="s">
        <v>163</v>
      </c>
      <c r="E442" s="218" t="s">
        <v>2090</v>
      </c>
      <c r="F442" s="219" t="s">
        <v>2091</v>
      </c>
      <c r="G442" s="220" t="s">
        <v>193</v>
      </c>
      <c r="H442" s="221">
        <v>32</v>
      </c>
      <c r="I442" s="222"/>
      <c r="J442" s="223">
        <f>ROUND(I442*H442,2)</f>
        <v>0</v>
      </c>
      <c r="K442" s="219" t="s">
        <v>167</v>
      </c>
      <c r="L442" s="41"/>
      <c r="M442" s="224" t="s">
        <v>19</v>
      </c>
      <c r="N442" s="225" t="s">
        <v>43</v>
      </c>
      <c r="O442" s="81"/>
      <c r="P442" s="226">
        <f>O442*H442</f>
        <v>0</v>
      </c>
      <c r="Q442" s="226">
        <v>0</v>
      </c>
      <c r="R442" s="226">
        <f>Q442*H442</f>
        <v>0</v>
      </c>
      <c r="S442" s="226">
        <v>0</v>
      </c>
      <c r="T442" s="227">
        <f>S442*H442</f>
        <v>0</v>
      </c>
      <c r="U442" s="35"/>
      <c r="V442" s="35"/>
      <c r="W442" s="35"/>
      <c r="X442" s="35"/>
      <c r="Y442" s="35"/>
      <c r="Z442" s="35"/>
      <c r="AA442" s="35"/>
      <c r="AB442" s="35"/>
      <c r="AC442" s="35"/>
      <c r="AD442" s="35"/>
      <c r="AE442" s="35"/>
      <c r="AR442" s="228" t="s">
        <v>285</v>
      </c>
      <c r="AT442" s="228" t="s">
        <v>163</v>
      </c>
      <c r="AU442" s="228" t="s">
        <v>79</v>
      </c>
      <c r="AY442" s="14" t="s">
        <v>162</v>
      </c>
      <c r="BE442" s="229">
        <f>IF(N442="základní",J442,0)</f>
        <v>0</v>
      </c>
      <c r="BF442" s="229">
        <f>IF(N442="snížená",J442,0)</f>
        <v>0</v>
      </c>
      <c r="BG442" s="229">
        <f>IF(N442="zákl. přenesená",J442,0)</f>
        <v>0</v>
      </c>
      <c r="BH442" s="229">
        <f>IF(N442="sníž. přenesená",J442,0)</f>
        <v>0</v>
      </c>
      <c r="BI442" s="229">
        <f>IF(N442="nulová",J442,0)</f>
        <v>0</v>
      </c>
      <c r="BJ442" s="14" t="s">
        <v>79</v>
      </c>
      <c r="BK442" s="229">
        <f>ROUND(I442*H442,2)</f>
        <v>0</v>
      </c>
      <c r="BL442" s="14" t="s">
        <v>285</v>
      </c>
      <c r="BM442" s="228" t="s">
        <v>2092</v>
      </c>
    </row>
    <row r="443" s="2" customFormat="1" ht="21.75" customHeight="1">
      <c r="A443" s="35"/>
      <c r="B443" s="36"/>
      <c r="C443" s="217" t="s">
        <v>2093</v>
      </c>
      <c r="D443" s="217" t="s">
        <v>163</v>
      </c>
      <c r="E443" s="218" t="s">
        <v>2094</v>
      </c>
      <c r="F443" s="219" t="s">
        <v>2095</v>
      </c>
      <c r="G443" s="220" t="s">
        <v>166</v>
      </c>
      <c r="H443" s="221">
        <v>150</v>
      </c>
      <c r="I443" s="222"/>
      <c r="J443" s="223">
        <f>ROUND(I443*H443,2)</f>
        <v>0</v>
      </c>
      <c r="K443" s="219" t="s">
        <v>167</v>
      </c>
      <c r="L443" s="41"/>
      <c r="M443" s="224" t="s">
        <v>19</v>
      </c>
      <c r="N443" s="225" t="s">
        <v>43</v>
      </c>
      <c r="O443" s="81"/>
      <c r="P443" s="226">
        <f>O443*H443</f>
        <v>0</v>
      </c>
      <c r="Q443" s="226">
        <v>0</v>
      </c>
      <c r="R443" s="226">
        <f>Q443*H443</f>
        <v>0</v>
      </c>
      <c r="S443" s="226">
        <v>0</v>
      </c>
      <c r="T443" s="227">
        <f>S443*H443</f>
        <v>0</v>
      </c>
      <c r="U443" s="35"/>
      <c r="V443" s="35"/>
      <c r="W443" s="35"/>
      <c r="X443" s="35"/>
      <c r="Y443" s="35"/>
      <c r="Z443" s="35"/>
      <c r="AA443" s="35"/>
      <c r="AB443" s="35"/>
      <c r="AC443" s="35"/>
      <c r="AD443" s="35"/>
      <c r="AE443" s="35"/>
      <c r="AR443" s="228" t="s">
        <v>285</v>
      </c>
      <c r="AT443" s="228" t="s">
        <v>163</v>
      </c>
      <c r="AU443" s="228" t="s">
        <v>79</v>
      </c>
      <c r="AY443" s="14" t="s">
        <v>162</v>
      </c>
      <c r="BE443" s="229">
        <f>IF(N443="základní",J443,0)</f>
        <v>0</v>
      </c>
      <c r="BF443" s="229">
        <f>IF(N443="snížená",J443,0)</f>
        <v>0</v>
      </c>
      <c r="BG443" s="229">
        <f>IF(N443="zákl. přenesená",J443,0)</f>
        <v>0</v>
      </c>
      <c r="BH443" s="229">
        <f>IF(N443="sníž. přenesená",J443,0)</f>
        <v>0</v>
      </c>
      <c r="BI443" s="229">
        <f>IF(N443="nulová",J443,0)</f>
        <v>0</v>
      </c>
      <c r="BJ443" s="14" t="s">
        <v>79</v>
      </c>
      <c r="BK443" s="229">
        <f>ROUND(I443*H443,2)</f>
        <v>0</v>
      </c>
      <c r="BL443" s="14" t="s">
        <v>285</v>
      </c>
      <c r="BM443" s="228" t="s">
        <v>2096</v>
      </c>
    </row>
    <row r="444" s="11" customFormat="1" ht="25.92" customHeight="1">
      <c r="A444" s="11"/>
      <c r="B444" s="203"/>
      <c r="C444" s="204"/>
      <c r="D444" s="205" t="s">
        <v>71</v>
      </c>
      <c r="E444" s="206" t="s">
        <v>2097</v>
      </c>
      <c r="F444" s="206" t="s">
        <v>2098</v>
      </c>
      <c r="G444" s="204"/>
      <c r="H444" s="204"/>
      <c r="I444" s="207"/>
      <c r="J444" s="208">
        <f>BK444</f>
        <v>0</v>
      </c>
      <c r="K444" s="204"/>
      <c r="L444" s="209"/>
      <c r="M444" s="210"/>
      <c r="N444" s="211"/>
      <c r="O444" s="211"/>
      <c r="P444" s="212">
        <f>SUM(P445:P475)</f>
        <v>0</v>
      </c>
      <c r="Q444" s="211"/>
      <c r="R444" s="212">
        <f>SUM(R445:R475)</f>
        <v>0</v>
      </c>
      <c r="S444" s="211"/>
      <c r="T444" s="213">
        <f>SUM(T445:T475)</f>
        <v>0</v>
      </c>
      <c r="U444" s="11"/>
      <c r="V444" s="11"/>
      <c r="W444" s="11"/>
      <c r="X444" s="11"/>
      <c r="Y444" s="11"/>
      <c r="Z444" s="11"/>
      <c r="AA444" s="11"/>
      <c r="AB444" s="11"/>
      <c r="AC444" s="11"/>
      <c r="AD444" s="11"/>
      <c r="AE444" s="11"/>
      <c r="AR444" s="214" t="s">
        <v>79</v>
      </c>
      <c r="AT444" s="215" t="s">
        <v>71</v>
      </c>
      <c r="AU444" s="215" t="s">
        <v>72</v>
      </c>
      <c r="AY444" s="214" t="s">
        <v>162</v>
      </c>
      <c r="BK444" s="216">
        <f>SUM(BK445:BK475)</f>
        <v>0</v>
      </c>
    </row>
    <row r="445" s="2" customFormat="1" ht="21.75" customHeight="1">
      <c r="A445" s="35"/>
      <c r="B445" s="36"/>
      <c r="C445" s="217" t="s">
        <v>2099</v>
      </c>
      <c r="D445" s="217" t="s">
        <v>163</v>
      </c>
      <c r="E445" s="218" t="s">
        <v>2100</v>
      </c>
      <c r="F445" s="219" t="s">
        <v>2101</v>
      </c>
      <c r="G445" s="220" t="s">
        <v>193</v>
      </c>
      <c r="H445" s="221">
        <v>1</v>
      </c>
      <c r="I445" s="222"/>
      <c r="J445" s="223">
        <f>ROUND(I445*H445,2)</f>
        <v>0</v>
      </c>
      <c r="K445" s="219" t="s">
        <v>167</v>
      </c>
      <c r="L445" s="41"/>
      <c r="M445" s="224" t="s">
        <v>19</v>
      </c>
      <c r="N445" s="225" t="s">
        <v>43</v>
      </c>
      <c r="O445" s="81"/>
      <c r="P445" s="226">
        <f>O445*H445</f>
        <v>0</v>
      </c>
      <c r="Q445" s="226">
        <v>0</v>
      </c>
      <c r="R445" s="226">
        <f>Q445*H445</f>
        <v>0</v>
      </c>
      <c r="S445" s="226">
        <v>0</v>
      </c>
      <c r="T445" s="227">
        <f>S445*H445</f>
        <v>0</v>
      </c>
      <c r="U445" s="35"/>
      <c r="V445" s="35"/>
      <c r="W445" s="35"/>
      <c r="X445" s="35"/>
      <c r="Y445" s="35"/>
      <c r="Z445" s="35"/>
      <c r="AA445" s="35"/>
      <c r="AB445" s="35"/>
      <c r="AC445" s="35"/>
      <c r="AD445" s="35"/>
      <c r="AE445" s="35"/>
      <c r="AR445" s="228" t="s">
        <v>2102</v>
      </c>
      <c r="AT445" s="228" t="s">
        <v>163</v>
      </c>
      <c r="AU445" s="228" t="s">
        <v>79</v>
      </c>
      <c r="AY445" s="14" t="s">
        <v>162</v>
      </c>
      <c r="BE445" s="229">
        <f>IF(N445="základní",J445,0)</f>
        <v>0</v>
      </c>
      <c r="BF445" s="229">
        <f>IF(N445="snížená",J445,0)</f>
        <v>0</v>
      </c>
      <c r="BG445" s="229">
        <f>IF(N445="zákl. přenesená",J445,0)</f>
        <v>0</v>
      </c>
      <c r="BH445" s="229">
        <f>IF(N445="sníž. přenesená",J445,0)</f>
        <v>0</v>
      </c>
      <c r="BI445" s="229">
        <f>IF(N445="nulová",J445,0)</f>
        <v>0</v>
      </c>
      <c r="BJ445" s="14" t="s">
        <v>79</v>
      </c>
      <c r="BK445" s="229">
        <f>ROUND(I445*H445,2)</f>
        <v>0</v>
      </c>
      <c r="BL445" s="14" t="s">
        <v>2102</v>
      </c>
      <c r="BM445" s="228" t="s">
        <v>2103</v>
      </c>
    </row>
    <row r="446" s="2" customFormat="1" ht="21.75" customHeight="1">
      <c r="A446" s="35"/>
      <c r="B446" s="36"/>
      <c r="C446" s="230" t="s">
        <v>2104</v>
      </c>
      <c r="D446" s="230" t="s">
        <v>197</v>
      </c>
      <c r="E446" s="231" t="s">
        <v>2105</v>
      </c>
      <c r="F446" s="232" t="s">
        <v>2106</v>
      </c>
      <c r="G446" s="233" t="s">
        <v>193</v>
      </c>
      <c r="H446" s="234">
        <v>1</v>
      </c>
      <c r="I446" s="235"/>
      <c r="J446" s="236">
        <f>ROUND(I446*H446,2)</f>
        <v>0</v>
      </c>
      <c r="K446" s="232" t="s">
        <v>167</v>
      </c>
      <c r="L446" s="237"/>
      <c r="M446" s="238" t="s">
        <v>19</v>
      </c>
      <c r="N446" s="239" t="s">
        <v>43</v>
      </c>
      <c r="O446" s="81"/>
      <c r="P446" s="226">
        <f>O446*H446</f>
        <v>0</v>
      </c>
      <c r="Q446" s="226">
        <v>0</v>
      </c>
      <c r="R446" s="226">
        <f>Q446*H446</f>
        <v>0</v>
      </c>
      <c r="S446" s="226">
        <v>0</v>
      </c>
      <c r="T446" s="227">
        <f>S446*H446</f>
        <v>0</v>
      </c>
      <c r="U446" s="35"/>
      <c r="V446" s="35"/>
      <c r="W446" s="35"/>
      <c r="X446" s="35"/>
      <c r="Y446" s="35"/>
      <c r="Z446" s="35"/>
      <c r="AA446" s="35"/>
      <c r="AB446" s="35"/>
      <c r="AC446" s="35"/>
      <c r="AD446" s="35"/>
      <c r="AE446" s="35"/>
      <c r="AR446" s="228" t="s">
        <v>2102</v>
      </c>
      <c r="AT446" s="228" t="s">
        <v>197</v>
      </c>
      <c r="AU446" s="228" t="s">
        <v>79</v>
      </c>
      <c r="AY446" s="14" t="s">
        <v>162</v>
      </c>
      <c r="BE446" s="229">
        <f>IF(N446="základní",J446,0)</f>
        <v>0</v>
      </c>
      <c r="BF446" s="229">
        <f>IF(N446="snížená",J446,0)</f>
        <v>0</v>
      </c>
      <c r="BG446" s="229">
        <f>IF(N446="zákl. přenesená",J446,0)</f>
        <v>0</v>
      </c>
      <c r="BH446" s="229">
        <f>IF(N446="sníž. přenesená",J446,0)</f>
        <v>0</v>
      </c>
      <c r="BI446" s="229">
        <f>IF(N446="nulová",J446,0)</f>
        <v>0</v>
      </c>
      <c r="BJ446" s="14" t="s">
        <v>79</v>
      </c>
      <c r="BK446" s="229">
        <f>ROUND(I446*H446,2)</f>
        <v>0</v>
      </c>
      <c r="BL446" s="14" t="s">
        <v>2102</v>
      </c>
      <c r="BM446" s="228" t="s">
        <v>2107</v>
      </c>
    </row>
    <row r="447" s="2" customFormat="1" ht="21.75" customHeight="1">
      <c r="A447" s="35"/>
      <c r="B447" s="36"/>
      <c r="C447" s="230" t="s">
        <v>2108</v>
      </c>
      <c r="D447" s="230" t="s">
        <v>197</v>
      </c>
      <c r="E447" s="231" t="s">
        <v>271</v>
      </c>
      <c r="F447" s="232" t="s">
        <v>272</v>
      </c>
      <c r="G447" s="233" t="s">
        <v>166</v>
      </c>
      <c r="H447" s="234">
        <v>50</v>
      </c>
      <c r="I447" s="235"/>
      <c r="J447" s="236">
        <f>ROUND(I447*H447,2)</f>
        <v>0</v>
      </c>
      <c r="K447" s="232" t="s">
        <v>167</v>
      </c>
      <c r="L447" s="237"/>
      <c r="M447" s="238" t="s">
        <v>19</v>
      </c>
      <c r="N447" s="239" t="s">
        <v>43</v>
      </c>
      <c r="O447" s="81"/>
      <c r="P447" s="226">
        <f>O447*H447</f>
        <v>0</v>
      </c>
      <c r="Q447" s="226">
        <v>0</v>
      </c>
      <c r="R447" s="226">
        <f>Q447*H447</f>
        <v>0</v>
      </c>
      <c r="S447" s="226">
        <v>0</v>
      </c>
      <c r="T447" s="227">
        <f>S447*H447</f>
        <v>0</v>
      </c>
      <c r="U447" s="35"/>
      <c r="V447" s="35"/>
      <c r="W447" s="35"/>
      <c r="X447" s="35"/>
      <c r="Y447" s="35"/>
      <c r="Z447" s="35"/>
      <c r="AA447" s="35"/>
      <c r="AB447" s="35"/>
      <c r="AC447" s="35"/>
      <c r="AD447" s="35"/>
      <c r="AE447" s="35"/>
      <c r="AR447" s="228" t="s">
        <v>2102</v>
      </c>
      <c r="AT447" s="228" t="s">
        <v>197</v>
      </c>
      <c r="AU447" s="228" t="s">
        <v>79</v>
      </c>
      <c r="AY447" s="14" t="s">
        <v>162</v>
      </c>
      <c r="BE447" s="229">
        <f>IF(N447="základní",J447,0)</f>
        <v>0</v>
      </c>
      <c r="BF447" s="229">
        <f>IF(N447="snížená",J447,0)</f>
        <v>0</v>
      </c>
      <c r="BG447" s="229">
        <f>IF(N447="zákl. přenesená",J447,0)</f>
        <v>0</v>
      </c>
      <c r="BH447" s="229">
        <f>IF(N447="sníž. přenesená",J447,0)</f>
        <v>0</v>
      </c>
      <c r="BI447" s="229">
        <f>IF(N447="nulová",J447,0)</f>
        <v>0</v>
      </c>
      <c r="BJ447" s="14" t="s">
        <v>79</v>
      </c>
      <c r="BK447" s="229">
        <f>ROUND(I447*H447,2)</f>
        <v>0</v>
      </c>
      <c r="BL447" s="14" t="s">
        <v>2102</v>
      </c>
      <c r="BM447" s="228" t="s">
        <v>2109</v>
      </c>
    </row>
    <row r="448" s="2" customFormat="1" ht="21.75" customHeight="1">
      <c r="A448" s="35"/>
      <c r="B448" s="36"/>
      <c r="C448" s="230" t="s">
        <v>2110</v>
      </c>
      <c r="D448" s="230" t="s">
        <v>197</v>
      </c>
      <c r="E448" s="231" t="s">
        <v>2111</v>
      </c>
      <c r="F448" s="232" t="s">
        <v>2112</v>
      </c>
      <c r="G448" s="233" t="s">
        <v>166</v>
      </c>
      <c r="H448" s="234">
        <v>50</v>
      </c>
      <c r="I448" s="235"/>
      <c r="J448" s="236">
        <f>ROUND(I448*H448,2)</f>
        <v>0</v>
      </c>
      <c r="K448" s="232" t="s">
        <v>167</v>
      </c>
      <c r="L448" s="237"/>
      <c r="M448" s="238" t="s">
        <v>19</v>
      </c>
      <c r="N448" s="239" t="s">
        <v>43</v>
      </c>
      <c r="O448" s="81"/>
      <c r="P448" s="226">
        <f>O448*H448</f>
        <v>0</v>
      </c>
      <c r="Q448" s="226">
        <v>0</v>
      </c>
      <c r="R448" s="226">
        <f>Q448*H448</f>
        <v>0</v>
      </c>
      <c r="S448" s="226">
        <v>0</v>
      </c>
      <c r="T448" s="227">
        <f>S448*H448</f>
        <v>0</v>
      </c>
      <c r="U448" s="35"/>
      <c r="V448" s="35"/>
      <c r="W448" s="35"/>
      <c r="X448" s="35"/>
      <c r="Y448" s="35"/>
      <c r="Z448" s="35"/>
      <c r="AA448" s="35"/>
      <c r="AB448" s="35"/>
      <c r="AC448" s="35"/>
      <c r="AD448" s="35"/>
      <c r="AE448" s="35"/>
      <c r="AR448" s="228" t="s">
        <v>2102</v>
      </c>
      <c r="AT448" s="228" t="s">
        <v>197</v>
      </c>
      <c r="AU448" s="228" t="s">
        <v>79</v>
      </c>
      <c r="AY448" s="14" t="s">
        <v>162</v>
      </c>
      <c r="BE448" s="229">
        <f>IF(N448="základní",J448,0)</f>
        <v>0</v>
      </c>
      <c r="BF448" s="229">
        <f>IF(N448="snížená",J448,0)</f>
        <v>0</v>
      </c>
      <c r="BG448" s="229">
        <f>IF(N448="zákl. přenesená",J448,0)</f>
        <v>0</v>
      </c>
      <c r="BH448" s="229">
        <f>IF(N448="sníž. přenesená",J448,0)</f>
        <v>0</v>
      </c>
      <c r="BI448" s="229">
        <f>IF(N448="nulová",J448,0)</f>
        <v>0</v>
      </c>
      <c r="BJ448" s="14" t="s">
        <v>79</v>
      </c>
      <c r="BK448" s="229">
        <f>ROUND(I448*H448,2)</f>
        <v>0</v>
      </c>
      <c r="BL448" s="14" t="s">
        <v>2102</v>
      </c>
      <c r="BM448" s="228" t="s">
        <v>2113</v>
      </c>
    </row>
    <row r="449" s="2" customFormat="1" ht="21.75" customHeight="1">
      <c r="A449" s="35"/>
      <c r="B449" s="36"/>
      <c r="C449" s="217" t="s">
        <v>2114</v>
      </c>
      <c r="D449" s="217" t="s">
        <v>163</v>
      </c>
      <c r="E449" s="218" t="s">
        <v>522</v>
      </c>
      <c r="F449" s="219" t="s">
        <v>523</v>
      </c>
      <c r="G449" s="220" t="s">
        <v>166</v>
      </c>
      <c r="H449" s="221">
        <v>150</v>
      </c>
      <c r="I449" s="222"/>
      <c r="J449" s="223">
        <f>ROUND(I449*H449,2)</f>
        <v>0</v>
      </c>
      <c r="K449" s="219" t="s">
        <v>167</v>
      </c>
      <c r="L449" s="41"/>
      <c r="M449" s="224" t="s">
        <v>19</v>
      </c>
      <c r="N449" s="225" t="s">
        <v>43</v>
      </c>
      <c r="O449" s="81"/>
      <c r="P449" s="226">
        <f>O449*H449</f>
        <v>0</v>
      </c>
      <c r="Q449" s="226">
        <v>0</v>
      </c>
      <c r="R449" s="226">
        <f>Q449*H449</f>
        <v>0</v>
      </c>
      <c r="S449" s="226">
        <v>0</v>
      </c>
      <c r="T449" s="227">
        <f>S449*H449</f>
        <v>0</v>
      </c>
      <c r="U449" s="35"/>
      <c r="V449" s="35"/>
      <c r="W449" s="35"/>
      <c r="X449" s="35"/>
      <c r="Y449" s="35"/>
      <c r="Z449" s="35"/>
      <c r="AA449" s="35"/>
      <c r="AB449" s="35"/>
      <c r="AC449" s="35"/>
      <c r="AD449" s="35"/>
      <c r="AE449" s="35"/>
      <c r="AR449" s="228" t="s">
        <v>2102</v>
      </c>
      <c r="AT449" s="228" t="s">
        <v>163</v>
      </c>
      <c r="AU449" s="228" t="s">
        <v>79</v>
      </c>
      <c r="AY449" s="14" t="s">
        <v>162</v>
      </c>
      <c r="BE449" s="229">
        <f>IF(N449="základní",J449,0)</f>
        <v>0</v>
      </c>
      <c r="BF449" s="229">
        <f>IF(N449="snížená",J449,0)</f>
        <v>0</v>
      </c>
      <c r="BG449" s="229">
        <f>IF(N449="zákl. přenesená",J449,0)</f>
        <v>0</v>
      </c>
      <c r="BH449" s="229">
        <f>IF(N449="sníž. přenesená",J449,0)</f>
        <v>0</v>
      </c>
      <c r="BI449" s="229">
        <f>IF(N449="nulová",J449,0)</f>
        <v>0</v>
      </c>
      <c r="BJ449" s="14" t="s">
        <v>79</v>
      </c>
      <c r="BK449" s="229">
        <f>ROUND(I449*H449,2)</f>
        <v>0</v>
      </c>
      <c r="BL449" s="14" t="s">
        <v>2102</v>
      </c>
      <c r="BM449" s="228" t="s">
        <v>2115</v>
      </c>
    </row>
    <row r="450" s="2" customFormat="1" ht="21.75" customHeight="1">
      <c r="A450" s="35"/>
      <c r="B450" s="36"/>
      <c r="C450" s="230" t="s">
        <v>2116</v>
      </c>
      <c r="D450" s="230" t="s">
        <v>197</v>
      </c>
      <c r="E450" s="231" t="s">
        <v>2117</v>
      </c>
      <c r="F450" s="232" t="s">
        <v>2118</v>
      </c>
      <c r="G450" s="233" t="s">
        <v>166</v>
      </c>
      <c r="H450" s="234">
        <v>50</v>
      </c>
      <c r="I450" s="235"/>
      <c r="J450" s="236">
        <f>ROUND(I450*H450,2)</f>
        <v>0</v>
      </c>
      <c r="K450" s="232" t="s">
        <v>167</v>
      </c>
      <c r="L450" s="237"/>
      <c r="M450" s="238" t="s">
        <v>19</v>
      </c>
      <c r="N450" s="239" t="s">
        <v>43</v>
      </c>
      <c r="O450" s="81"/>
      <c r="P450" s="226">
        <f>O450*H450</f>
        <v>0</v>
      </c>
      <c r="Q450" s="226">
        <v>0</v>
      </c>
      <c r="R450" s="226">
        <f>Q450*H450</f>
        <v>0</v>
      </c>
      <c r="S450" s="226">
        <v>0</v>
      </c>
      <c r="T450" s="227">
        <f>S450*H450</f>
        <v>0</v>
      </c>
      <c r="U450" s="35"/>
      <c r="V450" s="35"/>
      <c r="W450" s="35"/>
      <c r="X450" s="35"/>
      <c r="Y450" s="35"/>
      <c r="Z450" s="35"/>
      <c r="AA450" s="35"/>
      <c r="AB450" s="35"/>
      <c r="AC450" s="35"/>
      <c r="AD450" s="35"/>
      <c r="AE450" s="35"/>
      <c r="AR450" s="228" t="s">
        <v>2102</v>
      </c>
      <c r="AT450" s="228" t="s">
        <v>197</v>
      </c>
      <c r="AU450" s="228" t="s">
        <v>79</v>
      </c>
      <c r="AY450" s="14" t="s">
        <v>162</v>
      </c>
      <c r="BE450" s="229">
        <f>IF(N450="základní",J450,0)</f>
        <v>0</v>
      </c>
      <c r="BF450" s="229">
        <f>IF(N450="snížená",J450,0)</f>
        <v>0</v>
      </c>
      <c r="BG450" s="229">
        <f>IF(N450="zákl. přenesená",J450,0)</f>
        <v>0</v>
      </c>
      <c r="BH450" s="229">
        <f>IF(N450="sníž. přenesená",J450,0)</f>
        <v>0</v>
      </c>
      <c r="BI450" s="229">
        <f>IF(N450="nulová",J450,0)</f>
        <v>0</v>
      </c>
      <c r="BJ450" s="14" t="s">
        <v>79</v>
      </c>
      <c r="BK450" s="229">
        <f>ROUND(I450*H450,2)</f>
        <v>0</v>
      </c>
      <c r="BL450" s="14" t="s">
        <v>2102</v>
      </c>
      <c r="BM450" s="228" t="s">
        <v>2119</v>
      </c>
    </row>
    <row r="451" s="2" customFormat="1" ht="21.75" customHeight="1">
      <c r="A451" s="35"/>
      <c r="B451" s="36"/>
      <c r="C451" s="230" t="s">
        <v>2120</v>
      </c>
      <c r="D451" s="230" t="s">
        <v>197</v>
      </c>
      <c r="E451" s="231" t="s">
        <v>2121</v>
      </c>
      <c r="F451" s="232" t="s">
        <v>2122</v>
      </c>
      <c r="G451" s="233" t="s">
        <v>166</v>
      </c>
      <c r="H451" s="234">
        <v>150</v>
      </c>
      <c r="I451" s="235"/>
      <c r="J451" s="236">
        <f>ROUND(I451*H451,2)</f>
        <v>0</v>
      </c>
      <c r="K451" s="232" t="s">
        <v>167</v>
      </c>
      <c r="L451" s="237"/>
      <c r="M451" s="238" t="s">
        <v>19</v>
      </c>
      <c r="N451" s="239" t="s">
        <v>43</v>
      </c>
      <c r="O451" s="81"/>
      <c r="P451" s="226">
        <f>O451*H451</f>
        <v>0</v>
      </c>
      <c r="Q451" s="226">
        <v>0</v>
      </c>
      <c r="R451" s="226">
        <f>Q451*H451</f>
        <v>0</v>
      </c>
      <c r="S451" s="226">
        <v>0</v>
      </c>
      <c r="T451" s="227">
        <f>S451*H451</f>
        <v>0</v>
      </c>
      <c r="U451" s="35"/>
      <c r="V451" s="35"/>
      <c r="W451" s="35"/>
      <c r="X451" s="35"/>
      <c r="Y451" s="35"/>
      <c r="Z451" s="35"/>
      <c r="AA451" s="35"/>
      <c r="AB451" s="35"/>
      <c r="AC451" s="35"/>
      <c r="AD451" s="35"/>
      <c r="AE451" s="35"/>
      <c r="AR451" s="228" t="s">
        <v>2102</v>
      </c>
      <c r="AT451" s="228" t="s">
        <v>197</v>
      </c>
      <c r="AU451" s="228" t="s">
        <v>79</v>
      </c>
      <c r="AY451" s="14" t="s">
        <v>162</v>
      </c>
      <c r="BE451" s="229">
        <f>IF(N451="základní",J451,0)</f>
        <v>0</v>
      </c>
      <c r="BF451" s="229">
        <f>IF(N451="snížená",J451,0)</f>
        <v>0</v>
      </c>
      <c r="BG451" s="229">
        <f>IF(N451="zákl. přenesená",J451,0)</f>
        <v>0</v>
      </c>
      <c r="BH451" s="229">
        <f>IF(N451="sníž. přenesená",J451,0)</f>
        <v>0</v>
      </c>
      <c r="BI451" s="229">
        <f>IF(N451="nulová",J451,0)</f>
        <v>0</v>
      </c>
      <c r="BJ451" s="14" t="s">
        <v>79</v>
      </c>
      <c r="BK451" s="229">
        <f>ROUND(I451*H451,2)</f>
        <v>0</v>
      </c>
      <c r="BL451" s="14" t="s">
        <v>2102</v>
      </c>
      <c r="BM451" s="228" t="s">
        <v>2123</v>
      </c>
    </row>
    <row r="452" s="2" customFormat="1" ht="33" customHeight="1">
      <c r="A452" s="35"/>
      <c r="B452" s="36"/>
      <c r="C452" s="217" t="s">
        <v>2124</v>
      </c>
      <c r="D452" s="217" t="s">
        <v>163</v>
      </c>
      <c r="E452" s="218" t="s">
        <v>525</v>
      </c>
      <c r="F452" s="219" t="s">
        <v>526</v>
      </c>
      <c r="G452" s="220" t="s">
        <v>193</v>
      </c>
      <c r="H452" s="221">
        <v>2</v>
      </c>
      <c r="I452" s="222"/>
      <c r="J452" s="223">
        <f>ROUND(I452*H452,2)</f>
        <v>0</v>
      </c>
      <c r="K452" s="219" t="s">
        <v>167</v>
      </c>
      <c r="L452" s="41"/>
      <c r="M452" s="224" t="s">
        <v>19</v>
      </c>
      <c r="N452" s="225" t="s">
        <v>43</v>
      </c>
      <c r="O452" s="81"/>
      <c r="P452" s="226">
        <f>O452*H452</f>
        <v>0</v>
      </c>
      <c r="Q452" s="226">
        <v>0</v>
      </c>
      <c r="R452" s="226">
        <f>Q452*H452</f>
        <v>0</v>
      </c>
      <c r="S452" s="226">
        <v>0</v>
      </c>
      <c r="T452" s="227">
        <f>S452*H452</f>
        <v>0</v>
      </c>
      <c r="U452" s="35"/>
      <c r="V452" s="35"/>
      <c r="W452" s="35"/>
      <c r="X452" s="35"/>
      <c r="Y452" s="35"/>
      <c r="Z452" s="35"/>
      <c r="AA452" s="35"/>
      <c r="AB452" s="35"/>
      <c r="AC452" s="35"/>
      <c r="AD452" s="35"/>
      <c r="AE452" s="35"/>
      <c r="AR452" s="228" t="s">
        <v>2102</v>
      </c>
      <c r="AT452" s="228" t="s">
        <v>163</v>
      </c>
      <c r="AU452" s="228" t="s">
        <v>79</v>
      </c>
      <c r="AY452" s="14" t="s">
        <v>162</v>
      </c>
      <c r="BE452" s="229">
        <f>IF(N452="základní",J452,0)</f>
        <v>0</v>
      </c>
      <c r="BF452" s="229">
        <f>IF(N452="snížená",J452,0)</f>
        <v>0</v>
      </c>
      <c r="BG452" s="229">
        <f>IF(N452="zákl. přenesená",J452,0)</f>
        <v>0</v>
      </c>
      <c r="BH452" s="229">
        <f>IF(N452="sníž. přenesená",J452,0)</f>
        <v>0</v>
      </c>
      <c r="BI452" s="229">
        <f>IF(N452="nulová",J452,0)</f>
        <v>0</v>
      </c>
      <c r="BJ452" s="14" t="s">
        <v>79</v>
      </c>
      <c r="BK452" s="229">
        <f>ROUND(I452*H452,2)</f>
        <v>0</v>
      </c>
      <c r="BL452" s="14" t="s">
        <v>2102</v>
      </c>
      <c r="BM452" s="228" t="s">
        <v>2125</v>
      </c>
    </row>
    <row r="453" s="2" customFormat="1" ht="33" customHeight="1">
      <c r="A453" s="35"/>
      <c r="B453" s="36"/>
      <c r="C453" s="217" t="s">
        <v>2126</v>
      </c>
      <c r="D453" s="217" t="s">
        <v>163</v>
      </c>
      <c r="E453" s="218" t="s">
        <v>532</v>
      </c>
      <c r="F453" s="219" t="s">
        <v>533</v>
      </c>
      <c r="G453" s="220" t="s">
        <v>193</v>
      </c>
      <c r="H453" s="221">
        <v>4</v>
      </c>
      <c r="I453" s="222"/>
      <c r="J453" s="223">
        <f>ROUND(I453*H453,2)</f>
        <v>0</v>
      </c>
      <c r="K453" s="219" t="s">
        <v>167</v>
      </c>
      <c r="L453" s="41"/>
      <c r="M453" s="224" t="s">
        <v>19</v>
      </c>
      <c r="N453" s="225" t="s">
        <v>43</v>
      </c>
      <c r="O453" s="81"/>
      <c r="P453" s="226">
        <f>O453*H453</f>
        <v>0</v>
      </c>
      <c r="Q453" s="226">
        <v>0</v>
      </c>
      <c r="R453" s="226">
        <f>Q453*H453</f>
        <v>0</v>
      </c>
      <c r="S453" s="226">
        <v>0</v>
      </c>
      <c r="T453" s="227">
        <f>S453*H453</f>
        <v>0</v>
      </c>
      <c r="U453" s="35"/>
      <c r="V453" s="35"/>
      <c r="W453" s="35"/>
      <c r="X453" s="35"/>
      <c r="Y453" s="35"/>
      <c r="Z453" s="35"/>
      <c r="AA453" s="35"/>
      <c r="AB453" s="35"/>
      <c r="AC453" s="35"/>
      <c r="AD453" s="35"/>
      <c r="AE453" s="35"/>
      <c r="AR453" s="228" t="s">
        <v>2102</v>
      </c>
      <c r="AT453" s="228" t="s">
        <v>163</v>
      </c>
      <c r="AU453" s="228" t="s">
        <v>79</v>
      </c>
      <c r="AY453" s="14" t="s">
        <v>162</v>
      </c>
      <c r="BE453" s="229">
        <f>IF(N453="základní",J453,0)</f>
        <v>0</v>
      </c>
      <c r="BF453" s="229">
        <f>IF(N453="snížená",J453,0)</f>
        <v>0</v>
      </c>
      <c r="BG453" s="229">
        <f>IF(N453="zákl. přenesená",J453,0)</f>
        <v>0</v>
      </c>
      <c r="BH453" s="229">
        <f>IF(N453="sníž. přenesená",J453,0)</f>
        <v>0</v>
      </c>
      <c r="BI453" s="229">
        <f>IF(N453="nulová",J453,0)</f>
        <v>0</v>
      </c>
      <c r="BJ453" s="14" t="s">
        <v>79</v>
      </c>
      <c r="BK453" s="229">
        <f>ROUND(I453*H453,2)</f>
        <v>0</v>
      </c>
      <c r="BL453" s="14" t="s">
        <v>2102</v>
      </c>
      <c r="BM453" s="228" t="s">
        <v>2127</v>
      </c>
    </row>
    <row r="454" s="2" customFormat="1" ht="33" customHeight="1">
      <c r="A454" s="35"/>
      <c r="B454" s="36"/>
      <c r="C454" s="217" t="s">
        <v>2128</v>
      </c>
      <c r="D454" s="217" t="s">
        <v>163</v>
      </c>
      <c r="E454" s="218" t="s">
        <v>536</v>
      </c>
      <c r="F454" s="219" t="s">
        <v>537</v>
      </c>
      <c r="G454" s="220" t="s">
        <v>193</v>
      </c>
      <c r="H454" s="221">
        <v>2</v>
      </c>
      <c r="I454" s="222"/>
      <c r="J454" s="223">
        <f>ROUND(I454*H454,2)</f>
        <v>0</v>
      </c>
      <c r="K454" s="219" t="s">
        <v>167</v>
      </c>
      <c r="L454" s="41"/>
      <c r="M454" s="224" t="s">
        <v>19</v>
      </c>
      <c r="N454" s="225" t="s">
        <v>43</v>
      </c>
      <c r="O454" s="81"/>
      <c r="P454" s="226">
        <f>O454*H454</f>
        <v>0</v>
      </c>
      <c r="Q454" s="226">
        <v>0</v>
      </c>
      <c r="R454" s="226">
        <f>Q454*H454</f>
        <v>0</v>
      </c>
      <c r="S454" s="226">
        <v>0</v>
      </c>
      <c r="T454" s="227">
        <f>S454*H454</f>
        <v>0</v>
      </c>
      <c r="U454" s="35"/>
      <c r="V454" s="35"/>
      <c r="W454" s="35"/>
      <c r="X454" s="35"/>
      <c r="Y454" s="35"/>
      <c r="Z454" s="35"/>
      <c r="AA454" s="35"/>
      <c r="AB454" s="35"/>
      <c r="AC454" s="35"/>
      <c r="AD454" s="35"/>
      <c r="AE454" s="35"/>
      <c r="AR454" s="228" t="s">
        <v>2102</v>
      </c>
      <c r="AT454" s="228" t="s">
        <v>163</v>
      </c>
      <c r="AU454" s="228" t="s">
        <v>79</v>
      </c>
      <c r="AY454" s="14" t="s">
        <v>162</v>
      </c>
      <c r="BE454" s="229">
        <f>IF(N454="základní",J454,0)</f>
        <v>0</v>
      </c>
      <c r="BF454" s="229">
        <f>IF(N454="snížená",J454,0)</f>
        <v>0</v>
      </c>
      <c r="BG454" s="229">
        <f>IF(N454="zákl. přenesená",J454,0)</f>
        <v>0</v>
      </c>
      <c r="BH454" s="229">
        <f>IF(N454="sníž. přenesená",J454,0)</f>
        <v>0</v>
      </c>
      <c r="BI454" s="229">
        <f>IF(N454="nulová",J454,0)</f>
        <v>0</v>
      </c>
      <c r="BJ454" s="14" t="s">
        <v>79</v>
      </c>
      <c r="BK454" s="229">
        <f>ROUND(I454*H454,2)</f>
        <v>0</v>
      </c>
      <c r="BL454" s="14" t="s">
        <v>2102</v>
      </c>
      <c r="BM454" s="228" t="s">
        <v>2129</v>
      </c>
    </row>
    <row r="455" s="2" customFormat="1" ht="21.75" customHeight="1">
      <c r="A455" s="35"/>
      <c r="B455" s="36"/>
      <c r="C455" s="217" t="s">
        <v>2130</v>
      </c>
      <c r="D455" s="217" t="s">
        <v>163</v>
      </c>
      <c r="E455" s="218" t="s">
        <v>2131</v>
      </c>
      <c r="F455" s="219" t="s">
        <v>2132</v>
      </c>
      <c r="G455" s="220" t="s">
        <v>193</v>
      </c>
      <c r="H455" s="221">
        <v>3</v>
      </c>
      <c r="I455" s="222"/>
      <c r="J455" s="223">
        <f>ROUND(I455*H455,2)</f>
        <v>0</v>
      </c>
      <c r="K455" s="219" t="s">
        <v>167</v>
      </c>
      <c r="L455" s="41"/>
      <c r="M455" s="224" t="s">
        <v>19</v>
      </c>
      <c r="N455" s="225" t="s">
        <v>43</v>
      </c>
      <c r="O455" s="81"/>
      <c r="P455" s="226">
        <f>O455*H455</f>
        <v>0</v>
      </c>
      <c r="Q455" s="226">
        <v>0</v>
      </c>
      <c r="R455" s="226">
        <f>Q455*H455</f>
        <v>0</v>
      </c>
      <c r="S455" s="226">
        <v>0</v>
      </c>
      <c r="T455" s="227">
        <f>S455*H455</f>
        <v>0</v>
      </c>
      <c r="U455" s="35"/>
      <c r="V455" s="35"/>
      <c r="W455" s="35"/>
      <c r="X455" s="35"/>
      <c r="Y455" s="35"/>
      <c r="Z455" s="35"/>
      <c r="AA455" s="35"/>
      <c r="AB455" s="35"/>
      <c r="AC455" s="35"/>
      <c r="AD455" s="35"/>
      <c r="AE455" s="35"/>
      <c r="AR455" s="228" t="s">
        <v>2102</v>
      </c>
      <c r="AT455" s="228" t="s">
        <v>163</v>
      </c>
      <c r="AU455" s="228" t="s">
        <v>79</v>
      </c>
      <c r="AY455" s="14" t="s">
        <v>162</v>
      </c>
      <c r="BE455" s="229">
        <f>IF(N455="základní",J455,0)</f>
        <v>0</v>
      </c>
      <c r="BF455" s="229">
        <f>IF(N455="snížená",J455,0)</f>
        <v>0</v>
      </c>
      <c r="BG455" s="229">
        <f>IF(N455="zákl. přenesená",J455,0)</f>
        <v>0</v>
      </c>
      <c r="BH455" s="229">
        <f>IF(N455="sníž. přenesená",J455,0)</f>
        <v>0</v>
      </c>
      <c r="BI455" s="229">
        <f>IF(N455="nulová",J455,0)</f>
        <v>0</v>
      </c>
      <c r="BJ455" s="14" t="s">
        <v>79</v>
      </c>
      <c r="BK455" s="229">
        <f>ROUND(I455*H455,2)</f>
        <v>0</v>
      </c>
      <c r="BL455" s="14" t="s">
        <v>2102</v>
      </c>
      <c r="BM455" s="228" t="s">
        <v>2133</v>
      </c>
    </row>
    <row r="456" s="2" customFormat="1" ht="21.75" customHeight="1">
      <c r="A456" s="35"/>
      <c r="B456" s="36"/>
      <c r="C456" s="230" t="s">
        <v>2134</v>
      </c>
      <c r="D456" s="230" t="s">
        <v>197</v>
      </c>
      <c r="E456" s="231" t="s">
        <v>2135</v>
      </c>
      <c r="F456" s="232" t="s">
        <v>2136</v>
      </c>
      <c r="G456" s="233" t="s">
        <v>193</v>
      </c>
      <c r="H456" s="234">
        <v>1</v>
      </c>
      <c r="I456" s="235"/>
      <c r="J456" s="236">
        <f>ROUND(I456*H456,2)</f>
        <v>0</v>
      </c>
      <c r="K456" s="232" t="s">
        <v>167</v>
      </c>
      <c r="L456" s="237"/>
      <c r="M456" s="238" t="s">
        <v>19</v>
      </c>
      <c r="N456" s="239" t="s">
        <v>43</v>
      </c>
      <c r="O456" s="81"/>
      <c r="P456" s="226">
        <f>O456*H456</f>
        <v>0</v>
      </c>
      <c r="Q456" s="226">
        <v>0</v>
      </c>
      <c r="R456" s="226">
        <f>Q456*H456</f>
        <v>0</v>
      </c>
      <c r="S456" s="226">
        <v>0</v>
      </c>
      <c r="T456" s="227">
        <f>S456*H456</f>
        <v>0</v>
      </c>
      <c r="U456" s="35"/>
      <c r="V456" s="35"/>
      <c r="W456" s="35"/>
      <c r="X456" s="35"/>
      <c r="Y456" s="35"/>
      <c r="Z456" s="35"/>
      <c r="AA456" s="35"/>
      <c r="AB456" s="35"/>
      <c r="AC456" s="35"/>
      <c r="AD456" s="35"/>
      <c r="AE456" s="35"/>
      <c r="AR456" s="228" t="s">
        <v>2102</v>
      </c>
      <c r="AT456" s="228" t="s">
        <v>197</v>
      </c>
      <c r="AU456" s="228" t="s">
        <v>79</v>
      </c>
      <c r="AY456" s="14" t="s">
        <v>162</v>
      </c>
      <c r="BE456" s="229">
        <f>IF(N456="základní",J456,0)</f>
        <v>0</v>
      </c>
      <c r="BF456" s="229">
        <f>IF(N456="snížená",J456,0)</f>
        <v>0</v>
      </c>
      <c r="BG456" s="229">
        <f>IF(N456="zákl. přenesená",J456,0)</f>
        <v>0</v>
      </c>
      <c r="BH456" s="229">
        <f>IF(N456="sníž. přenesená",J456,0)</f>
        <v>0</v>
      </c>
      <c r="BI456" s="229">
        <f>IF(N456="nulová",J456,0)</f>
        <v>0</v>
      </c>
      <c r="BJ456" s="14" t="s">
        <v>79</v>
      </c>
      <c r="BK456" s="229">
        <f>ROUND(I456*H456,2)</f>
        <v>0</v>
      </c>
      <c r="BL456" s="14" t="s">
        <v>2102</v>
      </c>
      <c r="BM456" s="228" t="s">
        <v>2137</v>
      </c>
    </row>
    <row r="457" s="2" customFormat="1" ht="21.75" customHeight="1">
      <c r="A457" s="35"/>
      <c r="B457" s="36"/>
      <c r="C457" s="217" t="s">
        <v>2138</v>
      </c>
      <c r="D457" s="217" t="s">
        <v>163</v>
      </c>
      <c r="E457" s="218" t="s">
        <v>2139</v>
      </c>
      <c r="F457" s="219" t="s">
        <v>2140</v>
      </c>
      <c r="G457" s="220" t="s">
        <v>166</v>
      </c>
      <c r="H457" s="221">
        <v>50</v>
      </c>
      <c r="I457" s="222"/>
      <c r="J457" s="223">
        <f>ROUND(I457*H457,2)</f>
        <v>0</v>
      </c>
      <c r="K457" s="219" t="s">
        <v>167</v>
      </c>
      <c r="L457" s="41"/>
      <c r="M457" s="224" t="s">
        <v>19</v>
      </c>
      <c r="N457" s="225" t="s">
        <v>43</v>
      </c>
      <c r="O457" s="81"/>
      <c r="P457" s="226">
        <f>O457*H457</f>
        <v>0</v>
      </c>
      <c r="Q457" s="226">
        <v>0</v>
      </c>
      <c r="R457" s="226">
        <f>Q457*H457</f>
        <v>0</v>
      </c>
      <c r="S457" s="226">
        <v>0</v>
      </c>
      <c r="T457" s="227">
        <f>S457*H457</f>
        <v>0</v>
      </c>
      <c r="U457" s="35"/>
      <c r="V457" s="35"/>
      <c r="W457" s="35"/>
      <c r="X457" s="35"/>
      <c r="Y457" s="35"/>
      <c r="Z457" s="35"/>
      <c r="AA457" s="35"/>
      <c r="AB457" s="35"/>
      <c r="AC457" s="35"/>
      <c r="AD457" s="35"/>
      <c r="AE457" s="35"/>
      <c r="AR457" s="228" t="s">
        <v>2102</v>
      </c>
      <c r="AT457" s="228" t="s">
        <v>163</v>
      </c>
      <c r="AU457" s="228" t="s">
        <v>79</v>
      </c>
      <c r="AY457" s="14" t="s">
        <v>162</v>
      </c>
      <c r="BE457" s="229">
        <f>IF(N457="základní",J457,0)</f>
        <v>0</v>
      </c>
      <c r="BF457" s="229">
        <f>IF(N457="snížená",J457,0)</f>
        <v>0</v>
      </c>
      <c r="BG457" s="229">
        <f>IF(N457="zákl. přenesená",J457,0)</f>
        <v>0</v>
      </c>
      <c r="BH457" s="229">
        <f>IF(N457="sníž. přenesená",J457,0)</f>
        <v>0</v>
      </c>
      <c r="BI457" s="229">
        <f>IF(N457="nulová",J457,0)</f>
        <v>0</v>
      </c>
      <c r="BJ457" s="14" t="s">
        <v>79</v>
      </c>
      <c r="BK457" s="229">
        <f>ROUND(I457*H457,2)</f>
        <v>0</v>
      </c>
      <c r="BL457" s="14" t="s">
        <v>2102</v>
      </c>
      <c r="BM457" s="228" t="s">
        <v>2141</v>
      </c>
    </row>
    <row r="458" s="2" customFormat="1" ht="21.75" customHeight="1">
      <c r="A458" s="35"/>
      <c r="B458" s="36"/>
      <c r="C458" s="230" t="s">
        <v>2142</v>
      </c>
      <c r="D458" s="230" t="s">
        <v>197</v>
      </c>
      <c r="E458" s="231" t="s">
        <v>2143</v>
      </c>
      <c r="F458" s="232" t="s">
        <v>2144</v>
      </c>
      <c r="G458" s="233" t="s">
        <v>193</v>
      </c>
      <c r="H458" s="234">
        <v>1</v>
      </c>
      <c r="I458" s="235"/>
      <c r="J458" s="236">
        <f>ROUND(I458*H458,2)</f>
        <v>0</v>
      </c>
      <c r="K458" s="232" t="s">
        <v>167</v>
      </c>
      <c r="L458" s="237"/>
      <c r="M458" s="238" t="s">
        <v>19</v>
      </c>
      <c r="N458" s="239" t="s">
        <v>43</v>
      </c>
      <c r="O458" s="81"/>
      <c r="P458" s="226">
        <f>O458*H458</f>
        <v>0</v>
      </c>
      <c r="Q458" s="226">
        <v>0</v>
      </c>
      <c r="R458" s="226">
        <f>Q458*H458</f>
        <v>0</v>
      </c>
      <c r="S458" s="226">
        <v>0</v>
      </c>
      <c r="T458" s="227">
        <f>S458*H458</f>
        <v>0</v>
      </c>
      <c r="U458" s="35"/>
      <c r="V458" s="35"/>
      <c r="W458" s="35"/>
      <c r="X458" s="35"/>
      <c r="Y458" s="35"/>
      <c r="Z458" s="35"/>
      <c r="AA458" s="35"/>
      <c r="AB458" s="35"/>
      <c r="AC458" s="35"/>
      <c r="AD458" s="35"/>
      <c r="AE458" s="35"/>
      <c r="AR458" s="228" t="s">
        <v>2102</v>
      </c>
      <c r="AT458" s="228" t="s">
        <v>197</v>
      </c>
      <c r="AU458" s="228" t="s">
        <v>79</v>
      </c>
      <c r="AY458" s="14" t="s">
        <v>162</v>
      </c>
      <c r="BE458" s="229">
        <f>IF(N458="základní",J458,0)</f>
        <v>0</v>
      </c>
      <c r="BF458" s="229">
        <f>IF(N458="snížená",J458,0)</f>
        <v>0</v>
      </c>
      <c r="BG458" s="229">
        <f>IF(N458="zákl. přenesená",J458,0)</f>
        <v>0</v>
      </c>
      <c r="BH458" s="229">
        <f>IF(N458="sníž. přenesená",J458,0)</f>
        <v>0</v>
      </c>
      <c r="BI458" s="229">
        <f>IF(N458="nulová",J458,0)</f>
        <v>0</v>
      </c>
      <c r="BJ458" s="14" t="s">
        <v>79</v>
      </c>
      <c r="BK458" s="229">
        <f>ROUND(I458*H458,2)</f>
        <v>0</v>
      </c>
      <c r="BL458" s="14" t="s">
        <v>2102</v>
      </c>
      <c r="BM458" s="228" t="s">
        <v>2145</v>
      </c>
    </row>
    <row r="459" s="2" customFormat="1" ht="21.75" customHeight="1">
      <c r="A459" s="35"/>
      <c r="B459" s="36"/>
      <c r="C459" s="230" t="s">
        <v>2146</v>
      </c>
      <c r="D459" s="230" t="s">
        <v>197</v>
      </c>
      <c r="E459" s="231" t="s">
        <v>2147</v>
      </c>
      <c r="F459" s="232" t="s">
        <v>2148</v>
      </c>
      <c r="G459" s="233" t="s">
        <v>193</v>
      </c>
      <c r="H459" s="234">
        <v>6</v>
      </c>
      <c r="I459" s="235"/>
      <c r="J459" s="236">
        <f>ROUND(I459*H459,2)</f>
        <v>0</v>
      </c>
      <c r="K459" s="232" t="s">
        <v>167</v>
      </c>
      <c r="L459" s="237"/>
      <c r="M459" s="238" t="s">
        <v>19</v>
      </c>
      <c r="N459" s="239" t="s">
        <v>43</v>
      </c>
      <c r="O459" s="81"/>
      <c r="P459" s="226">
        <f>O459*H459</f>
        <v>0</v>
      </c>
      <c r="Q459" s="226">
        <v>0</v>
      </c>
      <c r="R459" s="226">
        <f>Q459*H459</f>
        <v>0</v>
      </c>
      <c r="S459" s="226">
        <v>0</v>
      </c>
      <c r="T459" s="227">
        <f>S459*H459</f>
        <v>0</v>
      </c>
      <c r="U459" s="35"/>
      <c r="V459" s="35"/>
      <c r="W459" s="35"/>
      <c r="X459" s="35"/>
      <c r="Y459" s="35"/>
      <c r="Z459" s="35"/>
      <c r="AA459" s="35"/>
      <c r="AB459" s="35"/>
      <c r="AC459" s="35"/>
      <c r="AD459" s="35"/>
      <c r="AE459" s="35"/>
      <c r="AR459" s="228" t="s">
        <v>2102</v>
      </c>
      <c r="AT459" s="228" t="s">
        <v>197</v>
      </c>
      <c r="AU459" s="228" t="s">
        <v>79</v>
      </c>
      <c r="AY459" s="14" t="s">
        <v>162</v>
      </c>
      <c r="BE459" s="229">
        <f>IF(N459="základní",J459,0)</f>
        <v>0</v>
      </c>
      <c r="BF459" s="229">
        <f>IF(N459="snížená",J459,0)</f>
        <v>0</v>
      </c>
      <c r="BG459" s="229">
        <f>IF(N459="zákl. přenesená",J459,0)</f>
        <v>0</v>
      </c>
      <c r="BH459" s="229">
        <f>IF(N459="sníž. přenesená",J459,0)</f>
        <v>0</v>
      </c>
      <c r="BI459" s="229">
        <f>IF(N459="nulová",J459,0)</f>
        <v>0</v>
      </c>
      <c r="BJ459" s="14" t="s">
        <v>79</v>
      </c>
      <c r="BK459" s="229">
        <f>ROUND(I459*H459,2)</f>
        <v>0</v>
      </c>
      <c r="BL459" s="14" t="s">
        <v>2102</v>
      </c>
      <c r="BM459" s="228" t="s">
        <v>2149</v>
      </c>
    </row>
    <row r="460" s="2" customFormat="1" ht="21.75" customHeight="1">
      <c r="A460" s="35"/>
      <c r="B460" s="36"/>
      <c r="C460" s="217" t="s">
        <v>2150</v>
      </c>
      <c r="D460" s="217" t="s">
        <v>163</v>
      </c>
      <c r="E460" s="218" t="s">
        <v>2151</v>
      </c>
      <c r="F460" s="219" t="s">
        <v>2152</v>
      </c>
      <c r="G460" s="220" t="s">
        <v>193</v>
      </c>
      <c r="H460" s="221">
        <v>1</v>
      </c>
      <c r="I460" s="222"/>
      <c r="J460" s="223">
        <f>ROUND(I460*H460,2)</f>
        <v>0</v>
      </c>
      <c r="K460" s="219" t="s">
        <v>167</v>
      </c>
      <c r="L460" s="41"/>
      <c r="M460" s="224" t="s">
        <v>19</v>
      </c>
      <c r="N460" s="225" t="s">
        <v>43</v>
      </c>
      <c r="O460" s="81"/>
      <c r="P460" s="226">
        <f>O460*H460</f>
        <v>0</v>
      </c>
      <c r="Q460" s="226">
        <v>0</v>
      </c>
      <c r="R460" s="226">
        <f>Q460*H460</f>
        <v>0</v>
      </c>
      <c r="S460" s="226">
        <v>0</v>
      </c>
      <c r="T460" s="227">
        <f>S460*H460</f>
        <v>0</v>
      </c>
      <c r="U460" s="35"/>
      <c r="V460" s="35"/>
      <c r="W460" s="35"/>
      <c r="X460" s="35"/>
      <c r="Y460" s="35"/>
      <c r="Z460" s="35"/>
      <c r="AA460" s="35"/>
      <c r="AB460" s="35"/>
      <c r="AC460" s="35"/>
      <c r="AD460" s="35"/>
      <c r="AE460" s="35"/>
      <c r="AR460" s="228" t="s">
        <v>2102</v>
      </c>
      <c r="AT460" s="228" t="s">
        <v>163</v>
      </c>
      <c r="AU460" s="228" t="s">
        <v>79</v>
      </c>
      <c r="AY460" s="14" t="s">
        <v>162</v>
      </c>
      <c r="BE460" s="229">
        <f>IF(N460="základní",J460,0)</f>
        <v>0</v>
      </c>
      <c r="BF460" s="229">
        <f>IF(N460="snížená",J460,0)</f>
        <v>0</v>
      </c>
      <c r="BG460" s="229">
        <f>IF(N460="zákl. přenesená",J460,0)</f>
        <v>0</v>
      </c>
      <c r="BH460" s="229">
        <f>IF(N460="sníž. přenesená",J460,0)</f>
        <v>0</v>
      </c>
      <c r="BI460" s="229">
        <f>IF(N460="nulová",J460,0)</f>
        <v>0</v>
      </c>
      <c r="BJ460" s="14" t="s">
        <v>79</v>
      </c>
      <c r="BK460" s="229">
        <f>ROUND(I460*H460,2)</f>
        <v>0</v>
      </c>
      <c r="BL460" s="14" t="s">
        <v>2102</v>
      </c>
      <c r="BM460" s="228" t="s">
        <v>2153</v>
      </c>
    </row>
    <row r="461" s="2" customFormat="1" ht="21.75" customHeight="1">
      <c r="A461" s="35"/>
      <c r="B461" s="36"/>
      <c r="C461" s="217" t="s">
        <v>2154</v>
      </c>
      <c r="D461" s="217" t="s">
        <v>163</v>
      </c>
      <c r="E461" s="218" t="s">
        <v>2155</v>
      </c>
      <c r="F461" s="219" t="s">
        <v>2156</v>
      </c>
      <c r="G461" s="220" t="s">
        <v>193</v>
      </c>
      <c r="H461" s="221">
        <v>1</v>
      </c>
      <c r="I461" s="222"/>
      <c r="J461" s="223">
        <f>ROUND(I461*H461,2)</f>
        <v>0</v>
      </c>
      <c r="K461" s="219" t="s">
        <v>167</v>
      </c>
      <c r="L461" s="41"/>
      <c r="M461" s="224" t="s">
        <v>19</v>
      </c>
      <c r="N461" s="225" t="s">
        <v>43</v>
      </c>
      <c r="O461" s="81"/>
      <c r="P461" s="226">
        <f>O461*H461</f>
        <v>0</v>
      </c>
      <c r="Q461" s="226">
        <v>0</v>
      </c>
      <c r="R461" s="226">
        <f>Q461*H461</f>
        <v>0</v>
      </c>
      <c r="S461" s="226">
        <v>0</v>
      </c>
      <c r="T461" s="227">
        <f>S461*H461</f>
        <v>0</v>
      </c>
      <c r="U461" s="35"/>
      <c r="V461" s="35"/>
      <c r="W461" s="35"/>
      <c r="X461" s="35"/>
      <c r="Y461" s="35"/>
      <c r="Z461" s="35"/>
      <c r="AA461" s="35"/>
      <c r="AB461" s="35"/>
      <c r="AC461" s="35"/>
      <c r="AD461" s="35"/>
      <c r="AE461" s="35"/>
      <c r="AR461" s="228" t="s">
        <v>2102</v>
      </c>
      <c r="AT461" s="228" t="s">
        <v>163</v>
      </c>
      <c r="AU461" s="228" t="s">
        <v>79</v>
      </c>
      <c r="AY461" s="14" t="s">
        <v>162</v>
      </c>
      <c r="BE461" s="229">
        <f>IF(N461="základní",J461,0)</f>
        <v>0</v>
      </c>
      <c r="BF461" s="229">
        <f>IF(N461="snížená",J461,0)</f>
        <v>0</v>
      </c>
      <c r="BG461" s="229">
        <f>IF(N461="zákl. přenesená",J461,0)</f>
        <v>0</v>
      </c>
      <c r="BH461" s="229">
        <f>IF(N461="sníž. přenesená",J461,0)</f>
        <v>0</v>
      </c>
      <c r="BI461" s="229">
        <f>IF(N461="nulová",J461,0)</f>
        <v>0</v>
      </c>
      <c r="BJ461" s="14" t="s">
        <v>79</v>
      </c>
      <c r="BK461" s="229">
        <f>ROUND(I461*H461,2)</f>
        <v>0</v>
      </c>
      <c r="BL461" s="14" t="s">
        <v>2102</v>
      </c>
      <c r="BM461" s="228" t="s">
        <v>2157</v>
      </c>
    </row>
    <row r="462" s="2" customFormat="1" ht="21.75" customHeight="1">
      <c r="A462" s="35"/>
      <c r="B462" s="36"/>
      <c r="C462" s="217" t="s">
        <v>2158</v>
      </c>
      <c r="D462" s="217" t="s">
        <v>163</v>
      </c>
      <c r="E462" s="218" t="s">
        <v>2159</v>
      </c>
      <c r="F462" s="219" t="s">
        <v>2160</v>
      </c>
      <c r="G462" s="220" t="s">
        <v>193</v>
      </c>
      <c r="H462" s="221">
        <v>1</v>
      </c>
      <c r="I462" s="222"/>
      <c r="J462" s="223">
        <f>ROUND(I462*H462,2)</f>
        <v>0</v>
      </c>
      <c r="K462" s="219" t="s">
        <v>167</v>
      </c>
      <c r="L462" s="41"/>
      <c r="M462" s="224" t="s">
        <v>19</v>
      </c>
      <c r="N462" s="225" t="s">
        <v>43</v>
      </c>
      <c r="O462" s="81"/>
      <c r="P462" s="226">
        <f>O462*H462</f>
        <v>0</v>
      </c>
      <c r="Q462" s="226">
        <v>0</v>
      </c>
      <c r="R462" s="226">
        <f>Q462*H462</f>
        <v>0</v>
      </c>
      <c r="S462" s="226">
        <v>0</v>
      </c>
      <c r="T462" s="227">
        <f>S462*H462</f>
        <v>0</v>
      </c>
      <c r="U462" s="35"/>
      <c r="V462" s="35"/>
      <c r="W462" s="35"/>
      <c r="X462" s="35"/>
      <c r="Y462" s="35"/>
      <c r="Z462" s="35"/>
      <c r="AA462" s="35"/>
      <c r="AB462" s="35"/>
      <c r="AC462" s="35"/>
      <c r="AD462" s="35"/>
      <c r="AE462" s="35"/>
      <c r="AR462" s="228" t="s">
        <v>2102</v>
      </c>
      <c r="AT462" s="228" t="s">
        <v>163</v>
      </c>
      <c r="AU462" s="228" t="s">
        <v>79</v>
      </c>
      <c r="AY462" s="14" t="s">
        <v>162</v>
      </c>
      <c r="BE462" s="229">
        <f>IF(N462="základní",J462,0)</f>
        <v>0</v>
      </c>
      <c r="BF462" s="229">
        <f>IF(N462="snížená",J462,0)</f>
        <v>0</v>
      </c>
      <c r="BG462" s="229">
        <f>IF(N462="zákl. přenesená",J462,0)</f>
        <v>0</v>
      </c>
      <c r="BH462" s="229">
        <f>IF(N462="sníž. přenesená",J462,0)</f>
        <v>0</v>
      </c>
      <c r="BI462" s="229">
        <f>IF(N462="nulová",J462,0)</f>
        <v>0</v>
      </c>
      <c r="BJ462" s="14" t="s">
        <v>79</v>
      </c>
      <c r="BK462" s="229">
        <f>ROUND(I462*H462,2)</f>
        <v>0</v>
      </c>
      <c r="BL462" s="14" t="s">
        <v>2102</v>
      </c>
      <c r="BM462" s="228" t="s">
        <v>2161</v>
      </c>
    </row>
    <row r="463" s="2" customFormat="1" ht="21.75" customHeight="1">
      <c r="A463" s="35"/>
      <c r="B463" s="36"/>
      <c r="C463" s="217" t="s">
        <v>2162</v>
      </c>
      <c r="D463" s="217" t="s">
        <v>163</v>
      </c>
      <c r="E463" s="218" t="s">
        <v>2163</v>
      </c>
      <c r="F463" s="219" t="s">
        <v>2164</v>
      </c>
      <c r="G463" s="220" t="s">
        <v>193</v>
      </c>
      <c r="H463" s="221">
        <v>1</v>
      </c>
      <c r="I463" s="222"/>
      <c r="J463" s="223">
        <f>ROUND(I463*H463,2)</f>
        <v>0</v>
      </c>
      <c r="K463" s="219" t="s">
        <v>167</v>
      </c>
      <c r="L463" s="41"/>
      <c r="M463" s="224" t="s">
        <v>19</v>
      </c>
      <c r="N463" s="225" t="s">
        <v>43</v>
      </c>
      <c r="O463" s="81"/>
      <c r="P463" s="226">
        <f>O463*H463</f>
        <v>0</v>
      </c>
      <c r="Q463" s="226">
        <v>0</v>
      </c>
      <c r="R463" s="226">
        <f>Q463*H463</f>
        <v>0</v>
      </c>
      <c r="S463" s="226">
        <v>0</v>
      </c>
      <c r="T463" s="227">
        <f>S463*H463</f>
        <v>0</v>
      </c>
      <c r="U463" s="35"/>
      <c r="V463" s="35"/>
      <c r="W463" s="35"/>
      <c r="X463" s="35"/>
      <c r="Y463" s="35"/>
      <c r="Z463" s="35"/>
      <c r="AA463" s="35"/>
      <c r="AB463" s="35"/>
      <c r="AC463" s="35"/>
      <c r="AD463" s="35"/>
      <c r="AE463" s="35"/>
      <c r="AR463" s="228" t="s">
        <v>2102</v>
      </c>
      <c r="AT463" s="228" t="s">
        <v>163</v>
      </c>
      <c r="AU463" s="228" t="s">
        <v>79</v>
      </c>
      <c r="AY463" s="14" t="s">
        <v>162</v>
      </c>
      <c r="BE463" s="229">
        <f>IF(N463="základní",J463,0)</f>
        <v>0</v>
      </c>
      <c r="BF463" s="229">
        <f>IF(N463="snížená",J463,0)</f>
        <v>0</v>
      </c>
      <c r="BG463" s="229">
        <f>IF(N463="zákl. přenesená",J463,0)</f>
        <v>0</v>
      </c>
      <c r="BH463" s="229">
        <f>IF(N463="sníž. přenesená",J463,0)</f>
        <v>0</v>
      </c>
      <c r="BI463" s="229">
        <f>IF(N463="nulová",J463,0)</f>
        <v>0</v>
      </c>
      <c r="BJ463" s="14" t="s">
        <v>79</v>
      </c>
      <c r="BK463" s="229">
        <f>ROUND(I463*H463,2)</f>
        <v>0</v>
      </c>
      <c r="BL463" s="14" t="s">
        <v>2102</v>
      </c>
      <c r="BM463" s="228" t="s">
        <v>2165</v>
      </c>
    </row>
    <row r="464" s="2" customFormat="1" ht="21.75" customHeight="1">
      <c r="A464" s="35"/>
      <c r="B464" s="36"/>
      <c r="C464" s="230" t="s">
        <v>2166</v>
      </c>
      <c r="D464" s="230" t="s">
        <v>197</v>
      </c>
      <c r="E464" s="231" t="s">
        <v>2167</v>
      </c>
      <c r="F464" s="232" t="s">
        <v>1371</v>
      </c>
      <c r="G464" s="233" t="s">
        <v>193</v>
      </c>
      <c r="H464" s="234">
        <v>1</v>
      </c>
      <c r="I464" s="235"/>
      <c r="J464" s="236">
        <f>ROUND(I464*H464,2)</f>
        <v>0</v>
      </c>
      <c r="K464" s="232" t="s">
        <v>167</v>
      </c>
      <c r="L464" s="237"/>
      <c r="M464" s="238" t="s">
        <v>19</v>
      </c>
      <c r="N464" s="239" t="s">
        <v>43</v>
      </c>
      <c r="O464" s="81"/>
      <c r="P464" s="226">
        <f>O464*H464</f>
        <v>0</v>
      </c>
      <c r="Q464" s="226">
        <v>0</v>
      </c>
      <c r="R464" s="226">
        <f>Q464*H464</f>
        <v>0</v>
      </c>
      <c r="S464" s="226">
        <v>0</v>
      </c>
      <c r="T464" s="227">
        <f>S464*H464</f>
        <v>0</v>
      </c>
      <c r="U464" s="35"/>
      <c r="V464" s="35"/>
      <c r="W464" s="35"/>
      <c r="X464" s="35"/>
      <c r="Y464" s="35"/>
      <c r="Z464" s="35"/>
      <c r="AA464" s="35"/>
      <c r="AB464" s="35"/>
      <c r="AC464" s="35"/>
      <c r="AD464" s="35"/>
      <c r="AE464" s="35"/>
      <c r="AR464" s="228" t="s">
        <v>2102</v>
      </c>
      <c r="AT464" s="228" t="s">
        <v>197</v>
      </c>
      <c r="AU464" s="228" t="s">
        <v>79</v>
      </c>
      <c r="AY464" s="14" t="s">
        <v>162</v>
      </c>
      <c r="BE464" s="229">
        <f>IF(N464="základní",J464,0)</f>
        <v>0</v>
      </c>
      <c r="BF464" s="229">
        <f>IF(N464="snížená",J464,0)</f>
        <v>0</v>
      </c>
      <c r="BG464" s="229">
        <f>IF(N464="zákl. přenesená",J464,0)</f>
        <v>0</v>
      </c>
      <c r="BH464" s="229">
        <f>IF(N464="sníž. přenesená",J464,0)</f>
        <v>0</v>
      </c>
      <c r="BI464" s="229">
        <f>IF(N464="nulová",J464,0)</f>
        <v>0</v>
      </c>
      <c r="BJ464" s="14" t="s">
        <v>79</v>
      </c>
      <c r="BK464" s="229">
        <f>ROUND(I464*H464,2)</f>
        <v>0</v>
      </c>
      <c r="BL464" s="14" t="s">
        <v>2102</v>
      </c>
      <c r="BM464" s="228" t="s">
        <v>2168</v>
      </c>
    </row>
    <row r="465" s="2" customFormat="1" ht="21.75" customHeight="1">
      <c r="A465" s="35"/>
      <c r="B465" s="36"/>
      <c r="C465" s="230" t="s">
        <v>2169</v>
      </c>
      <c r="D465" s="230" t="s">
        <v>197</v>
      </c>
      <c r="E465" s="231" t="s">
        <v>2170</v>
      </c>
      <c r="F465" s="232" t="s">
        <v>2171</v>
      </c>
      <c r="G465" s="233" t="s">
        <v>193</v>
      </c>
      <c r="H465" s="234">
        <v>1</v>
      </c>
      <c r="I465" s="235"/>
      <c r="J465" s="236">
        <f>ROUND(I465*H465,2)</f>
        <v>0</v>
      </c>
      <c r="K465" s="232" t="s">
        <v>167</v>
      </c>
      <c r="L465" s="237"/>
      <c r="M465" s="238" t="s">
        <v>19</v>
      </c>
      <c r="N465" s="239" t="s">
        <v>43</v>
      </c>
      <c r="O465" s="81"/>
      <c r="P465" s="226">
        <f>O465*H465</f>
        <v>0</v>
      </c>
      <c r="Q465" s="226">
        <v>0</v>
      </c>
      <c r="R465" s="226">
        <f>Q465*H465</f>
        <v>0</v>
      </c>
      <c r="S465" s="226">
        <v>0</v>
      </c>
      <c r="T465" s="227">
        <f>S465*H465</f>
        <v>0</v>
      </c>
      <c r="U465" s="35"/>
      <c r="V465" s="35"/>
      <c r="W465" s="35"/>
      <c r="X465" s="35"/>
      <c r="Y465" s="35"/>
      <c r="Z465" s="35"/>
      <c r="AA465" s="35"/>
      <c r="AB465" s="35"/>
      <c r="AC465" s="35"/>
      <c r="AD465" s="35"/>
      <c r="AE465" s="35"/>
      <c r="AR465" s="228" t="s">
        <v>2102</v>
      </c>
      <c r="AT465" s="228" t="s">
        <v>197</v>
      </c>
      <c r="AU465" s="228" t="s">
        <v>79</v>
      </c>
      <c r="AY465" s="14" t="s">
        <v>162</v>
      </c>
      <c r="BE465" s="229">
        <f>IF(N465="základní",J465,0)</f>
        <v>0</v>
      </c>
      <c r="BF465" s="229">
        <f>IF(N465="snížená",J465,0)</f>
        <v>0</v>
      </c>
      <c r="BG465" s="229">
        <f>IF(N465="zákl. přenesená",J465,0)</f>
        <v>0</v>
      </c>
      <c r="BH465" s="229">
        <f>IF(N465="sníž. přenesená",J465,0)</f>
        <v>0</v>
      </c>
      <c r="BI465" s="229">
        <f>IF(N465="nulová",J465,0)</f>
        <v>0</v>
      </c>
      <c r="BJ465" s="14" t="s">
        <v>79</v>
      </c>
      <c r="BK465" s="229">
        <f>ROUND(I465*H465,2)</f>
        <v>0</v>
      </c>
      <c r="BL465" s="14" t="s">
        <v>2102</v>
      </c>
      <c r="BM465" s="228" t="s">
        <v>2172</v>
      </c>
    </row>
    <row r="466" s="2" customFormat="1" ht="21.75" customHeight="1">
      <c r="A466" s="35"/>
      <c r="B466" s="36"/>
      <c r="C466" s="217" t="s">
        <v>2173</v>
      </c>
      <c r="D466" s="217" t="s">
        <v>163</v>
      </c>
      <c r="E466" s="218" t="s">
        <v>2174</v>
      </c>
      <c r="F466" s="219" t="s">
        <v>2175</v>
      </c>
      <c r="G466" s="220" t="s">
        <v>193</v>
      </c>
      <c r="H466" s="221">
        <v>1</v>
      </c>
      <c r="I466" s="222"/>
      <c r="J466" s="223">
        <f>ROUND(I466*H466,2)</f>
        <v>0</v>
      </c>
      <c r="K466" s="219" t="s">
        <v>167</v>
      </c>
      <c r="L466" s="41"/>
      <c r="M466" s="224" t="s">
        <v>19</v>
      </c>
      <c r="N466" s="225" t="s">
        <v>43</v>
      </c>
      <c r="O466" s="81"/>
      <c r="P466" s="226">
        <f>O466*H466</f>
        <v>0</v>
      </c>
      <c r="Q466" s="226">
        <v>0</v>
      </c>
      <c r="R466" s="226">
        <f>Q466*H466</f>
        <v>0</v>
      </c>
      <c r="S466" s="226">
        <v>0</v>
      </c>
      <c r="T466" s="227">
        <f>S466*H466</f>
        <v>0</v>
      </c>
      <c r="U466" s="35"/>
      <c r="V466" s="35"/>
      <c r="W466" s="35"/>
      <c r="X466" s="35"/>
      <c r="Y466" s="35"/>
      <c r="Z466" s="35"/>
      <c r="AA466" s="35"/>
      <c r="AB466" s="35"/>
      <c r="AC466" s="35"/>
      <c r="AD466" s="35"/>
      <c r="AE466" s="35"/>
      <c r="AR466" s="228" t="s">
        <v>2102</v>
      </c>
      <c r="AT466" s="228" t="s">
        <v>163</v>
      </c>
      <c r="AU466" s="228" t="s">
        <v>79</v>
      </c>
      <c r="AY466" s="14" t="s">
        <v>162</v>
      </c>
      <c r="BE466" s="229">
        <f>IF(N466="základní",J466,0)</f>
        <v>0</v>
      </c>
      <c r="BF466" s="229">
        <f>IF(N466="snížená",J466,0)</f>
        <v>0</v>
      </c>
      <c r="BG466" s="229">
        <f>IF(N466="zákl. přenesená",J466,0)</f>
        <v>0</v>
      </c>
      <c r="BH466" s="229">
        <f>IF(N466="sníž. přenesená",J466,0)</f>
        <v>0</v>
      </c>
      <c r="BI466" s="229">
        <f>IF(N466="nulová",J466,0)</f>
        <v>0</v>
      </c>
      <c r="BJ466" s="14" t="s">
        <v>79</v>
      </c>
      <c r="BK466" s="229">
        <f>ROUND(I466*H466,2)</f>
        <v>0</v>
      </c>
      <c r="BL466" s="14" t="s">
        <v>2102</v>
      </c>
      <c r="BM466" s="228" t="s">
        <v>2176</v>
      </c>
    </row>
    <row r="467" s="2" customFormat="1" ht="21.75" customHeight="1">
      <c r="A467" s="35"/>
      <c r="B467" s="36"/>
      <c r="C467" s="230" t="s">
        <v>2177</v>
      </c>
      <c r="D467" s="230" t="s">
        <v>197</v>
      </c>
      <c r="E467" s="231" t="s">
        <v>2178</v>
      </c>
      <c r="F467" s="232" t="s">
        <v>2179</v>
      </c>
      <c r="G467" s="233" t="s">
        <v>193</v>
      </c>
      <c r="H467" s="234">
        <v>1</v>
      </c>
      <c r="I467" s="235"/>
      <c r="J467" s="236">
        <f>ROUND(I467*H467,2)</f>
        <v>0</v>
      </c>
      <c r="K467" s="232" t="s">
        <v>167</v>
      </c>
      <c r="L467" s="237"/>
      <c r="M467" s="238" t="s">
        <v>19</v>
      </c>
      <c r="N467" s="239" t="s">
        <v>43</v>
      </c>
      <c r="O467" s="81"/>
      <c r="P467" s="226">
        <f>O467*H467</f>
        <v>0</v>
      </c>
      <c r="Q467" s="226">
        <v>0</v>
      </c>
      <c r="R467" s="226">
        <f>Q467*H467</f>
        <v>0</v>
      </c>
      <c r="S467" s="226">
        <v>0</v>
      </c>
      <c r="T467" s="227">
        <f>S467*H467</f>
        <v>0</v>
      </c>
      <c r="U467" s="35"/>
      <c r="V467" s="35"/>
      <c r="W467" s="35"/>
      <c r="X467" s="35"/>
      <c r="Y467" s="35"/>
      <c r="Z467" s="35"/>
      <c r="AA467" s="35"/>
      <c r="AB467" s="35"/>
      <c r="AC467" s="35"/>
      <c r="AD467" s="35"/>
      <c r="AE467" s="35"/>
      <c r="AR467" s="228" t="s">
        <v>2102</v>
      </c>
      <c r="AT467" s="228" t="s">
        <v>197</v>
      </c>
      <c r="AU467" s="228" t="s">
        <v>79</v>
      </c>
      <c r="AY467" s="14" t="s">
        <v>162</v>
      </c>
      <c r="BE467" s="229">
        <f>IF(N467="základní",J467,0)</f>
        <v>0</v>
      </c>
      <c r="BF467" s="229">
        <f>IF(N467="snížená",J467,0)</f>
        <v>0</v>
      </c>
      <c r="BG467" s="229">
        <f>IF(N467="zákl. přenesená",J467,0)</f>
        <v>0</v>
      </c>
      <c r="BH467" s="229">
        <f>IF(N467="sníž. přenesená",J467,0)</f>
        <v>0</v>
      </c>
      <c r="BI467" s="229">
        <f>IF(N467="nulová",J467,0)</f>
        <v>0</v>
      </c>
      <c r="BJ467" s="14" t="s">
        <v>79</v>
      </c>
      <c r="BK467" s="229">
        <f>ROUND(I467*H467,2)</f>
        <v>0</v>
      </c>
      <c r="BL467" s="14" t="s">
        <v>2102</v>
      </c>
      <c r="BM467" s="228" t="s">
        <v>2180</v>
      </c>
    </row>
    <row r="468" s="2" customFormat="1" ht="21.75" customHeight="1">
      <c r="A468" s="35"/>
      <c r="B468" s="36"/>
      <c r="C468" s="217" t="s">
        <v>2181</v>
      </c>
      <c r="D468" s="217" t="s">
        <v>163</v>
      </c>
      <c r="E468" s="218" t="s">
        <v>2182</v>
      </c>
      <c r="F468" s="219" t="s">
        <v>2183</v>
      </c>
      <c r="G468" s="220" t="s">
        <v>193</v>
      </c>
      <c r="H468" s="221">
        <v>4</v>
      </c>
      <c r="I468" s="222"/>
      <c r="J468" s="223">
        <f>ROUND(I468*H468,2)</f>
        <v>0</v>
      </c>
      <c r="K468" s="219" t="s">
        <v>167</v>
      </c>
      <c r="L468" s="41"/>
      <c r="M468" s="224" t="s">
        <v>19</v>
      </c>
      <c r="N468" s="225" t="s">
        <v>43</v>
      </c>
      <c r="O468" s="81"/>
      <c r="P468" s="226">
        <f>O468*H468</f>
        <v>0</v>
      </c>
      <c r="Q468" s="226">
        <v>0</v>
      </c>
      <c r="R468" s="226">
        <f>Q468*H468</f>
        <v>0</v>
      </c>
      <c r="S468" s="226">
        <v>0</v>
      </c>
      <c r="T468" s="227">
        <f>S468*H468</f>
        <v>0</v>
      </c>
      <c r="U468" s="35"/>
      <c r="V468" s="35"/>
      <c r="W468" s="35"/>
      <c r="X468" s="35"/>
      <c r="Y468" s="35"/>
      <c r="Z468" s="35"/>
      <c r="AA468" s="35"/>
      <c r="AB468" s="35"/>
      <c r="AC468" s="35"/>
      <c r="AD468" s="35"/>
      <c r="AE468" s="35"/>
      <c r="AR468" s="228" t="s">
        <v>2102</v>
      </c>
      <c r="AT468" s="228" t="s">
        <v>163</v>
      </c>
      <c r="AU468" s="228" t="s">
        <v>79</v>
      </c>
      <c r="AY468" s="14" t="s">
        <v>162</v>
      </c>
      <c r="BE468" s="229">
        <f>IF(N468="základní",J468,0)</f>
        <v>0</v>
      </c>
      <c r="BF468" s="229">
        <f>IF(N468="snížená",J468,0)</f>
        <v>0</v>
      </c>
      <c r="BG468" s="229">
        <f>IF(N468="zákl. přenesená",J468,0)</f>
        <v>0</v>
      </c>
      <c r="BH468" s="229">
        <f>IF(N468="sníž. přenesená",J468,0)</f>
        <v>0</v>
      </c>
      <c r="BI468" s="229">
        <f>IF(N468="nulová",J468,0)</f>
        <v>0</v>
      </c>
      <c r="BJ468" s="14" t="s">
        <v>79</v>
      </c>
      <c r="BK468" s="229">
        <f>ROUND(I468*H468,2)</f>
        <v>0</v>
      </c>
      <c r="BL468" s="14" t="s">
        <v>2102</v>
      </c>
      <c r="BM468" s="228" t="s">
        <v>2184</v>
      </c>
    </row>
    <row r="469" s="2" customFormat="1" ht="21.75" customHeight="1">
      <c r="A469" s="35"/>
      <c r="B469" s="36"/>
      <c r="C469" s="217" t="s">
        <v>2185</v>
      </c>
      <c r="D469" s="217" t="s">
        <v>163</v>
      </c>
      <c r="E469" s="218" t="s">
        <v>2186</v>
      </c>
      <c r="F469" s="219" t="s">
        <v>2187</v>
      </c>
      <c r="G469" s="220" t="s">
        <v>193</v>
      </c>
      <c r="H469" s="221">
        <v>5</v>
      </c>
      <c r="I469" s="222"/>
      <c r="J469" s="223">
        <f>ROUND(I469*H469,2)</f>
        <v>0</v>
      </c>
      <c r="K469" s="219" t="s">
        <v>167</v>
      </c>
      <c r="L469" s="41"/>
      <c r="M469" s="224" t="s">
        <v>19</v>
      </c>
      <c r="N469" s="225" t="s">
        <v>43</v>
      </c>
      <c r="O469" s="81"/>
      <c r="P469" s="226">
        <f>O469*H469</f>
        <v>0</v>
      </c>
      <c r="Q469" s="226">
        <v>0</v>
      </c>
      <c r="R469" s="226">
        <f>Q469*H469</f>
        <v>0</v>
      </c>
      <c r="S469" s="226">
        <v>0</v>
      </c>
      <c r="T469" s="227">
        <f>S469*H469</f>
        <v>0</v>
      </c>
      <c r="U469" s="35"/>
      <c r="V469" s="35"/>
      <c r="W469" s="35"/>
      <c r="X469" s="35"/>
      <c r="Y469" s="35"/>
      <c r="Z469" s="35"/>
      <c r="AA469" s="35"/>
      <c r="AB469" s="35"/>
      <c r="AC469" s="35"/>
      <c r="AD469" s="35"/>
      <c r="AE469" s="35"/>
      <c r="AR469" s="228" t="s">
        <v>2102</v>
      </c>
      <c r="AT469" s="228" t="s">
        <v>163</v>
      </c>
      <c r="AU469" s="228" t="s">
        <v>79</v>
      </c>
      <c r="AY469" s="14" t="s">
        <v>162</v>
      </c>
      <c r="BE469" s="229">
        <f>IF(N469="základní",J469,0)</f>
        <v>0</v>
      </c>
      <c r="BF469" s="229">
        <f>IF(N469="snížená",J469,0)</f>
        <v>0</v>
      </c>
      <c r="BG469" s="229">
        <f>IF(N469="zákl. přenesená",J469,0)</f>
        <v>0</v>
      </c>
      <c r="BH469" s="229">
        <f>IF(N469="sníž. přenesená",J469,0)</f>
        <v>0</v>
      </c>
      <c r="BI469" s="229">
        <f>IF(N469="nulová",J469,0)</f>
        <v>0</v>
      </c>
      <c r="BJ469" s="14" t="s">
        <v>79</v>
      </c>
      <c r="BK469" s="229">
        <f>ROUND(I469*H469,2)</f>
        <v>0</v>
      </c>
      <c r="BL469" s="14" t="s">
        <v>2102</v>
      </c>
      <c r="BM469" s="228" t="s">
        <v>2188</v>
      </c>
    </row>
    <row r="470" s="2" customFormat="1" ht="21.75" customHeight="1">
      <c r="A470" s="35"/>
      <c r="B470" s="36"/>
      <c r="C470" s="217" t="s">
        <v>2189</v>
      </c>
      <c r="D470" s="217" t="s">
        <v>163</v>
      </c>
      <c r="E470" s="218" t="s">
        <v>2190</v>
      </c>
      <c r="F470" s="219" t="s">
        <v>2191</v>
      </c>
      <c r="G470" s="220" t="s">
        <v>193</v>
      </c>
      <c r="H470" s="221">
        <v>4</v>
      </c>
      <c r="I470" s="222"/>
      <c r="J470" s="223">
        <f>ROUND(I470*H470,2)</f>
        <v>0</v>
      </c>
      <c r="K470" s="219" t="s">
        <v>167</v>
      </c>
      <c r="L470" s="41"/>
      <c r="M470" s="224" t="s">
        <v>19</v>
      </c>
      <c r="N470" s="225" t="s">
        <v>43</v>
      </c>
      <c r="O470" s="81"/>
      <c r="P470" s="226">
        <f>O470*H470</f>
        <v>0</v>
      </c>
      <c r="Q470" s="226">
        <v>0</v>
      </c>
      <c r="R470" s="226">
        <f>Q470*H470</f>
        <v>0</v>
      </c>
      <c r="S470" s="226">
        <v>0</v>
      </c>
      <c r="T470" s="227">
        <f>S470*H470</f>
        <v>0</v>
      </c>
      <c r="U470" s="35"/>
      <c r="V470" s="35"/>
      <c r="W470" s="35"/>
      <c r="X470" s="35"/>
      <c r="Y470" s="35"/>
      <c r="Z470" s="35"/>
      <c r="AA470" s="35"/>
      <c r="AB470" s="35"/>
      <c r="AC470" s="35"/>
      <c r="AD470" s="35"/>
      <c r="AE470" s="35"/>
      <c r="AR470" s="228" t="s">
        <v>2102</v>
      </c>
      <c r="AT470" s="228" t="s">
        <v>163</v>
      </c>
      <c r="AU470" s="228" t="s">
        <v>79</v>
      </c>
      <c r="AY470" s="14" t="s">
        <v>162</v>
      </c>
      <c r="BE470" s="229">
        <f>IF(N470="základní",J470,0)</f>
        <v>0</v>
      </c>
      <c r="BF470" s="229">
        <f>IF(N470="snížená",J470,0)</f>
        <v>0</v>
      </c>
      <c r="BG470" s="229">
        <f>IF(N470="zákl. přenesená",J470,0)</f>
        <v>0</v>
      </c>
      <c r="BH470" s="229">
        <f>IF(N470="sníž. přenesená",J470,0)</f>
        <v>0</v>
      </c>
      <c r="BI470" s="229">
        <f>IF(N470="nulová",J470,0)</f>
        <v>0</v>
      </c>
      <c r="BJ470" s="14" t="s">
        <v>79</v>
      </c>
      <c r="BK470" s="229">
        <f>ROUND(I470*H470,2)</f>
        <v>0</v>
      </c>
      <c r="BL470" s="14" t="s">
        <v>2102</v>
      </c>
      <c r="BM470" s="228" t="s">
        <v>2192</v>
      </c>
    </row>
    <row r="471" s="2" customFormat="1" ht="44.25" customHeight="1">
      <c r="A471" s="35"/>
      <c r="B471" s="36"/>
      <c r="C471" s="217" t="s">
        <v>2193</v>
      </c>
      <c r="D471" s="217" t="s">
        <v>163</v>
      </c>
      <c r="E471" s="218" t="s">
        <v>2194</v>
      </c>
      <c r="F471" s="219" t="s">
        <v>2195</v>
      </c>
      <c r="G471" s="220" t="s">
        <v>193</v>
      </c>
      <c r="H471" s="221">
        <v>1</v>
      </c>
      <c r="I471" s="222"/>
      <c r="J471" s="223">
        <f>ROUND(I471*H471,2)</f>
        <v>0</v>
      </c>
      <c r="K471" s="219" t="s">
        <v>167</v>
      </c>
      <c r="L471" s="41"/>
      <c r="M471" s="224" t="s">
        <v>19</v>
      </c>
      <c r="N471" s="225" t="s">
        <v>43</v>
      </c>
      <c r="O471" s="81"/>
      <c r="P471" s="226">
        <f>O471*H471</f>
        <v>0</v>
      </c>
      <c r="Q471" s="226">
        <v>0</v>
      </c>
      <c r="R471" s="226">
        <f>Q471*H471</f>
        <v>0</v>
      </c>
      <c r="S471" s="226">
        <v>0</v>
      </c>
      <c r="T471" s="227">
        <f>S471*H471</f>
        <v>0</v>
      </c>
      <c r="U471" s="35"/>
      <c r="V471" s="35"/>
      <c r="W471" s="35"/>
      <c r="X471" s="35"/>
      <c r="Y471" s="35"/>
      <c r="Z471" s="35"/>
      <c r="AA471" s="35"/>
      <c r="AB471" s="35"/>
      <c r="AC471" s="35"/>
      <c r="AD471" s="35"/>
      <c r="AE471" s="35"/>
      <c r="AR471" s="228" t="s">
        <v>2102</v>
      </c>
      <c r="AT471" s="228" t="s">
        <v>163</v>
      </c>
      <c r="AU471" s="228" t="s">
        <v>79</v>
      </c>
      <c r="AY471" s="14" t="s">
        <v>162</v>
      </c>
      <c r="BE471" s="229">
        <f>IF(N471="základní",J471,0)</f>
        <v>0</v>
      </c>
      <c r="BF471" s="229">
        <f>IF(N471="snížená",J471,0)</f>
        <v>0</v>
      </c>
      <c r="BG471" s="229">
        <f>IF(N471="zákl. přenesená",J471,0)</f>
        <v>0</v>
      </c>
      <c r="BH471" s="229">
        <f>IF(N471="sníž. přenesená",J471,0)</f>
        <v>0</v>
      </c>
      <c r="BI471" s="229">
        <f>IF(N471="nulová",J471,0)</f>
        <v>0</v>
      </c>
      <c r="BJ471" s="14" t="s">
        <v>79</v>
      </c>
      <c r="BK471" s="229">
        <f>ROUND(I471*H471,2)</f>
        <v>0</v>
      </c>
      <c r="BL471" s="14" t="s">
        <v>2102</v>
      </c>
      <c r="BM471" s="228" t="s">
        <v>2196</v>
      </c>
    </row>
    <row r="472" s="2" customFormat="1" ht="21.75" customHeight="1">
      <c r="A472" s="35"/>
      <c r="B472" s="36"/>
      <c r="C472" s="230" t="s">
        <v>2197</v>
      </c>
      <c r="D472" s="230" t="s">
        <v>197</v>
      </c>
      <c r="E472" s="231" t="s">
        <v>2198</v>
      </c>
      <c r="F472" s="232" t="s">
        <v>2199</v>
      </c>
      <c r="G472" s="233" t="s">
        <v>193</v>
      </c>
      <c r="H472" s="234">
        <v>4</v>
      </c>
      <c r="I472" s="235"/>
      <c r="J472" s="236">
        <f>ROUND(I472*H472,2)</f>
        <v>0</v>
      </c>
      <c r="K472" s="232" t="s">
        <v>167</v>
      </c>
      <c r="L472" s="237"/>
      <c r="M472" s="238" t="s">
        <v>19</v>
      </c>
      <c r="N472" s="239" t="s">
        <v>43</v>
      </c>
      <c r="O472" s="81"/>
      <c r="P472" s="226">
        <f>O472*H472</f>
        <v>0</v>
      </c>
      <c r="Q472" s="226">
        <v>0</v>
      </c>
      <c r="R472" s="226">
        <f>Q472*H472</f>
        <v>0</v>
      </c>
      <c r="S472" s="226">
        <v>0</v>
      </c>
      <c r="T472" s="227">
        <f>S472*H472</f>
        <v>0</v>
      </c>
      <c r="U472" s="35"/>
      <c r="V472" s="35"/>
      <c r="W472" s="35"/>
      <c r="X472" s="35"/>
      <c r="Y472" s="35"/>
      <c r="Z472" s="35"/>
      <c r="AA472" s="35"/>
      <c r="AB472" s="35"/>
      <c r="AC472" s="35"/>
      <c r="AD472" s="35"/>
      <c r="AE472" s="35"/>
      <c r="AR472" s="228" t="s">
        <v>2102</v>
      </c>
      <c r="AT472" s="228" t="s">
        <v>197</v>
      </c>
      <c r="AU472" s="228" t="s">
        <v>79</v>
      </c>
      <c r="AY472" s="14" t="s">
        <v>162</v>
      </c>
      <c r="BE472" s="229">
        <f>IF(N472="základní",J472,0)</f>
        <v>0</v>
      </c>
      <c r="BF472" s="229">
        <f>IF(N472="snížená",J472,0)</f>
        <v>0</v>
      </c>
      <c r="BG472" s="229">
        <f>IF(N472="zákl. přenesená",J472,0)</f>
        <v>0</v>
      </c>
      <c r="BH472" s="229">
        <f>IF(N472="sníž. přenesená",J472,0)</f>
        <v>0</v>
      </c>
      <c r="BI472" s="229">
        <f>IF(N472="nulová",J472,0)</f>
        <v>0</v>
      </c>
      <c r="BJ472" s="14" t="s">
        <v>79</v>
      </c>
      <c r="BK472" s="229">
        <f>ROUND(I472*H472,2)</f>
        <v>0</v>
      </c>
      <c r="BL472" s="14" t="s">
        <v>2102</v>
      </c>
      <c r="BM472" s="228" t="s">
        <v>2200</v>
      </c>
    </row>
    <row r="473" s="2" customFormat="1" ht="21.75" customHeight="1">
      <c r="A473" s="35"/>
      <c r="B473" s="36"/>
      <c r="C473" s="230" t="s">
        <v>2201</v>
      </c>
      <c r="D473" s="230" t="s">
        <v>197</v>
      </c>
      <c r="E473" s="231" t="s">
        <v>2202</v>
      </c>
      <c r="F473" s="232" t="s">
        <v>2203</v>
      </c>
      <c r="G473" s="233" t="s">
        <v>193</v>
      </c>
      <c r="H473" s="234">
        <v>5</v>
      </c>
      <c r="I473" s="235"/>
      <c r="J473" s="236">
        <f>ROUND(I473*H473,2)</f>
        <v>0</v>
      </c>
      <c r="K473" s="232" t="s">
        <v>167</v>
      </c>
      <c r="L473" s="237"/>
      <c r="M473" s="238" t="s">
        <v>19</v>
      </c>
      <c r="N473" s="239" t="s">
        <v>43</v>
      </c>
      <c r="O473" s="81"/>
      <c r="P473" s="226">
        <f>O473*H473</f>
        <v>0</v>
      </c>
      <c r="Q473" s="226">
        <v>0</v>
      </c>
      <c r="R473" s="226">
        <f>Q473*H473</f>
        <v>0</v>
      </c>
      <c r="S473" s="226">
        <v>0</v>
      </c>
      <c r="T473" s="227">
        <f>S473*H473</f>
        <v>0</v>
      </c>
      <c r="U473" s="35"/>
      <c r="V473" s="35"/>
      <c r="W473" s="35"/>
      <c r="X473" s="35"/>
      <c r="Y473" s="35"/>
      <c r="Z473" s="35"/>
      <c r="AA473" s="35"/>
      <c r="AB473" s="35"/>
      <c r="AC473" s="35"/>
      <c r="AD473" s="35"/>
      <c r="AE473" s="35"/>
      <c r="AR473" s="228" t="s">
        <v>2102</v>
      </c>
      <c r="AT473" s="228" t="s">
        <v>197</v>
      </c>
      <c r="AU473" s="228" t="s">
        <v>79</v>
      </c>
      <c r="AY473" s="14" t="s">
        <v>162</v>
      </c>
      <c r="BE473" s="229">
        <f>IF(N473="základní",J473,0)</f>
        <v>0</v>
      </c>
      <c r="BF473" s="229">
        <f>IF(N473="snížená",J473,0)</f>
        <v>0</v>
      </c>
      <c r="BG473" s="229">
        <f>IF(N473="zákl. přenesená",J473,0)</f>
        <v>0</v>
      </c>
      <c r="BH473" s="229">
        <f>IF(N473="sníž. přenesená",J473,0)</f>
        <v>0</v>
      </c>
      <c r="BI473" s="229">
        <f>IF(N473="nulová",J473,0)</f>
        <v>0</v>
      </c>
      <c r="BJ473" s="14" t="s">
        <v>79</v>
      </c>
      <c r="BK473" s="229">
        <f>ROUND(I473*H473,2)</f>
        <v>0</v>
      </c>
      <c r="BL473" s="14" t="s">
        <v>2102</v>
      </c>
      <c r="BM473" s="228" t="s">
        <v>2204</v>
      </c>
    </row>
    <row r="474" s="2" customFormat="1" ht="21.75" customHeight="1">
      <c r="A474" s="35"/>
      <c r="B474" s="36"/>
      <c r="C474" s="230" t="s">
        <v>2205</v>
      </c>
      <c r="D474" s="230" t="s">
        <v>197</v>
      </c>
      <c r="E474" s="231" t="s">
        <v>2206</v>
      </c>
      <c r="F474" s="232" t="s">
        <v>2207</v>
      </c>
      <c r="G474" s="233" t="s">
        <v>193</v>
      </c>
      <c r="H474" s="234">
        <v>4</v>
      </c>
      <c r="I474" s="235"/>
      <c r="J474" s="236">
        <f>ROUND(I474*H474,2)</f>
        <v>0</v>
      </c>
      <c r="K474" s="232" t="s">
        <v>167</v>
      </c>
      <c r="L474" s="237"/>
      <c r="M474" s="238" t="s">
        <v>19</v>
      </c>
      <c r="N474" s="239" t="s">
        <v>43</v>
      </c>
      <c r="O474" s="81"/>
      <c r="P474" s="226">
        <f>O474*H474</f>
        <v>0</v>
      </c>
      <c r="Q474" s="226">
        <v>0</v>
      </c>
      <c r="R474" s="226">
        <f>Q474*H474</f>
        <v>0</v>
      </c>
      <c r="S474" s="226">
        <v>0</v>
      </c>
      <c r="T474" s="227">
        <f>S474*H474</f>
        <v>0</v>
      </c>
      <c r="U474" s="35"/>
      <c r="V474" s="35"/>
      <c r="W474" s="35"/>
      <c r="X474" s="35"/>
      <c r="Y474" s="35"/>
      <c r="Z474" s="35"/>
      <c r="AA474" s="35"/>
      <c r="AB474" s="35"/>
      <c r="AC474" s="35"/>
      <c r="AD474" s="35"/>
      <c r="AE474" s="35"/>
      <c r="AR474" s="228" t="s">
        <v>2102</v>
      </c>
      <c r="AT474" s="228" t="s">
        <v>197</v>
      </c>
      <c r="AU474" s="228" t="s">
        <v>79</v>
      </c>
      <c r="AY474" s="14" t="s">
        <v>162</v>
      </c>
      <c r="BE474" s="229">
        <f>IF(N474="základní",J474,0)</f>
        <v>0</v>
      </c>
      <c r="BF474" s="229">
        <f>IF(N474="snížená",J474,0)</f>
        <v>0</v>
      </c>
      <c r="BG474" s="229">
        <f>IF(N474="zákl. přenesená",J474,0)</f>
        <v>0</v>
      </c>
      <c r="BH474" s="229">
        <f>IF(N474="sníž. přenesená",J474,0)</f>
        <v>0</v>
      </c>
      <c r="BI474" s="229">
        <f>IF(N474="nulová",J474,0)</f>
        <v>0</v>
      </c>
      <c r="BJ474" s="14" t="s">
        <v>79</v>
      </c>
      <c r="BK474" s="229">
        <f>ROUND(I474*H474,2)</f>
        <v>0</v>
      </c>
      <c r="BL474" s="14" t="s">
        <v>2102</v>
      </c>
      <c r="BM474" s="228" t="s">
        <v>2208</v>
      </c>
    </row>
    <row r="475" s="2" customFormat="1" ht="21.75" customHeight="1">
      <c r="A475" s="35"/>
      <c r="B475" s="36"/>
      <c r="C475" s="217" t="s">
        <v>2209</v>
      </c>
      <c r="D475" s="217" t="s">
        <v>163</v>
      </c>
      <c r="E475" s="218" t="s">
        <v>636</v>
      </c>
      <c r="F475" s="219" t="s">
        <v>637</v>
      </c>
      <c r="G475" s="220" t="s">
        <v>193</v>
      </c>
      <c r="H475" s="221">
        <v>1</v>
      </c>
      <c r="I475" s="222"/>
      <c r="J475" s="223">
        <f>ROUND(I475*H475,2)</f>
        <v>0</v>
      </c>
      <c r="K475" s="219" t="s">
        <v>167</v>
      </c>
      <c r="L475" s="41"/>
      <c r="M475" s="224" t="s">
        <v>19</v>
      </c>
      <c r="N475" s="225" t="s">
        <v>43</v>
      </c>
      <c r="O475" s="81"/>
      <c r="P475" s="226">
        <f>O475*H475</f>
        <v>0</v>
      </c>
      <c r="Q475" s="226">
        <v>0</v>
      </c>
      <c r="R475" s="226">
        <f>Q475*H475</f>
        <v>0</v>
      </c>
      <c r="S475" s="226">
        <v>0</v>
      </c>
      <c r="T475" s="227">
        <f>S475*H475</f>
        <v>0</v>
      </c>
      <c r="U475" s="35"/>
      <c r="V475" s="35"/>
      <c r="W475" s="35"/>
      <c r="X475" s="35"/>
      <c r="Y475" s="35"/>
      <c r="Z475" s="35"/>
      <c r="AA475" s="35"/>
      <c r="AB475" s="35"/>
      <c r="AC475" s="35"/>
      <c r="AD475" s="35"/>
      <c r="AE475" s="35"/>
      <c r="AR475" s="228" t="s">
        <v>2102</v>
      </c>
      <c r="AT475" s="228" t="s">
        <v>163</v>
      </c>
      <c r="AU475" s="228" t="s">
        <v>79</v>
      </c>
      <c r="AY475" s="14" t="s">
        <v>162</v>
      </c>
      <c r="BE475" s="229">
        <f>IF(N475="základní",J475,0)</f>
        <v>0</v>
      </c>
      <c r="BF475" s="229">
        <f>IF(N475="snížená",J475,0)</f>
        <v>0</v>
      </c>
      <c r="BG475" s="229">
        <f>IF(N475="zákl. přenesená",J475,0)</f>
        <v>0</v>
      </c>
      <c r="BH475" s="229">
        <f>IF(N475="sníž. přenesená",J475,0)</f>
        <v>0</v>
      </c>
      <c r="BI475" s="229">
        <f>IF(N475="nulová",J475,0)</f>
        <v>0</v>
      </c>
      <c r="BJ475" s="14" t="s">
        <v>79</v>
      </c>
      <c r="BK475" s="229">
        <f>ROUND(I475*H475,2)</f>
        <v>0</v>
      </c>
      <c r="BL475" s="14" t="s">
        <v>2102</v>
      </c>
      <c r="BM475" s="228" t="s">
        <v>2210</v>
      </c>
    </row>
    <row r="476" s="11" customFormat="1" ht="25.92" customHeight="1">
      <c r="A476" s="11"/>
      <c r="B476" s="203"/>
      <c r="C476" s="204"/>
      <c r="D476" s="205" t="s">
        <v>71</v>
      </c>
      <c r="E476" s="206" t="s">
        <v>2211</v>
      </c>
      <c r="F476" s="206" t="s">
        <v>2211</v>
      </c>
      <c r="G476" s="204"/>
      <c r="H476" s="204"/>
      <c r="I476" s="207"/>
      <c r="J476" s="208">
        <f>BK476</f>
        <v>0</v>
      </c>
      <c r="K476" s="204"/>
      <c r="L476" s="209"/>
      <c r="M476" s="210"/>
      <c r="N476" s="211"/>
      <c r="O476" s="211"/>
      <c r="P476" s="212">
        <v>0</v>
      </c>
      <c r="Q476" s="211"/>
      <c r="R476" s="212">
        <v>0</v>
      </c>
      <c r="S476" s="211"/>
      <c r="T476" s="213">
        <v>0</v>
      </c>
      <c r="U476" s="11"/>
      <c r="V476" s="11"/>
      <c r="W476" s="11"/>
      <c r="X476" s="11"/>
      <c r="Y476" s="11"/>
      <c r="Z476" s="11"/>
      <c r="AA476" s="11"/>
      <c r="AB476" s="11"/>
      <c r="AC476" s="11"/>
      <c r="AD476" s="11"/>
      <c r="AE476" s="11"/>
      <c r="AR476" s="214" t="s">
        <v>79</v>
      </c>
      <c r="AT476" s="215" t="s">
        <v>71</v>
      </c>
      <c r="AU476" s="215" t="s">
        <v>72</v>
      </c>
      <c r="AY476" s="214" t="s">
        <v>162</v>
      </c>
      <c r="BK476" s="216">
        <v>0</v>
      </c>
    </row>
    <row r="477" s="11" customFormat="1" ht="25.92" customHeight="1">
      <c r="A477" s="11"/>
      <c r="B477" s="203"/>
      <c r="C477" s="204"/>
      <c r="D477" s="205" t="s">
        <v>71</v>
      </c>
      <c r="E477" s="206" t="s">
        <v>631</v>
      </c>
      <c r="F477" s="206" t="s">
        <v>632</v>
      </c>
      <c r="G477" s="204"/>
      <c r="H477" s="204"/>
      <c r="I477" s="207"/>
      <c r="J477" s="208">
        <f>BK477</f>
        <v>0</v>
      </c>
      <c r="K477" s="204"/>
      <c r="L477" s="209"/>
      <c r="M477" s="261"/>
      <c r="N477" s="262"/>
      <c r="O477" s="262"/>
      <c r="P477" s="263">
        <v>0</v>
      </c>
      <c r="Q477" s="262"/>
      <c r="R477" s="263">
        <v>0</v>
      </c>
      <c r="S477" s="262"/>
      <c r="T477" s="264">
        <v>0</v>
      </c>
      <c r="U477" s="11"/>
      <c r="V477" s="11"/>
      <c r="W477" s="11"/>
      <c r="X477" s="11"/>
      <c r="Y477" s="11"/>
      <c r="Z477" s="11"/>
      <c r="AA477" s="11"/>
      <c r="AB477" s="11"/>
      <c r="AC477" s="11"/>
      <c r="AD477" s="11"/>
      <c r="AE477" s="11"/>
      <c r="AR477" s="214" t="s">
        <v>93</v>
      </c>
      <c r="AT477" s="215" t="s">
        <v>71</v>
      </c>
      <c r="AU477" s="215" t="s">
        <v>72</v>
      </c>
      <c r="AY477" s="214" t="s">
        <v>162</v>
      </c>
      <c r="BK477" s="216">
        <v>0</v>
      </c>
    </row>
    <row r="478" s="2" customFormat="1" ht="6.96" customHeight="1">
      <c r="A478" s="35"/>
      <c r="B478" s="56"/>
      <c r="C478" s="57"/>
      <c r="D478" s="57"/>
      <c r="E478" s="57"/>
      <c r="F478" s="57"/>
      <c r="G478" s="57"/>
      <c r="H478" s="57"/>
      <c r="I478" s="173"/>
      <c r="J478" s="57"/>
      <c r="K478" s="57"/>
      <c r="L478" s="41"/>
      <c r="M478" s="35"/>
      <c r="O478" s="35"/>
      <c r="P478" s="35"/>
      <c r="Q478" s="35"/>
      <c r="R478" s="35"/>
      <c r="S478" s="35"/>
      <c r="T478" s="35"/>
      <c r="U478" s="35"/>
      <c r="V478" s="35"/>
      <c r="W478" s="35"/>
      <c r="X478" s="35"/>
      <c r="Y478" s="35"/>
      <c r="Z478" s="35"/>
      <c r="AA478" s="35"/>
      <c r="AB478" s="35"/>
      <c r="AC478" s="35"/>
      <c r="AD478" s="35"/>
      <c r="AE478" s="35"/>
    </row>
  </sheetData>
  <sheetProtection sheet="1" autoFilter="0" formatColumns="0" formatRows="0" objects="1" scenarios="1" spinCount="100000" saltValue="ZwGBFwZ45+cpYT0GgGk7liQmHwmR5EVSrcbfKBCniqczui0LnbF3ERlTiXMepD8j0C2cgTCooFkC8BPBabB4oQ==" hashValue="8MzTd9i9ZDWOKPd6CO81+IDa9zpkKj0I93xFRcIzboDdmJ91cEp3Jth5p3CbK5RrlDep3/s1H4+IJTZTBnjoMw==" algorithmName="SHA-512" password="CC35"/>
  <autoFilter ref="C98:K477"/>
  <mergeCells count="15">
    <mergeCell ref="E7:H7"/>
    <mergeCell ref="E11:H11"/>
    <mergeCell ref="E9:H9"/>
    <mergeCell ref="E13:H13"/>
    <mergeCell ref="E22:H22"/>
    <mergeCell ref="E31:H31"/>
    <mergeCell ref="E52:H52"/>
    <mergeCell ref="E56:H56"/>
    <mergeCell ref="E54:H54"/>
    <mergeCell ref="E58:H58"/>
    <mergeCell ref="E85:H85"/>
    <mergeCell ref="E89:H89"/>
    <mergeCell ref="E87:H87"/>
    <mergeCell ref="E91:H9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4" t="s">
        <v>120</v>
      </c>
    </row>
    <row r="3" s="1" customFormat="1" ht="6.96" customHeight="1">
      <c r="B3" s="137"/>
      <c r="C3" s="138"/>
      <c r="D3" s="138"/>
      <c r="E3" s="138"/>
      <c r="F3" s="138"/>
      <c r="G3" s="138"/>
      <c r="H3" s="138"/>
      <c r="I3" s="139"/>
      <c r="J3" s="138"/>
      <c r="K3" s="138"/>
      <c r="L3" s="17"/>
      <c r="AT3" s="14" t="s">
        <v>81</v>
      </c>
    </row>
    <row r="4" s="1" customFormat="1" ht="24.96" customHeight="1">
      <c r="B4" s="17"/>
      <c r="D4" s="140" t="s">
        <v>135</v>
      </c>
      <c r="I4" s="136"/>
      <c r="L4" s="17"/>
      <c r="M4" s="141" t="s">
        <v>10</v>
      </c>
      <c r="AT4" s="14" t="s">
        <v>4</v>
      </c>
    </row>
    <row r="5" s="1" customFormat="1" ht="6.96" customHeight="1">
      <c r="B5" s="17"/>
      <c r="I5" s="136"/>
      <c r="L5" s="17"/>
    </row>
    <row r="6" s="1" customFormat="1" ht="12" customHeight="1">
      <c r="B6" s="17"/>
      <c r="D6" s="142" t="s">
        <v>16</v>
      </c>
      <c r="I6" s="136"/>
      <c r="L6" s="17"/>
    </row>
    <row r="7" s="1" customFormat="1" ht="16.5" customHeight="1">
      <c r="B7" s="17"/>
      <c r="E7" s="143" t="str">
        <f>'Rekapitulace stavby'!K6</f>
        <v>Oprava SZZ v žst. Zvoleněves</v>
      </c>
      <c r="F7" s="142"/>
      <c r="G7" s="142"/>
      <c r="H7" s="142"/>
      <c r="I7" s="136"/>
      <c r="L7" s="17"/>
    </row>
    <row r="8">
      <c r="B8" s="17"/>
      <c r="D8" s="142" t="s">
        <v>136</v>
      </c>
      <c r="L8" s="17"/>
    </row>
    <row r="9" s="1" customFormat="1" ht="16.5" customHeight="1">
      <c r="B9" s="17"/>
      <c r="E9" s="143" t="s">
        <v>137</v>
      </c>
      <c r="F9" s="1"/>
      <c r="G9" s="1"/>
      <c r="H9" s="1"/>
      <c r="I9" s="136"/>
      <c r="L9" s="17"/>
    </row>
    <row r="10" s="1" customFormat="1" ht="12" customHeight="1">
      <c r="B10" s="17"/>
      <c r="D10" s="142" t="s">
        <v>138</v>
      </c>
      <c r="I10" s="136"/>
      <c r="L10" s="17"/>
    </row>
    <row r="11" s="2" customFormat="1" ht="16.5" customHeight="1">
      <c r="A11" s="35"/>
      <c r="B11" s="41"/>
      <c r="C11" s="35"/>
      <c r="D11" s="35"/>
      <c r="E11" s="144" t="s">
        <v>2212</v>
      </c>
      <c r="F11" s="35"/>
      <c r="G11" s="35"/>
      <c r="H11" s="35"/>
      <c r="I11" s="145"/>
      <c r="J11" s="35"/>
      <c r="K11" s="35"/>
      <c r="L11" s="146"/>
      <c r="S11" s="35"/>
      <c r="T11" s="35"/>
      <c r="U11" s="35"/>
      <c r="V11" s="35"/>
      <c r="W11" s="35"/>
      <c r="X11" s="35"/>
      <c r="Y11" s="35"/>
      <c r="Z11" s="35"/>
      <c r="AA11" s="35"/>
      <c r="AB11" s="35"/>
      <c r="AC11" s="35"/>
      <c r="AD11" s="35"/>
      <c r="AE11" s="35"/>
    </row>
    <row r="12" s="2" customFormat="1" ht="12" customHeight="1">
      <c r="A12" s="35"/>
      <c r="B12" s="41"/>
      <c r="C12" s="35"/>
      <c r="D12" s="142" t="s">
        <v>751</v>
      </c>
      <c r="E12" s="35"/>
      <c r="F12" s="35"/>
      <c r="G12" s="35"/>
      <c r="H12" s="35"/>
      <c r="I12" s="145"/>
      <c r="J12" s="35"/>
      <c r="K12" s="35"/>
      <c r="L12" s="146"/>
      <c r="S12" s="35"/>
      <c r="T12" s="35"/>
      <c r="U12" s="35"/>
      <c r="V12" s="35"/>
      <c r="W12" s="35"/>
      <c r="X12" s="35"/>
      <c r="Y12" s="35"/>
      <c r="Z12" s="35"/>
      <c r="AA12" s="35"/>
      <c r="AB12" s="35"/>
      <c r="AC12" s="35"/>
      <c r="AD12" s="35"/>
      <c r="AE12" s="35"/>
    </row>
    <row r="13" s="2" customFormat="1" ht="16.5" customHeight="1">
      <c r="A13" s="35"/>
      <c r="B13" s="41"/>
      <c r="C13" s="35"/>
      <c r="D13" s="35"/>
      <c r="E13" s="147" t="s">
        <v>2213</v>
      </c>
      <c r="F13" s="35"/>
      <c r="G13" s="35"/>
      <c r="H13" s="35"/>
      <c r="I13" s="145"/>
      <c r="J13" s="35"/>
      <c r="K13" s="35"/>
      <c r="L13" s="146"/>
      <c r="S13" s="35"/>
      <c r="T13" s="35"/>
      <c r="U13" s="35"/>
      <c r="V13" s="35"/>
      <c r="W13" s="35"/>
      <c r="X13" s="35"/>
      <c r="Y13" s="35"/>
      <c r="Z13" s="35"/>
      <c r="AA13" s="35"/>
      <c r="AB13" s="35"/>
      <c r="AC13" s="35"/>
      <c r="AD13" s="35"/>
      <c r="AE13" s="35"/>
    </row>
    <row r="14" s="2" customFormat="1">
      <c r="A14" s="35"/>
      <c r="B14" s="41"/>
      <c r="C14" s="35"/>
      <c r="D14" s="35"/>
      <c r="E14" s="35"/>
      <c r="F14" s="35"/>
      <c r="G14" s="35"/>
      <c r="H14" s="35"/>
      <c r="I14" s="145"/>
      <c r="J14" s="35"/>
      <c r="K14" s="35"/>
      <c r="L14" s="146"/>
      <c r="S14" s="35"/>
      <c r="T14" s="35"/>
      <c r="U14" s="35"/>
      <c r="V14" s="35"/>
      <c r="W14" s="35"/>
      <c r="X14" s="35"/>
      <c r="Y14" s="35"/>
      <c r="Z14" s="35"/>
      <c r="AA14" s="35"/>
      <c r="AB14" s="35"/>
      <c r="AC14" s="35"/>
      <c r="AD14" s="35"/>
      <c r="AE14" s="35"/>
    </row>
    <row r="15" s="2" customFormat="1" ht="12" customHeight="1">
      <c r="A15" s="35"/>
      <c r="B15" s="41"/>
      <c r="C15" s="35"/>
      <c r="D15" s="142" t="s">
        <v>18</v>
      </c>
      <c r="E15" s="35"/>
      <c r="F15" s="130" t="s">
        <v>19</v>
      </c>
      <c r="G15" s="35"/>
      <c r="H15" s="35"/>
      <c r="I15" s="148" t="s">
        <v>20</v>
      </c>
      <c r="J15" s="130" t="s">
        <v>19</v>
      </c>
      <c r="K15" s="35"/>
      <c r="L15" s="146"/>
      <c r="S15" s="35"/>
      <c r="T15" s="35"/>
      <c r="U15" s="35"/>
      <c r="V15" s="35"/>
      <c r="W15" s="35"/>
      <c r="X15" s="35"/>
      <c r="Y15" s="35"/>
      <c r="Z15" s="35"/>
      <c r="AA15" s="35"/>
      <c r="AB15" s="35"/>
      <c r="AC15" s="35"/>
      <c r="AD15" s="35"/>
      <c r="AE15" s="35"/>
    </row>
    <row r="16" s="2" customFormat="1" ht="12" customHeight="1">
      <c r="A16" s="35"/>
      <c r="B16" s="41"/>
      <c r="C16" s="35"/>
      <c r="D16" s="142" t="s">
        <v>21</v>
      </c>
      <c r="E16" s="35"/>
      <c r="F16" s="130" t="s">
        <v>22</v>
      </c>
      <c r="G16" s="35"/>
      <c r="H16" s="35"/>
      <c r="I16" s="148" t="s">
        <v>23</v>
      </c>
      <c r="J16" s="149" t="str">
        <f>'Rekapitulace stavby'!AN8</f>
        <v>23. 3. 2020</v>
      </c>
      <c r="K16" s="35"/>
      <c r="L16" s="146"/>
      <c r="S16" s="35"/>
      <c r="T16" s="35"/>
      <c r="U16" s="35"/>
      <c r="V16" s="35"/>
      <c r="W16" s="35"/>
      <c r="X16" s="35"/>
      <c r="Y16" s="35"/>
      <c r="Z16" s="35"/>
      <c r="AA16" s="35"/>
      <c r="AB16" s="35"/>
      <c r="AC16" s="35"/>
      <c r="AD16" s="35"/>
      <c r="AE16" s="35"/>
    </row>
    <row r="17" s="2" customFormat="1" ht="10.8" customHeight="1">
      <c r="A17" s="35"/>
      <c r="B17" s="41"/>
      <c r="C17" s="35"/>
      <c r="D17" s="35"/>
      <c r="E17" s="35"/>
      <c r="F17" s="35"/>
      <c r="G17" s="35"/>
      <c r="H17" s="35"/>
      <c r="I17" s="145"/>
      <c r="J17" s="35"/>
      <c r="K17" s="35"/>
      <c r="L17" s="146"/>
      <c r="S17" s="35"/>
      <c r="T17" s="35"/>
      <c r="U17" s="35"/>
      <c r="V17" s="35"/>
      <c r="W17" s="35"/>
      <c r="X17" s="35"/>
      <c r="Y17" s="35"/>
      <c r="Z17" s="35"/>
      <c r="AA17" s="35"/>
      <c r="AB17" s="35"/>
      <c r="AC17" s="35"/>
      <c r="AD17" s="35"/>
      <c r="AE17" s="35"/>
    </row>
    <row r="18" s="2" customFormat="1" ht="12" customHeight="1">
      <c r="A18" s="35"/>
      <c r="B18" s="41"/>
      <c r="C18" s="35"/>
      <c r="D18" s="142" t="s">
        <v>25</v>
      </c>
      <c r="E18" s="35"/>
      <c r="F18" s="35"/>
      <c r="G18" s="35"/>
      <c r="H18" s="35"/>
      <c r="I18" s="148" t="s">
        <v>26</v>
      </c>
      <c r="J18" s="130" t="s">
        <v>19</v>
      </c>
      <c r="K18" s="35"/>
      <c r="L18" s="146"/>
      <c r="S18" s="35"/>
      <c r="T18" s="35"/>
      <c r="U18" s="35"/>
      <c r="V18" s="35"/>
      <c r="W18" s="35"/>
      <c r="X18" s="35"/>
      <c r="Y18" s="35"/>
      <c r="Z18" s="35"/>
      <c r="AA18" s="35"/>
      <c r="AB18" s="35"/>
      <c r="AC18" s="35"/>
      <c r="AD18" s="35"/>
      <c r="AE18" s="35"/>
    </row>
    <row r="19" s="2" customFormat="1" ht="18" customHeight="1">
      <c r="A19" s="35"/>
      <c r="B19" s="41"/>
      <c r="C19" s="35"/>
      <c r="D19" s="35"/>
      <c r="E19" s="130" t="s">
        <v>27</v>
      </c>
      <c r="F19" s="35"/>
      <c r="G19" s="35"/>
      <c r="H19" s="35"/>
      <c r="I19" s="148" t="s">
        <v>28</v>
      </c>
      <c r="J19" s="130" t="s">
        <v>19</v>
      </c>
      <c r="K19" s="35"/>
      <c r="L19" s="146"/>
      <c r="S19" s="35"/>
      <c r="T19" s="35"/>
      <c r="U19" s="35"/>
      <c r="V19" s="35"/>
      <c r="W19" s="35"/>
      <c r="X19" s="35"/>
      <c r="Y19" s="35"/>
      <c r="Z19" s="35"/>
      <c r="AA19" s="35"/>
      <c r="AB19" s="35"/>
      <c r="AC19" s="35"/>
      <c r="AD19" s="35"/>
      <c r="AE19" s="35"/>
    </row>
    <row r="20" s="2" customFormat="1" ht="6.96" customHeight="1">
      <c r="A20" s="35"/>
      <c r="B20" s="41"/>
      <c r="C20" s="35"/>
      <c r="D20" s="35"/>
      <c r="E20" s="35"/>
      <c r="F20" s="35"/>
      <c r="G20" s="35"/>
      <c r="H20" s="35"/>
      <c r="I20" s="145"/>
      <c r="J20" s="35"/>
      <c r="K20" s="35"/>
      <c r="L20" s="146"/>
      <c r="S20" s="35"/>
      <c r="T20" s="35"/>
      <c r="U20" s="35"/>
      <c r="V20" s="35"/>
      <c r="W20" s="35"/>
      <c r="X20" s="35"/>
      <c r="Y20" s="35"/>
      <c r="Z20" s="35"/>
      <c r="AA20" s="35"/>
      <c r="AB20" s="35"/>
      <c r="AC20" s="35"/>
      <c r="AD20" s="35"/>
      <c r="AE20" s="35"/>
    </row>
    <row r="21" s="2" customFormat="1" ht="12" customHeight="1">
      <c r="A21" s="35"/>
      <c r="B21" s="41"/>
      <c r="C21" s="35"/>
      <c r="D21" s="142" t="s">
        <v>29</v>
      </c>
      <c r="E21" s="35"/>
      <c r="F21" s="35"/>
      <c r="G21" s="35"/>
      <c r="H21" s="35"/>
      <c r="I21" s="148" t="s">
        <v>26</v>
      </c>
      <c r="J21" s="30" t="str">
        <f>'Rekapitulace stavby'!AN13</f>
        <v>Vyplň údaj</v>
      </c>
      <c r="K21" s="35"/>
      <c r="L21" s="146"/>
      <c r="S21" s="35"/>
      <c r="T21" s="35"/>
      <c r="U21" s="35"/>
      <c r="V21" s="35"/>
      <c r="W21" s="35"/>
      <c r="X21" s="35"/>
      <c r="Y21" s="35"/>
      <c r="Z21" s="35"/>
      <c r="AA21" s="35"/>
      <c r="AB21" s="35"/>
      <c r="AC21" s="35"/>
      <c r="AD21" s="35"/>
      <c r="AE21" s="35"/>
    </row>
    <row r="22" s="2" customFormat="1" ht="18" customHeight="1">
      <c r="A22" s="35"/>
      <c r="B22" s="41"/>
      <c r="C22" s="35"/>
      <c r="D22" s="35"/>
      <c r="E22" s="30" t="str">
        <f>'Rekapitulace stavby'!E14</f>
        <v>Vyplň údaj</v>
      </c>
      <c r="F22" s="130"/>
      <c r="G22" s="130"/>
      <c r="H22" s="130"/>
      <c r="I22" s="148" t="s">
        <v>28</v>
      </c>
      <c r="J22" s="30" t="str">
        <f>'Rekapitulace stavby'!AN14</f>
        <v>Vyplň údaj</v>
      </c>
      <c r="K22" s="35"/>
      <c r="L22" s="146"/>
      <c r="S22" s="35"/>
      <c r="T22" s="35"/>
      <c r="U22" s="35"/>
      <c r="V22" s="35"/>
      <c r="W22" s="35"/>
      <c r="X22" s="35"/>
      <c r="Y22" s="35"/>
      <c r="Z22" s="35"/>
      <c r="AA22" s="35"/>
      <c r="AB22" s="35"/>
      <c r="AC22" s="35"/>
      <c r="AD22" s="35"/>
      <c r="AE22" s="35"/>
    </row>
    <row r="23" s="2" customFormat="1" ht="6.96" customHeight="1">
      <c r="A23" s="35"/>
      <c r="B23" s="41"/>
      <c r="C23" s="35"/>
      <c r="D23" s="35"/>
      <c r="E23" s="35"/>
      <c r="F23" s="35"/>
      <c r="G23" s="35"/>
      <c r="H23" s="35"/>
      <c r="I23" s="145"/>
      <c r="J23" s="35"/>
      <c r="K23" s="35"/>
      <c r="L23" s="146"/>
      <c r="S23" s="35"/>
      <c r="T23" s="35"/>
      <c r="U23" s="35"/>
      <c r="V23" s="35"/>
      <c r="W23" s="35"/>
      <c r="X23" s="35"/>
      <c r="Y23" s="35"/>
      <c r="Z23" s="35"/>
      <c r="AA23" s="35"/>
      <c r="AB23" s="35"/>
      <c r="AC23" s="35"/>
      <c r="AD23" s="35"/>
      <c r="AE23" s="35"/>
    </row>
    <row r="24" s="2" customFormat="1" ht="12" customHeight="1">
      <c r="A24" s="35"/>
      <c r="B24" s="41"/>
      <c r="C24" s="35"/>
      <c r="D24" s="142" t="s">
        <v>31</v>
      </c>
      <c r="E24" s="35"/>
      <c r="F24" s="35"/>
      <c r="G24" s="35"/>
      <c r="H24" s="35"/>
      <c r="I24" s="148" t="s">
        <v>26</v>
      </c>
      <c r="J24" s="130" t="s">
        <v>19</v>
      </c>
      <c r="K24" s="35"/>
      <c r="L24" s="146"/>
      <c r="S24" s="35"/>
      <c r="T24" s="35"/>
      <c r="U24" s="35"/>
      <c r="V24" s="35"/>
      <c r="W24" s="35"/>
      <c r="X24" s="35"/>
      <c r="Y24" s="35"/>
      <c r="Z24" s="35"/>
      <c r="AA24" s="35"/>
      <c r="AB24" s="35"/>
      <c r="AC24" s="35"/>
      <c r="AD24" s="35"/>
      <c r="AE24" s="35"/>
    </row>
    <row r="25" s="2" customFormat="1" ht="18" customHeight="1">
      <c r="A25" s="35"/>
      <c r="B25" s="41"/>
      <c r="C25" s="35"/>
      <c r="D25" s="35"/>
      <c r="E25" s="130" t="s">
        <v>32</v>
      </c>
      <c r="F25" s="35"/>
      <c r="G25" s="35"/>
      <c r="H25" s="35"/>
      <c r="I25" s="148" t="s">
        <v>28</v>
      </c>
      <c r="J25" s="130" t="s">
        <v>19</v>
      </c>
      <c r="K25" s="35"/>
      <c r="L25" s="146"/>
      <c r="S25" s="35"/>
      <c r="T25" s="35"/>
      <c r="U25" s="35"/>
      <c r="V25" s="35"/>
      <c r="W25" s="35"/>
      <c r="X25" s="35"/>
      <c r="Y25" s="35"/>
      <c r="Z25" s="35"/>
      <c r="AA25" s="35"/>
      <c r="AB25" s="35"/>
      <c r="AC25" s="35"/>
      <c r="AD25" s="35"/>
      <c r="AE25" s="35"/>
    </row>
    <row r="26" s="2" customFormat="1" ht="6.96" customHeight="1">
      <c r="A26" s="35"/>
      <c r="B26" s="41"/>
      <c r="C26" s="35"/>
      <c r="D26" s="35"/>
      <c r="E26" s="35"/>
      <c r="F26" s="35"/>
      <c r="G26" s="35"/>
      <c r="H26" s="35"/>
      <c r="I26" s="145"/>
      <c r="J26" s="35"/>
      <c r="K26" s="35"/>
      <c r="L26" s="146"/>
      <c r="S26" s="35"/>
      <c r="T26" s="35"/>
      <c r="U26" s="35"/>
      <c r="V26" s="35"/>
      <c r="W26" s="35"/>
      <c r="X26" s="35"/>
      <c r="Y26" s="35"/>
      <c r="Z26" s="35"/>
      <c r="AA26" s="35"/>
      <c r="AB26" s="35"/>
      <c r="AC26" s="35"/>
      <c r="AD26" s="35"/>
      <c r="AE26" s="35"/>
    </row>
    <row r="27" s="2" customFormat="1" ht="12" customHeight="1">
      <c r="A27" s="35"/>
      <c r="B27" s="41"/>
      <c r="C27" s="35"/>
      <c r="D27" s="142" t="s">
        <v>34</v>
      </c>
      <c r="E27" s="35"/>
      <c r="F27" s="35"/>
      <c r="G27" s="35"/>
      <c r="H27" s="35"/>
      <c r="I27" s="148" t="s">
        <v>26</v>
      </c>
      <c r="J27" s="130" t="s">
        <v>19</v>
      </c>
      <c r="K27" s="35"/>
      <c r="L27" s="146"/>
      <c r="S27" s="35"/>
      <c r="T27" s="35"/>
      <c r="U27" s="35"/>
      <c r="V27" s="35"/>
      <c r="W27" s="35"/>
      <c r="X27" s="35"/>
      <c r="Y27" s="35"/>
      <c r="Z27" s="35"/>
      <c r="AA27" s="35"/>
      <c r="AB27" s="35"/>
      <c r="AC27" s="35"/>
      <c r="AD27" s="35"/>
      <c r="AE27" s="35"/>
    </row>
    <row r="28" s="2" customFormat="1" ht="18" customHeight="1">
      <c r="A28" s="35"/>
      <c r="B28" s="41"/>
      <c r="C28" s="35"/>
      <c r="D28" s="35"/>
      <c r="E28" s="130" t="s">
        <v>35</v>
      </c>
      <c r="F28" s="35"/>
      <c r="G28" s="35"/>
      <c r="H28" s="35"/>
      <c r="I28" s="148" t="s">
        <v>28</v>
      </c>
      <c r="J28" s="130" t="s">
        <v>19</v>
      </c>
      <c r="K28" s="35"/>
      <c r="L28" s="146"/>
      <c r="S28" s="35"/>
      <c r="T28" s="35"/>
      <c r="U28" s="35"/>
      <c r="V28" s="35"/>
      <c r="W28" s="35"/>
      <c r="X28" s="35"/>
      <c r="Y28" s="35"/>
      <c r="Z28" s="35"/>
      <c r="AA28" s="35"/>
      <c r="AB28" s="35"/>
      <c r="AC28" s="35"/>
      <c r="AD28" s="35"/>
      <c r="AE28" s="35"/>
    </row>
    <row r="29" s="2" customFormat="1" ht="6.96" customHeight="1">
      <c r="A29" s="35"/>
      <c r="B29" s="41"/>
      <c r="C29" s="35"/>
      <c r="D29" s="35"/>
      <c r="E29" s="35"/>
      <c r="F29" s="35"/>
      <c r="G29" s="35"/>
      <c r="H29" s="35"/>
      <c r="I29" s="145"/>
      <c r="J29" s="35"/>
      <c r="K29" s="35"/>
      <c r="L29" s="146"/>
      <c r="S29" s="35"/>
      <c r="T29" s="35"/>
      <c r="U29" s="35"/>
      <c r="V29" s="35"/>
      <c r="W29" s="35"/>
      <c r="X29" s="35"/>
      <c r="Y29" s="35"/>
      <c r="Z29" s="35"/>
      <c r="AA29" s="35"/>
      <c r="AB29" s="35"/>
      <c r="AC29" s="35"/>
      <c r="AD29" s="35"/>
      <c r="AE29" s="35"/>
    </row>
    <row r="30" s="2" customFormat="1" ht="12" customHeight="1">
      <c r="A30" s="35"/>
      <c r="B30" s="41"/>
      <c r="C30" s="35"/>
      <c r="D30" s="142" t="s">
        <v>36</v>
      </c>
      <c r="E30" s="35"/>
      <c r="F30" s="35"/>
      <c r="G30" s="35"/>
      <c r="H30" s="35"/>
      <c r="I30" s="145"/>
      <c r="J30" s="35"/>
      <c r="K30" s="35"/>
      <c r="L30" s="146"/>
      <c r="S30" s="35"/>
      <c r="T30" s="35"/>
      <c r="U30" s="35"/>
      <c r="V30" s="35"/>
      <c r="W30" s="35"/>
      <c r="X30" s="35"/>
      <c r="Y30" s="35"/>
      <c r="Z30" s="35"/>
      <c r="AA30" s="35"/>
      <c r="AB30" s="35"/>
      <c r="AC30" s="35"/>
      <c r="AD30" s="35"/>
      <c r="AE30" s="35"/>
    </row>
    <row r="31" s="8" customFormat="1" ht="16.5" customHeight="1">
      <c r="A31" s="150"/>
      <c r="B31" s="151"/>
      <c r="C31" s="150"/>
      <c r="D31" s="150"/>
      <c r="E31" s="152" t="s">
        <v>19</v>
      </c>
      <c r="F31" s="152"/>
      <c r="G31" s="152"/>
      <c r="H31" s="152"/>
      <c r="I31" s="153"/>
      <c r="J31" s="150"/>
      <c r="K31" s="150"/>
      <c r="L31" s="154"/>
      <c r="S31" s="150"/>
      <c r="T31" s="150"/>
      <c r="U31" s="150"/>
      <c r="V31" s="150"/>
      <c r="W31" s="150"/>
      <c r="X31" s="150"/>
      <c r="Y31" s="150"/>
      <c r="Z31" s="150"/>
      <c r="AA31" s="150"/>
      <c r="AB31" s="150"/>
      <c r="AC31" s="150"/>
      <c r="AD31" s="150"/>
      <c r="AE31" s="150"/>
    </row>
    <row r="32" s="2" customFormat="1" ht="6.96" customHeight="1">
      <c r="A32" s="35"/>
      <c r="B32" s="41"/>
      <c r="C32" s="35"/>
      <c r="D32" s="35"/>
      <c r="E32" s="35"/>
      <c r="F32" s="35"/>
      <c r="G32" s="35"/>
      <c r="H32" s="35"/>
      <c r="I32" s="145"/>
      <c r="J32" s="35"/>
      <c r="K32" s="35"/>
      <c r="L32" s="146"/>
      <c r="S32" s="35"/>
      <c r="T32" s="35"/>
      <c r="U32" s="35"/>
      <c r="V32" s="35"/>
      <c r="W32" s="35"/>
      <c r="X32" s="35"/>
      <c r="Y32" s="35"/>
      <c r="Z32" s="35"/>
      <c r="AA32" s="35"/>
      <c r="AB32" s="35"/>
      <c r="AC32" s="35"/>
      <c r="AD32" s="35"/>
      <c r="AE32" s="35"/>
    </row>
    <row r="33" s="2" customFormat="1" ht="6.96" customHeight="1">
      <c r="A33" s="35"/>
      <c r="B33" s="41"/>
      <c r="C33" s="35"/>
      <c r="D33" s="155"/>
      <c r="E33" s="155"/>
      <c r="F33" s="155"/>
      <c r="G33" s="155"/>
      <c r="H33" s="155"/>
      <c r="I33" s="156"/>
      <c r="J33" s="155"/>
      <c r="K33" s="155"/>
      <c r="L33" s="146"/>
      <c r="S33" s="35"/>
      <c r="T33" s="35"/>
      <c r="U33" s="35"/>
      <c r="V33" s="35"/>
      <c r="W33" s="35"/>
      <c r="X33" s="35"/>
      <c r="Y33" s="35"/>
      <c r="Z33" s="35"/>
      <c r="AA33" s="35"/>
      <c r="AB33" s="35"/>
      <c r="AC33" s="35"/>
      <c r="AD33" s="35"/>
      <c r="AE33" s="35"/>
    </row>
    <row r="34" s="2" customFormat="1" ht="25.44" customHeight="1">
      <c r="A34" s="35"/>
      <c r="B34" s="41"/>
      <c r="C34" s="35"/>
      <c r="D34" s="157" t="s">
        <v>38</v>
      </c>
      <c r="E34" s="35"/>
      <c r="F34" s="35"/>
      <c r="G34" s="35"/>
      <c r="H34" s="35"/>
      <c r="I34" s="145"/>
      <c r="J34" s="158">
        <f>ROUND(J92, 2)</f>
        <v>0</v>
      </c>
      <c r="K34" s="35"/>
      <c r="L34" s="146"/>
      <c r="S34" s="35"/>
      <c r="T34" s="35"/>
      <c r="U34" s="35"/>
      <c r="V34" s="35"/>
      <c r="W34" s="35"/>
      <c r="X34" s="35"/>
      <c r="Y34" s="35"/>
      <c r="Z34" s="35"/>
      <c r="AA34" s="35"/>
      <c r="AB34" s="35"/>
      <c r="AC34" s="35"/>
      <c r="AD34" s="35"/>
      <c r="AE34" s="35"/>
    </row>
    <row r="35" s="2" customFormat="1" ht="6.96" customHeight="1">
      <c r="A35" s="35"/>
      <c r="B35" s="41"/>
      <c r="C35" s="35"/>
      <c r="D35" s="155"/>
      <c r="E35" s="155"/>
      <c r="F35" s="155"/>
      <c r="G35" s="155"/>
      <c r="H35" s="155"/>
      <c r="I35" s="156"/>
      <c r="J35" s="155"/>
      <c r="K35" s="155"/>
      <c r="L35" s="146"/>
      <c r="S35" s="35"/>
      <c r="T35" s="35"/>
      <c r="U35" s="35"/>
      <c r="V35" s="35"/>
      <c r="W35" s="35"/>
      <c r="X35" s="35"/>
      <c r="Y35" s="35"/>
      <c r="Z35" s="35"/>
      <c r="AA35" s="35"/>
      <c r="AB35" s="35"/>
      <c r="AC35" s="35"/>
      <c r="AD35" s="35"/>
      <c r="AE35" s="35"/>
    </row>
    <row r="36" s="2" customFormat="1" ht="14.4" customHeight="1">
      <c r="A36" s="35"/>
      <c r="B36" s="41"/>
      <c r="C36" s="35"/>
      <c r="D36" s="35"/>
      <c r="E36" s="35"/>
      <c r="F36" s="159" t="s">
        <v>40</v>
      </c>
      <c r="G36" s="35"/>
      <c r="H36" s="35"/>
      <c r="I36" s="160" t="s">
        <v>39</v>
      </c>
      <c r="J36" s="159" t="s">
        <v>41</v>
      </c>
      <c r="K36" s="35"/>
      <c r="L36" s="146"/>
      <c r="S36" s="35"/>
      <c r="T36" s="35"/>
      <c r="U36" s="35"/>
      <c r="V36" s="35"/>
      <c r="W36" s="35"/>
      <c r="X36" s="35"/>
      <c r="Y36" s="35"/>
      <c r="Z36" s="35"/>
      <c r="AA36" s="35"/>
      <c r="AB36" s="35"/>
      <c r="AC36" s="35"/>
      <c r="AD36" s="35"/>
      <c r="AE36" s="35"/>
    </row>
    <row r="37" s="2" customFormat="1" ht="14.4" customHeight="1">
      <c r="A37" s="35"/>
      <c r="B37" s="41"/>
      <c r="C37" s="35"/>
      <c r="D37" s="144" t="s">
        <v>42</v>
      </c>
      <c r="E37" s="142" t="s">
        <v>43</v>
      </c>
      <c r="F37" s="161">
        <f>ROUND((SUM(BE92:BE121)),  2)</f>
        <v>0</v>
      </c>
      <c r="G37" s="35"/>
      <c r="H37" s="35"/>
      <c r="I37" s="162">
        <v>0.20999999999999999</v>
      </c>
      <c r="J37" s="161">
        <f>ROUND(((SUM(BE92:BE121))*I37),  2)</f>
        <v>0</v>
      </c>
      <c r="K37" s="35"/>
      <c r="L37" s="146"/>
      <c r="S37" s="35"/>
      <c r="T37" s="35"/>
      <c r="U37" s="35"/>
      <c r="V37" s="35"/>
      <c r="W37" s="35"/>
      <c r="X37" s="35"/>
      <c r="Y37" s="35"/>
      <c r="Z37" s="35"/>
      <c r="AA37" s="35"/>
      <c r="AB37" s="35"/>
      <c r="AC37" s="35"/>
      <c r="AD37" s="35"/>
      <c r="AE37" s="35"/>
    </row>
    <row r="38" s="2" customFormat="1" ht="14.4" customHeight="1">
      <c r="A38" s="35"/>
      <c r="B38" s="41"/>
      <c r="C38" s="35"/>
      <c r="D38" s="35"/>
      <c r="E38" s="142" t="s">
        <v>44</v>
      </c>
      <c r="F38" s="161">
        <f>ROUND((SUM(BF92:BF121)),  2)</f>
        <v>0</v>
      </c>
      <c r="G38" s="35"/>
      <c r="H38" s="35"/>
      <c r="I38" s="162">
        <v>0.14999999999999999</v>
      </c>
      <c r="J38" s="161">
        <f>ROUND(((SUM(BF92:BF121))*I38),  2)</f>
        <v>0</v>
      </c>
      <c r="K38" s="35"/>
      <c r="L38" s="146"/>
      <c r="S38" s="35"/>
      <c r="T38" s="35"/>
      <c r="U38" s="35"/>
      <c r="V38" s="35"/>
      <c r="W38" s="35"/>
      <c r="X38" s="35"/>
      <c r="Y38" s="35"/>
      <c r="Z38" s="35"/>
      <c r="AA38" s="35"/>
      <c r="AB38" s="35"/>
      <c r="AC38" s="35"/>
      <c r="AD38" s="35"/>
      <c r="AE38" s="35"/>
    </row>
    <row r="39" hidden="1" s="2" customFormat="1" ht="14.4" customHeight="1">
      <c r="A39" s="35"/>
      <c r="B39" s="41"/>
      <c r="C39" s="35"/>
      <c r="D39" s="35"/>
      <c r="E39" s="142" t="s">
        <v>45</v>
      </c>
      <c r="F39" s="161">
        <f>ROUND((SUM(BG92:BG121)),  2)</f>
        <v>0</v>
      </c>
      <c r="G39" s="35"/>
      <c r="H39" s="35"/>
      <c r="I39" s="162">
        <v>0.20999999999999999</v>
      </c>
      <c r="J39" s="161">
        <f>0</f>
        <v>0</v>
      </c>
      <c r="K39" s="35"/>
      <c r="L39" s="146"/>
      <c r="S39" s="35"/>
      <c r="T39" s="35"/>
      <c r="U39" s="35"/>
      <c r="V39" s="35"/>
      <c r="W39" s="35"/>
      <c r="X39" s="35"/>
      <c r="Y39" s="35"/>
      <c r="Z39" s="35"/>
      <c r="AA39" s="35"/>
      <c r="AB39" s="35"/>
      <c r="AC39" s="35"/>
      <c r="AD39" s="35"/>
      <c r="AE39" s="35"/>
    </row>
    <row r="40" hidden="1" s="2" customFormat="1" ht="14.4" customHeight="1">
      <c r="A40" s="35"/>
      <c r="B40" s="41"/>
      <c r="C40" s="35"/>
      <c r="D40" s="35"/>
      <c r="E40" s="142" t="s">
        <v>46</v>
      </c>
      <c r="F40" s="161">
        <f>ROUND((SUM(BH92:BH121)),  2)</f>
        <v>0</v>
      </c>
      <c r="G40" s="35"/>
      <c r="H40" s="35"/>
      <c r="I40" s="162">
        <v>0.14999999999999999</v>
      </c>
      <c r="J40" s="161">
        <f>0</f>
        <v>0</v>
      </c>
      <c r="K40" s="35"/>
      <c r="L40" s="146"/>
      <c r="S40" s="35"/>
      <c r="T40" s="35"/>
      <c r="U40" s="35"/>
      <c r="V40" s="35"/>
      <c r="W40" s="35"/>
      <c r="X40" s="35"/>
      <c r="Y40" s="35"/>
      <c r="Z40" s="35"/>
      <c r="AA40" s="35"/>
      <c r="AB40" s="35"/>
      <c r="AC40" s="35"/>
      <c r="AD40" s="35"/>
      <c r="AE40" s="35"/>
    </row>
    <row r="41" hidden="1" s="2" customFormat="1" ht="14.4" customHeight="1">
      <c r="A41" s="35"/>
      <c r="B41" s="41"/>
      <c r="C41" s="35"/>
      <c r="D41" s="35"/>
      <c r="E41" s="142" t="s">
        <v>47</v>
      </c>
      <c r="F41" s="161">
        <f>ROUND((SUM(BI92:BI121)),  2)</f>
        <v>0</v>
      </c>
      <c r="G41" s="35"/>
      <c r="H41" s="35"/>
      <c r="I41" s="162">
        <v>0</v>
      </c>
      <c r="J41" s="161">
        <f>0</f>
        <v>0</v>
      </c>
      <c r="K41" s="35"/>
      <c r="L41" s="146"/>
      <c r="S41" s="35"/>
      <c r="T41" s="35"/>
      <c r="U41" s="35"/>
      <c r="V41" s="35"/>
      <c r="W41" s="35"/>
      <c r="X41" s="35"/>
      <c r="Y41" s="35"/>
      <c r="Z41" s="35"/>
      <c r="AA41" s="35"/>
      <c r="AB41" s="35"/>
      <c r="AC41" s="35"/>
      <c r="AD41" s="35"/>
      <c r="AE41" s="35"/>
    </row>
    <row r="42" s="2" customFormat="1" ht="6.96" customHeight="1">
      <c r="A42" s="35"/>
      <c r="B42" s="41"/>
      <c r="C42" s="35"/>
      <c r="D42" s="35"/>
      <c r="E42" s="35"/>
      <c r="F42" s="35"/>
      <c r="G42" s="35"/>
      <c r="H42" s="35"/>
      <c r="I42" s="145"/>
      <c r="J42" s="35"/>
      <c r="K42" s="35"/>
      <c r="L42" s="146"/>
      <c r="S42" s="35"/>
      <c r="T42" s="35"/>
      <c r="U42" s="35"/>
      <c r="V42" s="35"/>
      <c r="W42" s="35"/>
      <c r="X42" s="35"/>
      <c r="Y42" s="35"/>
      <c r="Z42" s="35"/>
      <c r="AA42" s="35"/>
      <c r="AB42" s="35"/>
      <c r="AC42" s="35"/>
      <c r="AD42" s="35"/>
      <c r="AE42" s="35"/>
    </row>
    <row r="43" s="2" customFormat="1" ht="25.44" customHeight="1">
      <c r="A43" s="35"/>
      <c r="B43" s="41"/>
      <c r="C43" s="163"/>
      <c r="D43" s="164" t="s">
        <v>48</v>
      </c>
      <c r="E43" s="165"/>
      <c r="F43" s="165"/>
      <c r="G43" s="166" t="s">
        <v>49</v>
      </c>
      <c r="H43" s="167" t="s">
        <v>50</v>
      </c>
      <c r="I43" s="168"/>
      <c r="J43" s="169">
        <f>SUM(J34:J41)</f>
        <v>0</v>
      </c>
      <c r="K43" s="170"/>
      <c r="L43" s="146"/>
      <c r="S43" s="35"/>
      <c r="T43" s="35"/>
      <c r="U43" s="35"/>
      <c r="V43" s="35"/>
      <c r="W43" s="35"/>
      <c r="X43" s="35"/>
      <c r="Y43" s="35"/>
      <c r="Z43" s="35"/>
      <c r="AA43" s="35"/>
      <c r="AB43" s="35"/>
      <c r="AC43" s="35"/>
      <c r="AD43" s="35"/>
      <c r="AE43" s="35"/>
    </row>
    <row r="44" s="2" customFormat="1" ht="14.4" customHeight="1">
      <c r="A44" s="35"/>
      <c r="B44" s="171"/>
      <c r="C44" s="172"/>
      <c r="D44" s="172"/>
      <c r="E44" s="172"/>
      <c r="F44" s="172"/>
      <c r="G44" s="172"/>
      <c r="H44" s="172"/>
      <c r="I44" s="173"/>
      <c r="J44" s="172"/>
      <c r="K44" s="172"/>
      <c r="L44" s="146"/>
      <c r="S44" s="35"/>
      <c r="T44" s="35"/>
      <c r="U44" s="35"/>
      <c r="V44" s="35"/>
      <c r="W44" s="35"/>
      <c r="X44" s="35"/>
      <c r="Y44" s="35"/>
      <c r="Z44" s="35"/>
      <c r="AA44" s="35"/>
      <c r="AB44" s="35"/>
      <c r="AC44" s="35"/>
      <c r="AD44" s="35"/>
      <c r="AE44" s="35"/>
    </row>
    <row r="48" hidden="1" s="2" customFormat="1" ht="6.96" customHeight="1">
      <c r="A48" s="35"/>
      <c r="B48" s="174"/>
      <c r="C48" s="175"/>
      <c r="D48" s="175"/>
      <c r="E48" s="175"/>
      <c r="F48" s="175"/>
      <c r="G48" s="175"/>
      <c r="H48" s="175"/>
      <c r="I48" s="176"/>
      <c r="J48" s="175"/>
      <c r="K48" s="175"/>
      <c r="L48" s="146"/>
      <c r="S48" s="35"/>
      <c r="T48" s="35"/>
      <c r="U48" s="35"/>
      <c r="V48" s="35"/>
      <c r="W48" s="35"/>
      <c r="X48" s="35"/>
      <c r="Y48" s="35"/>
      <c r="Z48" s="35"/>
      <c r="AA48" s="35"/>
      <c r="AB48" s="35"/>
      <c r="AC48" s="35"/>
      <c r="AD48" s="35"/>
      <c r="AE48" s="35"/>
    </row>
    <row r="49" hidden="1" s="2" customFormat="1" ht="24.96" customHeight="1">
      <c r="A49" s="35"/>
      <c r="B49" s="36"/>
      <c r="C49" s="20" t="s">
        <v>142</v>
      </c>
      <c r="D49" s="37"/>
      <c r="E49" s="37"/>
      <c r="F49" s="37"/>
      <c r="G49" s="37"/>
      <c r="H49" s="37"/>
      <c r="I49" s="145"/>
      <c r="J49" s="37"/>
      <c r="K49" s="37"/>
      <c r="L49" s="146"/>
      <c r="S49" s="35"/>
      <c r="T49" s="35"/>
      <c r="U49" s="35"/>
      <c r="V49" s="35"/>
      <c r="W49" s="35"/>
      <c r="X49" s="35"/>
      <c r="Y49" s="35"/>
      <c r="Z49" s="35"/>
      <c r="AA49" s="35"/>
      <c r="AB49" s="35"/>
      <c r="AC49" s="35"/>
      <c r="AD49" s="35"/>
      <c r="AE49" s="35"/>
    </row>
    <row r="50" hidden="1" s="2" customFormat="1" ht="6.96" customHeight="1">
      <c r="A50" s="35"/>
      <c r="B50" s="36"/>
      <c r="C50" s="37"/>
      <c r="D50" s="37"/>
      <c r="E50" s="37"/>
      <c r="F50" s="37"/>
      <c r="G50" s="37"/>
      <c r="H50" s="37"/>
      <c r="I50" s="145"/>
      <c r="J50" s="37"/>
      <c r="K50" s="37"/>
      <c r="L50" s="146"/>
      <c r="S50" s="35"/>
      <c r="T50" s="35"/>
      <c r="U50" s="35"/>
      <c r="V50" s="35"/>
      <c r="W50" s="35"/>
      <c r="X50" s="35"/>
      <c r="Y50" s="35"/>
      <c r="Z50" s="35"/>
      <c r="AA50" s="35"/>
      <c r="AB50" s="35"/>
      <c r="AC50" s="35"/>
      <c r="AD50" s="35"/>
      <c r="AE50" s="35"/>
    </row>
    <row r="51" hidden="1" s="2" customFormat="1" ht="12" customHeight="1">
      <c r="A51" s="35"/>
      <c r="B51" s="36"/>
      <c r="C51" s="29" t="s">
        <v>16</v>
      </c>
      <c r="D51" s="37"/>
      <c r="E51" s="37"/>
      <c r="F51" s="37"/>
      <c r="G51" s="37"/>
      <c r="H51" s="37"/>
      <c r="I51" s="145"/>
      <c r="J51" s="37"/>
      <c r="K51" s="37"/>
      <c r="L51" s="146"/>
      <c r="S51" s="35"/>
      <c r="T51" s="35"/>
      <c r="U51" s="35"/>
      <c r="V51" s="35"/>
      <c r="W51" s="35"/>
      <c r="X51" s="35"/>
      <c r="Y51" s="35"/>
      <c r="Z51" s="35"/>
      <c r="AA51" s="35"/>
      <c r="AB51" s="35"/>
      <c r="AC51" s="35"/>
      <c r="AD51" s="35"/>
      <c r="AE51" s="35"/>
    </row>
    <row r="52" hidden="1" s="2" customFormat="1" ht="16.5" customHeight="1">
      <c r="A52" s="35"/>
      <c r="B52" s="36"/>
      <c r="C52" s="37"/>
      <c r="D52" s="37"/>
      <c r="E52" s="177" t="str">
        <f>E7</f>
        <v>Oprava SZZ v žst. Zvoleněves</v>
      </c>
      <c r="F52" s="29"/>
      <c r="G52" s="29"/>
      <c r="H52" s="29"/>
      <c r="I52" s="145"/>
      <c r="J52" s="37"/>
      <c r="K52" s="37"/>
      <c r="L52" s="146"/>
      <c r="S52" s="35"/>
      <c r="T52" s="35"/>
      <c r="U52" s="35"/>
      <c r="V52" s="35"/>
      <c r="W52" s="35"/>
      <c r="X52" s="35"/>
      <c r="Y52" s="35"/>
      <c r="Z52" s="35"/>
      <c r="AA52" s="35"/>
      <c r="AB52" s="35"/>
      <c r="AC52" s="35"/>
      <c r="AD52" s="35"/>
      <c r="AE52" s="35"/>
    </row>
    <row r="53" hidden="1" s="1" customFormat="1" ht="12" customHeight="1">
      <c r="B53" s="18"/>
      <c r="C53" s="29" t="s">
        <v>136</v>
      </c>
      <c r="D53" s="19"/>
      <c r="E53" s="19"/>
      <c r="F53" s="19"/>
      <c r="G53" s="19"/>
      <c r="H53" s="19"/>
      <c r="I53" s="136"/>
      <c r="J53" s="19"/>
      <c r="K53" s="19"/>
      <c r="L53" s="17"/>
    </row>
    <row r="54" hidden="1" s="1" customFormat="1" ht="16.5" customHeight="1">
      <c r="B54" s="18"/>
      <c r="C54" s="19"/>
      <c r="D54" s="19"/>
      <c r="E54" s="177" t="s">
        <v>137</v>
      </c>
      <c r="F54" s="19"/>
      <c r="G54" s="19"/>
      <c r="H54" s="19"/>
      <c r="I54" s="136"/>
      <c r="J54" s="19"/>
      <c r="K54" s="19"/>
      <c r="L54" s="17"/>
    </row>
    <row r="55" hidden="1" s="1" customFormat="1" ht="12" customHeight="1">
      <c r="B55" s="18"/>
      <c r="C55" s="29" t="s">
        <v>138</v>
      </c>
      <c r="D55" s="19"/>
      <c r="E55" s="19"/>
      <c r="F55" s="19"/>
      <c r="G55" s="19"/>
      <c r="H55" s="19"/>
      <c r="I55" s="136"/>
      <c r="J55" s="19"/>
      <c r="K55" s="19"/>
      <c r="L55" s="17"/>
    </row>
    <row r="56" hidden="1" s="2" customFormat="1" ht="16.5" customHeight="1">
      <c r="A56" s="35"/>
      <c r="B56" s="36"/>
      <c r="C56" s="37"/>
      <c r="D56" s="37"/>
      <c r="E56" s="178" t="s">
        <v>2212</v>
      </c>
      <c r="F56" s="37"/>
      <c r="G56" s="37"/>
      <c r="H56" s="37"/>
      <c r="I56" s="145"/>
      <c r="J56" s="37"/>
      <c r="K56" s="37"/>
      <c r="L56" s="146"/>
      <c r="S56" s="35"/>
      <c r="T56" s="35"/>
      <c r="U56" s="35"/>
      <c r="V56" s="35"/>
      <c r="W56" s="35"/>
      <c r="X56" s="35"/>
      <c r="Y56" s="35"/>
      <c r="Z56" s="35"/>
      <c r="AA56" s="35"/>
      <c r="AB56" s="35"/>
      <c r="AC56" s="35"/>
      <c r="AD56" s="35"/>
      <c r="AE56" s="35"/>
    </row>
    <row r="57" hidden="1" s="2" customFormat="1" ht="12" customHeight="1">
      <c r="A57" s="35"/>
      <c r="B57" s="36"/>
      <c r="C57" s="29" t="s">
        <v>751</v>
      </c>
      <c r="D57" s="37"/>
      <c r="E57" s="37"/>
      <c r="F57" s="37"/>
      <c r="G57" s="37"/>
      <c r="H57" s="37"/>
      <c r="I57" s="145"/>
      <c r="J57" s="37"/>
      <c r="K57" s="37"/>
      <c r="L57" s="146"/>
      <c r="S57" s="35"/>
      <c r="T57" s="35"/>
      <c r="U57" s="35"/>
      <c r="V57" s="35"/>
      <c r="W57" s="35"/>
      <c r="X57" s="35"/>
      <c r="Y57" s="35"/>
      <c r="Z57" s="35"/>
      <c r="AA57" s="35"/>
      <c r="AB57" s="35"/>
      <c r="AC57" s="35"/>
      <c r="AD57" s="35"/>
      <c r="AE57" s="35"/>
    </row>
    <row r="58" hidden="1" s="2" customFormat="1" ht="16.5" customHeight="1">
      <c r="A58" s="35"/>
      <c r="B58" s="36"/>
      <c r="C58" s="37"/>
      <c r="D58" s="37"/>
      <c r="E58" s="66" t="str">
        <f>E13</f>
        <v>03.1 - zkoušky a revize</v>
      </c>
      <c r="F58" s="37"/>
      <c r="G58" s="37"/>
      <c r="H58" s="37"/>
      <c r="I58" s="145"/>
      <c r="J58" s="37"/>
      <c r="K58" s="37"/>
      <c r="L58" s="146"/>
      <c r="S58" s="35"/>
      <c r="T58" s="35"/>
      <c r="U58" s="35"/>
      <c r="V58" s="35"/>
      <c r="W58" s="35"/>
      <c r="X58" s="35"/>
      <c r="Y58" s="35"/>
      <c r="Z58" s="35"/>
      <c r="AA58" s="35"/>
      <c r="AB58" s="35"/>
      <c r="AC58" s="35"/>
      <c r="AD58" s="35"/>
      <c r="AE58" s="35"/>
    </row>
    <row r="59" hidden="1" s="2" customFormat="1" ht="6.96" customHeight="1">
      <c r="A59" s="35"/>
      <c r="B59" s="36"/>
      <c r="C59" s="37"/>
      <c r="D59" s="37"/>
      <c r="E59" s="37"/>
      <c r="F59" s="37"/>
      <c r="G59" s="37"/>
      <c r="H59" s="37"/>
      <c r="I59" s="145"/>
      <c r="J59" s="37"/>
      <c r="K59" s="37"/>
      <c r="L59" s="146"/>
      <c r="S59" s="35"/>
      <c r="T59" s="35"/>
      <c r="U59" s="35"/>
      <c r="V59" s="35"/>
      <c r="W59" s="35"/>
      <c r="X59" s="35"/>
      <c r="Y59" s="35"/>
      <c r="Z59" s="35"/>
      <c r="AA59" s="35"/>
      <c r="AB59" s="35"/>
      <c r="AC59" s="35"/>
      <c r="AD59" s="35"/>
      <c r="AE59" s="35"/>
    </row>
    <row r="60" hidden="1" s="2" customFormat="1" ht="12" customHeight="1">
      <c r="A60" s="35"/>
      <c r="B60" s="36"/>
      <c r="C60" s="29" t="s">
        <v>21</v>
      </c>
      <c r="D60" s="37"/>
      <c r="E60" s="37"/>
      <c r="F60" s="24" t="str">
        <f>F16</f>
        <v>žst. Zvoleněves</v>
      </c>
      <c r="G60" s="37"/>
      <c r="H60" s="37"/>
      <c r="I60" s="148" t="s">
        <v>23</v>
      </c>
      <c r="J60" s="69" t="str">
        <f>IF(J16="","",J16)</f>
        <v>23. 3. 2020</v>
      </c>
      <c r="K60" s="37"/>
      <c r="L60" s="146"/>
      <c r="S60" s="35"/>
      <c r="T60" s="35"/>
      <c r="U60" s="35"/>
      <c r="V60" s="35"/>
      <c r="W60" s="35"/>
      <c r="X60" s="35"/>
      <c r="Y60" s="35"/>
      <c r="Z60" s="35"/>
      <c r="AA60" s="35"/>
      <c r="AB60" s="35"/>
      <c r="AC60" s="35"/>
      <c r="AD60" s="35"/>
      <c r="AE60" s="35"/>
    </row>
    <row r="61" hidden="1" s="2" customFormat="1" ht="6.96" customHeight="1">
      <c r="A61" s="35"/>
      <c r="B61" s="36"/>
      <c r="C61" s="37"/>
      <c r="D61" s="37"/>
      <c r="E61" s="37"/>
      <c r="F61" s="37"/>
      <c r="G61" s="37"/>
      <c r="H61" s="37"/>
      <c r="I61" s="145"/>
      <c r="J61" s="37"/>
      <c r="K61" s="37"/>
      <c r="L61" s="146"/>
      <c r="S61" s="35"/>
      <c r="T61" s="35"/>
      <c r="U61" s="35"/>
      <c r="V61" s="35"/>
      <c r="W61" s="35"/>
      <c r="X61" s="35"/>
      <c r="Y61" s="35"/>
      <c r="Z61" s="35"/>
      <c r="AA61" s="35"/>
      <c r="AB61" s="35"/>
      <c r="AC61" s="35"/>
      <c r="AD61" s="35"/>
      <c r="AE61" s="35"/>
    </row>
    <row r="62" hidden="1" s="2" customFormat="1" ht="15.15" customHeight="1">
      <c r="A62" s="35"/>
      <c r="B62" s="36"/>
      <c r="C62" s="29" t="s">
        <v>25</v>
      </c>
      <c r="D62" s="37"/>
      <c r="E62" s="37"/>
      <c r="F62" s="24" t="str">
        <f>E19</f>
        <v>Jiří Kejkula</v>
      </c>
      <c r="G62" s="37"/>
      <c r="H62" s="37"/>
      <c r="I62" s="148" t="s">
        <v>31</v>
      </c>
      <c r="J62" s="33" t="str">
        <f>E25</f>
        <v xml:space="preserve"> </v>
      </c>
      <c r="K62" s="37"/>
      <c r="L62" s="146"/>
      <c r="S62" s="35"/>
      <c r="T62" s="35"/>
      <c r="U62" s="35"/>
      <c r="V62" s="35"/>
      <c r="W62" s="35"/>
      <c r="X62" s="35"/>
      <c r="Y62" s="35"/>
      <c r="Z62" s="35"/>
      <c r="AA62" s="35"/>
      <c r="AB62" s="35"/>
      <c r="AC62" s="35"/>
      <c r="AD62" s="35"/>
      <c r="AE62" s="35"/>
    </row>
    <row r="63" hidden="1" s="2" customFormat="1" ht="15.15" customHeight="1">
      <c r="A63" s="35"/>
      <c r="B63" s="36"/>
      <c r="C63" s="29" t="s">
        <v>29</v>
      </c>
      <c r="D63" s="37"/>
      <c r="E63" s="37"/>
      <c r="F63" s="24" t="str">
        <f>IF(E22="","",E22)</f>
        <v>Vyplň údaj</v>
      </c>
      <c r="G63" s="37"/>
      <c r="H63" s="37"/>
      <c r="I63" s="148" t="s">
        <v>34</v>
      </c>
      <c r="J63" s="33" t="str">
        <f>E28</f>
        <v>Milan Bělehrad</v>
      </c>
      <c r="K63" s="37"/>
      <c r="L63" s="146"/>
      <c r="S63" s="35"/>
      <c r="T63" s="35"/>
      <c r="U63" s="35"/>
      <c r="V63" s="35"/>
      <c r="W63" s="35"/>
      <c r="X63" s="35"/>
      <c r="Y63" s="35"/>
      <c r="Z63" s="35"/>
      <c r="AA63" s="35"/>
      <c r="AB63" s="35"/>
      <c r="AC63" s="35"/>
      <c r="AD63" s="35"/>
      <c r="AE63" s="35"/>
    </row>
    <row r="64" hidden="1" s="2" customFormat="1" ht="10.32" customHeight="1">
      <c r="A64" s="35"/>
      <c r="B64" s="36"/>
      <c r="C64" s="37"/>
      <c r="D64" s="37"/>
      <c r="E64" s="37"/>
      <c r="F64" s="37"/>
      <c r="G64" s="37"/>
      <c r="H64" s="37"/>
      <c r="I64" s="145"/>
      <c r="J64" s="37"/>
      <c r="K64" s="37"/>
      <c r="L64" s="146"/>
      <c r="S64" s="35"/>
      <c r="T64" s="35"/>
      <c r="U64" s="35"/>
      <c r="V64" s="35"/>
      <c r="W64" s="35"/>
      <c r="X64" s="35"/>
      <c r="Y64" s="35"/>
      <c r="Z64" s="35"/>
      <c r="AA64" s="35"/>
      <c r="AB64" s="35"/>
      <c r="AC64" s="35"/>
      <c r="AD64" s="35"/>
      <c r="AE64" s="35"/>
    </row>
    <row r="65" hidden="1" s="2" customFormat="1" ht="29.28" customHeight="1">
      <c r="A65" s="35"/>
      <c r="B65" s="36"/>
      <c r="C65" s="179" t="s">
        <v>143</v>
      </c>
      <c r="D65" s="180"/>
      <c r="E65" s="180"/>
      <c r="F65" s="180"/>
      <c r="G65" s="180"/>
      <c r="H65" s="180"/>
      <c r="I65" s="181"/>
      <c r="J65" s="182" t="s">
        <v>144</v>
      </c>
      <c r="K65" s="180"/>
      <c r="L65" s="146"/>
      <c r="S65" s="35"/>
      <c r="T65" s="35"/>
      <c r="U65" s="35"/>
      <c r="V65" s="35"/>
      <c r="W65" s="35"/>
      <c r="X65" s="35"/>
      <c r="Y65" s="35"/>
      <c r="Z65" s="35"/>
      <c r="AA65" s="35"/>
      <c r="AB65" s="35"/>
      <c r="AC65" s="35"/>
      <c r="AD65" s="35"/>
      <c r="AE65" s="35"/>
    </row>
    <row r="66" hidden="1" s="2" customFormat="1" ht="10.32" customHeight="1">
      <c r="A66" s="35"/>
      <c r="B66" s="36"/>
      <c r="C66" s="37"/>
      <c r="D66" s="37"/>
      <c r="E66" s="37"/>
      <c r="F66" s="37"/>
      <c r="G66" s="37"/>
      <c r="H66" s="37"/>
      <c r="I66" s="145"/>
      <c r="J66" s="37"/>
      <c r="K66" s="37"/>
      <c r="L66" s="146"/>
      <c r="S66" s="35"/>
      <c r="T66" s="35"/>
      <c r="U66" s="35"/>
      <c r="V66" s="35"/>
      <c r="W66" s="35"/>
      <c r="X66" s="35"/>
      <c r="Y66" s="35"/>
      <c r="Z66" s="35"/>
      <c r="AA66" s="35"/>
      <c r="AB66" s="35"/>
      <c r="AC66" s="35"/>
      <c r="AD66" s="35"/>
      <c r="AE66" s="35"/>
    </row>
    <row r="67" hidden="1" s="2" customFormat="1" ht="22.8" customHeight="1">
      <c r="A67" s="35"/>
      <c r="B67" s="36"/>
      <c r="C67" s="183" t="s">
        <v>70</v>
      </c>
      <c r="D67" s="37"/>
      <c r="E67" s="37"/>
      <c r="F67" s="37"/>
      <c r="G67" s="37"/>
      <c r="H67" s="37"/>
      <c r="I67" s="145"/>
      <c r="J67" s="99">
        <f>J92</f>
        <v>0</v>
      </c>
      <c r="K67" s="37"/>
      <c r="L67" s="146"/>
      <c r="S67" s="35"/>
      <c r="T67" s="35"/>
      <c r="U67" s="35"/>
      <c r="V67" s="35"/>
      <c r="W67" s="35"/>
      <c r="X67" s="35"/>
      <c r="Y67" s="35"/>
      <c r="Z67" s="35"/>
      <c r="AA67" s="35"/>
      <c r="AB67" s="35"/>
      <c r="AC67" s="35"/>
      <c r="AD67" s="35"/>
      <c r="AE67" s="35"/>
      <c r="AU67" s="14" t="s">
        <v>145</v>
      </c>
    </row>
    <row r="68" hidden="1" s="9" customFormat="1" ht="24.96" customHeight="1">
      <c r="A68" s="9"/>
      <c r="B68" s="184"/>
      <c r="C68" s="185"/>
      <c r="D68" s="186" t="s">
        <v>465</v>
      </c>
      <c r="E68" s="187"/>
      <c r="F68" s="187"/>
      <c r="G68" s="187"/>
      <c r="H68" s="187"/>
      <c r="I68" s="188"/>
      <c r="J68" s="189">
        <f>J121</f>
        <v>0</v>
      </c>
      <c r="K68" s="185"/>
      <c r="L68" s="190"/>
      <c r="S68" s="9"/>
      <c r="T68" s="9"/>
      <c r="U68" s="9"/>
      <c r="V68" s="9"/>
      <c r="W68" s="9"/>
      <c r="X68" s="9"/>
      <c r="Y68" s="9"/>
      <c r="Z68" s="9"/>
      <c r="AA68" s="9"/>
      <c r="AB68" s="9"/>
      <c r="AC68" s="9"/>
      <c r="AD68" s="9"/>
      <c r="AE68" s="9"/>
    </row>
    <row r="69" hidden="1" s="2" customFormat="1" ht="21.84" customHeight="1">
      <c r="A69" s="35"/>
      <c r="B69" s="36"/>
      <c r="C69" s="37"/>
      <c r="D69" s="37"/>
      <c r="E69" s="37"/>
      <c r="F69" s="37"/>
      <c r="G69" s="37"/>
      <c r="H69" s="37"/>
      <c r="I69" s="145"/>
      <c r="J69" s="37"/>
      <c r="K69" s="37"/>
      <c r="L69" s="146"/>
      <c r="S69" s="35"/>
      <c r="T69" s="35"/>
      <c r="U69" s="35"/>
      <c r="V69" s="35"/>
      <c r="W69" s="35"/>
      <c r="X69" s="35"/>
      <c r="Y69" s="35"/>
      <c r="Z69" s="35"/>
      <c r="AA69" s="35"/>
      <c r="AB69" s="35"/>
      <c r="AC69" s="35"/>
      <c r="AD69" s="35"/>
      <c r="AE69" s="35"/>
    </row>
    <row r="70" hidden="1" s="2" customFormat="1" ht="6.96" customHeight="1">
      <c r="A70" s="35"/>
      <c r="B70" s="56"/>
      <c r="C70" s="57"/>
      <c r="D70" s="57"/>
      <c r="E70" s="57"/>
      <c r="F70" s="57"/>
      <c r="G70" s="57"/>
      <c r="H70" s="57"/>
      <c r="I70" s="173"/>
      <c r="J70" s="57"/>
      <c r="K70" s="57"/>
      <c r="L70" s="146"/>
      <c r="S70" s="35"/>
      <c r="T70" s="35"/>
      <c r="U70" s="35"/>
      <c r="V70" s="35"/>
      <c r="W70" s="35"/>
      <c r="X70" s="35"/>
      <c r="Y70" s="35"/>
      <c r="Z70" s="35"/>
      <c r="AA70" s="35"/>
      <c r="AB70" s="35"/>
      <c r="AC70" s="35"/>
      <c r="AD70" s="35"/>
      <c r="AE70" s="35"/>
    </row>
    <row r="71" hidden="1"/>
    <row r="72" hidden="1"/>
    <row r="73" hidden="1"/>
    <row r="74" s="2" customFormat="1" ht="6.96" customHeight="1">
      <c r="A74" s="35"/>
      <c r="B74" s="58"/>
      <c r="C74" s="59"/>
      <c r="D74" s="59"/>
      <c r="E74" s="59"/>
      <c r="F74" s="59"/>
      <c r="G74" s="59"/>
      <c r="H74" s="59"/>
      <c r="I74" s="176"/>
      <c r="J74" s="59"/>
      <c r="K74" s="59"/>
      <c r="L74" s="146"/>
      <c r="S74" s="35"/>
      <c r="T74" s="35"/>
      <c r="U74" s="35"/>
      <c r="V74" s="35"/>
      <c r="W74" s="35"/>
      <c r="X74" s="35"/>
      <c r="Y74" s="35"/>
      <c r="Z74" s="35"/>
      <c r="AA74" s="35"/>
      <c r="AB74" s="35"/>
      <c r="AC74" s="35"/>
      <c r="AD74" s="35"/>
      <c r="AE74" s="35"/>
    </row>
    <row r="75" s="2" customFormat="1" ht="24.96" customHeight="1">
      <c r="A75" s="35"/>
      <c r="B75" s="36"/>
      <c r="C75" s="20" t="s">
        <v>148</v>
      </c>
      <c r="D75" s="37"/>
      <c r="E75" s="37"/>
      <c r="F75" s="37"/>
      <c r="G75" s="37"/>
      <c r="H75" s="37"/>
      <c r="I75" s="145"/>
      <c r="J75" s="37"/>
      <c r="K75" s="37"/>
      <c r="L75" s="146"/>
      <c r="S75" s="35"/>
      <c r="T75" s="35"/>
      <c r="U75" s="35"/>
      <c r="V75" s="35"/>
      <c r="W75" s="35"/>
      <c r="X75" s="35"/>
      <c r="Y75" s="35"/>
      <c r="Z75" s="35"/>
      <c r="AA75" s="35"/>
      <c r="AB75" s="35"/>
      <c r="AC75" s="35"/>
      <c r="AD75" s="35"/>
      <c r="AE75" s="35"/>
    </row>
    <row r="76" s="2" customFormat="1" ht="6.96" customHeight="1">
      <c r="A76" s="35"/>
      <c r="B76" s="36"/>
      <c r="C76" s="37"/>
      <c r="D76" s="37"/>
      <c r="E76" s="37"/>
      <c r="F76" s="37"/>
      <c r="G76" s="37"/>
      <c r="H76" s="37"/>
      <c r="I76" s="145"/>
      <c r="J76" s="37"/>
      <c r="K76" s="37"/>
      <c r="L76" s="146"/>
      <c r="S76" s="35"/>
      <c r="T76" s="35"/>
      <c r="U76" s="35"/>
      <c r="V76" s="35"/>
      <c r="W76" s="35"/>
      <c r="X76" s="35"/>
      <c r="Y76" s="35"/>
      <c r="Z76" s="35"/>
      <c r="AA76" s="35"/>
      <c r="AB76" s="35"/>
      <c r="AC76" s="35"/>
      <c r="AD76" s="35"/>
      <c r="AE76" s="35"/>
    </row>
    <row r="77" s="2" customFormat="1" ht="12" customHeight="1">
      <c r="A77" s="35"/>
      <c r="B77" s="36"/>
      <c r="C77" s="29" t="s">
        <v>16</v>
      </c>
      <c r="D77" s="37"/>
      <c r="E77" s="37"/>
      <c r="F77" s="37"/>
      <c r="G77" s="37"/>
      <c r="H77" s="37"/>
      <c r="I77" s="145"/>
      <c r="J77" s="37"/>
      <c r="K77" s="37"/>
      <c r="L77" s="146"/>
      <c r="S77" s="35"/>
      <c r="T77" s="35"/>
      <c r="U77" s="35"/>
      <c r="V77" s="35"/>
      <c r="W77" s="35"/>
      <c r="X77" s="35"/>
      <c r="Y77" s="35"/>
      <c r="Z77" s="35"/>
      <c r="AA77" s="35"/>
      <c r="AB77" s="35"/>
      <c r="AC77" s="35"/>
      <c r="AD77" s="35"/>
      <c r="AE77" s="35"/>
    </row>
    <row r="78" s="2" customFormat="1" ht="16.5" customHeight="1">
      <c r="A78" s="35"/>
      <c r="B78" s="36"/>
      <c r="C78" s="37"/>
      <c r="D78" s="37"/>
      <c r="E78" s="177" t="str">
        <f>E7</f>
        <v>Oprava SZZ v žst. Zvoleněves</v>
      </c>
      <c r="F78" s="29"/>
      <c r="G78" s="29"/>
      <c r="H78" s="29"/>
      <c r="I78" s="145"/>
      <c r="J78" s="37"/>
      <c r="K78" s="37"/>
      <c r="L78" s="146"/>
      <c r="S78" s="35"/>
      <c r="T78" s="35"/>
      <c r="U78" s="35"/>
      <c r="V78" s="35"/>
      <c r="W78" s="35"/>
      <c r="X78" s="35"/>
      <c r="Y78" s="35"/>
      <c r="Z78" s="35"/>
      <c r="AA78" s="35"/>
      <c r="AB78" s="35"/>
      <c r="AC78" s="35"/>
      <c r="AD78" s="35"/>
      <c r="AE78" s="35"/>
    </row>
    <row r="79" s="1" customFormat="1" ht="12" customHeight="1">
      <c r="B79" s="18"/>
      <c r="C79" s="29" t="s">
        <v>136</v>
      </c>
      <c r="D79" s="19"/>
      <c r="E79" s="19"/>
      <c r="F79" s="19"/>
      <c r="G79" s="19"/>
      <c r="H79" s="19"/>
      <c r="I79" s="136"/>
      <c r="J79" s="19"/>
      <c r="K79" s="19"/>
      <c r="L79" s="17"/>
    </row>
    <row r="80" s="1" customFormat="1" ht="16.5" customHeight="1">
      <c r="B80" s="18"/>
      <c r="C80" s="19"/>
      <c r="D80" s="19"/>
      <c r="E80" s="177" t="s">
        <v>137</v>
      </c>
      <c r="F80" s="19"/>
      <c r="G80" s="19"/>
      <c r="H80" s="19"/>
      <c r="I80" s="136"/>
      <c r="J80" s="19"/>
      <c r="K80" s="19"/>
      <c r="L80" s="17"/>
    </row>
    <row r="81" s="1" customFormat="1" ht="12" customHeight="1">
      <c r="B81" s="18"/>
      <c r="C81" s="29" t="s">
        <v>138</v>
      </c>
      <c r="D81" s="19"/>
      <c r="E81" s="19"/>
      <c r="F81" s="19"/>
      <c r="G81" s="19"/>
      <c r="H81" s="19"/>
      <c r="I81" s="136"/>
      <c r="J81" s="19"/>
      <c r="K81" s="19"/>
      <c r="L81" s="17"/>
    </row>
    <row r="82" s="2" customFormat="1" ht="16.5" customHeight="1">
      <c r="A82" s="35"/>
      <c r="B82" s="36"/>
      <c r="C82" s="37"/>
      <c r="D82" s="37"/>
      <c r="E82" s="178" t="s">
        <v>2212</v>
      </c>
      <c r="F82" s="37"/>
      <c r="G82" s="37"/>
      <c r="H82" s="37"/>
      <c r="I82" s="145"/>
      <c r="J82" s="37"/>
      <c r="K82" s="37"/>
      <c r="L82" s="146"/>
      <c r="S82" s="35"/>
      <c r="T82" s="35"/>
      <c r="U82" s="35"/>
      <c r="V82" s="35"/>
      <c r="W82" s="35"/>
      <c r="X82" s="35"/>
      <c r="Y82" s="35"/>
      <c r="Z82" s="35"/>
      <c r="AA82" s="35"/>
      <c r="AB82" s="35"/>
      <c r="AC82" s="35"/>
      <c r="AD82" s="35"/>
      <c r="AE82" s="35"/>
    </row>
    <row r="83" s="2" customFormat="1" ht="12" customHeight="1">
      <c r="A83" s="35"/>
      <c r="B83" s="36"/>
      <c r="C83" s="29" t="s">
        <v>751</v>
      </c>
      <c r="D83" s="37"/>
      <c r="E83" s="37"/>
      <c r="F83" s="37"/>
      <c r="G83" s="37"/>
      <c r="H83" s="37"/>
      <c r="I83" s="145"/>
      <c r="J83" s="37"/>
      <c r="K83" s="37"/>
      <c r="L83" s="146"/>
      <c r="S83" s="35"/>
      <c r="T83" s="35"/>
      <c r="U83" s="35"/>
      <c r="V83" s="35"/>
      <c r="W83" s="35"/>
      <c r="X83" s="35"/>
      <c r="Y83" s="35"/>
      <c r="Z83" s="35"/>
      <c r="AA83" s="35"/>
      <c r="AB83" s="35"/>
      <c r="AC83" s="35"/>
      <c r="AD83" s="35"/>
      <c r="AE83" s="35"/>
    </row>
    <row r="84" s="2" customFormat="1" ht="16.5" customHeight="1">
      <c r="A84" s="35"/>
      <c r="B84" s="36"/>
      <c r="C84" s="37"/>
      <c r="D84" s="37"/>
      <c r="E84" s="66" t="str">
        <f>E13</f>
        <v>03.1 - zkoušky a revize</v>
      </c>
      <c r="F84" s="37"/>
      <c r="G84" s="37"/>
      <c r="H84" s="37"/>
      <c r="I84" s="145"/>
      <c r="J84" s="37"/>
      <c r="K84" s="37"/>
      <c r="L84" s="146"/>
      <c r="S84" s="35"/>
      <c r="T84" s="35"/>
      <c r="U84" s="35"/>
      <c r="V84" s="35"/>
      <c r="W84" s="35"/>
      <c r="X84" s="35"/>
      <c r="Y84" s="35"/>
      <c r="Z84" s="35"/>
      <c r="AA84" s="35"/>
      <c r="AB84" s="35"/>
      <c r="AC84" s="35"/>
      <c r="AD84" s="35"/>
      <c r="AE84" s="35"/>
    </row>
    <row r="85" s="2" customFormat="1" ht="6.96" customHeight="1">
      <c r="A85" s="35"/>
      <c r="B85" s="36"/>
      <c r="C85" s="37"/>
      <c r="D85" s="37"/>
      <c r="E85" s="37"/>
      <c r="F85" s="37"/>
      <c r="G85" s="37"/>
      <c r="H85" s="37"/>
      <c r="I85" s="145"/>
      <c r="J85" s="37"/>
      <c r="K85" s="37"/>
      <c r="L85" s="146"/>
      <c r="S85" s="35"/>
      <c r="T85" s="35"/>
      <c r="U85" s="35"/>
      <c r="V85" s="35"/>
      <c r="W85" s="35"/>
      <c r="X85" s="35"/>
      <c r="Y85" s="35"/>
      <c r="Z85" s="35"/>
      <c r="AA85" s="35"/>
      <c r="AB85" s="35"/>
      <c r="AC85" s="35"/>
      <c r="AD85" s="35"/>
      <c r="AE85" s="35"/>
    </row>
    <row r="86" s="2" customFormat="1" ht="12" customHeight="1">
      <c r="A86" s="35"/>
      <c r="B86" s="36"/>
      <c r="C86" s="29" t="s">
        <v>21</v>
      </c>
      <c r="D86" s="37"/>
      <c r="E86" s="37"/>
      <c r="F86" s="24" t="str">
        <f>F16</f>
        <v>žst. Zvoleněves</v>
      </c>
      <c r="G86" s="37"/>
      <c r="H86" s="37"/>
      <c r="I86" s="148" t="s">
        <v>23</v>
      </c>
      <c r="J86" s="69" t="str">
        <f>IF(J16="","",J16)</f>
        <v>23. 3. 2020</v>
      </c>
      <c r="K86" s="37"/>
      <c r="L86" s="146"/>
      <c r="S86" s="35"/>
      <c r="T86" s="35"/>
      <c r="U86" s="35"/>
      <c r="V86" s="35"/>
      <c r="W86" s="35"/>
      <c r="X86" s="35"/>
      <c r="Y86" s="35"/>
      <c r="Z86" s="35"/>
      <c r="AA86" s="35"/>
      <c r="AB86" s="35"/>
      <c r="AC86" s="35"/>
      <c r="AD86" s="35"/>
      <c r="AE86" s="35"/>
    </row>
    <row r="87" s="2" customFormat="1" ht="6.96" customHeight="1">
      <c r="A87" s="35"/>
      <c r="B87" s="36"/>
      <c r="C87" s="37"/>
      <c r="D87" s="37"/>
      <c r="E87" s="37"/>
      <c r="F87" s="37"/>
      <c r="G87" s="37"/>
      <c r="H87" s="37"/>
      <c r="I87" s="145"/>
      <c r="J87" s="37"/>
      <c r="K87" s="37"/>
      <c r="L87" s="146"/>
      <c r="S87" s="35"/>
      <c r="T87" s="35"/>
      <c r="U87" s="35"/>
      <c r="V87" s="35"/>
      <c r="W87" s="35"/>
      <c r="X87" s="35"/>
      <c r="Y87" s="35"/>
      <c r="Z87" s="35"/>
      <c r="AA87" s="35"/>
      <c r="AB87" s="35"/>
      <c r="AC87" s="35"/>
      <c r="AD87" s="35"/>
      <c r="AE87" s="35"/>
    </row>
    <row r="88" s="2" customFormat="1" ht="15.15" customHeight="1">
      <c r="A88" s="35"/>
      <c r="B88" s="36"/>
      <c r="C88" s="29" t="s">
        <v>25</v>
      </c>
      <c r="D88" s="37"/>
      <c r="E88" s="37"/>
      <c r="F88" s="24" t="str">
        <f>E19</f>
        <v>Jiří Kejkula</v>
      </c>
      <c r="G88" s="37"/>
      <c r="H88" s="37"/>
      <c r="I88" s="148" t="s">
        <v>31</v>
      </c>
      <c r="J88" s="33" t="str">
        <f>E25</f>
        <v xml:space="preserve"> </v>
      </c>
      <c r="K88" s="37"/>
      <c r="L88" s="146"/>
      <c r="S88" s="35"/>
      <c r="T88" s="35"/>
      <c r="U88" s="35"/>
      <c r="V88" s="35"/>
      <c r="W88" s="35"/>
      <c r="X88" s="35"/>
      <c r="Y88" s="35"/>
      <c r="Z88" s="35"/>
      <c r="AA88" s="35"/>
      <c r="AB88" s="35"/>
      <c r="AC88" s="35"/>
      <c r="AD88" s="35"/>
      <c r="AE88" s="35"/>
    </row>
    <row r="89" s="2" customFormat="1" ht="15.15" customHeight="1">
      <c r="A89" s="35"/>
      <c r="B89" s="36"/>
      <c r="C89" s="29" t="s">
        <v>29</v>
      </c>
      <c r="D89" s="37"/>
      <c r="E89" s="37"/>
      <c r="F89" s="24" t="str">
        <f>IF(E22="","",E22)</f>
        <v>Vyplň údaj</v>
      </c>
      <c r="G89" s="37"/>
      <c r="H89" s="37"/>
      <c r="I89" s="148" t="s">
        <v>34</v>
      </c>
      <c r="J89" s="33" t="str">
        <f>E28</f>
        <v>Milan Bělehrad</v>
      </c>
      <c r="K89" s="37"/>
      <c r="L89" s="146"/>
      <c r="S89" s="35"/>
      <c r="T89" s="35"/>
      <c r="U89" s="35"/>
      <c r="V89" s="35"/>
      <c r="W89" s="35"/>
      <c r="X89" s="35"/>
      <c r="Y89" s="35"/>
      <c r="Z89" s="35"/>
      <c r="AA89" s="35"/>
      <c r="AB89" s="35"/>
      <c r="AC89" s="35"/>
      <c r="AD89" s="35"/>
      <c r="AE89" s="35"/>
    </row>
    <row r="90" s="2" customFormat="1" ht="10.32" customHeight="1">
      <c r="A90" s="35"/>
      <c r="B90" s="36"/>
      <c r="C90" s="37"/>
      <c r="D90" s="37"/>
      <c r="E90" s="37"/>
      <c r="F90" s="37"/>
      <c r="G90" s="37"/>
      <c r="H90" s="37"/>
      <c r="I90" s="145"/>
      <c r="J90" s="37"/>
      <c r="K90" s="37"/>
      <c r="L90" s="146"/>
      <c r="S90" s="35"/>
      <c r="T90" s="35"/>
      <c r="U90" s="35"/>
      <c r="V90" s="35"/>
      <c r="W90" s="35"/>
      <c r="X90" s="35"/>
      <c r="Y90" s="35"/>
      <c r="Z90" s="35"/>
      <c r="AA90" s="35"/>
      <c r="AB90" s="35"/>
      <c r="AC90" s="35"/>
      <c r="AD90" s="35"/>
      <c r="AE90" s="35"/>
    </row>
    <row r="91" s="10" customFormat="1" ht="29.28" customHeight="1">
      <c r="A91" s="191"/>
      <c r="B91" s="192"/>
      <c r="C91" s="193" t="s">
        <v>149</v>
      </c>
      <c r="D91" s="194" t="s">
        <v>57</v>
      </c>
      <c r="E91" s="194" t="s">
        <v>53</v>
      </c>
      <c r="F91" s="194" t="s">
        <v>54</v>
      </c>
      <c r="G91" s="194" t="s">
        <v>150</v>
      </c>
      <c r="H91" s="194" t="s">
        <v>151</v>
      </c>
      <c r="I91" s="195" t="s">
        <v>152</v>
      </c>
      <c r="J91" s="194" t="s">
        <v>144</v>
      </c>
      <c r="K91" s="196" t="s">
        <v>153</v>
      </c>
      <c r="L91" s="197"/>
      <c r="M91" s="89" t="s">
        <v>19</v>
      </c>
      <c r="N91" s="90" t="s">
        <v>42</v>
      </c>
      <c r="O91" s="90" t="s">
        <v>154</v>
      </c>
      <c r="P91" s="90" t="s">
        <v>155</v>
      </c>
      <c r="Q91" s="90" t="s">
        <v>156</v>
      </c>
      <c r="R91" s="90" t="s">
        <v>157</v>
      </c>
      <c r="S91" s="90" t="s">
        <v>158</v>
      </c>
      <c r="T91" s="91" t="s">
        <v>159</v>
      </c>
      <c r="U91" s="191"/>
      <c r="V91" s="191"/>
      <c r="W91" s="191"/>
      <c r="X91" s="191"/>
      <c r="Y91" s="191"/>
      <c r="Z91" s="191"/>
      <c r="AA91" s="191"/>
      <c r="AB91" s="191"/>
      <c r="AC91" s="191"/>
      <c r="AD91" s="191"/>
      <c r="AE91" s="191"/>
    </row>
    <row r="92" s="2" customFormat="1" ht="22.8" customHeight="1">
      <c r="A92" s="35"/>
      <c r="B92" s="36"/>
      <c r="C92" s="96" t="s">
        <v>160</v>
      </c>
      <c r="D92" s="37"/>
      <c r="E92" s="37"/>
      <c r="F92" s="37"/>
      <c r="G92" s="37"/>
      <c r="H92" s="37"/>
      <c r="I92" s="145"/>
      <c r="J92" s="198">
        <f>BK92</f>
        <v>0</v>
      </c>
      <c r="K92" s="37"/>
      <c r="L92" s="41"/>
      <c r="M92" s="92"/>
      <c r="N92" s="199"/>
      <c r="O92" s="93"/>
      <c r="P92" s="200">
        <f>SUM(P93:P121)</f>
        <v>0</v>
      </c>
      <c r="Q92" s="93"/>
      <c r="R92" s="200">
        <f>SUM(R93:R121)</f>
        <v>0</v>
      </c>
      <c r="S92" s="93"/>
      <c r="T92" s="201">
        <f>SUM(T93:T121)</f>
        <v>0</v>
      </c>
      <c r="U92" s="35"/>
      <c r="V92" s="35"/>
      <c r="W92" s="35"/>
      <c r="X92" s="35"/>
      <c r="Y92" s="35"/>
      <c r="Z92" s="35"/>
      <c r="AA92" s="35"/>
      <c r="AB92" s="35"/>
      <c r="AC92" s="35"/>
      <c r="AD92" s="35"/>
      <c r="AE92" s="35"/>
      <c r="AT92" s="14" t="s">
        <v>71</v>
      </c>
      <c r="AU92" s="14" t="s">
        <v>145</v>
      </c>
      <c r="BK92" s="202">
        <f>SUM(BK93:BK121)</f>
        <v>0</v>
      </c>
    </row>
    <row r="93" s="2" customFormat="1" ht="33" customHeight="1">
      <c r="A93" s="35"/>
      <c r="B93" s="36"/>
      <c r="C93" s="217" t="s">
        <v>79</v>
      </c>
      <c r="D93" s="217" t="s">
        <v>163</v>
      </c>
      <c r="E93" s="218" t="s">
        <v>2214</v>
      </c>
      <c r="F93" s="219" t="s">
        <v>2215</v>
      </c>
      <c r="G93" s="220" t="s">
        <v>193</v>
      </c>
      <c r="H93" s="221">
        <v>1</v>
      </c>
      <c r="I93" s="222"/>
      <c r="J93" s="223">
        <f>ROUND(I93*H93,2)</f>
        <v>0</v>
      </c>
      <c r="K93" s="219" t="s">
        <v>167</v>
      </c>
      <c r="L93" s="41"/>
      <c r="M93" s="224" t="s">
        <v>19</v>
      </c>
      <c r="N93" s="225" t="s">
        <v>43</v>
      </c>
      <c r="O93" s="81"/>
      <c r="P93" s="226">
        <f>O93*H93</f>
        <v>0</v>
      </c>
      <c r="Q93" s="226">
        <v>0</v>
      </c>
      <c r="R93" s="226">
        <f>Q93*H93</f>
        <v>0</v>
      </c>
      <c r="S93" s="226">
        <v>0</v>
      </c>
      <c r="T93" s="227">
        <f>S93*H93</f>
        <v>0</v>
      </c>
      <c r="U93" s="35"/>
      <c r="V93" s="35"/>
      <c r="W93" s="35"/>
      <c r="X93" s="35"/>
      <c r="Y93" s="35"/>
      <c r="Z93" s="35"/>
      <c r="AA93" s="35"/>
      <c r="AB93" s="35"/>
      <c r="AC93" s="35"/>
      <c r="AD93" s="35"/>
      <c r="AE93" s="35"/>
      <c r="AR93" s="228" t="s">
        <v>93</v>
      </c>
      <c r="AT93" s="228" t="s">
        <v>163</v>
      </c>
      <c r="AU93" s="228" t="s">
        <v>72</v>
      </c>
      <c r="AY93" s="14" t="s">
        <v>162</v>
      </c>
      <c r="BE93" s="229">
        <f>IF(N93="základní",J93,0)</f>
        <v>0</v>
      </c>
      <c r="BF93" s="229">
        <f>IF(N93="snížená",J93,0)</f>
        <v>0</v>
      </c>
      <c r="BG93" s="229">
        <f>IF(N93="zákl. přenesená",J93,0)</f>
        <v>0</v>
      </c>
      <c r="BH93" s="229">
        <f>IF(N93="sníž. přenesená",J93,0)</f>
        <v>0</v>
      </c>
      <c r="BI93" s="229">
        <f>IF(N93="nulová",J93,0)</f>
        <v>0</v>
      </c>
      <c r="BJ93" s="14" t="s">
        <v>79</v>
      </c>
      <c r="BK93" s="229">
        <f>ROUND(I93*H93,2)</f>
        <v>0</v>
      </c>
      <c r="BL93" s="14" t="s">
        <v>93</v>
      </c>
      <c r="BM93" s="228" t="s">
        <v>2216</v>
      </c>
    </row>
    <row r="94" s="2" customFormat="1" ht="21.75" customHeight="1">
      <c r="A94" s="35"/>
      <c r="B94" s="36"/>
      <c r="C94" s="217" t="s">
        <v>81</v>
      </c>
      <c r="D94" s="217" t="s">
        <v>163</v>
      </c>
      <c r="E94" s="218" t="s">
        <v>2217</v>
      </c>
      <c r="F94" s="219" t="s">
        <v>2218</v>
      </c>
      <c r="G94" s="220" t="s">
        <v>193</v>
      </c>
      <c r="H94" s="221">
        <v>19</v>
      </c>
      <c r="I94" s="222"/>
      <c r="J94" s="223">
        <f>ROUND(I94*H94,2)</f>
        <v>0</v>
      </c>
      <c r="K94" s="219" t="s">
        <v>167</v>
      </c>
      <c r="L94" s="41"/>
      <c r="M94" s="224" t="s">
        <v>19</v>
      </c>
      <c r="N94" s="225" t="s">
        <v>43</v>
      </c>
      <c r="O94" s="81"/>
      <c r="P94" s="226">
        <f>O94*H94</f>
        <v>0</v>
      </c>
      <c r="Q94" s="226">
        <v>0</v>
      </c>
      <c r="R94" s="226">
        <f>Q94*H94</f>
        <v>0</v>
      </c>
      <c r="S94" s="226">
        <v>0</v>
      </c>
      <c r="T94" s="227">
        <f>S94*H94</f>
        <v>0</v>
      </c>
      <c r="U94" s="35"/>
      <c r="V94" s="35"/>
      <c r="W94" s="35"/>
      <c r="X94" s="35"/>
      <c r="Y94" s="35"/>
      <c r="Z94" s="35"/>
      <c r="AA94" s="35"/>
      <c r="AB94" s="35"/>
      <c r="AC94" s="35"/>
      <c r="AD94" s="35"/>
      <c r="AE94" s="35"/>
      <c r="AR94" s="228" t="s">
        <v>93</v>
      </c>
      <c r="AT94" s="228" t="s">
        <v>163</v>
      </c>
      <c r="AU94" s="228" t="s">
        <v>72</v>
      </c>
      <c r="AY94" s="14" t="s">
        <v>162</v>
      </c>
      <c r="BE94" s="229">
        <f>IF(N94="základní",J94,0)</f>
        <v>0</v>
      </c>
      <c r="BF94" s="229">
        <f>IF(N94="snížená",J94,0)</f>
        <v>0</v>
      </c>
      <c r="BG94" s="229">
        <f>IF(N94="zákl. přenesená",J94,0)</f>
        <v>0</v>
      </c>
      <c r="BH94" s="229">
        <f>IF(N94="sníž. přenesená",J94,0)</f>
        <v>0</v>
      </c>
      <c r="BI94" s="229">
        <f>IF(N94="nulová",J94,0)</f>
        <v>0</v>
      </c>
      <c r="BJ94" s="14" t="s">
        <v>79</v>
      </c>
      <c r="BK94" s="229">
        <f>ROUND(I94*H94,2)</f>
        <v>0</v>
      </c>
      <c r="BL94" s="14" t="s">
        <v>93</v>
      </c>
      <c r="BM94" s="228" t="s">
        <v>2219</v>
      </c>
    </row>
    <row r="95" s="2" customFormat="1" ht="21.75" customHeight="1">
      <c r="A95" s="35"/>
      <c r="B95" s="36"/>
      <c r="C95" s="217" t="s">
        <v>88</v>
      </c>
      <c r="D95" s="217" t="s">
        <v>163</v>
      </c>
      <c r="E95" s="218" t="s">
        <v>2220</v>
      </c>
      <c r="F95" s="219" t="s">
        <v>2221</v>
      </c>
      <c r="G95" s="220" t="s">
        <v>193</v>
      </c>
      <c r="H95" s="221">
        <v>6</v>
      </c>
      <c r="I95" s="222"/>
      <c r="J95" s="223">
        <f>ROUND(I95*H95,2)</f>
        <v>0</v>
      </c>
      <c r="K95" s="219" t="s">
        <v>167</v>
      </c>
      <c r="L95" s="41"/>
      <c r="M95" s="224" t="s">
        <v>19</v>
      </c>
      <c r="N95" s="225" t="s">
        <v>43</v>
      </c>
      <c r="O95" s="81"/>
      <c r="P95" s="226">
        <f>O95*H95</f>
        <v>0</v>
      </c>
      <c r="Q95" s="226">
        <v>0</v>
      </c>
      <c r="R95" s="226">
        <f>Q95*H95</f>
        <v>0</v>
      </c>
      <c r="S95" s="226">
        <v>0</v>
      </c>
      <c r="T95" s="227">
        <f>S95*H95</f>
        <v>0</v>
      </c>
      <c r="U95" s="35"/>
      <c r="V95" s="35"/>
      <c r="W95" s="35"/>
      <c r="X95" s="35"/>
      <c r="Y95" s="35"/>
      <c r="Z95" s="35"/>
      <c r="AA95" s="35"/>
      <c r="AB95" s="35"/>
      <c r="AC95" s="35"/>
      <c r="AD95" s="35"/>
      <c r="AE95" s="35"/>
      <c r="AR95" s="228" t="s">
        <v>93</v>
      </c>
      <c r="AT95" s="228" t="s">
        <v>163</v>
      </c>
      <c r="AU95" s="228" t="s">
        <v>72</v>
      </c>
      <c r="AY95" s="14" t="s">
        <v>162</v>
      </c>
      <c r="BE95" s="229">
        <f>IF(N95="základní",J95,0)</f>
        <v>0</v>
      </c>
      <c r="BF95" s="229">
        <f>IF(N95="snížená",J95,0)</f>
        <v>0</v>
      </c>
      <c r="BG95" s="229">
        <f>IF(N95="zákl. přenesená",J95,0)</f>
        <v>0</v>
      </c>
      <c r="BH95" s="229">
        <f>IF(N95="sníž. přenesená",J95,0)</f>
        <v>0</v>
      </c>
      <c r="BI95" s="229">
        <f>IF(N95="nulová",J95,0)</f>
        <v>0</v>
      </c>
      <c r="BJ95" s="14" t="s">
        <v>79</v>
      </c>
      <c r="BK95" s="229">
        <f>ROUND(I95*H95,2)</f>
        <v>0</v>
      </c>
      <c r="BL95" s="14" t="s">
        <v>93</v>
      </c>
      <c r="BM95" s="228" t="s">
        <v>2222</v>
      </c>
    </row>
    <row r="96" s="2" customFormat="1" ht="21.75" customHeight="1">
      <c r="A96" s="35"/>
      <c r="B96" s="36"/>
      <c r="C96" s="217" t="s">
        <v>93</v>
      </c>
      <c r="D96" s="217" t="s">
        <v>163</v>
      </c>
      <c r="E96" s="218" t="s">
        <v>2223</v>
      </c>
      <c r="F96" s="219" t="s">
        <v>2224</v>
      </c>
      <c r="G96" s="220" t="s">
        <v>193</v>
      </c>
      <c r="H96" s="221">
        <v>19</v>
      </c>
      <c r="I96" s="222"/>
      <c r="J96" s="223">
        <f>ROUND(I96*H96,2)</f>
        <v>0</v>
      </c>
      <c r="K96" s="219" t="s">
        <v>167</v>
      </c>
      <c r="L96" s="41"/>
      <c r="M96" s="224" t="s">
        <v>19</v>
      </c>
      <c r="N96" s="225" t="s">
        <v>43</v>
      </c>
      <c r="O96" s="81"/>
      <c r="P96" s="226">
        <f>O96*H96</f>
        <v>0</v>
      </c>
      <c r="Q96" s="226">
        <v>0</v>
      </c>
      <c r="R96" s="226">
        <f>Q96*H96</f>
        <v>0</v>
      </c>
      <c r="S96" s="226">
        <v>0</v>
      </c>
      <c r="T96" s="227">
        <f>S96*H96</f>
        <v>0</v>
      </c>
      <c r="U96" s="35"/>
      <c r="V96" s="35"/>
      <c r="W96" s="35"/>
      <c r="X96" s="35"/>
      <c r="Y96" s="35"/>
      <c r="Z96" s="35"/>
      <c r="AA96" s="35"/>
      <c r="AB96" s="35"/>
      <c r="AC96" s="35"/>
      <c r="AD96" s="35"/>
      <c r="AE96" s="35"/>
      <c r="AR96" s="228" t="s">
        <v>93</v>
      </c>
      <c r="AT96" s="228" t="s">
        <v>163</v>
      </c>
      <c r="AU96" s="228" t="s">
        <v>72</v>
      </c>
      <c r="AY96" s="14" t="s">
        <v>162</v>
      </c>
      <c r="BE96" s="229">
        <f>IF(N96="základní",J96,0)</f>
        <v>0</v>
      </c>
      <c r="BF96" s="229">
        <f>IF(N96="snížená",J96,0)</f>
        <v>0</v>
      </c>
      <c r="BG96" s="229">
        <f>IF(N96="zákl. přenesená",J96,0)</f>
        <v>0</v>
      </c>
      <c r="BH96" s="229">
        <f>IF(N96="sníž. přenesená",J96,0)</f>
        <v>0</v>
      </c>
      <c r="BI96" s="229">
        <f>IF(N96="nulová",J96,0)</f>
        <v>0</v>
      </c>
      <c r="BJ96" s="14" t="s">
        <v>79</v>
      </c>
      <c r="BK96" s="229">
        <f>ROUND(I96*H96,2)</f>
        <v>0</v>
      </c>
      <c r="BL96" s="14" t="s">
        <v>93</v>
      </c>
      <c r="BM96" s="228" t="s">
        <v>2225</v>
      </c>
    </row>
    <row r="97" s="2" customFormat="1" ht="33" customHeight="1">
      <c r="A97" s="35"/>
      <c r="B97" s="36"/>
      <c r="C97" s="217" t="s">
        <v>178</v>
      </c>
      <c r="D97" s="217" t="s">
        <v>163</v>
      </c>
      <c r="E97" s="218" t="s">
        <v>2226</v>
      </c>
      <c r="F97" s="219" t="s">
        <v>2227</v>
      </c>
      <c r="G97" s="220" t="s">
        <v>193</v>
      </c>
      <c r="H97" s="221">
        <v>2</v>
      </c>
      <c r="I97" s="222"/>
      <c r="J97" s="223">
        <f>ROUND(I97*H97,2)</f>
        <v>0</v>
      </c>
      <c r="K97" s="219" t="s">
        <v>167</v>
      </c>
      <c r="L97" s="41"/>
      <c r="M97" s="224" t="s">
        <v>19</v>
      </c>
      <c r="N97" s="225" t="s">
        <v>43</v>
      </c>
      <c r="O97" s="81"/>
      <c r="P97" s="226">
        <f>O97*H97</f>
        <v>0</v>
      </c>
      <c r="Q97" s="226">
        <v>0</v>
      </c>
      <c r="R97" s="226">
        <f>Q97*H97</f>
        <v>0</v>
      </c>
      <c r="S97" s="226">
        <v>0</v>
      </c>
      <c r="T97" s="227">
        <f>S97*H97</f>
        <v>0</v>
      </c>
      <c r="U97" s="35"/>
      <c r="V97" s="35"/>
      <c r="W97" s="35"/>
      <c r="X97" s="35"/>
      <c r="Y97" s="35"/>
      <c r="Z97" s="35"/>
      <c r="AA97" s="35"/>
      <c r="AB97" s="35"/>
      <c r="AC97" s="35"/>
      <c r="AD97" s="35"/>
      <c r="AE97" s="35"/>
      <c r="AR97" s="228" t="s">
        <v>93</v>
      </c>
      <c r="AT97" s="228" t="s">
        <v>163</v>
      </c>
      <c r="AU97" s="228" t="s">
        <v>72</v>
      </c>
      <c r="AY97" s="14" t="s">
        <v>162</v>
      </c>
      <c r="BE97" s="229">
        <f>IF(N97="základní",J97,0)</f>
        <v>0</v>
      </c>
      <c r="BF97" s="229">
        <f>IF(N97="snížená",J97,0)</f>
        <v>0</v>
      </c>
      <c r="BG97" s="229">
        <f>IF(N97="zákl. přenesená",J97,0)</f>
        <v>0</v>
      </c>
      <c r="BH97" s="229">
        <f>IF(N97="sníž. přenesená",J97,0)</f>
        <v>0</v>
      </c>
      <c r="BI97" s="229">
        <f>IF(N97="nulová",J97,0)</f>
        <v>0</v>
      </c>
      <c r="BJ97" s="14" t="s">
        <v>79</v>
      </c>
      <c r="BK97" s="229">
        <f>ROUND(I97*H97,2)</f>
        <v>0</v>
      </c>
      <c r="BL97" s="14" t="s">
        <v>93</v>
      </c>
      <c r="BM97" s="228" t="s">
        <v>2228</v>
      </c>
    </row>
    <row r="98" s="2" customFormat="1" ht="33" customHeight="1">
      <c r="A98" s="35"/>
      <c r="B98" s="36"/>
      <c r="C98" s="217" t="s">
        <v>182</v>
      </c>
      <c r="D98" s="217" t="s">
        <v>163</v>
      </c>
      <c r="E98" s="218" t="s">
        <v>2229</v>
      </c>
      <c r="F98" s="219" t="s">
        <v>2230</v>
      </c>
      <c r="G98" s="220" t="s">
        <v>193</v>
      </c>
      <c r="H98" s="221">
        <v>20</v>
      </c>
      <c r="I98" s="222"/>
      <c r="J98" s="223">
        <f>ROUND(I98*H98,2)</f>
        <v>0</v>
      </c>
      <c r="K98" s="219" t="s">
        <v>167</v>
      </c>
      <c r="L98" s="41"/>
      <c r="M98" s="224" t="s">
        <v>19</v>
      </c>
      <c r="N98" s="225" t="s">
        <v>43</v>
      </c>
      <c r="O98" s="81"/>
      <c r="P98" s="226">
        <f>O98*H98</f>
        <v>0</v>
      </c>
      <c r="Q98" s="226">
        <v>0</v>
      </c>
      <c r="R98" s="226">
        <f>Q98*H98</f>
        <v>0</v>
      </c>
      <c r="S98" s="226">
        <v>0</v>
      </c>
      <c r="T98" s="227">
        <f>S98*H98</f>
        <v>0</v>
      </c>
      <c r="U98" s="35"/>
      <c r="V98" s="35"/>
      <c r="W98" s="35"/>
      <c r="X98" s="35"/>
      <c r="Y98" s="35"/>
      <c r="Z98" s="35"/>
      <c r="AA98" s="35"/>
      <c r="AB98" s="35"/>
      <c r="AC98" s="35"/>
      <c r="AD98" s="35"/>
      <c r="AE98" s="35"/>
      <c r="AR98" s="228" t="s">
        <v>93</v>
      </c>
      <c r="AT98" s="228" t="s">
        <v>163</v>
      </c>
      <c r="AU98" s="228" t="s">
        <v>72</v>
      </c>
      <c r="AY98" s="14" t="s">
        <v>162</v>
      </c>
      <c r="BE98" s="229">
        <f>IF(N98="základní",J98,0)</f>
        <v>0</v>
      </c>
      <c r="BF98" s="229">
        <f>IF(N98="snížená",J98,0)</f>
        <v>0</v>
      </c>
      <c r="BG98" s="229">
        <f>IF(N98="zákl. přenesená",J98,0)</f>
        <v>0</v>
      </c>
      <c r="BH98" s="229">
        <f>IF(N98="sníž. přenesená",J98,0)</f>
        <v>0</v>
      </c>
      <c r="BI98" s="229">
        <f>IF(N98="nulová",J98,0)</f>
        <v>0</v>
      </c>
      <c r="BJ98" s="14" t="s">
        <v>79</v>
      </c>
      <c r="BK98" s="229">
        <f>ROUND(I98*H98,2)</f>
        <v>0</v>
      </c>
      <c r="BL98" s="14" t="s">
        <v>93</v>
      </c>
      <c r="BM98" s="228" t="s">
        <v>2231</v>
      </c>
    </row>
    <row r="99" s="2" customFormat="1" ht="21.75" customHeight="1">
      <c r="A99" s="35"/>
      <c r="B99" s="36"/>
      <c r="C99" s="217" t="s">
        <v>186</v>
      </c>
      <c r="D99" s="217" t="s">
        <v>163</v>
      </c>
      <c r="E99" s="218" t="s">
        <v>2232</v>
      </c>
      <c r="F99" s="219" t="s">
        <v>2233</v>
      </c>
      <c r="G99" s="220" t="s">
        <v>193</v>
      </c>
      <c r="H99" s="221">
        <v>1</v>
      </c>
      <c r="I99" s="222"/>
      <c r="J99" s="223">
        <f>ROUND(I99*H99,2)</f>
        <v>0</v>
      </c>
      <c r="K99" s="219" t="s">
        <v>167</v>
      </c>
      <c r="L99" s="41"/>
      <c r="M99" s="224" t="s">
        <v>19</v>
      </c>
      <c r="N99" s="225" t="s">
        <v>43</v>
      </c>
      <c r="O99" s="81"/>
      <c r="P99" s="226">
        <f>O99*H99</f>
        <v>0</v>
      </c>
      <c r="Q99" s="226">
        <v>0</v>
      </c>
      <c r="R99" s="226">
        <f>Q99*H99</f>
        <v>0</v>
      </c>
      <c r="S99" s="226">
        <v>0</v>
      </c>
      <c r="T99" s="227">
        <f>S99*H99</f>
        <v>0</v>
      </c>
      <c r="U99" s="35"/>
      <c r="V99" s="35"/>
      <c r="W99" s="35"/>
      <c r="X99" s="35"/>
      <c r="Y99" s="35"/>
      <c r="Z99" s="35"/>
      <c r="AA99" s="35"/>
      <c r="AB99" s="35"/>
      <c r="AC99" s="35"/>
      <c r="AD99" s="35"/>
      <c r="AE99" s="35"/>
      <c r="AR99" s="228" t="s">
        <v>93</v>
      </c>
      <c r="AT99" s="228" t="s">
        <v>163</v>
      </c>
      <c r="AU99" s="228" t="s">
        <v>72</v>
      </c>
      <c r="AY99" s="14" t="s">
        <v>162</v>
      </c>
      <c r="BE99" s="229">
        <f>IF(N99="základní",J99,0)</f>
        <v>0</v>
      </c>
      <c r="BF99" s="229">
        <f>IF(N99="snížená",J99,0)</f>
        <v>0</v>
      </c>
      <c r="BG99" s="229">
        <f>IF(N99="zákl. přenesená",J99,0)</f>
        <v>0</v>
      </c>
      <c r="BH99" s="229">
        <f>IF(N99="sníž. přenesená",J99,0)</f>
        <v>0</v>
      </c>
      <c r="BI99" s="229">
        <f>IF(N99="nulová",J99,0)</f>
        <v>0</v>
      </c>
      <c r="BJ99" s="14" t="s">
        <v>79</v>
      </c>
      <c r="BK99" s="229">
        <f>ROUND(I99*H99,2)</f>
        <v>0</v>
      </c>
      <c r="BL99" s="14" t="s">
        <v>93</v>
      </c>
      <c r="BM99" s="228" t="s">
        <v>2234</v>
      </c>
    </row>
    <row r="100" s="2" customFormat="1" ht="33" customHeight="1">
      <c r="A100" s="35"/>
      <c r="B100" s="36"/>
      <c r="C100" s="217" t="s">
        <v>190</v>
      </c>
      <c r="D100" s="217" t="s">
        <v>163</v>
      </c>
      <c r="E100" s="218" t="s">
        <v>2235</v>
      </c>
      <c r="F100" s="219" t="s">
        <v>2236</v>
      </c>
      <c r="G100" s="220" t="s">
        <v>193</v>
      </c>
      <c r="H100" s="221">
        <v>1</v>
      </c>
      <c r="I100" s="222"/>
      <c r="J100" s="223">
        <f>ROUND(I100*H100,2)</f>
        <v>0</v>
      </c>
      <c r="K100" s="219" t="s">
        <v>167</v>
      </c>
      <c r="L100" s="41"/>
      <c r="M100" s="224" t="s">
        <v>19</v>
      </c>
      <c r="N100" s="225" t="s">
        <v>43</v>
      </c>
      <c r="O100" s="81"/>
      <c r="P100" s="226">
        <f>O100*H100</f>
        <v>0</v>
      </c>
      <c r="Q100" s="226">
        <v>0</v>
      </c>
      <c r="R100" s="226">
        <f>Q100*H100</f>
        <v>0</v>
      </c>
      <c r="S100" s="226">
        <v>0</v>
      </c>
      <c r="T100" s="227">
        <f>S100*H100</f>
        <v>0</v>
      </c>
      <c r="U100" s="35"/>
      <c r="V100" s="35"/>
      <c r="W100" s="35"/>
      <c r="X100" s="35"/>
      <c r="Y100" s="35"/>
      <c r="Z100" s="35"/>
      <c r="AA100" s="35"/>
      <c r="AB100" s="35"/>
      <c r="AC100" s="35"/>
      <c r="AD100" s="35"/>
      <c r="AE100" s="35"/>
      <c r="AR100" s="228" t="s">
        <v>285</v>
      </c>
      <c r="AT100" s="228" t="s">
        <v>163</v>
      </c>
      <c r="AU100" s="228" t="s">
        <v>72</v>
      </c>
      <c r="AY100" s="14" t="s">
        <v>162</v>
      </c>
      <c r="BE100" s="229">
        <f>IF(N100="základní",J100,0)</f>
        <v>0</v>
      </c>
      <c r="BF100" s="229">
        <f>IF(N100="snížená",J100,0)</f>
        <v>0</v>
      </c>
      <c r="BG100" s="229">
        <f>IF(N100="zákl. přenesená",J100,0)</f>
        <v>0</v>
      </c>
      <c r="BH100" s="229">
        <f>IF(N100="sníž. přenesená",J100,0)</f>
        <v>0</v>
      </c>
      <c r="BI100" s="229">
        <f>IF(N100="nulová",J100,0)</f>
        <v>0</v>
      </c>
      <c r="BJ100" s="14" t="s">
        <v>79</v>
      </c>
      <c r="BK100" s="229">
        <f>ROUND(I100*H100,2)</f>
        <v>0</v>
      </c>
      <c r="BL100" s="14" t="s">
        <v>285</v>
      </c>
      <c r="BM100" s="228" t="s">
        <v>2237</v>
      </c>
    </row>
    <row r="101" s="2" customFormat="1" ht="21.75" customHeight="1">
      <c r="A101" s="35"/>
      <c r="B101" s="36"/>
      <c r="C101" s="217" t="s">
        <v>196</v>
      </c>
      <c r="D101" s="217" t="s">
        <v>163</v>
      </c>
      <c r="E101" s="218" t="s">
        <v>2238</v>
      </c>
      <c r="F101" s="219" t="s">
        <v>2239</v>
      </c>
      <c r="G101" s="220" t="s">
        <v>193</v>
      </c>
      <c r="H101" s="221">
        <v>2</v>
      </c>
      <c r="I101" s="222"/>
      <c r="J101" s="223">
        <f>ROUND(I101*H101,2)</f>
        <v>0</v>
      </c>
      <c r="K101" s="219" t="s">
        <v>167</v>
      </c>
      <c r="L101" s="41"/>
      <c r="M101" s="224" t="s">
        <v>19</v>
      </c>
      <c r="N101" s="225" t="s">
        <v>43</v>
      </c>
      <c r="O101" s="81"/>
      <c r="P101" s="226">
        <f>O101*H101</f>
        <v>0</v>
      </c>
      <c r="Q101" s="226">
        <v>0</v>
      </c>
      <c r="R101" s="226">
        <f>Q101*H101</f>
        <v>0</v>
      </c>
      <c r="S101" s="226">
        <v>0</v>
      </c>
      <c r="T101" s="227">
        <f>S101*H101</f>
        <v>0</v>
      </c>
      <c r="U101" s="35"/>
      <c r="V101" s="35"/>
      <c r="W101" s="35"/>
      <c r="X101" s="35"/>
      <c r="Y101" s="35"/>
      <c r="Z101" s="35"/>
      <c r="AA101" s="35"/>
      <c r="AB101" s="35"/>
      <c r="AC101" s="35"/>
      <c r="AD101" s="35"/>
      <c r="AE101" s="35"/>
      <c r="AR101" s="228" t="s">
        <v>93</v>
      </c>
      <c r="AT101" s="228" t="s">
        <v>163</v>
      </c>
      <c r="AU101" s="228" t="s">
        <v>72</v>
      </c>
      <c r="AY101" s="14" t="s">
        <v>162</v>
      </c>
      <c r="BE101" s="229">
        <f>IF(N101="základní",J101,0)</f>
        <v>0</v>
      </c>
      <c r="BF101" s="229">
        <f>IF(N101="snížená",J101,0)</f>
        <v>0</v>
      </c>
      <c r="BG101" s="229">
        <f>IF(N101="zákl. přenesená",J101,0)</f>
        <v>0</v>
      </c>
      <c r="BH101" s="229">
        <f>IF(N101="sníž. přenesená",J101,0)</f>
        <v>0</v>
      </c>
      <c r="BI101" s="229">
        <f>IF(N101="nulová",J101,0)</f>
        <v>0</v>
      </c>
      <c r="BJ101" s="14" t="s">
        <v>79</v>
      </c>
      <c r="BK101" s="229">
        <f>ROUND(I101*H101,2)</f>
        <v>0</v>
      </c>
      <c r="BL101" s="14" t="s">
        <v>93</v>
      </c>
      <c r="BM101" s="228" t="s">
        <v>2240</v>
      </c>
    </row>
    <row r="102" s="2" customFormat="1" ht="21.75" customHeight="1">
      <c r="A102" s="35"/>
      <c r="B102" s="36"/>
      <c r="C102" s="217" t="s">
        <v>202</v>
      </c>
      <c r="D102" s="217" t="s">
        <v>163</v>
      </c>
      <c r="E102" s="218" t="s">
        <v>2241</v>
      </c>
      <c r="F102" s="219" t="s">
        <v>2242</v>
      </c>
      <c r="G102" s="220" t="s">
        <v>193</v>
      </c>
      <c r="H102" s="221">
        <v>19</v>
      </c>
      <c r="I102" s="222"/>
      <c r="J102" s="223">
        <f>ROUND(I102*H102,2)</f>
        <v>0</v>
      </c>
      <c r="K102" s="219" t="s">
        <v>167</v>
      </c>
      <c r="L102" s="41"/>
      <c r="M102" s="224" t="s">
        <v>19</v>
      </c>
      <c r="N102" s="225" t="s">
        <v>43</v>
      </c>
      <c r="O102" s="81"/>
      <c r="P102" s="226">
        <f>O102*H102</f>
        <v>0</v>
      </c>
      <c r="Q102" s="226">
        <v>0</v>
      </c>
      <c r="R102" s="226">
        <f>Q102*H102</f>
        <v>0</v>
      </c>
      <c r="S102" s="226">
        <v>0</v>
      </c>
      <c r="T102" s="227">
        <f>S102*H102</f>
        <v>0</v>
      </c>
      <c r="U102" s="35"/>
      <c r="V102" s="35"/>
      <c r="W102" s="35"/>
      <c r="X102" s="35"/>
      <c r="Y102" s="35"/>
      <c r="Z102" s="35"/>
      <c r="AA102" s="35"/>
      <c r="AB102" s="35"/>
      <c r="AC102" s="35"/>
      <c r="AD102" s="35"/>
      <c r="AE102" s="35"/>
      <c r="AR102" s="228" t="s">
        <v>93</v>
      </c>
      <c r="AT102" s="228" t="s">
        <v>163</v>
      </c>
      <c r="AU102" s="228" t="s">
        <v>72</v>
      </c>
      <c r="AY102" s="14" t="s">
        <v>162</v>
      </c>
      <c r="BE102" s="229">
        <f>IF(N102="základní",J102,0)</f>
        <v>0</v>
      </c>
      <c r="BF102" s="229">
        <f>IF(N102="snížená",J102,0)</f>
        <v>0</v>
      </c>
      <c r="BG102" s="229">
        <f>IF(N102="zákl. přenesená",J102,0)</f>
        <v>0</v>
      </c>
      <c r="BH102" s="229">
        <f>IF(N102="sníž. přenesená",J102,0)</f>
        <v>0</v>
      </c>
      <c r="BI102" s="229">
        <f>IF(N102="nulová",J102,0)</f>
        <v>0</v>
      </c>
      <c r="BJ102" s="14" t="s">
        <v>79</v>
      </c>
      <c r="BK102" s="229">
        <f>ROUND(I102*H102,2)</f>
        <v>0</v>
      </c>
      <c r="BL102" s="14" t="s">
        <v>93</v>
      </c>
      <c r="BM102" s="228" t="s">
        <v>2243</v>
      </c>
    </row>
    <row r="103" s="2" customFormat="1" ht="55.5" customHeight="1">
      <c r="A103" s="35"/>
      <c r="B103" s="36"/>
      <c r="C103" s="217" t="s">
        <v>206</v>
      </c>
      <c r="D103" s="217" t="s">
        <v>163</v>
      </c>
      <c r="E103" s="218" t="s">
        <v>2244</v>
      </c>
      <c r="F103" s="219" t="s">
        <v>2245</v>
      </c>
      <c r="G103" s="220" t="s">
        <v>193</v>
      </c>
      <c r="H103" s="221">
        <v>42</v>
      </c>
      <c r="I103" s="222"/>
      <c r="J103" s="223">
        <f>ROUND(I103*H103,2)</f>
        <v>0</v>
      </c>
      <c r="K103" s="219" t="s">
        <v>167</v>
      </c>
      <c r="L103" s="41"/>
      <c r="M103" s="224" t="s">
        <v>19</v>
      </c>
      <c r="N103" s="225" t="s">
        <v>43</v>
      </c>
      <c r="O103" s="81"/>
      <c r="P103" s="226">
        <f>O103*H103</f>
        <v>0</v>
      </c>
      <c r="Q103" s="226">
        <v>0</v>
      </c>
      <c r="R103" s="226">
        <f>Q103*H103</f>
        <v>0</v>
      </c>
      <c r="S103" s="226">
        <v>0</v>
      </c>
      <c r="T103" s="227">
        <f>S103*H103</f>
        <v>0</v>
      </c>
      <c r="U103" s="35"/>
      <c r="V103" s="35"/>
      <c r="W103" s="35"/>
      <c r="X103" s="35"/>
      <c r="Y103" s="35"/>
      <c r="Z103" s="35"/>
      <c r="AA103" s="35"/>
      <c r="AB103" s="35"/>
      <c r="AC103" s="35"/>
      <c r="AD103" s="35"/>
      <c r="AE103" s="35"/>
      <c r="AR103" s="228" t="s">
        <v>93</v>
      </c>
      <c r="AT103" s="228" t="s">
        <v>163</v>
      </c>
      <c r="AU103" s="228" t="s">
        <v>72</v>
      </c>
      <c r="AY103" s="14" t="s">
        <v>162</v>
      </c>
      <c r="BE103" s="229">
        <f>IF(N103="základní",J103,0)</f>
        <v>0</v>
      </c>
      <c r="BF103" s="229">
        <f>IF(N103="snížená",J103,0)</f>
        <v>0</v>
      </c>
      <c r="BG103" s="229">
        <f>IF(N103="zákl. přenesená",J103,0)</f>
        <v>0</v>
      </c>
      <c r="BH103" s="229">
        <f>IF(N103="sníž. přenesená",J103,0)</f>
        <v>0</v>
      </c>
      <c r="BI103" s="229">
        <f>IF(N103="nulová",J103,0)</f>
        <v>0</v>
      </c>
      <c r="BJ103" s="14" t="s">
        <v>79</v>
      </c>
      <c r="BK103" s="229">
        <f>ROUND(I103*H103,2)</f>
        <v>0</v>
      </c>
      <c r="BL103" s="14" t="s">
        <v>93</v>
      </c>
      <c r="BM103" s="228" t="s">
        <v>2246</v>
      </c>
    </row>
    <row r="104" s="2" customFormat="1" ht="21.75" customHeight="1">
      <c r="A104" s="35"/>
      <c r="B104" s="36"/>
      <c r="C104" s="217" t="s">
        <v>210</v>
      </c>
      <c r="D104" s="217" t="s">
        <v>163</v>
      </c>
      <c r="E104" s="218" t="s">
        <v>2247</v>
      </c>
      <c r="F104" s="219" t="s">
        <v>2248</v>
      </c>
      <c r="G104" s="220" t="s">
        <v>193</v>
      </c>
      <c r="H104" s="221">
        <v>6</v>
      </c>
      <c r="I104" s="222"/>
      <c r="J104" s="223">
        <f>ROUND(I104*H104,2)</f>
        <v>0</v>
      </c>
      <c r="K104" s="219" t="s">
        <v>167</v>
      </c>
      <c r="L104" s="41"/>
      <c r="M104" s="224" t="s">
        <v>19</v>
      </c>
      <c r="N104" s="225" t="s">
        <v>43</v>
      </c>
      <c r="O104" s="81"/>
      <c r="P104" s="226">
        <f>O104*H104</f>
        <v>0</v>
      </c>
      <c r="Q104" s="226">
        <v>0</v>
      </c>
      <c r="R104" s="226">
        <f>Q104*H104</f>
        <v>0</v>
      </c>
      <c r="S104" s="226">
        <v>0</v>
      </c>
      <c r="T104" s="227">
        <f>S104*H104</f>
        <v>0</v>
      </c>
      <c r="U104" s="35"/>
      <c r="V104" s="35"/>
      <c r="W104" s="35"/>
      <c r="X104" s="35"/>
      <c r="Y104" s="35"/>
      <c r="Z104" s="35"/>
      <c r="AA104" s="35"/>
      <c r="AB104" s="35"/>
      <c r="AC104" s="35"/>
      <c r="AD104" s="35"/>
      <c r="AE104" s="35"/>
      <c r="AR104" s="228" t="s">
        <v>93</v>
      </c>
      <c r="AT104" s="228" t="s">
        <v>163</v>
      </c>
      <c r="AU104" s="228" t="s">
        <v>72</v>
      </c>
      <c r="AY104" s="14" t="s">
        <v>162</v>
      </c>
      <c r="BE104" s="229">
        <f>IF(N104="základní",J104,0)</f>
        <v>0</v>
      </c>
      <c r="BF104" s="229">
        <f>IF(N104="snížená",J104,0)</f>
        <v>0</v>
      </c>
      <c r="BG104" s="229">
        <f>IF(N104="zákl. přenesená",J104,0)</f>
        <v>0</v>
      </c>
      <c r="BH104" s="229">
        <f>IF(N104="sníž. přenesená",J104,0)</f>
        <v>0</v>
      </c>
      <c r="BI104" s="229">
        <f>IF(N104="nulová",J104,0)</f>
        <v>0</v>
      </c>
      <c r="BJ104" s="14" t="s">
        <v>79</v>
      </c>
      <c r="BK104" s="229">
        <f>ROUND(I104*H104,2)</f>
        <v>0</v>
      </c>
      <c r="BL104" s="14" t="s">
        <v>93</v>
      </c>
      <c r="BM104" s="228" t="s">
        <v>2249</v>
      </c>
    </row>
    <row r="105" s="2" customFormat="1" ht="21.75" customHeight="1">
      <c r="A105" s="35"/>
      <c r="B105" s="36"/>
      <c r="C105" s="217" t="s">
        <v>214</v>
      </c>
      <c r="D105" s="217" t="s">
        <v>163</v>
      </c>
      <c r="E105" s="218" t="s">
        <v>2250</v>
      </c>
      <c r="F105" s="219" t="s">
        <v>2251</v>
      </c>
      <c r="G105" s="220" t="s">
        <v>193</v>
      </c>
      <c r="H105" s="221">
        <v>6</v>
      </c>
      <c r="I105" s="222"/>
      <c r="J105" s="223">
        <f>ROUND(I105*H105,2)</f>
        <v>0</v>
      </c>
      <c r="K105" s="219" t="s">
        <v>167</v>
      </c>
      <c r="L105" s="41"/>
      <c r="M105" s="224" t="s">
        <v>19</v>
      </c>
      <c r="N105" s="225" t="s">
        <v>43</v>
      </c>
      <c r="O105" s="81"/>
      <c r="P105" s="226">
        <f>O105*H105</f>
        <v>0</v>
      </c>
      <c r="Q105" s="226">
        <v>0</v>
      </c>
      <c r="R105" s="226">
        <f>Q105*H105</f>
        <v>0</v>
      </c>
      <c r="S105" s="226">
        <v>0</v>
      </c>
      <c r="T105" s="227">
        <f>S105*H105</f>
        <v>0</v>
      </c>
      <c r="U105" s="35"/>
      <c r="V105" s="35"/>
      <c r="W105" s="35"/>
      <c r="X105" s="35"/>
      <c r="Y105" s="35"/>
      <c r="Z105" s="35"/>
      <c r="AA105" s="35"/>
      <c r="AB105" s="35"/>
      <c r="AC105" s="35"/>
      <c r="AD105" s="35"/>
      <c r="AE105" s="35"/>
      <c r="AR105" s="228" t="s">
        <v>93</v>
      </c>
      <c r="AT105" s="228" t="s">
        <v>163</v>
      </c>
      <c r="AU105" s="228" t="s">
        <v>72</v>
      </c>
      <c r="AY105" s="14" t="s">
        <v>162</v>
      </c>
      <c r="BE105" s="229">
        <f>IF(N105="základní",J105,0)</f>
        <v>0</v>
      </c>
      <c r="BF105" s="229">
        <f>IF(N105="snížená",J105,0)</f>
        <v>0</v>
      </c>
      <c r="BG105" s="229">
        <f>IF(N105="zákl. přenesená",J105,0)</f>
        <v>0</v>
      </c>
      <c r="BH105" s="229">
        <f>IF(N105="sníž. přenesená",J105,0)</f>
        <v>0</v>
      </c>
      <c r="BI105" s="229">
        <f>IF(N105="nulová",J105,0)</f>
        <v>0</v>
      </c>
      <c r="BJ105" s="14" t="s">
        <v>79</v>
      </c>
      <c r="BK105" s="229">
        <f>ROUND(I105*H105,2)</f>
        <v>0</v>
      </c>
      <c r="BL105" s="14" t="s">
        <v>93</v>
      </c>
      <c r="BM105" s="228" t="s">
        <v>2252</v>
      </c>
    </row>
    <row r="106" s="2" customFormat="1" ht="21.75" customHeight="1">
      <c r="A106" s="35"/>
      <c r="B106" s="36"/>
      <c r="C106" s="217" t="s">
        <v>220</v>
      </c>
      <c r="D106" s="217" t="s">
        <v>163</v>
      </c>
      <c r="E106" s="218" t="s">
        <v>2253</v>
      </c>
      <c r="F106" s="219" t="s">
        <v>2254</v>
      </c>
      <c r="G106" s="220" t="s">
        <v>193</v>
      </c>
      <c r="H106" s="221">
        <v>32</v>
      </c>
      <c r="I106" s="222"/>
      <c r="J106" s="223">
        <f>ROUND(I106*H106,2)</f>
        <v>0</v>
      </c>
      <c r="K106" s="219" t="s">
        <v>167</v>
      </c>
      <c r="L106" s="41"/>
      <c r="M106" s="224" t="s">
        <v>19</v>
      </c>
      <c r="N106" s="225" t="s">
        <v>43</v>
      </c>
      <c r="O106" s="81"/>
      <c r="P106" s="226">
        <f>O106*H106</f>
        <v>0</v>
      </c>
      <c r="Q106" s="226">
        <v>0</v>
      </c>
      <c r="R106" s="226">
        <f>Q106*H106</f>
        <v>0</v>
      </c>
      <c r="S106" s="226">
        <v>0</v>
      </c>
      <c r="T106" s="227">
        <f>S106*H106</f>
        <v>0</v>
      </c>
      <c r="U106" s="35"/>
      <c r="V106" s="35"/>
      <c r="W106" s="35"/>
      <c r="X106" s="35"/>
      <c r="Y106" s="35"/>
      <c r="Z106" s="35"/>
      <c r="AA106" s="35"/>
      <c r="AB106" s="35"/>
      <c r="AC106" s="35"/>
      <c r="AD106" s="35"/>
      <c r="AE106" s="35"/>
      <c r="AR106" s="228" t="s">
        <v>93</v>
      </c>
      <c r="AT106" s="228" t="s">
        <v>163</v>
      </c>
      <c r="AU106" s="228" t="s">
        <v>72</v>
      </c>
      <c r="AY106" s="14" t="s">
        <v>162</v>
      </c>
      <c r="BE106" s="229">
        <f>IF(N106="základní",J106,0)</f>
        <v>0</v>
      </c>
      <c r="BF106" s="229">
        <f>IF(N106="snížená",J106,0)</f>
        <v>0</v>
      </c>
      <c r="BG106" s="229">
        <f>IF(N106="zákl. přenesená",J106,0)</f>
        <v>0</v>
      </c>
      <c r="BH106" s="229">
        <f>IF(N106="sníž. přenesená",J106,0)</f>
        <v>0</v>
      </c>
      <c r="BI106" s="229">
        <f>IF(N106="nulová",J106,0)</f>
        <v>0</v>
      </c>
      <c r="BJ106" s="14" t="s">
        <v>79</v>
      </c>
      <c r="BK106" s="229">
        <f>ROUND(I106*H106,2)</f>
        <v>0</v>
      </c>
      <c r="BL106" s="14" t="s">
        <v>93</v>
      </c>
      <c r="BM106" s="228" t="s">
        <v>2255</v>
      </c>
    </row>
    <row r="107" s="2" customFormat="1" ht="21.75" customHeight="1">
      <c r="A107" s="35"/>
      <c r="B107" s="36"/>
      <c r="C107" s="217" t="s">
        <v>8</v>
      </c>
      <c r="D107" s="217" t="s">
        <v>163</v>
      </c>
      <c r="E107" s="218" t="s">
        <v>2256</v>
      </c>
      <c r="F107" s="219" t="s">
        <v>2257</v>
      </c>
      <c r="G107" s="220" t="s">
        <v>193</v>
      </c>
      <c r="H107" s="221">
        <v>2</v>
      </c>
      <c r="I107" s="222"/>
      <c r="J107" s="223">
        <f>ROUND(I107*H107,2)</f>
        <v>0</v>
      </c>
      <c r="K107" s="219" t="s">
        <v>167</v>
      </c>
      <c r="L107" s="41"/>
      <c r="M107" s="224" t="s">
        <v>19</v>
      </c>
      <c r="N107" s="225" t="s">
        <v>43</v>
      </c>
      <c r="O107" s="81"/>
      <c r="P107" s="226">
        <f>O107*H107</f>
        <v>0</v>
      </c>
      <c r="Q107" s="226">
        <v>0</v>
      </c>
      <c r="R107" s="226">
        <f>Q107*H107</f>
        <v>0</v>
      </c>
      <c r="S107" s="226">
        <v>0</v>
      </c>
      <c r="T107" s="227">
        <f>S107*H107</f>
        <v>0</v>
      </c>
      <c r="U107" s="35"/>
      <c r="V107" s="35"/>
      <c r="W107" s="35"/>
      <c r="X107" s="35"/>
      <c r="Y107" s="35"/>
      <c r="Z107" s="35"/>
      <c r="AA107" s="35"/>
      <c r="AB107" s="35"/>
      <c r="AC107" s="35"/>
      <c r="AD107" s="35"/>
      <c r="AE107" s="35"/>
      <c r="AR107" s="228" t="s">
        <v>93</v>
      </c>
      <c r="AT107" s="228" t="s">
        <v>163</v>
      </c>
      <c r="AU107" s="228" t="s">
        <v>72</v>
      </c>
      <c r="AY107" s="14" t="s">
        <v>162</v>
      </c>
      <c r="BE107" s="229">
        <f>IF(N107="základní",J107,0)</f>
        <v>0</v>
      </c>
      <c r="BF107" s="229">
        <f>IF(N107="snížená",J107,0)</f>
        <v>0</v>
      </c>
      <c r="BG107" s="229">
        <f>IF(N107="zákl. přenesená",J107,0)</f>
        <v>0</v>
      </c>
      <c r="BH107" s="229">
        <f>IF(N107="sníž. přenesená",J107,0)</f>
        <v>0</v>
      </c>
      <c r="BI107" s="229">
        <f>IF(N107="nulová",J107,0)</f>
        <v>0</v>
      </c>
      <c r="BJ107" s="14" t="s">
        <v>79</v>
      </c>
      <c r="BK107" s="229">
        <f>ROUND(I107*H107,2)</f>
        <v>0</v>
      </c>
      <c r="BL107" s="14" t="s">
        <v>93</v>
      </c>
      <c r="BM107" s="228" t="s">
        <v>2258</v>
      </c>
    </row>
    <row r="108" s="2" customFormat="1" ht="21.75" customHeight="1">
      <c r="A108" s="35"/>
      <c r="B108" s="36"/>
      <c r="C108" s="217" t="s">
        <v>227</v>
      </c>
      <c r="D108" s="217" t="s">
        <v>163</v>
      </c>
      <c r="E108" s="218" t="s">
        <v>2259</v>
      </c>
      <c r="F108" s="219" t="s">
        <v>2260</v>
      </c>
      <c r="G108" s="220" t="s">
        <v>193</v>
      </c>
      <c r="H108" s="221">
        <v>1</v>
      </c>
      <c r="I108" s="222"/>
      <c r="J108" s="223">
        <f>ROUND(I108*H108,2)</f>
        <v>0</v>
      </c>
      <c r="K108" s="219" t="s">
        <v>167</v>
      </c>
      <c r="L108" s="41"/>
      <c r="M108" s="224" t="s">
        <v>19</v>
      </c>
      <c r="N108" s="225" t="s">
        <v>43</v>
      </c>
      <c r="O108" s="81"/>
      <c r="P108" s="226">
        <f>O108*H108</f>
        <v>0</v>
      </c>
      <c r="Q108" s="226">
        <v>0</v>
      </c>
      <c r="R108" s="226">
        <f>Q108*H108</f>
        <v>0</v>
      </c>
      <c r="S108" s="226">
        <v>0</v>
      </c>
      <c r="T108" s="227">
        <f>S108*H108</f>
        <v>0</v>
      </c>
      <c r="U108" s="35"/>
      <c r="V108" s="35"/>
      <c r="W108" s="35"/>
      <c r="X108" s="35"/>
      <c r="Y108" s="35"/>
      <c r="Z108" s="35"/>
      <c r="AA108" s="35"/>
      <c r="AB108" s="35"/>
      <c r="AC108" s="35"/>
      <c r="AD108" s="35"/>
      <c r="AE108" s="35"/>
      <c r="AR108" s="228" t="s">
        <v>93</v>
      </c>
      <c r="AT108" s="228" t="s">
        <v>163</v>
      </c>
      <c r="AU108" s="228" t="s">
        <v>72</v>
      </c>
      <c r="AY108" s="14" t="s">
        <v>162</v>
      </c>
      <c r="BE108" s="229">
        <f>IF(N108="základní",J108,0)</f>
        <v>0</v>
      </c>
      <c r="BF108" s="229">
        <f>IF(N108="snížená",J108,0)</f>
        <v>0</v>
      </c>
      <c r="BG108" s="229">
        <f>IF(N108="zákl. přenesená",J108,0)</f>
        <v>0</v>
      </c>
      <c r="BH108" s="229">
        <f>IF(N108="sníž. přenesená",J108,0)</f>
        <v>0</v>
      </c>
      <c r="BI108" s="229">
        <f>IF(N108="nulová",J108,0)</f>
        <v>0</v>
      </c>
      <c r="BJ108" s="14" t="s">
        <v>79</v>
      </c>
      <c r="BK108" s="229">
        <f>ROUND(I108*H108,2)</f>
        <v>0</v>
      </c>
      <c r="BL108" s="14" t="s">
        <v>93</v>
      </c>
      <c r="BM108" s="228" t="s">
        <v>2261</v>
      </c>
    </row>
    <row r="109" s="2" customFormat="1" ht="21.75" customHeight="1">
      <c r="A109" s="35"/>
      <c r="B109" s="36"/>
      <c r="C109" s="217" t="s">
        <v>231</v>
      </c>
      <c r="D109" s="217" t="s">
        <v>163</v>
      </c>
      <c r="E109" s="218" t="s">
        <v>2262</v>
      </c>
      <c r="F109" s="219" t="s">
        <v>2263</v>
      </c>
      <c r="G109" s="220" t="s">
        <v>193</v>
      </c>
      <c r="H109" s="221">
        <v>2</v>
      </c>
      <c r="I109" s="222"/>
      <c r="J109" s="223">
        <f>ROUND(I109*H109,2)</f>
        <v>0</v>
      </c>
      <c r="K109" s="219" t="s">
        <v>167</v>
      </c>
      <c r="L109" s="41"/>
      <c r="M109" s="224" t="s">
        <v>19</v>
      </c>
      <c r="N109" s="225" t="s">
        <v>43</v>
      </c>
      <c r="O109" s="81"/>
      <c r="P109" s="226">
        <f>O109*H109</f>
        <v>0</v>
      </c>
      <c r="Q109" s="226">
        <v>0</v>
      </c>
      <c r="R109" s="226">
        <f>Q109*H109</f>
        <v>0</v>
      </c>
      <c r="S109" s="226">
        <v>0</v>
      </c>
      <c r="T109" s="227">
        <f>S109*H109</f>
        <v>0</v>
      </c>
      <c r="U109" s="35"/>
      <c r="V109" s="35"/>
      <c r="W109" s="35"/>
      <c r="X109" s="35"/>
      <c r="Y109" s="35"/>
      <c r="Z109" s="35"/>
      <c r="AA109" s="35"/>
      <c r="AB109" s="35"/>
      <c r="AC109" s="35"/>
      <c r="AD109" s="35"/>
      <c r="AE109" s="35"/>
      <c r="AR109" s="228" t="s">
        <v>93</v>
      </c>
      <c r="AT109" s="228" t="s">
        <v>163</v>
      </c>
      <c r="AU109" s="228" t="s">
        <v>72</v>
      </c>
      <c r="AY109" s="14" t="s">
        <v>162</v>
      </c>
      <c r="BE109" s="229">
        <f>IF(N109="základní",J109,0)</f>
        <v>0</v>
      </c>
      <c r="BF109" s="229">
        <f>IF(N109="snížená",J109,0)</f>
        <v>0</v>
      </c>
      <c r="BG109" s="229">
        <f>IF(N109="zákl. přenesená",J109,0)</f>
        <v>0</v>
      </c>
      <c r="BH109" s="229">
        <f>IF(N109="sníž. přenesená",J109,0)</f>
        <v>0</v>
      </c>
      <c r="BI109" s="229">
        <f>IF(N109="nulová",J109,0)</f>
        <v>0</v>
      </c>
      <c r="BJ109" s="14" t="s">
        <v>79</v>
      </c>
      <c r="BK109" s="229">
        <f>ROUND(I109*H109,2)</f>
        <v>0</v>
      </c>
      <c r="BL109" s="14" t="s">
        <v>93</v>
      </c>
      <c r="BM109" s="228" t="s">
        <v>2264</v>
      </c>
    </row>
    <row r="110" s="2" customFormat="1" ht="21.75" customHeight="1">
      <c r="A110" s="35"/>
      <c r="B110" s="36"/>
      <c r="C110" s="217" t="s">
        <v>235</v>
      </c>
      <c r="D110" s="217" t="s">
        <v>163</v>
      </c>
      <c r="E110" s="218" t="s">
        <v>2265</v>
      </c>
      <c r="F110" s="219" t="s">
        <v>2266</v>
      </c>
      <c r="G110" s="220" t="s">
        <v>193</v>
      </c>
      <c r="H110" s="221">
        <v>1</v>
      </c>
      <c r="I110" s="222"/>
      <c r="J110" s="223">
        <f>ROUND(I110*H110,2)</f>
        <v>0</v>
      </c>
      <c r="K110" s="219" t="s">
        <v>167</v>
      </c>
      <c r="L110" s="41"/>
      <c r="M110" s="224" t="s">
        <v>19</v>
      </c>
      <c r="N110" s="225" t="s">
        <v>43</v>
      </c>
      <c r="O110" s="81"/>
      <c r="P110" s="226">
        <f>O110*H110</f>
        <v>0</v>
      </c>
      <c r="Q110" s="226">
        <v>0</v>
      </c>
      <c r="R110" s="226">
        <f>Q110*H110</f>
        <v>0</v>
      </c>
      <c r="S110" s="226">
        <v>0</v>
      </c>
      <c r="T110" s="227">
        <f>S110*H110</f>
        <v>0</v>
      </c>
      <c r="U110" s="35"/>
      <c r="V110" s="35"/>
      <c r="W110" s="35"/>
      <c r="X110" s="35"/>
      <c r="Y110" s="35"/>
      <c r="Z110" s="35"/>
      <c r="AA110" s="35"/>
      <c r="AB110" s="35"/>
      <c r="AC110" s="35"/>
      <c r="AD110" s="35"/>
      <c r="AE110" s="35"/>
      <c r="AR110" s="228" t="s">
        <v>285</v>
      </c>
      <c r="AT110" s="228" t="s">
        <v>163</v>
      </c>
      <c r="AU110" s="228" t="s">
        <v>72</v>
      </c>
      <c r="AY110" s="14" t="s">
        <v>162</v>
      </c>
      <c r="BE110" s="229">
        <f>IF(N110="základní",J110,0)</f>
        <v>0</v>
      </c>
      <c r="BF110" s="229">
        <f>IF(N110="snížená",J110,0)</f>
        <v>0</v>
      </c>
      <c r="BG110" s="229">
        <f>IF(N110="zákl. přenesená",J110,0)</f>
        <v>0</v>
      </c>
      <c r="BH110" s="229">
        <f>IF(N110="sníž. přenesená",J110,0)</f>
        <v>0</v>
      </c>
      <c r="BI110" s="229">
        <f>IF(N110="nulová",J110,0)</f>
        <v>0</v>
      </c>
      <c r="BJ110" s="14" t="s">
        <v>79</v>
      </c>
      <c r="BK110" s="229">
        <f>ROUND(I110*H110,2)</f>
        <v>0</v>
      </c>
      <c r="BL110" s="14" t="s">
        <v>285</v>
      </c>
      <c r="BM110" s="228" t="s">
        <v>2267</v>
      </c>
    </row>
    <row r="111" s="2" customFormat="1" ht="21.75" customHeight="1">
      <c r="A111" s="35"/>
      <c r="B111" s="36"/>
      <c r="C111" s="217" t="s">
        <v>239</v>
      </c>
      <c r="D111" s="217" t="s">
        <v>163</v>
      </c>
      <c r="E111" s="218" t="s">
        <v>2268</v>
      </c>
      <c r="F111" s="219" t="s">
        <v>2269</v>
      </c>
      <c r="G111" s="220" t="s">
        <v>193</v>
      </c>
      <c r="H111" s="221">
        <v>1</v>
      </c>
      <c r="I111" s="222"/>
      <c r="J111" s="223">
        <f>ROUND(I111*H111,2)</f>
        <v>0</v>
      </c>
      <c r="K111" s="219" t="s">
        <v>167</v>
      </c>
      <c r="L111" s="41"/>
      <c r="M111" s="224" t="s">
        <v>19</v>
      </c>
      <c r="N111" s="225" t="s">
        <v>43</v>
      </c>
      <c r="O111" s="81"/>
      <c r="P111" s="226">
        <f>O111*H111</f>
        <v>0</v>
      </c>
      <c r="Q111" s="226">
        <v>0</v>
      </c>
      <c r="R111" s="226">
        <f>Q111*H111</f>
        <v>0</v>
      </c>
      <c r="S111" s="226">
        <v>0</v>
      </c>
      <c r="T111" s="227">
        <f>S111*H111</f>
        <v>0</v>
      </c>
      <c r="U111" s="35"/>
      <c r="V111" s="35"/>
      <c r="W111" s="35"/>
      <c r="X111" s="35"/>
      <c r="Y111" s="35"/>
      <c r="Z111" s="35"/>
      <c r="AA111" s="35"/>
      <c r="AB111" s="35"/>
      <c r="AC111" s="35"/>
      <c r="AD111" s="35"/>
      <c r="AE111" s="35"/>
      <c r="AR111" s="228" t="s">
        <v>285</v>
      </c>
      <c r="AT111" s="228" t="s">
        <v>163</v>
      </c>
      <c r="AU111" s="228" t="s">
        <v>72</v>
      </c>
      <c r="AY111" s="14" t="s">
        <v>162</v>
      </c>
      <c r="BE111" s="229">
        <f>IF(N111="základní",J111,0)</f>
        <v>0</v>
      </c>
      <c r="BF111" s="229">
        <f>IF(N111="snížená",J111,0)</f>
        <v>0</v>
      </c>
      <c r="BG111" s="229">
        <f>IF(N111="zákl. přenesená",J111,0)</f>
        <v>0</v>
      </c>
      <c r="BH111" s="229">
        <f>IF(N111="sníž. přenesená",J111,0)</f>
        <v>0</v>
      </c>
      <c r="BI111" s="229">
        <f>IF(N111="nulová",J111,0)</f>
        <v>0</v>
      </c>
      <c r="BJ111" s="14" t="s">
        <v>79</v>
      </c>
      <c r="BK111" s="229">
        <f>ROUND(I111*H111,2)</f>
        <v>0</v>
      </c>
      <c r="BL111" s="14" t="s">
        <v>285</v>
      </c>
      <c r="BM111" s="228" t="s">
        <v>2270</v>
      </c>
    </row>
    <row r="112" s="2" customFormat="1" ht="55.5" customHeight="1">
      <c r="A112" s="35"/>
      <c r="B112" s="36"/>
      <c r="C112" s="217" t="s">
        <v>243</v>
      </c>
      <c r="D112" s="217" t="s">
        <v>163</v>
      </c>
      <c r="E112" s="218" t="s">
        <v>2271</v>
      </c>
      <c r="F112" s="219" t="s">
        <v>2272</v>
      </c>
      <c r="G112" s="220" t="s">
        <v>193</v>
      </c>
      <c r="H112" s="221">
        <v>36</v>
      </c>
      <c r="I112" s="222"/>
      <c r="J112" s="223">
        <f>ROUND(I112*H112,2)</f>
        <v>0</v>
      </c>
      <c r="K112" s="219" t="s">
        <v>167</v>
      </c>
      <c r="L112" s="41"/>
      <c r="M112" s="224" t="s">
        <v>19</v>
      </c>
      <c r="N112" s="225" t="s">
        <v>43</v>
      </c>
      <c r="O112" s="81"/>
      <c r="P112" s="226">
        <f>O112*H112</f>
        <v>0</v>
      </c>
      <c r="Q112" s="226">
        <v>0</v>
      </c>
      <c r="R112" s="226">
        <f>Q112*H112</f>
        <v>0</v>
      </c>
      <c r="S112" s="226">
        <v>0</v>
      </c>
      <c r="T112" s="227">
        <f>S112*H112</f>
        <v>0</v>
      </c>
      <c r="U112" s="35"/>
      <c r="V112" s="35"/>
      <c r="W112" s="35"/>
      <c r="X112" s="35"/>
      <c r="Y112" s="35"/>
      <c r="Z112" s="35"/>
      <c r="AA112" s="35"/>
      <c r="AB112" s="35"/>
      <c r="AC112" s="35"/>
      <c r="AD112" s="35"/>
      <c r="AE112" s="35"/>
      <c r="AR112" s="228" t="s">
        <v>93</v>
      </c>
      <c r="AT112" s="228" t="s">
        <v>163</v>
      </c>
      <c r="AU112" s="228" t="s">
        <v>72</v>
      </c>
      <c r="AY112" s="14" t="s">
        <v>162</v>
      </c>
      <c r="BE112" s="229">
        <f>IF(N112="základní",J112,0)</f>
        <v>0</v>
      </c>
      <c r="BF112" s="229">
        <f>IF(N112="snížená",J112,0)</f>
        <v>0</v>
      </c>
      <c r="BG112" s="229">
        <f>IF(N112="zákl. přenesená",J112,0)</f>
        <v>0</v>
      </c>
      <c r="BH112" s="229">
        <f>IF(N112="sníž. přenesená",J112,0)</f>
        <v>0</v>
      </c>
      <c r="BI112" s="229">
        <f>IF(N112="nulová",J112,0)</f>
        <v>0</v>
      </c>
      <c r="BJ112" s="14" t="s">
        <v>79</v>
      </c>
      <c r="BK112" s="229">
        <f>ROUND(I112*H112,2)</f>
        <v>0</v>
      </c>
      <c r="BL112" s="14" t="s">
        <v>93</v>
      </c>
      <c r="BM112" s="228" t="s">
        <v>2273</v>
      </c>
    </row>
    <row r="113" s="2" customFormat="1" ht="55.5" customHeight="1">
      <c r="A113" s="35"/>
      <c r="B113" s="36"/>
      <c r="C113" s="217" t="s">
        <v>7</v>
      </c>
      <c r="D113" s="217" t="s">
        <v>163</v>
      </c>
      <c r="E113" s="218" t="s">
        <v>2274</v>
      </c>
      <c r="F113" s="219" t="s">
        <v>2275</v>
      </c>
      <c r="G113" s="220" t="s">
        <v>193</v>
      </c>
      <c r="H113" s="221">
        <v>2</v>
      </c>
      <c r="I113" s="222"/>
      <c r="J113" s="223">
        <f>ROUND(I113*H113,2)</f>
        <v>0</v>
      </c>
      <c r="K113" s="219" t="s">
        <v>167</v>
      </c>
      <c r="L113" s="41"/>
      <c r="M113" s="224" t="s">
        <v>19</v>
      </c>
      <c r="N113" s="225" t="s">
        <v>43</v>
      </c>
      <c r="O113" s="81"/>
      <c r="P113" s="226">
        <f>O113*H113</f>
        <v>0</v>
      </c>
      <c r="Q113" s="226">
        <v>0</v>
      </c>
      <c r="R113" s="226">
        <f>Q113*H113</f>
        <v>0</v>
      </c>
      <c r="S113" s="226">
        <v>0</v>
      </c>
      <c r="T113" s="227">
        <f>S113*H113</f>
        <v>0</v>
      </c>
      <c r="U113" s="35"/>
      <c r="V113" s="35"/>
      <c r="W113" s="35"/>
      <c r="X113" s="35"/>
      <c r="Y113" s="35"/>
      <c r="Z113" s="35"/>
      <c r="AA113" s="35"/>
      <c r="AB113" s="35"/>
      <c r="AC113" s="35"/>
      <c r="AD113" s="35"/>
      <c r="AE113" s="35"/>
      <c r="AR113" s="228" t="s">
        <v>93</v>
      </c>
      <c r="AT113" s="228" t="s">
        <v>163</v>
      </c>
      <c r="AU113" s="228" t="s">
        <v>72</v>
      </c>
      <c r="AY113" s="14" t="s">
        <v>162</v>
      </c>
      <c r="BE113" s="229">
        <f>IF(N113="základní",J113,0)</f>
        <v>0</v>
      </c>
      <c r="BF113" s="229">
        <f>IF(N113="snížená",J113,0)</f>
        <v>0</v>
      </c>
      <c r="BG113" s="229">
        <f>IF(N113="zákl. přenesená",J113,0)</f>
        <v>0</v>
      </c>
      <c r="BH113" s="229">
        <f>IF(N113="sníž. přenesená",J113,0)</f>
        <v>0</v>
      </c>
      <c r="BI113" s="229">
        <f>IF(N113="nulová",J113,0)</f>
        <v>0</v>
      </c>
      <c r="BJ113" s="14" t="s">
        <v>79</v>
      </c>
      <c r="BK113" s="229">
        <f>ROUND(I113*H113,2)</f>
        <v>0</v>
      </c>
      <c r="BL113" s="14" t="s">
        <v>93</v>
      </c>
      <c r="BM113" s="228" t="s">
        <v>2276</v>
      </c>
    </row>
    <row r="114" s="2" customFormat="1" ht="55.5" customHeight="1">
      <c r="A114" s="35"/>
      <c r="B114" s="36"/>
      <c r="C114" s="217" t="s">
        <v>250</v>
      </c>
      <c r="D114" s="217" t="s">
        <v>163</v>
      </c>
      <c r="E114" s="218" t="s">
        <v>2277</v>
      </c>
      <c r="F114" s="219" t="s">
        <v>2278</v>
      </c>
      <c r="G114" s="220" t="s">
        <v>193</v>
      </c>
      <c r="H114" s="221">
        <v>1</v>
      </c>
      <c r="I114" s="222"/>
      <c r="J114" s="223">
        <f>ROUND(I114*H114,2)</f>
        <v>0</v>
      </c>
      <c r="K114" s="219" t="s">
        <v>167</v>
      </c>
      <c r="L114" s="41"/>
      <c r="M114" s="224" t="s">
        <v>19</v>
      </c>
      <c r="N114" s="225" t="s">
        <v>43</v>
      </c>
      <c r="O114" s="81"/>
      <c r="P114" s="226">
        <f>O114*H114</f>
        <v>0</v>
      </c>
      <c r="Q114" s="226">
        <v>0</v>
      </c>
      <c r="R114" s="226">
        <f>Q114*H114</f>
        <v>0</v>
      </c>
      <c r="S114" s="226">
        <v>0</v>
      </c>
      <c r="T114" s="227">
        <f>S114*H114</f>
        <v>0</v>
      </c>
      <c r="U114" s="35"/>
      <c r="V114" s="35"/>
      <c r="W114" s="35"/>
      <c r="X114" s="35"/>
      <c r="Y114" s="35"/>
      <c r="Z114" s="35"/>
      <c r="AA114" s="35"/>
      <c r="AB114" s="35"/>
      <c r="AC114" s="35"/>
      <c r="AD114" s="35"/>
      <c r="AE114" s="35"/>
      <c r="AR114" s="228" t="s">
        <v>285</v>
      </c>
      <c r="AT114" s="228" t="s">
        <v>163</v>
      </c>
      <c r="AU114" s="228" t="s">
        <v>72</v>
      </c>
      <c r="AY114" s="14" t="s">
        <v>162</v>
      </c>
      <c r="BE114" s="229">
        <f>IF(N114="základní",J114,0)</f>
        <v>0</v>
      </c>
      <c r="BF114" s="229">
        <f>IF(N114="snížená",J114,0)</f>
        <v>0</v>
      </c>
      <c r="BG114" s="229">
        <f>IF(N114="zákl. přenesená",J114,0)</f>
        <v>0</v>
      </c>
      <c r="BH114" s="229">
        <f>IF(N114="sníž. přenesená",J114,0)</f>
        <v>0</v>
      </c>
      <c r="BI114" s="229">
        <f>IF(N114="nulová",J114,0)</f>
        <v>0</v>
      </c>
      <c r="BJ114" s="14" t="s">
        <v>79</v>
      </c>
      <c r="BK114" s="229">
        <f>ROUND(I114*H114,2)</f>
        <v>0</v>
      </c>
      <c r="BL114" s="14" t="s">
        <v>285</v>
      </c>
      <c r="BM114" s="228" t="s">
        <v>2279</v>
      </c>
    </row>
    <row r="115" s="2" customFormat="1" ht="55.5" customHeight="1">
      <c r="A115" s="35"/>
      <c r="B115" s="36"/>
      <c r="C115" s="217" t="s">
        <v>254</v>
      </c>
      <c r="D115" s="217" t="s">
        <v>163</v>
      </c>
      <c r="E115" s="218" t="s">
        <v>2280</v>
      </c>
      <c r="F115" s="219" t="s">
        <v>2281</v>
      </c>
      <c r="G115" s="220" t="s">
        <v>193</v>
      </c>
      <c r="H115" s="221">
        <v>1</v>
      </c>
      <c r="I115" s="222"/>
      <c r="J115" s="223">
        <f>ROUND(I115*H115,2)</f>
        <v>0</v>
      </c>
      <c r="K115" s="219" t="s">
        <v>167</v>
      </c>
      <c r="L115" s="41"/>
      <c r="M115" s="224" t="s">
        <v>19</v>
      </c>
      <c r="N115" s="225" t="s">
        <v>43</v>
      </c>
      <c r="O115" s="81"/>
      <c r="P115" s="226">
        <f>O115*H115</f>
        <v>0</v>
      </c>
      <c r="Q115" s="226">
        <v>0</v>
      </c>
      <c r="R115" s="226">
        <f>Q115*H115</f>
        <v>0</v>
      </c>
      <c r="S115" s="226">
        <v>0</v>
      </c>
      <c r="T115" s="227">
        <f>S115*H115</f>
        <v>0</v>
      </c>
      <c r="U115" s="35"/>
      <c r="V115" s="35"/>
      <c r="W115" s="35"/>
      <c r="X115" s="35"/>
      <c r="Y115" s="35"/>
      <c r="Z115" s="35"/>
      <c r="AA115" s="35"/>
      <c r="AB115" s="35"/>
      <c r="AC115" s="35"/>
      <c r="AD115" s="35"/>
      <c r="AE115" s="35"/>
      <c r="AR115" s="228" t="s">
        <v>285</v>
      </c>
      <c r="AT115" s="228" t="s">
        <v>163</v>
      </c>
      <c r="AU115" s="228" t="s">
        <v>72</v>
      </c>
      <c r="AY115" s="14" t="s">
        <v>162</v>
      </c>
      <c r="BE115" s="229">
        <f>IF(N115="základní",J115,0)</f>
        <v>0</v>
      </c>
      <c r="BF115" s="229">
        <f>IF(N115="snížená",J115,0)</f>
        <v>0</v>
      </c>
      <c r="BG115" s="229">
        <f>IF(N115="zákl. přenesená",J115,0)</f>
        <v>0</v>
      </c>
      <c r="BH115" s="229">
        <f>IF(N115="sníž. přenesená",J115,0)</f>
        <v>0</v>
      </c>
      <c r="BI115" s="229">
        <f>IF(N115="nulová",J115,0)</f>
        <v>0</v>
      </c>
      <c r="BJ115" s="14" t="s">
        <v>79</v>
      </c>
      <c r="BK115" s="229">
        <f>ROUND(I115*H115,2)</f>
        <v>0</v>
      </c>
      <c r="BL115" s="14" t="s">
        <v>285</v>
      </c>
      <c r="BM115" s="228" t="s">
        <v>2282</v>
      </c>
    </row>
    <row r="116" s="2" customFormat="1" ht="44.25" customHeight="1">
      <c r="A116" s="35"/>
      <c r="B116" s="36"/>
      <c r="C116" s="217" t="s">
        <v>258</v>
      </c>
      <c r="D116" s="217" t="s">
        <v>163</v>
      </c>
      <c r="E116" s="218" t="s">
        <v>2283</v>
      </c>
      <c r="F116" s="219" t="s">
        <v>2284</v>
      </c>
      <c r="G116" s="220" t="s">
        <v>193</v>
      </c>
      <c r="H116" s="221">
        <v>1</v>
      </c>
      <c r="I116" s="222"/>
      <c r="J116" s="223">
        <f>ROUND(I116*H116,2)</f>
        <v>0</v>
      </c>
      <c r="K116" s="219" t="s">
        <v>167</v>
      </c>
      <c r="L116" s="41"/>
      <c r="M116" s="224" t="s">
        <v>19</v>
      </c>
      <c r="N116" s="225" t="s">
        <v>43</v>
      </c>
      <c r="O116" s="81"/>
      <c r="P116" s="226">
        <f>O116*H116</f>
        <v>0</v>
      </c>
      <c r="Q116" s="226">
        <v>0</v>
      </c>
      <c r="R116" s="226">
        <f>Q116*H116</f>
        <v>0</v>
      </c>
      <c r="S116" s="226">
        <v>0</v>
      </c>
      <c r="T116" s="227">
        <f>S116*H116</f>
        <v>0</v>
      </c>
      <c r="U116" s="35"/>
      <c r="V116" s="35"/>
      <c r="W116" s="35"/>
      <c r="X116" s="35"/>
      <c r="Y116" s="35"/>
      <c r="Z116" s="35"/>
      <c r="AA116" s="35"/>
      <c r="AB116" s="35"/>
      <c r="AC116" s="35"/>
      <c r="AD116" s="35"/>
      <c r="AE116" s="35"/>
      <c r="AR116" s="228" t="s">
        <v>93</v>
      </c>
      <c r="AT116" s="228" t="s">
        <v>163</v>
      </c>
      <c r="AU116" s="228" t="s">
        <v>72</v>
      </c>
      <c r="AY116" s="14" t="s">
        <v>162</v>
      </c>
      <c r="BE116" s="229">
        <f>IF(N116="základní",J116,0)</f>
        <v>0</v>
      </c>
      <c r="BF116" s="229">
        <f>IF(N116="snížená",J116,0)</f>
        <v>0</v>
      </c>
      <c r="BG116" s="229">
        <f>IF(N116="zákl. přenesená",J116,0)</f>
        <v>0</v>
      </c>
      <c r="BH116" s="229">
        <f>IF(N116="sníž. přenesená",J116,0)</f>
        <v>0</v>
      </c>
      <c r="BI116" s="229">
        <f>IF(N116="nulová",J116,0)</f>
        <v>0</v>
      </c>
      <c r="BJ116" s="14" t="s">
        <v>79</v>
      </c>
      <c r="BK116" s="229">
        <f>ROUND(I116*H116,2)</f>
        <v>0</v>
      </c>
      <c r="BL116" s="14" t="s">
        <v>93</v>
      </c>
      <c r="BM116" s="228" t="s">
        <v>2285</v>
      </c>
    </row>
    <row r="117" s="2" customFormat="1" ht="21.75" customHeight="1">
      <c r="A117" s="35"/>
      <c r="B117" s="36"/>
      <c r="C117" s="217" t="s">
        <v>262</v>
      </c>
      <c r="D117" s="217" t="s">
        <v>163</v>
      </c>
      <c r="E117" s="218" t="s">
        <v>2286</v>
      </c>
      <c r="F117" s="219" t="s">
        <v>2287</v>
      </c>
      <c r="G117" s="220" t="s">
        <v>193</v>
      </c>
      <c r="H117" s="221">
        <v>1</v>
      </c>
      <c r="I117" s="222"/>
      <c r="J117" s="223">
        <f>ROUND(I117*H117,2)</f>
        <v>0</v>
      </c>
      <c r="K117" s="219" t="s">
        <v>167</v>
      </c>
      <c r="L117" s="41"/>
      <c r="M117" s="224" t="s">
        <v>19</v>
      </c>
      <c r="N117" s="225" t="s">
        <v>43</v>
      </c>
      <c r="O117" s="81"/>
      <c r="P117" s="226">
        <f>O117*H117</f>
        <v>0</v>
      </c>
      <c r="Q117" s="226">
        <v>0</v>
      </c>
      <c r="R117" s="226">
        <f>Q117*H117</f>
        <v>0</v>
      </c>
      <c r="S117" s="226">
        <v>0</v>
      </c>
      <c r="T117" s="227">
        <f>S117*H117</f>
        <v>0</v>
      </c>
      <c r="U117" s="35"/>
      <c r="V117" s="35"/>
      <c r="W117" s="35"/>
      <c r="X117" s="35"/>
      <c r="Y117" s="35"/>
      <c r="Z117" s="35"/>
      <c r="AA117" s="35"/>
      <c r="AB117" s="35"/>
      <c r="AC117" s="35"/>
      <c r="AD117" s="35"/>
      <c r="AE117" s="35"/>
      <c r="AR117" s="228" t="s">
        <v>285</v>
      </c>
      <c r="AT117" s="228" t="s">
        <v>163</v>
      </c>
      <c r="AU117" s="228" t="s">
        <v>72</v>
      </c>
      <c r="AY117" s="14" t="s">
        <v>162</v>
      </c>
      <c r="BE117" s="229">
        <f>IF(N117="základní",J117,0)</f>
        <v>0</v>
      </c>
      <c r="BF117" s="229">
        <f>IF(N117="snížená",J117,0)</f>
        <v>0</v>
      </c>
      <c r="BG117" s="229">
        <f>IF(N117="zákl. přenesená",J117,0)</f>
        <v>0</v>
      </c>
      <c r="BH117" s="229">
        <f>IF(N117="sníž. přenesená",J117,0)</f>
        <v>0</v>
      </c>
      <c r="BI117" s="229">
        <f>IF(N117="nulová",J117,0)</f>
        <v>0</v>
      </c>
      <c r="BJ117" s="14" t="s">
        <v>79</v>
      </c>
      <c r="BK117" s="229">
        <f>ROUND(I117*H117,2)</f>
        <v>0</v>
      </c>
      <c r="BL117" s="14" t="s">
        <v>285</v>
      </c>
      <c r="BM117" s="228" t="s">
        <v>2288</v>
      </c>
    </row>
    <row r="118" s="2" customFormat="1" ht="21.75" customHeight="1">
      <c r="A118" s="35"/>
      <c r="B118" s="36"/>
      <c r="C118" s="217" t="s">
        <v>266</v>
      </c>
      <c r="D118" s="217" t="s">
        <v>163</v>
      </c>
      <c r="E118" s="218" t="s">
        <v>2289</v>
      </c>
      <c r="F118" s="219" t="s">
        <v>2290</v>
      </c>
      <c r="G118" s="220" t="s">
        <v>193</v>
      </c>
      <c r="H118" s="221">
        <v>1</v>
      </c>
      <c r="I118" s="222"/>
      <c r="J118" s="223">
        <f>ROUND(I118*H118,2)</f>
        <v>0</v>
      </c>
      <c r="K118" s="219" t="s">
        <v>167</v>
      </c>
      <c r="L118" s="41"/>
      <c r="M118" s="224" t="s">
        <v>19</v>
      </c>
      <c r="N118" s="225" t="s">
        <v>43</v>
      </c>
      <c r="O118" s="81"/>
      <c r="P118" s="226">
        <f>O118*H118</f>
        <v>0</v>
      </c>
      <c r="Q118" s="226">
        <v>0</v>
      </c>
      <c r="R118" s="226">
        <f>Q118*H118</f>
        <v>0</v>
      </c>
      <c r="S118" s="226">
        <v>0</v>
      </c>
      <c r="T118" s="227">
        <f>S118*H118</f>
        <v>0</v>
      </c>
      <c r="U118" s="35"/>
      <c r="V118" s="35"/>
      <c r="W118" s="35"/>
      <c r="X118" s="35"/>
      <c r="Y118" s="35"/>
      <c r="Z118" s="35"/>
      <c r="AA118" s="35"/>
      <c r="AB118" s="35"/>
      <c r="AC118" s="35"/>
      <c r="AD118" s="35"/>
      <c r="AE118" s="35"/>
      <c r="AR118" s="228" t="s">
        <v>285</v>
      </c>
      <c r="AT118" s="228" t="s">
        <v>163</v>
      </c>
      <c r="AU118" s="228" t="s">
        <v>72</v>
      </c>
      <c r="AY118" s="14" t="s">
        <v>162</v>
      </c>
      <c r="BE118" s="229">
        <f>IF(N118="základní",J118,0)</f>
        <v>0</v>
      </c>
      <c r="BF118" s="229">
        <f>IF(N118="snížená",J118,0)</f>
        <v>0</v>
      </c>
      <c r="BG118" s="229">
        <f>IF(N118="zákl. přenesená",J118,0)</f>
        <v>0</v>
      </c>
      <c r="BH118" s="229">
        <f>IF(N118="sníž. přenesená",J118,0)</f>
        <v>0</v>
      </c>
      <c r="BI118" s="229">
        <f>IF(N118="nulová",J118,0)</f>
        <v>0</v>
      </c>
      <c r="BJ118" s="14" t="s">
        <v>79</v>
      </c>
      <c r="BK118" s="229">
        <f>ROUND(I118*H118,2)</f>
        <v>0</v>
      </c>
      <c r="BL118" s="14" t="s">
        <v>285</v>
      </c>
      <c r="BM118" s="228" t="s">
        <v>2291</v>
      </c>
    </row>
    <row r="119" s="2" customFormat="1" ht="21.75" customHeight="1">
      <c r="A119" s="35"/>
      <c r="B119" s="36"/>
      <c r="C119" s="217" t="s">
        <v>270</v>
      </c>
      <c r="D119" s="217" t="s">
        <v>163</v>
      </c>
      <c r="E119" s="218" t="s">
        <v>2292</v>
      </c>
      <c r="F119" s="219" t="s">
        <v>2293</v>
      </c>
      <c r="G119" s="220" t="s">
        <v>193</v>
      </c>
      <c r="H119" s="221">
        <v>1</v>
      </c>
      <c r="I119" s="222"/>
      <c r="J119" s="223">
        <f>ROUND(I119*H119,2)</f>
        <v>0</v>
      </c>
      <c r="K119" s="219" t="s">
        <v>167</v>
      </c>
      <c r="L119" s="41"/>
      <c r="M119" s="224" t="s">
        <v>19</v>
      </c>
      <c r="N119" s="225" t="s">
        <v>43</v>
      </c>
      <c r="O119" s="81"/>
      <c r="P119" s="226">
        <f>O119*H119</f>
        <v>0</v>
      </c>
      <c r="Q119" s="226">
        <v>0</v>
      </c>
      <c r="R119" s="226">
        <f>Q119*H119</f>
        <v>0</v>
      </c>
      <c r="S119" s="226">
        <v>0</v>
      </c>
      <c r="T119" s="227">
        <f>S119*H119</f>
        <v>0</v>
      </c>
      <c r="U119" s="35"/>
      <c r="V119" s="35"/>
      <c r="W119" s="35"/>
      <c r="X119" s="35"/>
      <c r="Y119" s="35"/>
      <c r="Z119" s="35"/>
      <c r="AA119" s="35"/>
      <c r="AB119" s="35"/>
      <c r="AC119" s="35"/>
      <c r="AD119" s="35"/>
      <c r="AE119" s="35"/>
      <c r="AR119" s="228" t="s">
        <v>93</v>
      </c>
      <c r="AT119" s="228" t="s">
        <v>163</v>
      </c>
      <c r="AU119" s="228" t="s">
        <v>72</v>
      </c>
      <c r="AY119" s="14" t="s">
        <v>162</v>
      </c>
      <c r="BE119" s="229">
        <f>IF(N119="základní",J119,0)</f>
        <v>0</v>
      </c>
      <c r="BF119" s="229">
        <f>IF(N119="snížená",J119,0)</f>
        <v>0</v>
      </c>
      <c r="BG119" s="229">
        <f>IF(N119="zákl. přenesená",J119,0)</f>
        <v>0</v>
      </c>
      <c r="BH119" s="229">
        <f>IF(N119="sníž. přenesená",J119,0)</f>
        <v>0</v>
      </c>
      <c r="BI119" s="229">
        <f>IF(N119="nulová",J119,0)</f>
        <v>0</v>
      </c>
      <c r="BJ119" s="14" t="s">
        <v>79</v>
      </c>
      <c r="BK119" s="229">
        <f>ROUND(I119*H119,2)</f>
        <v>0</v>
      </c>
      <c r="BL119" s="14" t="s">
        <v>93</v>
      </c>
      <c r="BM119" s="228" t="s">
        <v>2294</v>
      </c>
    </row>
    <row r="120" s="2" customFormat="1" ht="21.75" customHeight="1">
      <c r="A120" s="35"/>
      <c r="B120" s="36"/>
      <c r="C120" s="217" t="s">
        <v>274</v>
      </c>
      <c r="D120" s="217" t="s">
        <v>163</v>
      </c>
      <c r="E120" s="218" t="s">
        <v>2295</v>
      </c>
      <c r="F120" s="219" t="s">
        <v>2296</v>
      </c>
      <c r="G120" s="220" t="s">
        <v>193</v>
      </c>
      <c r="H120" s="221">
        <v>1</v>
      </c>
      <c r="I120" s="222"/>
      <c r="J120" s="223">
        <f>ROUND(I120*H120,2)</f>
        <v>0</v>
      </c>
      <c r="K120" s="219" t="s">
        <v>167</v>
      </c>
      <c r="L120" s="41"/>
      <c r="M120" s="224" t="s">
        <v>19</v>
      </c>
      <c r="N120" s="225" t="s">
        <v>43</v>
      </c>
      <c r="O120" s="81"/>
      <c r="P120" s="226">
        <f>O120*H120</f>
        <v>0</v>
      </c>
      <c r="Q120" s="226">
        <v>0</v>
      </c>
      <c r="R120" s="226">
        <f>Q120*H120</f>
        <v>0</v>
      </c>
      <c r="S120" s="226">
        <v>0</v>
      </c>
      <c r="T120" s="227">
        <f>S120*H120</f>
        <v>0</v>
      </c>
      <c r="U120" s="35"/>
      <c r="V120" s="35"/>
      <c r="W120" s="35"/>
      <c r="X120" s="35"/>
      <c r="Y120" s="35"/>
      <c r="Z120" s="35"/>
      <c r="AA120" s="35"/>
      <c r="AB120" s="35"/>
      <c r="AC120" s="35"/>
      <c r="AD120" s="35"/>
      <c r="AE120" s="35"/>
      <c r="AR120" s="228" t="s">
        <v>93</v>
      </c>
      <c r="AT120" s="228" t="s">
        <v>163</v>
      </c>
      <c r="AU120" s="228" t="s">
        <v>72</v>
      </c>
      <c r="AY120" s="14" t="s">
        <v>162</v>
      </c>
      <c r="BE120" s="229">
        <f>IF(N120="základní",J120,0)</f>
        <v>0</v>
      </c>
      <c r="BF120" s="229">
        <f>IF(N120="snížená",J120,0)</f>
        <v>0</v>
      </c>
      <c r="BG120" s="229">
        <f>IF(N120="zákl. přenesená",J120,0)</f>
        <v>0</v>
      </c>
      <c r="BH120" s="229">
        <f>IF(N120="sníž. přenesená",J120,0)</f>
        <v>0</v>
      </c>
      <c r="BI120" s="229">
        <f>IF(N120="nulová",J120,0)</f>
        <v>0</v>
      </c>
      <c r="BJ120" s="14" t="s">
        <v>79</v>
      </c>
      <c r="BK120" s="229">
        <f>ROUND(I120*H120,2)</f>
        <v>0</v>
      </c>
      <c r="BL120" s="14" t="s">
        <v>93</v>
      </c>
      <c r="BM120" s="228" t="s">
        <v>2297</v>
      </c>
    </row>
    <row r="121" s="11" customFormat="1" ht="25.92" customHeight="1">
      <c r="A121" s="11"/>
      <c r="B121" s="203"/>
      <c r="C121" s="204"/>
      <c r="D121" s="205" t="s">
        <v>71</v>
      </c>
      <c r="E121" s="206" t="s">
        <v>631</v>
      </c>
      <c r="F121" s="206" t="s">
        <v>632</v>
      </c>
      <c r="G121" s="204"/>
      <c r="H121" s="204"/>
      <c r="I121" s="207"/>
      <c r="J121" s="208">
        <f>BK121</f>
        <v>0</v>
      </c>
      <c r="K121" s="204"/>
      <c r="L121" s="209"/>
      <c r="M121" s="261"/>
      <c r="N121" s="262"/>
      <c r="O121" s="262"/>
      <c r="P121" s="263">
        <v>0</v>
      </c>
      <c r="Q121" s="262"/>
      <c r="R121" s="263">
        <v>0</v>
      </c>
      <c r="S121" s="262"/>
      <c r="T121" s="264">
        <v>0</v>
      </c>
      <c r="U121" s="11"/>
      <c r="V121" s="11"/>
      <c r="W121" s="11"/>
      <c r="X121" s="11"/>
      <c r="Y121" s="11"/>
      <c r="Z121" s="11"/>
      <c r="AA121" s="11"/>
      <c r="AB121" s="11"/>
      <c r="AC121" s="11"/>
      <c r="AD121" s="11"/>
      <c r="AE121" s="11"/>
      <c r="AR121" s="214" t="s">
        <v>93</v>
      </c>
      <c r="AT121" s="215" t="s">
        <v>71</v>
      </c>
      <c r="AU121" s="215" t="s">
        <v>72</v>
      </c>
      <c r="AY121" s="214" t="s">
        <v>162</v>
      </c>
      <c r="BK121" s="216">
        <v>0</v>
      </c>
    </row>
    <row r="122" s="2" customFormat="1" ht="6.96" customHeight="1">
      <c r="A122" s="35"/>
      <c r="B122" s="56"/>
      <c r="C122" s="57"/>
      <c r="D122" s="57"/>
      <c r="E122" s="57"/>
      <c r="F122" s="57"/>
      <c r="G122" s="57"/>
      <c r="H122" s="57"/>
      <c r="I122" s="173"/>
      <c r="J122" s="57"/>
      <c r="K122" s="57"/>
      <c r="L122" s="41"/>
      <c r="M122" s="35"/>
      <c r="O122" s="35"/>
      <c r="P122" s="35"/>
      <c r="Q122" s="35"/>
      <c r="R122" s="35"/>
      <c r="S122" s="35"/>
      <c r="T122" s="35"/>
      <c r="U122" s="35"/>
      <c r="V122" s="35"/>
      <c r="W122" s="35"/>
      <c r="X122" s="35"/>
      <c r="Y122" s="35"/>
      <c r="Z122" s="35"/>
      <c r="AA122" s="35"/>
      <c r="AB122" s="35"/>
      <c r="AC122" s="35"/>
      <c r="AD122" s="35"/>
      <c r="AE122" s="35"/>
    </row>
  </sheetData>
  <sheetProtection sheet="1" autoFilter="0" formatColumns="0" formatRows="0" objects="1" scenarios="1" spinCount="100000" saltValue="vIoPsEtT3ZD/DJ9hnxNia/ktYUlBau+FU7WEH4JRTMTe0K5hfsky3tJ/uSAmMidOzWKw2Veovb2aNzJK9pQ9rA==" hashValue="a/qU9dvk2eRhOCdFRv33sKd5fbax0FxJ1XlO7eSULDAzBuswh+R4dA/fdiO1WXQbI8izSZ4GjkB+XGGO7re8NQ==" algorithmName="SHA-512" password="CC35"/>
  <autoFilter ref="C91:K121"/>
  <mergeCells count="15">
    <mergeCell ref="E7:H7"/>
    <mergeCell ref="E11:H11"/>
    <mergeCell ref="E9:H9"/>
    <mergeCell ref="E13:H13"/>
    <mergeCell ref="E22:H22"/>
    <mergeCell ref="E31:H31"/>
    <mergeCell ref="E52:H52"/>
    <mergeCell ref="E56:H56"/>
    <mergeCell ref="E54:H54"/>
    <mergeCell ref="E58:H58"/>
    <mergeCell ref="E78:H78"/>
    <mergeCell ref="E82:H82"/>
    <mergeCell ref="E80:H80"/>
    <mergeCell ref="E84:H8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4" t="s">
        <v>122</v>
      </c>
    </row>
    <row r="3" s="1" customFormat="1" ht="6.96" customHeight="1">
      <c r="B3" s="137"/>
      <c r="C3" s="138"/>
      <c r="D3" s="138"/>
      <c r="E3" s="138"/>
      <c r="F3" s="138"/>
      <c r="G3" s="138"/>
      <c r="H3" s="138"/>
      <c r="I3" s="139"/>
      <c r="J3" s="138"/>
      <c r="K3" s="138"/>
      <c r="L3" s="17"/>
      <c r="AT3" s="14" t="s">
        <v>81</v>
      </c>
    </row>
    <row r="4" s="1" customFormat="1" ht="24.96" customHeight="1">
      <c r="B4" s="17"/>
      <c r="D4" s="140" t="s">
        <v>135</v>
      </c>
      <c r="I4" s="136"/>
      <c r="L4" s="17"/>
      <c r="M4" s="141" t="s">
        <v>10</v>
      </c>
      <c r="AT4" s="14" t="s">
        <v>4</v>
      </c>
    </row>
    <row r="5" s="1" customFormat="1" ht="6.96" customHeight="1">
      <c r="B5" s="17"/>
      <c r="I5" s="136"/>
      <c r="L5" s="17"/>
    </row>
    <row r="6" s="1" customFormat="1" ht="12" customHeight="1">
      <c r="B6" s="17"/>
      <c r="D6" s="142" t="s">
        <v>16</v>
      </c>
      <c r="I6" s="136"/>
      <c r="L6" s="17"/>
    </row>
    <row r="7" s="1" customFormat="1" ht="16.5" customHeight="1">
      <c r="B7" s="17"/>
      <c r="E7" s="143" t="str">
        <f>'Rekapitulace stavby'!K6</f>
        <v>Oprava SZZ v žst. Zvoleněves</v>
      </c>
      <c r="F7" s="142"/>
      <c r="G7" s="142"/>
      <c r="H7" s="142"/>
      <c r="I7" s="136"/>
      <c r="L7" s="17"/>
    </row>
    <row r="8">
      <c r="B8" s="17"/>
      <c r="D8" s="142" t="s">
        <v>136</v>
      </c>
      <c r="L8" s="17"/>
    </row>
    <row r="9" s="1" customFormat="1" ht="16.5" customHeight="1">
      <c r="B9" s="17"/>
      <c r="E9" s="143" t="s">
        <v>137</v>
      </c>
      <c r="F9" s="1"/>
      <c r="G9" s="1"/>
      <c r="H9" s="1"/>
      <c r="I9" s="136"/>
      <c r="L9" s="17"/>
    </row>
    <row r="10" s="1" customFormat="1" ht="12" customHeight="1">
      <c r="B10" s="17"/>
      <c r="D10" s="142" t="s">
        <v>138</v>
      </c>
      <c r="I10" s="136"/>
      <c r="L10" s="17"/>
    </row>
    <row r="11" s="2" customFormat="1" ht="16.5" customHeight="1">
      <c r="A11" s="35"/>
      <c r="B11" s="41"/>
      <c r="C11" s="35"/>
      <c r="D11" s="35"/>
      <c r="E11" s="144" t="s">
        <v>2212</v>
      </c>
      <c r="F11" s="35"/>
      <c r="G11" s="35"/>
      <c r="H11" s="35"/>
      <c r="I11" s="145"/>
      <c r="J11" s="35"/>
      <c r="K11" s="35"/>
      <c r="L11" s="146"/>
      <c r="S11" s="35"/>
      <c r="T11" s="35"/>
      <c r="U11" s="35"/>
      <c r="V11" s="35"/>
      <c r="W11" s="35"/>
      <c r="X11" s="35"/>
      <c r="Y11" s="35"/>
      <c r="Z11" s="35"/>
      <c r="AA11" s="35"/>
      <c r="AB11" s="35"/>
      <c r="AC11" s="35"/>
      <c r="AD11" s="35"/>
      <c r="AE11" s="35"/>
    </row>
    <row r="12" s="2" customFormat="1" ht="12" customHeight="1">
      <c r="A12" s="35"/>
      <c r="B12" s="41"/>
      <c r="C12" s="35"/>
      <c r="D12" s="142" t="s">
        <v>751</v>
      </c>
      <c r="E12" s="35"/>
      <c r="F12" s="35"/>
      <c r="G12" s="35"/>
      <c r="H12" s="35"/>
      <c r="I12" s="145"/>
      <c r="J12" s="35"/>
      <c r="K12" s="35"/>
      <c r="L12" s="146"/>
      <c r="S12" s="35"/>
      <c r="T12" s="35"/>
      <c r="U12" s="35"/>
      <c r="V12" s="35"/>
      <c r="W12" s="35"/>
      <c r="X12" s="35"/>
      <c r="Y12" s="35"/>
      <c r="Z12" s="35"/>
      <c r="AA12" s="35"/>
      <c r="AB12" s="35"/>
      <c r="AC12" s="35"/>
      <c r="AD12" s="35"/>
      <c r="AE12" s="35"/>
    </row>
    <row r="13" s="2" customFormat="1" ht="16.5" customHeight="1">
      <c r="A13" s="35"/>
      <c r="B13" s="41"/>
      <c r="C13" s="35"/>
      <c r="D13" s="35"/>
      <c r="E13" s="147" t="s">
        <v>2298</v>
      </c>
      <c r="F13" s="35"/>
      <c r="G13" s="35"/>
      <c r="H13" s="35"/>
      <c r="I13" s="145"/>
      <c r="J13" s="35"/>
      <c r="K13" s="35"/>
      <c r="L13" s="146"/>
      <c r="S13" s="35"/>
      <c r="T13" s="35"/>
      <c r="U13" s="35"/>
      <c r="V13" s="35"/>
      <c r="W13" s="35"/>
      <c r="X13" s="35"/>
      <c r="Y13" s="35"/>
      <c r="Z13" s="35"/>
      <c r="AA13" s="35"/>
      <c r="AB13" s="35"/>
      <c r="AC13" s="35"/>
      <c r="AD13" s="35"/>
      <c r="AE13" s="35"/>
    </row>
    <row r="14" s="2" customFormat="1">
      <c r="A14" s="35"/>
      <c r="B14" s="41"/>
      <c r="C14" s="35"/>
      <c r="D14" s="35"/>
      <c r="E14" s="35"/>
      <c r="F14" s="35"/>
      <c r="G14" s="35"/>
      <c r="H14" s="35"/>
      <c r="I14" s="145"/>
      <c r="J14" s="35"/>
      <c r="K14" s="35"/>
      <c r="L14" s="146"/>
      <c r="S14" s="35"/>
      <c r="T14" s="35"/>
      <c r="U14" s="35"/>
      <c r="V14" s="35"/>
      <c r="W14" s="35"/>
      <c r="X14" s="35"/>
      <c r="Y14" s="35"/>
      <c r="Z14" s="35"/>
      <c r="AA14" s="35"/>
      <c r="AB14" s="35"/>
      <c r="AC14" s="35"/>
      <c r="AD14" s="35"/>
      <c r="AE14" s="35"/>
    </row>
    <row r="15" s="2" customFormat="1" ht="12" customHeight="1">
      <c r="A15" s="35"/>
      <c r="B15" s="41"/>
      <c r="C15" s="35"/>
      <c r="D15" s="142" t="s">
        <v>18</v>
      </c>
      <c r="E15" s="35"/>
      <c r="F15" s="130" t="s">
        <v>19</v>
      </c>
      <c r="G15" s="35"/>
      <c r="H15" s="35"/>
      <c r="I15" s="148" t="s">
        <v>20</v>
      </c>
      <c r="J15" s="130" t="s">
        <v>19</v>
      </c>
      <c r="K15" s="35"/>
      <c r="L15" s="146"/>
      <c r="S15" s="35"/>
      <c r="T15" s="35"/>
      <c r="U15" s="35"/>
      <c r="V15" s="35"/>
      <c r="W15" s="35"/>
      <c r="X15" s="35"/>
      <c r="Y15" s="35"/>
      <c r="Z15" s="35"/>
      <c r="AA15" s="35"/>
      <c r="AB15" s="35"/>
      <c r="AC15" s="35"/>
      <c r="AD15" s="35"/>
      <c r="AE15" s="35"/>
    </row>
    <row r="16" s="2" customFormat="1" ht="12" customHeight="1">
      <c r="A16" s="35"/>
      <c r="B16" s="41"/>
      <c r="C16" s="35"/>
      <c r="D16" s="142" t="s">
        <v>21</v>
      </c>
      <c r="E16" s="35"/>
      <c r="F16" s="130" t="s">
        <v>22</v>
      </c>
      <c r="G16" s="35"/>
      <c r="H16" s="35"/>
      <c r="I16" s="148" t="s">
        <v>23</v>
      </c>
      <c r="J16" s="149" t="str">
        <f>'Rekapitulace stavby'!AN8</f>
        <v>23. 3. 2020</v>
      </c>
      <c r="K16" s="35"/>
      <c r="L16" s="146"/>
      <c r="S16" s="35"/>
      <c r="T16" s="35"/>
      <c r="U16" s="35"/>
      <c r="V16" s="35"/>
      <c r="W16" s="35"/>
      <c r="X16" s="35"/>
      <c r="Y16" s="35"/>
      <c r="Z16" s="35"/>
      <c r="AA16" s="35"/>
      <c r="AB16" s="35"/>
      <c r="AC16" s="35"/>
      <c r="AD16" s="35"/>
      <c r="AE16" s="35"/>
    </row>
    <row r="17" s="2" customFormat="1" ht="10.8" customHeight="1">
      <c r="A17" s="35"/>
      <c r="B17" s="41"/>
      <c r="C17" s="35"/>
      <c r="D17" s="35"/>
      <c r="E17" s="35"/>
      <c r="F17" s="35"/>
      <c r="G17" s="35"/>
      <c r="H17" s="35"/>
      <c r="I17" s="145"/>
      <c r="J17" s="35"/>
      <c r="K17" s="35"/>
      <c r="L17" s="146"/>
      <c r="S17" s="35"/>
      <c r="T17" s="35"/>
      <c r="U17" s="35"/>
      <c r="V17" s="35"/>
      <c r="W17" s="35"/>
      <c r="X17" s="35"/>
      <c r="Y17" s="35"/>
      <c r="Z17" s="35"/>
      <c r="AA17" s="35"/>
      <c r="AB17" s="35"/>
      <c r="AC17" s="35"/>
      <c r="AD17" s="35"/>
      <c r="AE17" s="35"/>
    </row>
    <row r="18" s="2" customFormat="1" ht="12" customHeight="1">
      <c r="A18" s="35"/>
      <c r="B18" s="41"/>
      <c r="C18" s="35"/>
      <c r="D18" s="142" t="s">
        <v>25</v>
      </c>
      <c r="E18" s="35"/>
      <c r="F18" s="35"/>
      <c r="G18" s="35"/>
      <c r="H18" s="35"/>
      <c r="I18" s="148" t="s">
        <v>26</v>
      </c>
      <c r="J18" s="130" t="s">
        <v>19</v>
      </c>
      <c r="K18" s="35"/>
      <c r="L18" s="146"/>
      <c r="S18" s="35"/>
      <c r="T18" s="35"/>
      <c r="U18" s="35"/>
      <c r="V18" s="35"/>
      <c r="W18" s="35"/>
      <c r="X18" s="35"/>
      <c r="Y18" s="35"/>
      <c r="Z18" s="35"/>
      <c r="AA18" s="35"/>
      <c r="AB18" s="35"/>
      <c r="AC18" s="35"/>
      <c r="AD18" s="35"/>
      <c r="AE18" s="35"/>
    </row>
    <row r="19" s="2" customFormat="1" ht="18" customHeight="1">
      <c r="A19" s="35"/>
      <c r="B19" s="41"/>
      <c r="C19" s="35"/>
      <c r="D19" s="35"/>
      <c r="E19" s="130" t="s">
        <v>27</v>
      </c>
      <c r="F19" s="35"/>
      <c r="G19" s="35"/>
      <c r="H19" s="35"/>
      <c r="I19" s="148" t="s">
        <v>28</v>
      </c>
      <c r="J19" s="130" t="s">
        <v>19</v>
      </c>
      <c r="K19" s="35"/>
      <c r="L19" s="146"/>
      <c r="S19" s="35"/>
      <c r="T19" s="35"/>
      <c r="U19" s="35"/>
      <c r="V19" s="35"/>
      <c r="W19" s="35"/>
      <c r="X19" s="35"/>
      <c r="Y19" s="35"/>
      <c r="Z19" s="35"/>
      <c r="AA19" s="35"/>
      <c r="AB19" s="35"/>
      <c r="AC19" s="35"/>
      <c r="AD19" s="35"/>
      <c r="AE19" s="35"/>
    </row>
    <row r="20" s="2" customFormat="1" ht="6.96" customHeight="1">
      <c r="A20" s="35"/>
      <c r="B20" s="41"/>
      <c r="C20" s="35"/>
      <c r="D20" s="35"/>
      <c r="E20" s="35"/>
      <c r="F20" s="35"/>
      <c r="G20" s="35"/>
      <c r="H20" s="35"/>
      <c r="I20" s="145"/>
      <c r="J20" s="35"/>
      <c r="K20" s="35"/>
      <c r="L20" s="146"/>
      <c r="S20" s="35"/>
      <c r="T20" s="35"/>
      <c r="U20" s="35"/>
      <c r="V20" s="35"/>
      <c r="W20" s="35"/>
      <c r="X20" s="35"/>
      <c r="Y20" s="35"/>
      <c r="Z20" s="35"/>
      <c r="AA20" s="35"/>
      <c r="AB20" s="35"/>
      <c r="AC20" s="35"/>
      <c r="AD20" s="35"/>
      <c r="AE20" s="35"/>
    </row>
    <row r="21" s="2" customFormat="1" ht="12" customHeight="1">
      <c r="A21" s="35"/>
      <c r="B21" s="41"/>
      <c r="C21" s="35"/>
      <c r="D21" s="142" t="s">
        <v>29</v>
      </c>
      <c r="E21" s="35"/>
      <c r="F21" s="35"/>
      <c r="G21" s="35"/>
      <c r="H21" s="35"/>
      <c r="I21" s="148" t="s">
        <v>26</v>
      </c>
      <c r="J21" s="30" t="str">
        <f>'Rekapitulace stavby'!AN13</f>
        <v>Vyplň údaj</v>
      </c>
      <c r="K21" s="35"/>
      <c r="L21" s="146"/>
      <c r="S21" s="35"/>
      <c r="T21" s="35"/>
      <c r="U21" s="35"/>
      <c r="V21" s="35"/>
      <c r="W21" s="35"/>
      <c r="X21" s="35"/>
      <c r="Y21" s="35"/>
      <c r="Z21" s="35"/>
      <c r="AA21" s="35"/>
      <c r="AB21" s="35"/>
      <c r="AC21" s="35"/>
      <c r="AD21" s="35"/>
      <c r="AE21" s="35"/>
    </row>
    <row r="22" s="2" customFormat="1" ht="18" customHeight="1">
      <c r="A22" s="35"/>
      <c r="B22" s="41"/>
      <c r="C22" s="35"/>
      <c r="D22" s="35"/>
      <c r="E22" s="30" t="str">
        <f>'Rekapitulace stavby'!E14</f>
        <v>Vyplň údaj</v>
      </c>
      <c r="F22" s="130"/>
      <c r="G22" s="130"/>
      <c r="H22" s="130"/>
      <c r="I22" s="148" t="s">
        <v>28</v>
      </c>
      <c r="J22" s="30" t="str">
        <f>'Rekapitulace stavby'!AN14</f>
        <v>Vyplň údaj</v>
      </c>
      <c r="K22" s="35"/>
      <c r="L22" s="146"/>
      <c r="S22" s="35"/>
      <c r="T22" s="35"/>
      <c r="U22" s="35"/>
      <c r="V22" s="35"/>
      <c r="W22" s="35"/>
      <c r="X22" s="35"/>
      <c r="Y22" s="35"/>
      <c r="Z22" s="35"/>
      <c r="AA22" s="35"/>
      <c r="AB22" s="35"/>
      <c r="AC22" s="35"/>
      <c r="AD22" s="35"/>
      <c r="AE22" s="35"/>
    </row>
    <row r="23" s="2" customFormat="1" ht="6.96" customHeight="1">
      <c r="A23" s="35"/>
      <c r="B23" s="41"/>
      <c r="C23" s="35"/>
      <c r="D23" s="35"/>
      <c r="E23" s="35"/>
      <c r="F23" s="35"/>
      <c r="G23" s="35"/>
      <c r="H23" s="35"/>
      <c r="I23" s="145"/>
      <c r="J23" s="35"/>
      <c r="K23" s="35"/>
      <c r="L23" s="146"/>
      <c r="S23" s="35"/>
      <c r="T23" s="35"/>
      <c r="U23" s="35"/>
      <c r="V23" s="35"/>
      <c r="W23" s="35"/>
      <c r="X23" s="35"/>
      <c r="Y23" s="35"/>
      <c r="Z23" s="35"/>
      <c r="AA23" s="35"/>
      <c r="AB23" s="35"/>
      <c r="AC23" s="35"/>
      <c r="AD23" s="35"/>
      <c r="AE23" s="35"/>
    </row>
    <row r="24" s="2" customFormat="1" ht="12" customHeight="1">
      <c r="A24" s="35"/>
      <c r="B24" s="41"/>
      <c r="C24" s="35"/>
      <c r="D24" s="142" t="s">
        <v>31</v>
      </c>
      <c r="E24" s="35"/>
      <c r="F24" s="35"/>
      <c r="G24" s="35"/>
      <c r="H24" s="35"/>
      <c r="I24" s="148" t="s">
        <v>26</v>
      </c>
      <c r="J24" s="130" t="s">
        <v>19</v>
      </c>
      <c r="K24" s="35"/>
      <c r="L24" s="146"/>
      <c r="S24" s="35"/>
      <c r="T24" s="35"/>
      <c r="U24" s="35"/>
      <c r="V24" s="35"/>
      <c r="W24" s="35"/>
      <c r="X24" s="35"/>
      <c r="Y24" s="35"/>
      <c r="Z24" s="35"/>
      <c r="AA24" s="35"/>
      <c r="AB24" s="35"/>
      <c r="AC24" s="35"/>
      <c r="AD24" s="35"/>
      <c r="AE24" s="35"/>
    </row>
    <row r="25" s="2" customFormat="1" ht="18" customHeight="1">
      <c r="A25" s="35"/>
      <c r="B25" s="41"/>
      <c r="C25" s="35"/>
      <c r="D25" s="35"/>
      <c r="E25" s="130" t="s">
        <v>32</v>
      </c>
      <c r="F25" s="35"/>
      <c r="G25" s="35"/>
      <c r="H25" s="35"/>
      <c r="I25" s="148" t="s">
        <v>28</v>
      </c>
      <c r="J25" s="130" t="s">
        <v>19</v>
      </c>
      <c r="K25" s="35"/>
      <c r="L25" s="146"/>
      <c r="S25" s="35"/>
      <c r="T25" s="35"/>
      <c r="U25" s="35"/>
      <c r="V25" s="35"/>
      <c r="W25" s="35"/>
      <c r="X25" s="35"/>
      <c r="Y25" s="35"/>
      <c r="Z25" s="35"/>
      <c r="AA25" s="35"/>
      <c r="AB25" s="35"/>
      <c r="AC25" s="35"/>
      <c r="AD25" s="35"/>
      <c r="AE25" s="35"/>
    </row>
    <row r="26" s="2" customFormat="1" ht="6.96" customHeight="1">
      <c r="A26" s="35"/>
      <c r="B26" s="41"/>
      <c r="C26" s="35"/>
      <c r="D26" s="35"/>
      <c r="E26" s="35"/>
      <c r="F26" s="35"/>
      <c r="G26" s="35"/>
      <c r="H26" s="35"/>
      <c r="I26" s="145"/>
      <c r="J26" s="35"/>
      <c r="K26" s="35"/>
      <c r="L26" s="146"/>
      <c r="S26" s="35"/>
      <c r="T26" s="35"/>
      <c r="U26" s="35"/>
      <c r="V26" s="35"/>
      <c r="W26" s="35"/>
      <c r="X26" s="35"/>
      <c r="Y26" s="35"/>
      <c r="Z26" s="35"/>
      <c r="AA26" s="35"/>
      <c r="AB26" s="35"/>
      <c r="AC26" s="35"/>
      <c r="AD26" s="35"/>
      <c r="AE26" s="35"/>
    </row>
    <row r="27" s="2" customFormat="1" ht="12" customHeight="1">
      <c r="A27" s="35"/>
      <c r="B27" s="41"/>
      <c r="C27" s="35"/>
      <c r="D27" s="142" t="s">
        <v>34</v>
      </c>
      <c r="E27" s="35"/>
      <c r="F27" s="35"/>
      <c r="G27" s="35"/>
      <c r="H27" s="35"/>
      <c r="I27" s="148" t="s">
        <v>26</v>
      </c>
      <c r="J27" s="130" t="s">
        <v>19</v>
      </c>
      <c r="K27" s="35"/>
      <c r="L27" s="146"/>
      <c r="S27" s="35"/>
      <c r="T27" s="35"/>
      <c r="U27" s="35"/>
      <c r="V27" s="35"/>
      <c r="W27" s="35"/>
      <c r="X27" s="35"/>
      <c r="Y27" s="35"/>
      <c r="Z27" s="35"/>
      <c r="AA27" s="35"/>
      <c r="AB27" s="35"/>
      <c r="AC27" s="35"/>
      <c r="AD27" s="35"/>
      <c r="AE27" s="35"/>
    </row>
    <row r="28" s="2" customFormat="1" ht="18" customHeight="1">
      <c r="A28" s="35"/>
      <c r="B28" s="41"/>
      <c r="C28" s="35"/>
      <c r="D28" s="35"/>
      <c r="E28" s="130" t="s">
        <v>35</v>
      </c>
      <c r="F28" s="35"/>
      <c r="G28" s="35"/>
      <c r="H28" s="35"/>
      <c r="I28" s="148" t="s">
        <v>28</v>
      </c>
      <c r="J28" s="130" t="s">
        <v>19</v>
      </c>
      <c r="K28" s="35"/>
      <c r="L28" s="146"/>
      <c r="S28" s="35"/>
      <c r="T28" s="35"/>
      <c r="U28" s="35"/>
      <c r="V28" s="35"/>
      <c r="W28" s="35"/>
      <c r="X28" s="35"/>
      <c r="Y28" s="35"/>
      <c r="Z28" s="35"/>
      <c r="AA28" s="35"/>
      <c r="AB28" s="35"/>
      <c r="AC28" s="35"/>
      <c r="AD28" s="35"/>
      <c r="AE28" s="35"/>
    </row>
    <row r="29" s="2" customFormat="1" ht="6.96" customHeight="1">
      <c r="A29" s="35"/>
      <c r="B29" s="41"/>
      <c r="C29" s="35"/>
      <c r="D29" s="35"/>
      <c r="E29" s="35"/>
      <c r="F29" s="35"/>
      <c r="G29" s="35"/>
      <c r="H29" s="35"/>
      <c r="I29" s="145"/>
      <c r="J29" s="35"/>
      <c r="K29" s="35"/>
      <c r="L29" s="146"/>
      <c r="S29" s="35"/>
      <c r="T29" s="35"/>
      <c r="U29" s="35"/>
      <c r="V29" s="35"/>
      <c r="W29" s="35"/>
      <c r="X29" s="35"/>
      <c r="Y29" s="35"/>
      <c r="Z29" s="35"/>
      <c r="AA29" s="35"/>
      <c r="AB29" s="35"/>
      <c r="AC29" s="35"/>
      <c r="AD29" s="35"/>
      <c r="AE29" s="35"/>
    </row>
    <row r="30" s="2" customFormat="1" ht="12" customHeight="1">
      <c r="A30" s="35"/>
      <c r="B30" s="41"/>
      <c r="C30" s="35"/>
      <c r="D30" s="142" t="s">
        <v>36</v>
      </c>
      <c r="E30" s="35"/>
      <c r="F30" s="35"/>
      <c r="G30" s="35"/>
      <c r="H30" s="35"/>
      <c r="I30" s="145"/>
      <c r="J30" s="35"/>
      <c r="K30" s="35"/>
      <c r="L30" s="146"/>
      <c r="S30" s="35"/>
      <c r="T30" s="35"/>
      <c r="U30" s="35"/>
      <c r="V30" s="35"/>
      <c r="W30" s="35"/>
      <c r="X30" s="35"/>
      <c r="Y30" s="35"/>
      <c r="Z30" s="35"/>
      <c r="AA30" s="35"/>
      <c r="AB30" s="35"/>
      <c r="AC30" s="35"/>
      <c r="AD30" s="35"/>
      <c r="AE30" s="35"/>
    </row>
    <row r="31" s="8" customFormat="1" ht="16.5" customHeight="1">
      <c r="A31" s="150"/>
      <c r="B31" s="151"/>
      <c r="C31" s="150"/>
      <c r="D31" s="150"/>
      <c r="E31" s="152" t="s">
        <v>19</v>
      </c>
      <c r="F31" s="152"/>
      <c r="G31" s="152"/>
      <c r="H31" s="152"/>
      <c r="I31" s="153"/>
      <c r="J31" s="150"/>
      <c r="K31" s="150"/>
      <c r="L31" s="154"/>
      <c r="S31" s="150"/>
      <c r="T31" s="150"/>
      <c r="U31" s="150"/>
      <c r="V31" s="150"/>
      <c r="W31" s="150"/>
      <c r="X31" s="150"/>
      <c r="Y31" s="150"/>
      <c r="Z31" s="150"/>
      <c r="AA31" s="150"/>
      <c r="AB31" s="150"/>
      <c r="AC31" s="150"/>
      <c r="AD31" s="150"/>
      <c r="AE31" s="150"/>
    </row>
    <row r="32" s="2" customFormat="1" ht="6.96" customHeight="1">
      <c r="A32" s="35"/>
      <c r="B32" s="41"/>
      <c r="C32" s="35"/>
      <c r="D32" s="35"/>
      <c r="E32" s="35"/>
      <c r="F32" s="35"/>
      <c r="G32" s="35"/>
      <c r="H32" s="35"/>
      <c r="I32" s="145"/>
      <c r="J32" s="35"/>
      <c r="K32" s="35"/>
      <c r="L32" s="146"/>
      <c r="S32" s="35"/>
      <c r="T32" s="35"/>
      <c r="U32" s="35"/>
      <c r="V32" s="35"/>
      <c r="W32" s="35"/>
      <c r="X32" s="35"/>
      <c r="Y32" s="35"/>
      <c r="Z32" s="35"/>
      <c r="AA32" s="35"/>
      <c r="AB32" s="35"/>
      <c r="AC32" s="35"/>
      <c r="AD32" s="35"/>
      <c r="AE32" s="35"/>
    </row>
    <row r="33" s="2" customFormat="1" ht="6.96" customHeight="1">
      <c r="A33" s="35"/>
      <c r="B33" s="41"/>
      <c r="C33" s="35"/>
      <c r="D33" s="155"/>
      <c r="E33" s="155"/>
      <c r="F33" s="155"/>
      <c r="G33" s="155"/>
      <c r="H33" s="155"/>
      <c r="I33" s="156"/>
      <c r="J33" s="155"/>
      <c r="K33" s="155"/>
      <c r="L33" s="146"/>
      <c r="S33" s="35"/>
      <c r="T33" s="35"/>
      <c r="U33" s="35"/>
      <c r="V33" s="35"/>
      <c r="W33" s="35"/>
      <c r="X33" s="35"/>
      <c r="Y33" s="35"/>
      <c r="Z33" s="35"/>
      <c r="AA33" s="35"/>
      <c r="AB33" s="35"/>
      <c r="AC33" s="35"/>
      <c r="AD33" s="35"/>
      <c r="AE33" s="35"/>
    </row>
    <row r="34" s="2" customFormat="1" ht="25.44" customHeight="1">
      <c r="A34" s="35"/>
      <c r="B34" s="41"/>
      <c r="C34" s="35"/>
      <c r="D34" s="157" t="s">
        <v>38</v>
      </c>
      <c r="E34" s="35"/>
      <c r="F34" s="35"/>
      <c r="G34" s="35"/>
      <c r="H34" s="35"/>
      <c r="I34" s="145"/>
      <c r="J34" s="158">
        <f>ROUND(J91, 2)</f>
        <v>0</v>
      </c>
      <c r="K34" s="35"/>
      <c r="L34" s="146"/>
      <c r="S34" s="35"/>
      <c r="T34" s="35"/>
      <c r="U34" s="35"/>
      <c r="V34" s="35"/>
      <c r="W34" s="35"/>
      <c r="X34" s="35"/>
      <c r="Y34" s="35"/>
      <c r="Z34" s="35"/>
      <c r="AA34" s="35"/>
      <c r="AB34" s="35"/>
      <c r="AC34" s="35"/>
      <c r="AD34" s="35"/>
      <c r="AE34" s="35"/>
    </row>
    <row r="35" s="2" customFormat="1" ht="6.96" customHeight="1">
      <c r="A35" s="35"/>
      <c r="B35" s="41"/>
      <c r="C35" s="35"/>
      <c r="D35" s="155"/>
      <c r="E35" s="155"/>
      <c r="F35" s="155"/>
      <c r="G35" s="155"/>
      <c r="H35" s="155"/>
      <c r="I35" s="156"/>
      <c r="J35" s="155"/>
      <c r="K35" s="155"/>
      <c r="L35" s="146"/>
      <c r="S35" s="35"/>
      <c r="T35" s="35"/>
      <c r="U35" s="35"/>
      <c r="V35" s="35"/>
      <c r="W35" s="35"/>
      <c r="X35" s="35"/>
      <c r="Y35" s="35"/>
      <c r="Z35" s="35"/>
      <c r="AA35" s="35"/>
      <c r="AB35" s="35"/>
      <c r="AC35" s="35"/>
      <c r="AD35" s="35"/>
      <c r="AE35" s="35"/>
    </row>
    <row r="36" s="2" customFormat="1" ht="14.4" customHeight="1">
      <c r="A36" s="35"/>
      <c r="B36" s="41"/>
      <c r="C36" s="35"/>
      <c r="D36" s="35"/>
      <c r="E36" s="35"/>
      <c r="F36" s="159" t="s">
        <v>40</v>
      </c>
      <c r="G36" s="35"/>
      <c r="H36" s="35"/>
      <c r="I36" s="160" t="s">
        <v>39</v>
      </c>
      <c r="J36" s="159" t="s">
        <v>41</v>
      </c>
      <c r="K36" s="35"/>
      <c r="L36" s="146"/>
      <c r="S36" s="35"/>
      <c r="T36" s="35"/>
      <c r="U36" s="35"/>
      <c r="V36" s="35"/>
      <c r="W36" s="35"/>
      <c r="X36" s="35"/>
      <c r="Y36" s="35"/>
      <c r="Z36" s="35"/>
      <c r="AA36" s="35"/>
      <c r="AB36" s="35"/>
      <c r="AC36" s="35"/>
      <c r="AD36" s="35"/>
      <c r="AE36" s="35"/>
    </row>
    <row r="37" s="2" customFormat="1" ht="14.4" customHeight="1">
      <c r="A37" s="35"/>
      <c r="B37" s="41"/>
      <c r="C37" s="35"/>
      <c r="D37" s="144" t="s">
        <v>42</v>
      </c>
      <c r="E37" s="142" t="s">
        <v>43</v>
      </c>
      <c r="F37" s="161">
        <f>ROUND((SUM(BE91:BE97)),  2)</f>
        <v>0</v>
      </c>
      <c r="G37" s="35"/>
      <c r="H37" s="35"/>
      <c r="I37" s="162">
        <v>0.20999999999999999</v>
      </c>
      <c r="J37" s="161">
        <f>ROUND(((SUM(BE91:BE97))*I37),  2)</f>
        <v>0</v>
      </c>
      <c r="K37" s="35"/>
      <c r="L37" s="146"/>
      <c r="S37" s="35"/>
      <c r="T37" s="35"/>
      <c r="U37" s="35"/>
      <c r="V37" s="35"/>
      <c r="W37" s="35"/>
      <c r="X37" s="35"/>
      <c r="Y37" s="35"/>
      <c r="Z37" s="35"/>
      <c r="AA37" s="35"/>
      <c r="AB37" s="35"/>
      <c r="AC37" s="35"/>
      <c r="AD37" s="35"/>
      <c r="AE37" s="35"/>
    </row>
    <row r="38" s="2" customFormat="1" ht="14.4" customHeight="1">
      <c r="A38" s="35"/>
      <c r="B38" s="41"/>
      <c r="C38" s="35"/>
      <c r="D38" s="35"/>
      <c r="E38" s="142" t="s">
        <v>44</v>
      </c>
      <c r="F38" s="161">
        <f>ROUND((SUM(BF91:BF97)),  2)</f>
        <v>0</v>
      </c>
      <c r="G38" s="35"/>
      <c r="H38" s="35"/>
      <c r="I38" s="162">
        <v>0.14999999999999999</v>
      </c>
      <c r="J38" s="161">
        <f>ROUND(((SUM(BF91:BF97))*I38),  2)</f>
        <v>0</v>
      </c>
      <c r="K38" s="35"/>
      <c r="L38" s="146"/>
      <c r="S38" s="35"/>
      <c r="T38" s="35"/>
      <c r="U38" s="35"/>
      <c r="V38" s="35"/>
      <c r="W38" s="35"/>
      <c r="X38" s="35"/>
      <c r="Y38" s="35"/>
      <c r="Z38" s="35"/>
      <c r="AA38" s="35"/>
      <c r="AB38" s="35"/>
      <c r="AC38" s="35"/>
      <c r="AD38" s="35"/>
      <c r="AE38" s="35"/>
    </row>
    <row r="39" hidden="1" s="2" customFormat="1" ht="14.4" customHeight="1">
      <c r="A39" s="35"/>
      <c r="B39" s="41"/>
      <c r="C39" s="35"/>
      <c r="D39" s="35"/>
      <c r="E39" s="142" t="s">
        <v>45</v>
      </c>
      <c r="F39" s="161">
        <f>ROUND((SUM(BG91:BG97)),  2)</f>
        <v>0</v>
      </c>
      <c r="G39" s="35"/>
      <c r="H39" s="35"/>
      <c r="I39" s="162">
        <v>0.20999999999999999</v>
      </c>
      <c r="J39" s="161">
        <f>0</f>
        <v>0</v>
      </c>
      <c r="K39" s="35"/>
      <c r="L39" s="146"/>
      <c r="S39" s="35"/>
      <c r="T39" s="35"/>
      <c r="U39" s="35"/>
      <c r="V39" s="35"/>
      <c r="W39" s="35"/>
      <c r="X39" s="35"/>
      <c r="Y39" s="35"/>
      <c r="Z39" s="35"/>
      <c r="AA39" s="35"/>
      <c r="AB39" s="35"/>
      <c r="AC39" s="35"/>
      <c r="AD39" s="35"/>
      <c r="AE39" s="35"/>
    </row>
    <row r="40" hidden="1" s="2" customFormat="1" ht="14.4" customHeight="1">
      <c r="A40" s="35"/>
      <c r="B40" s="41"/>
      <c r="C40" s="35"/>
      <c r="D40" s="35"/>
      <c r="E40" s="142" t="s">
        <v>46</v>
      </c>
      <c r="F40" s="161">
        <f>ROUND((SUM(BH91:BH97)),  2)</f>
        <v>0</v>
      </c>
      <c r="G40" s="35"/>
      <c r="H40" s="35"/>
      <c r="I40" s="162">
        <v>0.14999999999999999</v>
      </c>
      <c r="J40" s="161">
        <f>0</f>
        <v>0</v>
      </c>
      <c r="K40" s="35"/>
      <c r="L40" s="146"/>
      <c r="S40" s="35"/>
      <c r="T40" s="35"/>
      <c r="U40" s="35"/>
      <c r="V40" s="35"/>
      <c r="W40" s="35"/>
      <c r="X40" s="35"/>
      <c r="Y40" s="35"/>
      <c r="Z40" s="35"/>
      <c r="AA40" s="35"/>
      <c r="AB40" s="35"/>
      <c r="AC40" s="35"/>
      <c r="AD40" s="35"/>
      <c r="AE40" s="35"/>
    </row>
    <row r="41" hidden="1" s="2" customFormat="1" ht="14.4" customHeight="1">
      <c r="A41" s="35"/>
      <c r="B41" s="41"/>
      <c r="C41" s="35"/>
      <c r="D41" s="35"/>
      <c r="E41" s="142" t="s">
        <v>47</v>
      </c>
      <c r="F41" s="161">
        <f>ROUND((SUM(BI91:BI97)),  2)</f>
        <v>0</v>
      </c>
      <c r="G41" s="35"/>
      <c r="H41" s="35"/>
      <c r="I41" s="162">
        <v>0</v>
      </c>
      <c r="J41" s="161">
        <f>0</f>
        <v>0</v>
      </c>
      <c r="K41" s="35"/>
      <c r="L41" s="146"/>
      <c r="S41" s="35"/>
      <c r="T41" s="35"/>
      <c r="U41" s="35"/>
      <c r="V41" s="35"/>
      <c r="W41" s="35"/>
      <c r="X41" s="35"/>
      <c r="Y41" s="35"/>
      <c r="Z41" s="35"/>
      <c r="AA41" s="35"/>
      <c r="AB41" s="35"/>
      <c r="AC41" s="35"/>
      <c r="AD41" s="35"/>
      <c r="AE41" s="35"/>
    </row>
    <row r="42" s="2" customFormat="1" ht="6.96" customHeight="1">
      <c r="A42" s="35"/>
      <c r="B42" s="41"/>
      <c r="C42" s="35"/>
      <c r="D42" s="35"/>
      <c r="E42" s="35"/>
      <c r="F42" s="35"/>
      <c r="G42" s="35"/>
      <c r="H42" s="35"/>
      <c r="I42" s="145"/>
      <c r="J42" s="35"/>
      <c r="K42" s="35"/>
      <c r="L42" s="146"/>
      <c r="S42" s="35"/>
      <c r="T42" s="35"/>
      <c r="U42" s="35"/>
      <c r="V42" s="35"/>
      <c r="W42" s="35"/>
      <c r="X42" s="35"/>
      <c r="Y42" s="35"/>
      <c r="Z42" s="35"/>
      <c r="AA42" s="35"/>
      <c r="AB42" s="35"/>
      <c r="AC42" s="35"/>
      <c r="AD42" s="35"/>
      <c r="AE42" s="35"/>
    </row>
    <row r="43" s="2" customFormat="1" ht="25.44" customHeight="1">
      <c r="A43" s="35"/>
      <c r="B43" s="41"/>
      <c r="C43" s="163"/>
      <c r="D43" s="164" t="s">
        <v>48</v>
      </c>
      <c r="E43" s="165"/>
      <c r="F43" s="165"/>
      <c r="G43" s="166" t="s">
        <v>49</v>
      </c>
      <c r="H43" s="167" t="s">
        <v>50</v>
      </c>
      <c r="I43" s="168"/>
      <c r="J43" s="169">
        <f>SUM(J34:J41)</f>
        <v>0</v>
      </c>
      <c r="K43" s="170"/>
      <c r="L43" s="146"/>
      <c r="S43" s="35"/>
      <c r="T43" s="35"/>
      <c r="U43" s="35"/>
      <c r="V43" s="35"/>
      <c r="W43" s="35"/>
      <c r="X43" s="35"/>
      <c r="Y43" s="35"/>
      <c r="Z43" s="35"/>
      <c r="AA43" s="35"/>
      <c r="AB43" s="35"/>
      <c r="AC43" s="35"/>
      <c r="AD43" s="35"/>
      <c r="AE43" s="35"/>
    </row>
    <row r="44" s="2" customFormat="1" ht="14.4" customHeight="1">
      <c r="A44" s="35"/>
      <c r="B44" s="171"/>
      <c r="C44" s="172"/>
      <c r="D44" s="172"/>
      <c r="E44" s="172"/>
      <c r="F44" s="172"/>
      <c r="G44" s="172"/>
      <c r="H44" s="172"/>
      <c r="I44" s="173"/>
      <c r="J44" s="172"/>
      <c r="K44" s="172"/>
      <c r="L44" s="146"/>
      <c r="S44" s="35"/>
      <c r="T44" s="35"/>
      <c r="U44" s="35"/>
      <c r="V44" s="35"/>
      <c r="W44" s="35"/>
      <c r="X44" s="35"/>
      <c r="Y44" s="35"/>
      <c r="Z44" s="35"/>
      <c r="AA44" s="35"/>
      <c r="AB44" s="35"/>
      <c r="AC44" s="35"/>
      <c r="AD44" s="35"/>
      <c r="AE44" s="35"/>
    </row>
    <row r="48" hidden="1" s="2" customFormat="1" ht="6.96" customHeight="1">
      <c r="A48" s="35"/>
      <c r="B48" s="174"/>
      <c r="C48" s="175"/>
      <c r="D48" s="175"/>
      <c r="E48" s="175"/>
      <c r="F48" s="175"/>
      <c r="G48" s="175"/>
      <c r="H48" s="175"/>
      <c r="I48" s="176"/>
      <c r="J48" s="175"/>
      <c r="K48" s="175"/>
      <c r="L48" s="146"/>
      <c r="S48" s="35"/>
      <c r="T48" s="35"/>
      <c r="U48" s="35"/>
      <c r="V48" s="35"/>
      <c r="W48" s="35"/>
      <c r="X48" s="35"/>
      <c r="Y48" s="35"/>
      <c r="Z48" s="35"/>
      <c r="AA48" s="35"/>
      <c r="AB48" s="35"/>
      <c r="AC48" s="35"/>
      <c r="AD48" s="35"/>
      <c r="AE48" s="35"/>
    </row>
    <row r="49" hidden="1" s="2" customFormat="1" ht="24.96" customHeight="1">
      <c r="A49" s="35"/>
      <c r="B49" s="36"/>
      <c r="C49" s="20" t="s">
        <v>142</v>
      </c>
      <c r="D49" s="37"/>
      <c r="E49" s="37"/>
      <c r="F49" s="37"/>
      <c r="G49" s="37"/>
      <c r="H49" s="37"/>
      <c r="I49" s="145"/>
      <c r="J49" s="37"/>
      <c r="K49" s="37"/>
      <c r="L49" s="146"/>
      <c r="S49" s="35"/>
      <c r="T49" s="35"/>
      <c r="U49" s="35"/>
      <c r="V49" s="35"/>
      <c r="W49" s="35"/>
      <c r="X49" s="35"/>
      <c r="Y49" s="35"/>
      <c r="Z49" s="35"/>
      <c r="AA49" s="35"/>
      <c r="AB49" s="35"/>
      <c r="AC49" s="35"/>
      <c r="AD49" s="35"/>
      <c r="AE49" s="35"/>
    </row>
    <row r="50" hidden="1" s="2" customFormat="1" ht="6.96" customHeight="1">
      <c r="A50" s="35"/>
      <c r="B50" s="36"/>
      <c r="C50" s="37"/>
      <c r="D50" s="37"/>
      <c r="E50" s="37"/>
      <c r="F50" s="37"/>
      <c r="G50" s="37"/>
      <c r="H50" s="37"/>
      <c r="I50" s="145"/>
      <c r="J50" s="37"/>
      <c r="K50" s="37"/>
      <c r="L50" s="146"/>
      <c r="S50" s="35"/>
      <c r="T50" s="35"/>
      <c r="U50" s="35"/>
      <c r="V50" s="35"/>
      <c r="W50" s="35"/>
      <c r="X50" s="35"/>
      <c r="Y50" s="35"/>
      <c r="Z50" s="35"/>
      <c r="AA50" s="35"/>
      <c r="AB50" s="35"/>
      <c r="AC50" s="35"/>
      <c r="AD50" s="35"/>
      <c r="AE50" s="35"/>
    </row>
    <row r="51" hidden="1" s="2" customFormat="1" ht="12" customHeight="1">
      <c r="A51" s="35"/>
      <c r="B51" s="36"/>
      <c r="C51" s="29" t="s">
        <v>16</v>
      </c>
      <c r="D51" s="37"/>
      <c r="E51" s="37"/>
      <c r="F51" s="37"/>
      <c r="G51" s="37"/>
      <c r="H51" s="37"/>
      <c r="I51" s="145"/>
      <c r="J51" s="37"/>
      <c r="K51" s="37"/>
      <c r="L51" s="146"/>
      <c r="S51" s="35"/>
      <c r="T51" s="35"/>
      <c r="U51" s="35"/>
      <c r="V51" s="35"/>
      <c r="W51" s="35"/>
      <c r="X51" s="35"/>
      <c r="Y51" s="35"/>
      <c r="Z51" s="35"/>
      <c r="AA51" s="35"/>
      <c r="AB51" s="35"/>
      <c r="AC51" s="35"/>
      <c r="AD51" s="35"/>
      <c r="AE51" s="35"/>
    </row>
    <row r="52" hidden="1" s="2" customFormat="1" ht="16.5" customHeight="1">
      <c r="A52" s="35"/>
      <c r="B52" s="36"/>
      <c r="C52" s="37"/>
      <c r="D52" s="37"/>
      <c r="E52" s="177" t="str">
        <f>E7</f>
        <v>Oprava SZZ v žst. Zvoleněves</v>
      </c>
      <c r="F52" s="29"/>
      <c r="G52" s="29"/>
      <c r="H52" s="29"/>
      <c r="I52" s="145"/>
      <c r="J52" s="37"/>
      <c r="K52" s="37"/>
      <c r="L52" s="146"/>
      <c r="S52" s="35"/>
      <c r="T52" s="35"/>
      <c r="U52" s="35"/>
      <c r="V52" s="35"/>
      <c r="W52" s="35"/>
      <c r="X52" s="35"/>
      <c r="Y52" s="35"/>
      <c r="Z52" s="35"/>
      <c r="AA52" s="35"/>
      <c r="AB52" s="35"/>
      <c r="AC52" s="35"/>
      <c r="AD52" s="35"/>
      <c r="AE52" s="35"/>
    </row>
    <row r="53" hidden="1" s="1" customFormat="1" ht="12" customHeight="1">
      <c r="B53" s="18"/>
      <c r="C53" s="29" t="s">
        <v>136</v>
      </c>
      <c r="D53" s="19"/>
      <c r="E53" s="19"/>
      <c r="F53" s="19"/>
      <c r="G53" s="19"/>
      <c r="H53" s="19"/>
      <c r="I53" s="136"/>
      <c r="J53" s="19"/>
      <c r="K53" s="19"/>
      <c r="L53" s="17"/>
    </row>
    <row r="54" hidden="1" s="1" customFormat="1" ht="16.5" customHeight="1">
      <c r="B54" s="18"/>
      <c r="C54" s="19"/>
      <c r="D54" s="19"/>
      <c r="E54" s="177" t="s">
        <v>137</v>
      </c>
      <c r="F54" s="19"/>
      <c r="G54" s="19"/>
      <c r="H54" s="19"/>
      <c r="I54" s="136"/>
      <c r="J54" s="19"/>
      <c r="K54" s="19"/>
      <c r="L54" s="17"/>
    </row>
    <row r="55" hidden="1" s="1" customFormat="1" ht="12" customHeight="1">
      <c r="B55" s="18"/>
      <c r="C55" s="29" t="s">
        <v>138</v>
      </c>
      <c r="D55" s="19"/>
      <c r="E55" s="19"/>
      <c r="F55" s="19"/>
      <c r="G55" s="19"/>
      <c r="H55" s="19"/>
      <c r="I55" s="136"/>
      <c r="J55" s="19"/>
      <c r="K55" s="19"/>
      <c r="L55" s="17"/>
    </row>
    <row r="56" hidden="1" s="2" customFormat="1" ht="16.5" customHeight="1">
      <c r="A56" s="35"/>
      <c r="B56" s="36"/>
      <c r="C56" s="37"/>
      <c r="D56" s="37"/>
      <c r="E56" s="178" t="s">
        <v>2212</v>
      </c>
      <c r="F56" s="37"/>
      <c r="G56" s="37"/>
      <c r="H56" s="37"/>
      <c r="I56" s="145"/>
      <c r="J56" s="37"/>
      <c r="K56" s="37"/>
      <c r="L56" s="146"/>
      <c r="S56" s="35"/>
      <c r="T56" s="35"/>
      <c r="U56" s="35"/>
      <c r="V56" s="35"/>
      <c r="W56" s="35"/>
      <c r="X56" s="35"/>
      <c r="Y56" s="35"/>
      <c r="Z56" s="35"/>
      <c r="AA56" s="35"/>
      <c r="AB56" s="35"/>
      <c r="AC56" s="35"/>
      <c r="AD56" s="35"/>
      <c r="AE56" s="35"/>
    </row>
    <row r="57" hidden="1" s="2" customFormat="1" ht="12" customHeight="1">
      <c r="A57" s="35"/>
      <c r="B57" s="36"/>
      <c r="C57" s="29" t="s">
        <v>751</v>
      </c>
      <c r="D57" s="37"/>
      <c r="E57" s="37"/>
      <c r="F57" s="37"/>
      <c r="G57" s="37"/>
      <c r="H57" s="37"/>
      <c r="I57" s="145"/>
      <c r="J57" s="37"/>
      <c r="K57" s="37"/>
      <c r="L57" s="146"/>
      <c r="S57" s="35"/>
      <c r="T57" s="35"/>
      <c r="U57" s="35"/>
      <c r="V57" s="35"/>
      <c r="W57" s="35"/>
      <c r="X57" s="35"/>
      <c r="Y57" s="35"/>
      <c r="Z57" s="35"/>
      <c r="AA57" s="35"/>
      <c r="AB57" s="35"/>
      <c r="AC57" s="35"/>
      <c r="AD57" s="35"/>
      <c r="AE57" s="35"/>
    </row>
    <row r="58" hidden="1" s="2" customFormat="1" ht="16.5" customHeight="1">
      <c r="A58" s="35"/>
      <c r="B58" s="36"/>
      <c r="C58" s="37"/>
      <c r="D58" s="37"/>
      <c r="E58" s="66" t="str">
        <f>E13</f>
        <v>03.2 - VRN technologická část</v>
      </c>
      <c r="F58" s="37"/>
      <c r="G58" s="37"/>
      <c r="H58" s="37"/>
      <c r="I58" s="145"/>
      <c r="J58" s="37"/>
      <c r="K58" s="37"/>
      <c r="L58" s="146"/>
      <c r="S58" s="35"/>
      <c r="T58" s="35"/>
      <c r="U58" s="35"/>
      <c r="V58" s="35"/>
      <c r="W58" s="35"/>
      <c r="X58" s="35"/>
      <c r="Y58" s="35"/>
      <c r="Z58" s="35"/>
      <c r="AA58" s="35"/>
      <c r="AB58" s="35"/>
      <c r="AC58" s="35"/>
      <c r="AD58" s="35"/>
      <c r="AE58" s="35"/>
    </row>
    <row r="59" hidden="1" s="2" customFormat="1" ht="6.96" customHeight="1">
      <c r="A59" s="35"/>
      <c r="B59" s="36"/>
      <c r="C59" s="37"/>
      <c r="D59" s="37"/>
      <c r="E59" s="37"/>
      <c r="F59" s="37"/>
      <c r="G59" s="37"/>
      <c r="H59" s="37"/>
      <c r="I59" s="145"/>
      <c r="J59" s="37"/>
      <c r="K59" s="37"/>
      <c r="L59" s="146"/>
      <c r="S59" s="35"/>
      <c r="T59" s="35"/>
      <c r="U59" s="35"/>
      <c r="V59" s="35"/>
      <c r="W59" s="35"/>
      <c r="X59" s="35"/>
      <c r="Y59" s="35"/>
      <c r="Z59" s="35"/>
      <c r="AA59" s="35"/>
      <c r="AB59" s="35"/>
      <c r="AC59" s="35"/>
      <c r="AD59" s="35"/>
      <c r="AE59" s="35"/>
    </row>
    <row r="60" hidden="1" s="2" customFormat="1" ht="12" customHeight="1">
      <c r="A60" s="35"/>
      <c r="B60" s="36"/>
      <c r="C60" s="29" t="s">
        <v>21</v>
      </c>
      <c r="D60" s="37"/>
      <c r="E60" s="37"/>
      <c r="F60" s="24" t="str">
        <f>F16</f>
        <v>žst. Zvoleněves</v>
      </c>
      <c r="G60" s="37"/>
      <c r="H60" s="37"/>
      <c r="I60" s="148" t="s">
        <v>23</v>
      </c>
      <c r="J60" s="69" t="str">
        <f>IF(J16="","",J16)</f>
        <v>23. 3. 2020</v>
      </c>
      <c r="K60" s="37"/>
      <c r="L60" s="146"/>
      <c r="S60" s="35"/>
      <c r="T60" s="35"/>
      <c r="U60" s="35"/>
      <c r="V60" s="35"/>
      <c r="W60" s="35"/>
      <c r="X60" s="35"/>
      <c r="Y60" s="35"/>
      <c r="Z60" s="35"/>
      <c r="AA60" s="35"/>
      <c r="AB60" s="35"/>
      <c r="AC60" s="35"/>
      <c r="AD60" s="35"/>
      <c r="AE60" s="35"/>
    </row>
    <row r="61" hidden="1" s="2" customFormat="1" ht="6.96" customHeight="1">
      <c r="A61" s="35"/>
      <c r="B61" s="36"/>
      <c r="C61" s="37"/>
      <c r="D61" s="37"/>
      <c r="E61" s="37"/>
      <c r="F61" s="37"/>
      <c r="G61" s="37"/>
      <c r="H61" s="37"/>
      <c r="I61" s="145"/>
      <c r="J61" s="37"/>
      <c r="K61" s="37"/>
      <c r="L61" s="146"/>
      <c r="S61" s="35"/>
      <c r="T61" s="35"/>
      <c r="U61" s="35"/>
      <c r="V61" s="35"/>
      <c r="W61" s="35"/>
      <c r="X61" s="35"/>
      <c r="Y61" s="35"/>
      <c r="Z61" s="35"/>
      <c r="AA61" s="35"/>
      <c r="AB61" s="35"/>
      <c r="AC61" s="35"/>
      <c r="AD61" s="35"/>
      <c r="AE61" s="35"/>
    </row>
    <row r="62" hidden="1" s="2" customFormat="1" ht="15.15" customHeight="1">
      <c r="A62" s="35"/>
      <c r="B62" s="36"/>
      <c r="C62" s="29" t="s">
        <v>25</v>
      </c>
      <c r="D62" s="37"/>
      <c r="E62" s="37"/>
      <c r="F62" s="24" t="str">
        <f>E19</f>
        <v>Jiří Kejkula</v>
      </c>
      <c r="G62" s="37"/>
      <c r="H62" s="37"/>
      <c r="I62" s="148" t="s">
        <v>31</v>
      </c>
      <c r="J62" s="33" t="str">
        <f>E25</f>
        <v xml:space="preserve"> </v>
      </c>
      <c r="K62" s="37"/>
      <c r="L62" s="146"/>
      <c r="S62" s="35"/>
      <c r="T62" s="35"/>
      <c r="U62" s="35"/>
      <c r="V62" s="35"/>
      <c r="W62" s="35"/>
      <c r="X62" s="35"/>
      <c r="Y62" s="35"/>
      <c r="Z62" s="35"/>
      <c r="AA62" s="35"/>
      <c r="AB62" s="35"/>
      <c r="AC62" s="35"/>
      <c r="AD62" s="35"/>
      <c r="AE62" s="35"/>
    </row>
    <row r="63" hidden="1" s="2" customFormat="1" ht="15.15" customHeight="1">
      <c r="A63" s="35"/>
      <c r="B63" s="36"/>
      <c r="C63" s="29" t="s">
        <v>29</v>
      </c>
      <c r="D63" s="37"/>
      <c r="E63" s="37"/>
      <c r="F63" s="24" t="str">
        <f>IF(E22="","",E22)</f>
        <v>Vyplň údaj</v>
      </c>
      <c r="G63" s="37"/>
      <c r="H63" s="37"/>
      <c r="I63" s="148" t="s">
        <v>34</v>
      </c>
      <c r="J63" s="33" t="str">
        <f>E28</f>
        <v>Milan Bělehrad</v>
      </c>
      <c r="K63" s="37"/>
      <c r="L63" s="146"/>
      <c r="S63" s="35"/>
      <c r="T63" s="35"/>
      <c r="U63" s="35"/>
      <c r="V63" s="35"/>
      <c r="W63" s="35"/>
      <c r="X63" s="35"/>
      <c r="Y63" s="35"/>
      <c r="Z63" s="35"/>
      <c r="AA63" s="35"/>
      <c r="AB63" s="35"/>
      <c r="AC63" s="35"/>
      <c r="AD63" s="35"/>
      <c r="AE63" s="35"/>
    </row>
    <row r="64" hidden="1" s="2" customFormat="1" ht="10.32" customHeight="1">
      <c r="A64" s="35"/>
      <c r="B64" s="36"/>
      <c r="C64" s="37"/>
      <c r="D64" s="37"/>
      <c r="E64" s="37"/>
      <c r="F64" s="37"/>
      <c r="G64" s="37"/>
      <c r="H64" s="37"/>
      <c r="I64" s="145"/>
      <c r="J64" s="37"/>
      <c r="K64" s="37"/>
      <c r="L64" s="146"/>
      <c r="S64" s="35"/>
      <c r="T64" s="35"/>
      <c r="U64" s="35"/>
      <c r="V64" s="35"/>
      <c r="W64" s="35"/>
      <c r="X64" s="35"/>
      <c r="Y64" s="35"/>
      <c r="Z64" s="35"/>
      <c r="AA64" s="35"/>
      <c r="AB64" s="35"/>
      <c r="AC64" s="35"/>
      <c r="AD64" s="35"/>
      <c r="AE64" s="35"/>
    </row>
    <row r="65" hidden="1" s="2" customFormat="1" ht="29.28" customHeight="1">
      <c r="A65" s="35"/>
      <c r="B65" s="36"/>
      <c r="C65" s="179" t="s">
        <v>143</v>
      </c>
      <c r="D65" s="180"/>
      <c r="E65" s="180"/>
      <c r="F65" s="180"/>
      <c r="G65" s="180"/>
      <c r="H65" s="180"/>
      <c r="I65" s="181"/>
      <c r="J65" s="182" t="s">
        <v>144</v>
      </c>
      <c r="K65" s="180"/>
      <c r="L65" s="146"/>
      <c r="S65" s="35"/>
      <c r="T65" s="35"/>
      <c r="U65" s="35"/>
      <c r="V65" s="35"/>
      <c r="W65" s="35"/>
      <c r="X65" s="35"/>
      <c r="Y65" s="35"/>
      <c r="Z65" s="35"/>
      <c r="AA65" s="35"/>
      <c r="AB65" s="35"/>
      <c r="AC65" s="35"/>
      <c r="AD65" s="35"/>
      <c r="AE65" s="35"/>
    </row>
    <row r="66" hidden="1" s="2" customFormat="1" ht="10.32" customHeight="1">
      <c r="A66" s="35"/>
      <c r="B66" s="36"/>
      <c r="C66" s="37"/>
      <c r="D66" s="37"/>
      <c r="E66" s="37"/>
      <c r="F66" s="37"/>
      <c r="G66" s="37"/>
      <c r="H66" s="37"/>
      <c r="I66" s="145"/>
      <c r="J66" s="37"/>
      <c r="K66" s="37"/>
      <c r="L66" s="146"/>
      <c r="S66" s="35"/>
      <c r="T66" s="35"/>
      <c r="U66" s="35"/>
      <c r="V66" s="35"/>
      <c r="W66" s="35"/>
      <c r="X66" s="35"/>
      <c r="Y66" s="35"/>
      <c r="Z66" s="35"/>
      <c r="AA66" s="35"/>
      <c r="AB66" s="35"/>
      <c r="AC66" s="35"/>
      <c r="AD66" s="35"/>
      <c r="AE66" s="35"/>
    </row>
    <row r="67" hidden="1" s="2" customFormat="1" ht="22.8" customHeight="1">
      <c r="A67" s="35"/>
      <c r="B67" s="36"/>
      <c r="C67" s="183" t="s">
        <v>70</v>
      </c>
      <c r="D67" s="37"/>
      <c r="E67" s="37"/>
      <c r="F67" s="37"/>
      <c r="G67" s="37"/>
      <c r="H67" s="37"/>
      <c r="I67" s="145"/>
      <c r="J67" s="99">
        <f>J91</f>
        <v>0</v>
      </c>
      <c r="K67" s="37"/>
      <c r="L67" s="146"/>
      <c r="S67" s="35"/>
      <c r="T67" s="35"/>
      <c r="U67" s="35"/>
      <c r="V67" s="35"/>
      <c r="W67" s="35"/>
      <c r="X67" s="35"/>
      <c r="Y67" s="35"/>
      <c r="Z67" s="35"/>
      <c r="AA67" s="35"/>
      <c r="AB67" s="35"/>
      <c r="AC67" s="35"/>
      <c r="AD67" s="35"/>
      <c r="AE67" s="35"/>
      <c r="AU67" s="14" t="s">
        <v>145</v>
      </c>
    </row>
    <row r="68" hidden="1" s="2" customFormat="1" ht="21.84" customHeight="1">
      <c r="A68" s="35"/>
      <c r="B68" s="36"/>
      <c r="C68" s="37"/>
      <c r="D68" s="37"/>
      <c r="E68" s="37"/>
      <c r="F68" s="37"/>
      <c r="G68" s="37"/>
      <c r="H68" s="37"/>
      <c r="I68" s="145"/>
      <c r="J68" s="37"/>
      <c r="K68" s="37"/>
      <c r="L68" s="146"/>
      <c r="S68" s="35"/>
      <c r="T68" s="35"/>
      <c r="U68" s="35"/>
      <c r="V68" s="35"/>
      <c r="W68" s="35"/>
      <c r="X68" s="35"/>
      <c r="Y68" s="35"/>
      <c r="Z68" s="35"/>
      <c r="AA68" s="35"/>
      <c r="AB68" s="35"/>
      <c r="AC68" s="35"/>
      <c r="AD68" s="35"/>
      <c r="AE68" s="35"/>
    </row>
    <row r="69" hidden="1" s="2" customFormat="1" ht="6.96" customHeight="1">
      <c r="A69" s="35"/>
      <c r="B69" s="56"/>
      <c r="C69" s="57"/>
      <c r="D69" s="57"/>
      <c r="E69" s="57"/>
      <c r="F69" s="57"/>
      <c r="G69" s="57"/>
      <c r="H69" s="57"/>
      <c r="I69" s="173"/>
      <c r="J69" s="57"/>
      <c r="K69" s="57"/>
      <c r="L69" s="146"/>
      <c r="S69" s="35"/>
      <c r="T69" s="35"/>
      <c r="U69" s="35"/>
      <c r="V69" s="35"/>
      <c r="W69" s="35"/>
      <c r="X69" s="35"/>
      <c r="Y69" s="35"/>
      <c r="Z69" s="35"/>
      <c r="AA69" s="35"/>
      <c r="AB69" s="35"/>
      <c r="AC69" s="35"/>
      <c r="AD69" s="35"/>
      <c r="AE69" s="35"/>
    </row>
    <row r="70" hidden="1"/>
    <row r="71" hidden="1"/>
    <row r="72" hidden="1"/>
    <row r="73" s="2" customFormat="1" ht="6.96" customHeight="1">
      <c r="A73" s="35"/>
      <c r="B73" s="58"/>
      <c r="C73" s="59"/>
      <c r="D73" s="59"/>
      <c r="E73" s="59"/>
      <c r="F73" s="59"/>
      <c r="G73" s="59"/>
      <c r="H73" s="59"/>
      <c r="I73" s="176"/>
      <c r="J73" s="59"/>
      <c r="K73" s="59"/>
      <c r="L73" s="146"/>
      <c r="S73" s="35"/>
      <c r="T73" s="35"/>
      <c r="U73" s="35"/>
      <c r="V73" s="35"/>
      <c r="W73" s="35"/>
      <c r="X73" s="35"/>
      <c r="Y73" s="35"/>
      <c r="Z73" s="35"/>
      <c r="AA73" s="35"/>
      <c r="AB73" s="35"/>
      <c r="AC73" s="35"/>
      <c r="AD73" s="35"/>
      <c r="AE73" s="35"/>
    </row>
    <row r="74" s="2" customFormat="1" ht="24.96" customHeight="1">
      <c r="A74" s="35"/>
      <c r="B74" s="36"/>
      <c r="C74" s="20" t="s">
        <v>148</v>
      </c>
      <c r="D74" s="37"/>
      <c r="E74" s="37"/>
      <c r="F74" s="37"/>
      <c r="G74" s="37"/>
      <c r="H74" s="37"/>
      <c r="I74" s="145"/>
      <c r="J74" s="37"/>
      <c r="K74" s="37"/>
      <c r="L74" s="146"/>
      <c r="S74" s="35"/>
      <c r="T74" s="35"/>
      <c r="U74" s="35"/>
      <c r="V74" s="35"/>
      <c r="W74" s="35"/>
      <c r="X74" s="35"/>
      <c r="Y74" s="35"/>
      <c r="Z74" s="35"/>
      <c r="AA74" s="35"/>
      <c r="AB74" s="35"/>
      <c r="AC74" s="35"/>
      <c r="AD74" s="35"/>
      <c r="AE74" s="35"/>
    </row>
    <row r="75" s="2" customFormat="1" ht="6.96" customHeight="1">
      <c r="A75" s="35"/>
      <c r="B75" s="36"/>
      <c r="C75" s="37"/>
      <c r="D75" s="37"/>
      <c r="E75" s="37"/>
      <c r="F75" s="37"/>
      <c r="G75" s="37"/>
      <c r="H75" s="37"/>
      <c r="I75" s="145"/>
      <c r="J75" s="37"/>
      <c r="K75" s="37"/>
      <c r="L75" s="146"/>
      <c r="S75" s="35"/>
      <c r="T75" s="35"/>
      <c r="U75" s="35"/>
      <c r="V75" s="35"/>
      <c r="W75" s="35"/>
      <c r="X75" s="35"/>
      <c r="Y75" s="35"/>
      <c r="Z75" s="35"/>
      <c r="AA75" s="35"/>
      <c r="AB75" s="35"/>
      <c r="AC75" s="35"/>
      <c r="AD75" s="35"/>
      <c r="AE75" s="35"/>
    </row>
    <row r="76" s="2" customFormat="1" ht="12" customHeight="1">
      <c r="A76" s="35"/>
      <c r="B76" s="36"/>
      <c r="C76" s="29" t="s">
        <v>16</v>
      </c>
      <c r="D76" s="37"/>
      <c r="E76" s="37"/>
      <c r="F76" s="37"/>
      <c r="G76" s="37"/>
      <c r="H76" s="37"/>
      <c r="I76" s="145"/>
      <c r="J76" s="37"/>
      <c r="K76" s="37"/>
      <c r="L76" s="146"/>
      <c r="S76" s="35"/>
      <c r="T76" s="35"/>
      <c r="U76" s="35"/>
      <c r="V76" s="35"/>
      <c r="W76" s="35"/>
      <c r="X76" s="35"/>
      <c r="Y76" s="35"/>
      <c r="Z76" s="35"/>
      <c r="AA76" s="35"/>
      <c r="AB76" s="35"/>
      <c r="AC76" s="35"/>
      <c r="AD76" s="35"/>
      <c r="AE76" s="35"/>
    </row>
    <row r="77" s="2" customFormat="1" ht="16.5" customHeight="1">
      <c r="A77" s="35"/>
      <c r="B77" s="36"/>
      <c r="C77" s="37"/>
      <c r="D77" s="37"/>
      <c r="E77" s="177" t="str">
        <f>E7</f>
        <v>Oprava SZZ v žst. Zvoleněves</v>
      </c>
      <c r="F77" s="29"/>
      <c r="G77" s="29"/>
      <c r="H77" s="29"/>
      <c r="I77" s="145"/>
      <c r="J77" s="37"/>
      <c r="K77" s="37"/>
      <c r="L77" s="146"/>
      <c r="S77" s="35"/>
      <c r="T77" s="35"/>
      <c r="U77" s="35"/>
      <c r="V77" s="35"/>
      <c r="W77" s="35"/>
      <c r="X77" s="35"/>
      <c r="Y77" s="35"/>
      <c r="Z77" s="35"/>
      <c r="AA77" s="35"/>
      <c r="AB77" s="35"/>
      <c r="AC77" s="35"/>
      <c r="AD77" s="35"/>
      <c r="AE77" s="35"/>
    </row>
    <row r="78" s="1" customFormat="1" ht="12" customHeight="1">
      <c r="B78" s="18"/>
      <c r="C78" s="29" t="s">
        <v>136</v>
      </c>
      <c r="D78" s="19"/>
      <c r="E78" s="19"/>
      <c r="F78" s="19"/>
      <c r="G78" s="19"/>
      <c r="H78" s="19"/>
      <c r="I78" s="136"/>
      <c r="J78" s="19"/>
      <c r="K78" s="19"/>
      <c r="L78" s="17"/>
    </row>
    <row r="79" s="1" customFormat="1" ht="16.5" customHeight="1">
      <c r="B79" s="18"/>
      <c r="C79" s="19"/>
      <c r="D79" s="19"/>
      <c r="E79" s="177" t="s">
        <v>137</v>
      </c>
      <c r="F79" s="19"/>
      <c r="G79" s="19"/>
      <c r="H79" s="19"/>
      <c r="I79" s="136"/>
      <c r="J79" s="19"/>
      <c r="K79" s="19"/>
      <c r="L79" s="17"/>
    </row>
    <row r="80" s="1" customFormat="1" ht="12" customHeight="1">
      <c r="B80" s="18"/>
      <c r="C80" s="29" t="s">
        <v>138</v>
      </c>
      <c r="D80" s="19"/>
      <c r="E80" s="19"/>
      <c r="F80" s="19"/>
      <c r="G80" s="19"/>
      <c r="H80" s="19"/>
      <c r="I80" s="136"/>
      <c r="J80" s="19"/>
      <c r="K80" s="19"/>
      <c r="L80" s="17"/>
    </row>
    <row r="81" s="2" customFormat="1" ht="16.5" customHeight="1">
      <c r="A81" s="35"/>
      <c r="B81" s="36"/>
      <c r="C81" s="37"/>
      <c r="D81" s="37"/>
      <c r="E81" s="178" t="s">
        <v>2212</v>
      </c>
      <c r="F81" s="37"/>
      <c r="G81" s="37"/>
      <c r="H81" s="37"/>
      <c r="I81" s="145"/>
      <c r="J81" s="37"/>
      <c r="K81" s="37"/>
      <c r="L81" s="146"/>
      <c r="S81" s="35"/>
      <c r="T81" s="35"/>
      <c r="U81" s="35"/>
      <c r="V81" s="35"/>
      <c r="W81" s="35"/>
      <c r="X81" s="35"/>
      <c r="Y81" s="35"/>
      <c r="Z81" s="35"/>
      <c r="AA81" s="35"/>
      <c r="AB81" s="35"/>
      <c r="AC81" s="35"/>
      <c r="AD81" s="35"/>
      <c r="AE81" s="35"/>
    </row>
    <row r="82" s="2" customFormat="1" ht="12" customHeight="1">
      <c r="A82" s="35"/>
      <c r="B82" s="36"/>
      <c r="C82" s="29" t="s">
        <v>751</v>
      </c>
      <c r="D82" s="37"/>
      <c r="E82" s="37"/>
      <c r="F82" s="37"/>
      <c r="G82" s="37"/>
      <c r="H82" s="37"/>
      <c r="I82" s="145"/>
      <c r="J82" s="37"/>
      <c r="K82" s="37"/>
      <c r="L82" s="146"/>
      <c r="S82" s="35"/>
      <c r="T82" s="35"/>
      <c r="U82" s="35"/>
      <c r="V82" s="35"/>
      <c r="W82" s="35"/>
      <c r="X82" s="35"/>
      <c r="Y82" s="35"/>
      <c r="Z82" s="35"/>
      <c r="AA82" s="35"/>
      <c r="AB82" s="35"/>
      <c r="AC82" s="35"/>
      <c r="AD82" s="35"/>
      <c r="AE82" s="35"/>
    </row>
    <row r="83" s="2" customFormat="1" ht="16.5" customHeight="1">
      <c r="A83" s="35"/>
      <c r="B83" s="36"/>
      <c r="C83" s="37"/>
      <c r="D83" s="37"/>
      <c r="E83" s="66" t="str">
        <f>E13</f>
        <v>03.2 - VRN technologická část</v>
      </c>
      <c r="F83" s="37"/>
      <c r="G83" s="37"/>
      <c r="H83" s="37"/>
      <c r="I83" s="145"/>
      <c r="J83" s="37"/>
      <c r="K83" s="37"/>
      <c r="L83" s="146"/>
      <c r="S83" s="35"/>
      <c r="T83" s="35"/>
      <c r="U83" s="35"/>
      <c r="V83" s="35"/>
      <c r="W83" s="35"/>
      <c r="X83" s="35"/>
      <c r="Y83" s="35"/>
      <c r="Z83" s="35"/>
      <c r="AA83" s="35"/>
      <c r="AB83" s="35"/>
      <c r="AC83" s="35"/>
      <c r="AD83" s="35"/>
      <c r="AE83" s="35"/>
    </row>
    <row r="84" s="2" customFormat="1" ht="6.96" customHeight="1">
      <c r="A84" s="35"/>
      <c r="B84" s="36"/>
      <c r="C84" s="37"/>
      <c r="D84" s="37"/>
      <c r="E84" s="37"/>
      <c r="F84" s="37"/>
      <c r="G84" s="37"/>
      <c r="H84" s="37"/>
      <c r="I84" s="145"/>
      <c r="J84" s="37"/>
      <c r="K84" s="37"/>
      <c r="L84" s="146"/>
      <c r="S84" s="35"/>
      <c r="T84" s="35"/>
      <c r="U84" s="35"/>
      <c r="V84" s="35"/>
      <c r="W84" s="35"/>
      <c r="X84" s="35"/>
      <c r="Y84" s="35"/>
      <c r="Z84" s="35"/>
      <c r="AA84" s="35"/>
      <c r="AB84" s="35"/>
      <c r="AC84" s="35"/>
      <c r="AD84" s="35"/>
      <c r="AE84" s="35"/>
    </row>
    <row r="85" s="2" customFormat="1" ht="12" customHeight="1">
      <c r="A85" s="35"/>
      <c r="B85" s="36"/>
      <c r="C85" s="29" t="s">
        <v>21</v>
      </c>
      <c r="D85" s="37"/>
      <c r="E85" s="37"/>
      <c r="F85" s="24" t="str">
        <f>F16</f>
        <v>žst. Zvoleněves</v>
      </c>
      <c r="G85" s="37"/>
      <c r="H85" s="37"/>
      <c r="I85" s="148" t="s">
        <v>23</v>
      </c>
      <c r="J85" s="69" t="str">
        <f>IF(J16="","",J16)</f>
        <v>23. 3. 2020</v>
      </c>
      <c r="K85" s="37"/>
      <c r="L85" s="146"/>
      <c r="S85" s="35"/>
      <c r="T85" s="35"/>
      <c r="U85" s="35"/>
      <c r="V85" s="35"/>
      <c r="W85" s="35"/>
      <c r="X85" s="35"/>
      <c r="Y85" s="35"/>
      <c r="Z85" s="35"/>
      <c r="AA85" s="35"/>
      <c r="AB85" s="35"/>
      <c r="AC85" s="35"/>
      <c r="AD85" s="35"/>
      <c r="AE85" s="35"/>
    </row>
    <row r="86" s="2" customFormat="1" ht="6.96" customHeight="1">
      <c r="A86" s="35"/>
      <c r="B86" s="36"/>
      <c r="C86" s="37"/>
      <c r="D86" s="37"/>
      <c r="E86" s="37"/>
      <c r="F86" s="37"/>
      <c r="G86" s="37"/>
      <c r="H86" s="37"/>
      <c r="I86" s="145"/>
      <c r="J86" s="37"/>
      <c r="K86" s="37"/>
      <c r="L86" s="146"/>
      <c r="S86" s="35"/>
      <c r="T86" s="35"/>
      <c r="U86" s="35"/>
      <c r="V86" s="35"/>
      <c r="W86" s="35"/>
      <c r="X86" s="35"/>
      <c r="Y86" s="35"/>
      <c r="Z86" s="35"/>
      <c r="AA86" s="35"/>
      <c r="AB86" s="35"/>
      <c r="AC86" s="35"/>
      <c r="AD86" s="35"/>
      <c r="AE86" s="35"/>
    </row>
    <row r="87" s="2" customFormat="1" ht="15.15" customHeight="1">
      <c r="A87" s="35"/>
      <c r="B87" s="36"/>
      <c r="C87" s="29" t="s">
        <v>25</v>
      </c>
      <c r="D87" s="37"/>
      <c r="E87" s="37"/>
      <c r="F87" s="24" t="str">
        <f>E19</f>
        <v>Jiří Kejkula</v>
      </c>
      <c r="G87" s="37"/>
      <c r="H87" s="37"/>
      <c r="I87" s="148" t="s">
        <v>31</v>
      </c>
      <c r="J87" s="33" t="str">
        <f>E25</f>
        <v xml:space="preserve"> </v>
      </c>
      <c r="K87" s="37"/>
      <c r="L87" s="146"/>
      <c r="S87" s="35"/>
      <c r="T87" s="35"/>
      <c r="U87" s="35"/>
      <c r="V87" s="35"/>
      <c r="W87" s="35"/>
      <c r="X87" s="35"/>
      <c r="Y87" s="35"/>
      <c r="Z87" s="35"/>
      <c r="AA87" s="35"/>
      <c r="AB87" s="35"/>
      <c r="AC87" s="35"/>
      <c r="AD87" s="35"/>
      <c r="AE87" s="35"/>
    </row>
    <row r="88" s="2" customFormat="1" ht="15.15" customHeight="1">
      <c r="A88" s="35"/>
      <c r="B88" s="36"/>
      <c r="C88" s="29" t="s">
        <v>29</v>
      </c>
      <c r="D88" s="37"/>
      <c r="E88" s="37"/>
      <c r="F88" s="24" t="str">
        <f>IF(E22="","",E22)</f>
        <v>Vyplň údaj</v>
      </c>
      <c r="G88" s="37"/>
      <c r="H88" s="37"/>
      <c r="I88" s="148" t="s">
        <v>34</v>
      </c>
      <c r="J88" s="33" t="str">
        <f>E28</f>
        <v>Milan Bělehrad</v>
      </c>
      <c r="K88" s="37"/>
      <c r="L88" s="146"/>
      <c r="S88" s="35"/>
      <c r="T88" s="35"/>
      <c r="U88" s="35"/>
      <c r="V88" s="35"/>
      <c r="W88" s="35"/>
      <c r="X88" s="35"/>
      <c r="Y88" s="35"/>
      <c r="Z88" s="35"/>
      <c r="AA88" s="35"/>
      <c r="AB88" s="35"/>
      <c r="AC88" s="35"/>
      <c r="AD88" s="35"/>
      <c r="AE88" s="35"/>
    </row>
    <row r="89" s="2" customFormat="1" ht="10.32" customHeight="1">
      <c r="A89" s="35"/>
      <c r="B89" s="36"/>
      <c r="C89" s="37"/>
      <c r="D89" s="37"/>
      <c r="E89" s="37"/>
      <c r="F89" s="37"/>
      <c r="G89" s="37"/>
      <c r="H89" s="37"/>
      <c r="I89" s="145"/>
      <c r="J89" s="37"/>
      <c r="K89" s="37"/>
      <c r="L89" s="146"/>
      <c r="S89" s="35"/>
      <c r="T89" s="35"/>
      <c r="U89" s="35"/>
      <c r="V89" s="35"/>
      <c r="W89" s="35"/>
      <c r="X89" s="35"/>
      <c r="Y89" s="35"/>
      <c r="Z89" s="35"/>
      <c r="AA89" s="35"/>
      <c r="AB89" s="35"/>
      <c r="AC89" s="35"/>
      <c r="AD89" s="35"/>
      <c r="AE89" s="35"/>
    </row>
    <row r="90" s="10" customFormat="1" ht="29.28" customHeight="1">
      <c r="A90" s="191"/>
      <c r="B90" s="192"/>
      <c r="C90" s="193" t="s">
        <v>149</v>
      </c>
      <c r="D90" s="194" t="s">
        <v>57</v>
      </c>
      <c r="E90" s="194" t="s">
        <v>53</v>
      </c>
      <c r="F90" s="194" t="s">
        <v>54</v>
      </c>
      <c r="G90" s="194" t="s">
        <v>150</v>
      </c>
      <c r="H90" s="194" t="s">
        <v>151</v>
      </c>
      <c r="I90" s="195" t="s">
        <v>152</v>
      </c>
      <c r="J90" s="194" t="s">
        <v>144</v>
      </c>
      <c r="K90" s="196" t="s">
        <v>153</v>
      </c>
      <c r="L90" s="197"/>
      <c r="M90" s="89" t="s">
        <v>19</v>
      </c>
      <c r="N90" s="90" t="s">
        <v>42</v>
      </c>
      <c r="O90" s="90" t="s">
        <v>154</v>
      </c>
      <c r="P90" s="90" t="s">
        <v>155</v>
      </c>
      <c r="Q90" s="90" t="s">
        <v>156</v>
      </c>
      <c r="R90" s="90" t="s">
        <v>157</v>
      </c>
      <c r="S90" s="90" t="s">
        <v>158</v>
      </c>
      <c r="T90" s="91" t="s">
        <v>159</v>
      </c>
      <c r="U90" s="191"/>
      <c r="V90" s="191"/>
      <c r="W90" s="191"/>
      <c r="X90" s="191"/>
      <c r="Y90" s="191"/>
      <c r="Z90" s="191"/>
      <c r="AA90" s="191"/>
      <c r="AB90" s="191"/>
      <c r="AC90" s="191"/>
      <c r="AD90" s="191"/>
      <c r="AE90" s="191"/>
    </row>
    <row r="91" s="2" customFormat="1" ht="22.8" customHeight="1">
      <c r="A91" s="35"/>
      <c r="B91" s="36"/>
      <c r="C91" s="96" t="s">
        <v>160</v>
      </c>
      <c r="D91" s="37"/>
      <c r="E91" s="37"/>
      <c r="F91" s="37"/>
      <c r="G91" s="37"/>
      <c r="H91" s="37"/>
      <c r="I91" s="145"/>
      <c r="J91" s="198">
        <f>BK91</f>
        <v>0</v>
      </c>
      <c r="K91" s="37"/>
      <c r="L91" s="41"/>
      <c r="M91" s="92"/>
      <c r="N91" s="199"/>
      <c r="O91" s="93"/>
      <c r="P91" s="200">
        <f>SUM(P92:P97)</f>
        <v>0</v>
      </c>
      <c r="Q91" s="93"/>
      <c r="R91" s="200">
        <f>SUM(R92:R97)</f>
        <v>0</v>
      </c>
      <c r="S91" s="93"/>
      <c r="T91" s="201">
        <f>SUM(T92:T97)</f>
        <v>0</v>
      </c>
      <c r="U91" s="35"/>
      <c r="V91" s="35"/>
      <c r="W91" s="35"/>
      <c r="X91" s="35"/>
      <c r="Y91" s="35"/>
      <c r="Z91" s="35"/>
      <c r="AA91" s="35"/>
      <c r="AB91" s="35"/>
      <c r="AC91" s="35"/>
      <c r="AD91" s="35"/>
      <c r="AE91" s="35"/>
      <c r="AT91" s="14" t="s">
        <v>71</v>
      </c>
      <c r="AU91" s="14" t="s">
        <v>145</v>
      </c>
      <c r="BK91" s="202">
        <f>SUM(BK92:BK97)</f>
        <v>0</v>
      </c>
    </row>
    <row r="92" s="2" customFormat="1" ht="100.5" customHeight="1">
      <c r="A92" s="35"/>
      <c r="B92" s="36"/>
      <c r="C92" s="217" t="s">
        <v>79</v>
      </c>
      <c r="D92" s="217" t="s">
        <v>163</v>
      </c>
      <c r="E92" s="218" t="s">
        <v>754</v>
      </c>
      <c r="F92" s="219" t="s">
        <v>755</v>
      </c>
      <c r="G92" s="220" t="s">
        <v>193</v>
      </c>
      <c r="H92" s="221">
        <v>62</v>
      </c>
      <c r="I92" s="222"/>
      <c r="J92" s="223">
        <f>ROUND(I92*H92,2)</f>
        <v>0</v>
      </c>
      <c r="K92" s="219" t="s">
        <v>167</v>
      </c>
      <c r="L92" s="41"/>
      <c r="M92" s="224" t="s">
        <v>19</v>
      </c>
      <c r="N92" s="225" t="s">
        <v>43</v>
      </c>
      <c r="O92" s="81"/>
      <c r="P92" s="226">
        <f>O92*H92</f>
        <v>0</v>
      </c>
      <c r="Q92" s="226">
        <v>0</v>
      </c>
      <c r="R92" s="226">
        <f>Q92*H92</f>
        <v>0</v>
      </c>
      <c r="S92" s="226">
        <v>0</v>
      </c>
      <c r="T92" s="227">
        <f>S92*H92</f>
        <v>0</v>
      </c>
      <c r="U92" s="35"/>
      <c r="V92" s="35"/>
      <c r="W92" s="35"/>
      <c r="X92" s="35"/>
      <c r="Y92" s="35"/>
      <c r="Z92" s="35"/>
      <c r="AA92" s="35"/>
      <c r="AB92" s="35"/>
      <c r="AC92" s="35"/>
      <c r="AD92" s="35"/>
      <c r="AE92" s="35"/>
      <c r="AR92" s="228" t="s">
        <v>93</v>
      </c>
      <c r="AT92" s="228" t="s">
        <v>163</v>
      </c>
      <c r="AU92" s="228" t="s">
        <v>72</v>
      </c>
      <c r="AY92" s="14" t="s">
        <v>162</v>
      </c>
      <c r="BE92" s="229">
        <f>IF(N92="základní",J92,0)</f>
        <v>0</v>
      </c>
      <c r="BF92" s="229">
        <f>IF(N92="snížená",J92,0)</f>
        <v>0</v>
      </c>
      <c r="BG92" s="229">
        <f>IF(N92="zákl. přenesená",J92,0)</f>
        <v>0</v>
      </c>
      <c r="BH92" s="229">
        <f>IF(N92="sníž. přenesená",J92,0)</f>
        <v>0</v>
      </c>
      <c r="BI92" s="229">
        <f>IF(N92="nulová",J92,0)</f>
        <v>0</v>
      </c>
      <c r="BJ92" s="14" t="s">
        <v>79</v>
      </c>
      <c r="BK92" s="229">
        <f>ROUND(I92*H92,2)</f>
        <v>0</v>
      </c>
      <c r="BL92" s="14" t="s">
        <v>93</v>
      </c>
      <c r="BM92" s="228" t="s">
        <v>2299</v>
      </c>
    </row>
    <row r="93" s="2" customFormat="1">
      <c r="A93" s="35"/>
      <c r="B93" s="36"/>
      <c r="C93" s="37"/>
      <c r="D93" s="253" t="s">
        <v>646</v>
      </c>
      <c r="E93" s="37"/>
      <c r="F93" s="254" t="s">
        <v>757</v>
      </c>
      <c r="G93" s="37"/>
      <c r="H93" s="37"/>
      <c r="I93" s="145"/>
      <c r="J93" s="37"/>
      <c r="K93" s="37"/>
      <c r="L93" s="41"/>
      <c r="M93" s="255"/>
      <c r="N93" s="256"/>
      <c r="O93" s="81"/>
      <c r="P93" s="81"/>
      <c r="Q93" s="81"/>
      <c r="R93" s="81"/>
      <c r="S93" s="81"/>
      <c r="T93" s="82"/>
      <c r="U93" s="35"/>
      <c r="V93" s="35"/>
      <c r="W93" s="35"/>
      <c r="X93" s="35"/>
      <c r="Y93" s="35"/>
      <c r="Z93" s="35"/>
      <c r="AA93" s="35"/>
      <c r="AB93" s="35"/>
      <c r="AC93" s="35"/>
      <c r="AD93" s="35"/>
      <c r="AE93" s="35"/>
      <c r="AT93" s="14" t="s">
        <v>646</v>
      </c>
      <c r="AU93" s="14" t="s">
        <v>72</v>
      </c>
    </row>
    <row r="94" s="2" customFormat="1" ht="100.5" customHeight="1">
      <c r="A94" s="35"/>
      <c r="B94" s="36"/>
      <c r="C94" s="217" t="s">
        <v>81</v>
      </c>
      <c r="D94" s="217" t="s">
        <v>163</v>
      </c>
      <c r="E94" s="218" t="s">
        <v>758</v>
      </c>
      <c r="F94" s="219" t="s">
        <v>759</v>
      </c>
      <c r="G94" s="220" t="s">
        <v>760</v>
      </c>
      <c r="H94" s="221">
        <v>110</v>
      </c>
      <c r="I94" s="222"/>
      <c r="J94" s="223">
        <f>ROUND(I94*H94,2)</f>
        <v>0</v>
      </c>
      <c r="K94" s="219" t="s">
        <v>167</v>
      </c>
      <c r="L94" s="41"/>
      <c r="M94" s="224" t="s">
        <v>19</v>
      </c>
      <c r="N94" s="225" t="s">
        <v>43</v>
      </c>
      <c r="O94" s="81"/>
      <c r="P94" s="226">
        <f>O94*H94</f>
        <v>0</v>
      </c>
      <c r="Q94" s="226">
        <v>0</v>
      </c>
      <c r="R94" s="226">
        <f>Q94*H94</f>
        <v>0</v>
      </c>
      <c r="S94" s="226">
        <v>0</v>
      </c>
      <c r="T94" s="227">
        <f>S94*H94</f>
        <v>0</v>
      </c>
      <c r="U94" s="35"/>
      <c r="V94" s="35"/>
      <c r="W94" s="35"/>
      <c r="X94" s="35"/>
      <c r="Y94" s="35"/>
      <c r="Z94" s="35"/>
      <c r="AA94" s="35"/>
      <c r="AB94" s="35"/>
      <c r="AC94" s="35"/>
      <c r="AD94" s="35"/>
      <c r="AE94" s="35"/>
      <c r="AR94" s="228" t="s">
        <v>93</v>
      </c>
      <c r="AT94" s="228" t="s">
        <v>163</v>
      </c>
      <c r="AU94" s="228" t="s">
        <v>72</v>
      </c>
      <c r="AY94" s="14" t="s">
        <v>162</v>
      </c>
      <c r="BE94" s="229">
        <f>IF(N94="základní",J94,0)</f>
        <v>0</v>
      </c>
      <c r="BF94" s="229">
        <f>IF(N94="snížená",J94,0)</f>
        <v>0</v>
      </c>
      <c r="BG94" s="229">
        <f>IF(N94="zákl. přenesená",J94,0)</f>
        <v>0</v>
      </c>
      <c r="BH94" s="229">
        <f>IF(N94="sníž. přenesená",J94,0)</f>
        <v>0</v>
      </c>
      <c r="BI94" s="229">
        <f>IF(N94="nulová",J94,0)</f>
        <v>0</v>
      </c>
      <c r="BJ94" s="14" t="s">
        <v>79</v>
      </c>
      <c r="BK94" s="229">
        <f>ROUND(I94*H94,2)</f>
        <v>0</v>
      </c>
      <c r="BL94" s="14" t="s">
        <v>93</v>
      </c>
      <c r="BM94" s="228" t="s">
        <v>2300</v>
      </c>
    </row>
    <row r="95" s="2" customFormat="1">
      <c r="A95" s="35"/>
      <c r="B95" s="36"/>
      <c r="C95" s="37"/>
      <c r="D95" s="253" t="s">
        <v>646</v>
      </c>
      <c r="E95" s="37"/>
      <c r="F95" s="254" t="s">
        <v>757</v>
      </c>
      <c r="G95" s="37"/>
      <c r="H95" s="37"/>
      <c r="I95" s="145"/>
      <c r="J95" s="37"/>
      <c r="K95" s="37"/>
      <c r="L95" s="41"/>
      <c r="M95" s="255"/>
      <c r="N95" s="256"/>
      <c r="O95" s="81"/>
      <c r="P95" s="81"/>
      <c r="Q95" s="81"/>
      <c r="R95" s="81"/>
      <c r="S95" s="81"/>
      <c r="T95" s="82"/>
      <c r="U95" s="35"/>
      <c r="V95" s="35"/>
      <c r="W95" s="35"/>
      <c r="X95" s="35"/>
      <c r="Y95" s="35"/>
      <c r="Z95" s="35"/>
      <c r="AA95" s="35"/>
      <c r="AB95" s="35"/>
      <c r="AC95" s="35"/>
      <c r="AD95" s="35"/>
      <c r="AE95" s="35"/>
      <c r="AT95" s="14" t="s">
        <v>646</v>
      </c>
      <c r="AU95" s="14" t="s">
        <v>72</v>
      </c>
    </row>
    <row r="96" s="2" customFormat="1" ht="33" customHeight="1">
      <c r="A96" s="35"/>
      <c r="B96" s="36"/>
      <c r="C96" s="217" t="s">
        <v>88</v>
      </c>
      <c r="D96" s="217" t="s">
        <v>163</v>
      </c>
      <c r="E96" s="218" t="s">
        <v>766</v>
      </c>
      <c r="F96" s="219" t="s">
        <v>767</v>
      </c>
      <c r="G96" s="220" t="s">
        <v>193</v>
      </c>
      <c r="H96" s="221">
        <v>36</v>
      </c>
      <c r="I96" s="222"/>
      <c r="J96" s="223">
        <f>ROUND(I96*H96,2)</f>
        <v>0</v>
      </c>
      <c r="K96" s="219" t="s">
        <v>167</v>
      </c>
      <c r="L96" s="41"/>
      <c r="M96" s="224" t="s">
        <v>19</v>
      </c>
      <c r="N96" s="225" t="s">
        <v>43</v>
      </c>
      <c r="O96" s="81"/>
      <c r="P96" s="226">
        <f>O96*H96</f>
        <v>0</v>
      </c>
      <c r="Q96" s="226">
        <v>0</v>
      </c>
      <c r="R96" s="226">
        <f>Q96*H96</f>
        <v>0</v>
      </c>
      <c r="S96" s="226">
        <v>0</v>
      </c>
      <c r="T96" s="227">
        <f>S96*H96</f>
        <v>0</v>
      </c>
      <c r="U96" s="35"/>
      <c r="V96" s="35"/>
      <c r="W96" s="35"/>
      <c r="X96" s="35"/>
      <c r="Y96" s="35"/>
      <c r="Z96" s="35"/>
      <c r="AA96" s="35"/>
      <c r="AB96" s="35"/>
      <c r="AC96" s="35"/>
      <c r="AD96" s="35"/>
      <c r="AE96" s="35"/>
      <c r="AR96" s="228" t="s">
        <v>93</v>
      </c>
      <c r="AT96" s="228" t="s">
        <v>163</v>
      </c>
      <c r="AU96" s="228" t="s">
        <v>72</v>
      </c>
      <c r="AY96" s="14" t="s">
        <v>162</v>
      </c>
      <c r="BE96" s="229">
        <f>IF(N96="základní",J96,0)</f>
        <v>0</v>
      </c>
      <c r="BF96" s="229">
        <f>IF(N96="snížená",J96,0)</f>
        <v>0</v>
      </c>
      <c r="BG96" s="229">
        <f>IF(N96="zákl. přenesená",J96,0)</f>
        <v>0</v>
      </c>
      <c r="BH96" s="229">
        <f>IF(N96="sníž. přenesená",J96,0)</f>
        <v>0</v>
      </c>
      <c r="BI96" s="229">
        <f>IF(N96="nulová",J96,0)</f>
        <v>0</v>
      </c>
      <c r="BJ96" s="14" t="s">
        <v>79</v>
      </c>
      <c r="BK96" s="229">
        <f>ROUND(I96*H96,2)</f>
        <v>0</v>
      </c>
      <c r="BL96" s="14" t="s">
        <v>93</v>
      </c>
      <c r="BM96" s="228" t="s">
        <v>2301</v>
      </c>
    </row>
    <row r="97" s="2" customFormat="1">
      <c r="A97" s="35"/>
      <c r="B97" s="36"/>
      <c r="C97" s="37"/>
      <c r="D97" s="253" t="s">
        <v>646</v>
      </c>
      <c r="E97" s="37"/>
      <c r="F97" s="254" t="s">
        <v>769</v>
      </c>
      <c r="G97" s="37"/>
      <c r="H97" s="37"/>
      <c r="I97" s="145"/>
      <c r="J97" s="37"/>
      <c r="K97" s="37"/>
      <c r="L97" s="41"/>
      <c r="M97" s="257"/>
      <c r="N97" s="258"/>
      <c r="O97" s="242"/>
      <c r="P97" s="242"/>
      <c r="Q97" s="242"/>
      <c r="R97" s="242"/>
      <c r="S97" s="242"/>
      <c r="T97" s="259"/>
      <c r="U97" s="35"/>
      <c r="V97" s="35"/>
      <c r="W97" s="35"/>
      <c r="X97" s="35"/>
      <c r="Y97" s="35"/>
      <c r="Z97" s="35"/>
      <c r="AA97" s="35"/>
      <c r="AB97" s="35"/>
      <c r="AC97" s="35"/>
      <c r="AD97" s="35"/>
      <c r="AE97" s="35"/>
      <c r="AT97" s="14" t="s">
        <v>646</v>
      </c>
      <c r="AU97" s="14" t="s">
        <v>72</v>
      </c>
    </row>
    <row r="98" s="2" customFormat="1" ht="6.96" customHeight="1">
      <c r="A98" s="35"/>
      <c r="B98" s="56"/>
      <c r="C98" s="57"/>
      <c r="D98" s="57"/>
      <c r="E98" s="57"/>
      <c r="F98" s="57"/>
      <c r="G98" s="57"/>
      <c r="H98" s="57"/>
      <c r="I98" s="173"/>
      <c r="J98" s="57"/>
      <c r="K98" s="57"/>
      <c r="L98" s="41"/>
      <c r="M98" s="35"/>
      <c r="O98" s="35"/>
      <c r="P98" s="35"/>
      <c r="Q98" s="35"/>
      <c r="R98" s="35"/>
      <c r="S98" s="35"/>
      <c r="T98" s="35"/>
      <c r="U98" s="35"/>
      <c r="V98" s="35"/>
      <c r="W98" s="35"/>
      <c r="X98" s="35"/>
      <c r="Y98" s="35"/>
      <c r="Z98" s="35"/>
      <c r="AA98" s="35"/>
      <c r="AB98" s="35"/>
      <c r="AC98" s="35"/>
      <c r="AD98" s="35"/>
      <c r="AE98" s="35"/>
    </row>
  </sheetData>
  <sheetProtection sheet="1" autoFilter="0" formatColumns="0" formatRows="0" objects="1" scenarios="1" spinCount="100000" saltValue="CTZUjJq1iAeH395EBNWpvVJ/mOfjn8HM1JkDBrGcjIypIOK09BylpUVK1nczCmXKBDCLXA19Qcd1nryr2ht3xw==" hashValue="vpoWYmgiyZ7i1kW2dyCfixbyo5aojuTo55pnVM0oFWbDaIMe/YRb/0gD8uqGfG6F2sSImkb5LLvKrC7Ivm+MQA==" algorithmName="SHA-512" password="CC35"/>
  <autoFilter ref="C90:K97"/>
  <mergeCells count="15">
    <mergeCell ref="E7:H7"/>
    <mergeCell ref="E11:H11"/>
    <mergeCell ref="E9:H9"/>
    <mergeCell ref="E13:H13"/>
    <mergeCell ref="E22:H22"/>
    <mergeCell ref="E31:H31"/>
    <mergeCell ref="E52:H52"/>
    <mergeCell ref="E56:H56"/>
    <mergeCell ref="E54:H54"/>
    <mergeCell ref="E58:H58"/>
    <mergeCell ref="E77:H77"/>
    <mergeCell ref="E81:H81"/>
    <mergeCell ref="E79:H79"/>
    <mergeCell ref="E83:H8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Bělehrad Milan</dc:creator>
  <cp:lastModifiedBy>Bělehrad Milan</cp:lastModifiedBy>
  <dcterms:created xsi:type="dcterms:W3CDTF">2020-04-03T15:08:29Z</dcterms:created>
  <dcterms:modified xsi:type="dcterms:W3CDTF">2020-04-03T15:08:45Z</dcterms:modified>
</cp:coreProperties>
</file>