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ZRN" sheetId="2" r:id="rId2"/>
    <sheet name="2 - Materiál dodávaný obj..." sheetId="3" r:id="rId3"/>
    <sheet name="3 - VRN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'1 - ZRN'!$C$80:$K$326</definedName>
    <definedName name="_xlnm.Print_Area" localSheetId="1">'1 - ZRN'!$C$68:$K$326</definedName>
    <definedName name="_xlnm.Print_Titles" localSheetId="1">'1 - ZRN'!$80:$80</definedName>
    <definedName name="_xlnm._FilterDatabase" localSheetId="2" hidden="1">'2 - Materiál dodávaný obj...'!$C$78:$K$93</definedName>
    <definedName name="_xlnm.Print_Area" localSheetId="2">'2 - Materiál dodávaný obj...'!$C$66:$K$93</definedName>
    <definedName name="_xlnm.Print_Titles" localSheetId="2">'2 - Materiál dodávaný obj...'!$78:$78</definedName>
    <definedName name="_xlnm._FilterDatabase" localSheetId="3" hidden="1">'3 - VRN'!$C$78:$K$86</definedName>
    <definedName name="_xlnm.Print_Area" localSheetId="3">'3 - VRN'!$C$66:$K$86</definedName>
    <definedName name="_xlnm.Print_Titles" localSheetId="3">'3 - VRN'!$78:$78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5"/>
  <c r="BH85"/>
  <c r="BG85"/>
  <c r="BF85"/>
  <c r="T85"/>
  <c r="R85"/>
  <c r="P85"/>
  <c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75"/>
  <c r="J20"/>
  <c r="J18"/>
  <c r="E18"/>
  <c r="F76"/>
  <c r="J17"/>
  <c r="J12"/>
  <c r="J73"/>
  <c r="E7"/>
  <c r="E69"/>
  <c i="3" r="J37"/>
  <c r="J36"/>
  <c i="1" r="AY56"/>
  <c i="3" r="J35"/>
  <c i="1" r="AX56"/>
  <c i="3"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75"/>
  <c r="J20"/>
  <c r="J18"/>
  <c r="E18"/>
  <c r="F55"/>
  <c r="J17"/>
  <c r="J12"/>
  <c r="J73"/>
  <c r="E7"/>
  <c r="E48"/>
  <c i="2" r="J37"/>
  <c r="J36"/>
  <c i="1" r="AY55"/>
  <c i="2" r="J35"/>
  <c i="1" r="AX55"/>
  <c i="2" r="BI324"/>
  <c r="BH324"/>
  <c r="BG324"/>
  <c r="BF324"/>
  <c r="T324"/>
  <c r="R324"/>
  <c r="P324"/>
  <c r="BI319"/>
  <c r="BH319"/>
  <c r="BG319"/>
  <c r="BF319"/>
  <c r="T319"/>
  <c r="R319"/>
  <c r="P319"/>
  <c r="BI314"/>
  <c r="BH314"/>
  <c r="BG314"/>
  <c r="BF314"/>
  <c r="T314"/>
  <c r="R314"/>
  <c r="P314"/>
  <c r="BI310"/>
  <c r="BH310"/>
  <c r="BG310"/>
  <c r="BF310"/>
  <c r="T310"/>
  <c r="R310"/>
  <c r="P310"/>
  <c r="BI305"/>
  <c r="BH305"/>
  <c r="BG305"/>
  <c r="BF305"/>
  <c r="T305"/>
  <c r="R305"/>
  <c r="P305"/>
  <c r="BI300"/>
  <c r="BH300"/>
  <c r="BG300"/>
  <c r="BF300"/>
  <c r="T300"/>
  <c r="R300"/>
  <c r="P300"/>
  <c r="BI295"/>
  <c r="BH295"/>
  <c r="BG295"/>
  <c r="BF295"/>
  <c r="T295"/>
  <c r="R295"/>
  <c r="P295"/>
  <c r="BI290"/>
  <c r="BH290"/>
  <c r="BG290"/>
  <c r="BF290"/>
  <c r="T290"/>
  <c r="R290"/>
  <c r="P290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0"/>
  <c r="BH100"/>
  <c r="BG100"/>
  <c r="BF100"/>
  <c r="T100"/>
  <c r="R100"/>
  <c r="P100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8"/>
  <c r="F77"/>
  <c r="F75"/>
  <c r="E73"/>
  <c r="J55"/>
  <c r="F54"/>
  <c r="F52"/>
  <c r="E50"/>
  <c r="J21"/>
  <c r="E21"/>
  <c r="J77"/>
  <c r="J20"/>
  <c r="J18"/>
  <c r="E18"/>
  <c r="F78"/>
  <c r="J17"/>
  <c r="J12"/>
  <c r="J75"/>
  <c r="E7"/>
  <c r="E48"/>
  <c i="1" r="L50"/>
  <c r="AM50"/>
  <c r="AM49"/>
  <c r="L49"/>
  <c r="AM47"/>
  <c r="L47"/>
  <c r="L45"/>
  <c r="L44"/>
  <c i="4" r="BK85"/>
  <c r="BK82"/>
  <c r="BK80"/>
  <c i="3" r="J91"/>
  <c r="J88"/>
  <c r="J85"/>
  <c r="BK82"/>
  <c i="2" r="J324"/>
  <c r="J319"/>
  <c r="J314"/>
  <c r="J295"/>
  <c r="BK290"/>
  <c r="J285"/>
  <c r="BK283"/>
  <c r="BK277"/>
  <c r="BK265"/>
  <c r="J262"/>
  <c r="BK259"/>
  <c r="J246"/>
  <c r="J243"/>
  <c r="BK234"/>
  <c r="J223"/>
  <c r="J210"/>
  <c r="BK200"/>
  <c r="BK190"/>
  <c r="BK185"/>
  <c r="BK169"/>
  <c r="BK159"/>
  <c r="J156"/>
  <c r="J147"/>
  <c r="BK142"/>
  <c r="J138"/>
  <c r="BK129"/>
  <c r="BK123"/>
  <c r="BK121"/>
  <c r="BK107"/>
  <c r="J100"/>
  <c r="BK87"/>
  <c i="4" r="J85"/>
  <c r="J82"/>
  <c i="3" r="BK91"/>
  <c r="BK88"/>
  <c r="BK85"/>
  <c r="J80"/>
  <c i="2" r="BK305"/>
  <c r="J283"/>
  <c r="BK281"/>
  <c r="BK275"/>
  <c r="BK272"/>
  <c r="J268"/>
  <c r="J256"/>
  <c r="J250"/>
  <c r="BK243"/>
  <c r="J237"/>
  <c r="BK229"/>
  <c r="BK208"/>
  <c r="J200"/>
  <c r="BK198"/>
  <c r="BK194"/>
  <c r="BK188"/>
  <c r="J185"/>
  <c r="J182"/>
  <c r="J173"/>
  <c r="J165"/>
  <c r="BK162"/>
  <c r="BK156"/>
  <c r="BK150"/>
  <c r="BK136"/>
  <c r="BK131"/>
  <c r="J127"/>
  <c r="J121"/>
  <c r="J116"/>
  <c r="BK113"/>
  <c r="J110"/>
  <c r="J107"/>
  <c r="BK100"/>
  <c r="J93"/>
  <c r="J87"/>
  <c r="J84"/>
  <c i="1" r="AS54"/>
  <c i="4" r="J80"/>
  <c i="3" r="J82"/>
  <c r="BK80"/>
  <c i="2" r="BK324"/>
  <c r="BK319"/>
  <c r="BK314"/>
  <c r="BK310"/>
  <c r="J300"/>
  <c r="J281"/>
  <c r="J279"/>
  <c r="J277"/>
  <c r="J275"/>
  <c r="J265"/>
  <c r="BK262"/>
  <c r="BK239"/>
  <c r="BK237"/>
  <c r="J226"/>
  <c r="BK219"/>
  <c r="J216"/>
  <c r="J213"/>
  <c r="BK202"/>
  <c r="J196"/>
  <c r="J194"/>
  <c r="J192"/>
  <c r="J190"/>
  <c r="BK182"/>
  <c r="BK176"/>
  <c r="BK173"/>
  <c r="J169"/>
  <c r="J162"/>
  <c r="J159"/>
  <c r="BK153"/>
  <c r="J150"/>
  <c r="J131"/>
  <c r="J129"/>
  <c r="BK127"/>
  <c r="J125"/>
  <c r="BK93"/>
  <c r="BK90"/>
  <c r="BK84"/>
  <c r="J310"/>
  <c r="J305"/>
  <c r="BK300"/>
  <c r="BK295"/>
  <c r="J290"/>
  <c r="BK285"/>
  <c r="BK279"/>
  <c r="J272"/>
  <c r="BK268"/>
  <c r="J259"/>
  <c r="BK256"/>
  <c r="BK250"/>
  <c r="BK246"/>
  <c r="J239"/>
  <c r="J234"/>
  <c r="J229"/>
  <c r="BK226"/>
  <c r="BK223"/>
  <c r="J219"/>
  <c r="BK216"/>
  <c r="BK213"/>
  <c r="BK210"/>
  <c r="J208"/>
  <c r="J202"/>
  <c r="J198"/>
  <c r="BK196"/>
  <c r="BK192"/>
  <c r="J188"/>
  <c r="J176"/>
  <c r="BK165"/>
  <c r="J153"/>
  <c r="BK147"/>
  <c r="J142"/>
  <c r="BK138"/>
  <c r="J136"/>
  <c r="BK125"/>
  <c r="J123"/>
  <c r="BK116"/>
  <c r="J113"/>
  <c r="BK110"/>
  <c r="J90"/>
  <c l="1" r="BK83"/>
  <c r="BK82"/>
  <c r="J82"/>
  <c r="J60"/>
  <c r="R83"/>
  <c r="R82"/>
  <c r="R81"/>
  <c i="3" r="T79"/>
  <c i="2" r="T83"/>
  <c r="T82"/>
  <c r="T81"/>
  <c i="3" r="P79"/>
  <c i="1" r="AU56"/>
  <c i="2" r="P83"/>
  <c r="P82"/>
  <c r="P81"/>
  <c i="1" r="AU55"/>
  <c i="3" r="BK79"/>
  <c r="J79"/>
  <c r="R79"/>
  <c i="4" r="BK79"/>
  <c r="J79"/>
  <c r="J59"/>
  <c r="P79"/>
  <c i="1" r="AU57"/>
  <c i="4" r="R79"/>
  <c r="T79"/>
  <c i="2" r="J52"/>
  <c r="E71"/>
  <c r="BE90"/>
  <c r="BE93"/>
  <c r="BE100"/>
  <c r="BE121"/>
  <c r="BE129"/>
  <c r="BE156"/>
  <c r="BE159"/>
  <c r="BE165"/>
  <c r="BE169"/>
  <c r="BE173"/>
  <c r="BE176"/>
  <c r="BE182"/>
  <c r="BE188"/>
  <c r="BE229"/>
  <c r="BE239"/>
  <c r="BE262"/>
  <c r="BE310"/>
  <c r="BE314"/>
  <c r="F55"/>
  <c r="BE107"/>
  <c r="BE116"/>
  <c r="BE125"/>
  <c r="BE185"/>
  <c r="BE198"/>
  <c r="BE200"/>
  <c r="BE208"/>
  <c r="BE226"/>
  <c r="BE250"/>
  <c r="BE275"/>
  <c r="BE281"/>
  <c r="BE283"/>
  <c r="BE285"/>
  <c r="BE290"/>
  <c r="BE300"/>
  <c i="3" r="J52"/>
  <c r="E69"/>
  <c r="F76"/>
  <c r="BE88"/>
  <c r="BE91"/>
  <c i="4" r="E48"/>
  <c r="J52"/>
  <c r="BE80"/>
  <c i="2" r="J54"/>
  <c r="BE87"/>
  <c r="BE110"/>
  <c r="BE123"/>
  <c r="BE138"/>
  <c r="BE142"/>
  <c r="BE150"/>
  <c r="BE190"/>
  <c r="BE213"/>
  <c r="BE216"/>
  <c r="BE219"/>
  <c r="BE223"/>
  <c r="BE234"/>
  <c r="BE246"/>
  <c r="BE259"/>
  <c r="BE265"/>
  <c r="BE277"/>
  <c r="BE295"/>
  <c i="3" r="BE82"/>
  <c i="4" r="J54"/>
  <c r="BE82"/>
  <c r="BE85"/>
  <c i="2" r="BE84"/>
  <c r="BE113"/>
  <c r="BE127"/>
  <c r="BE131"/>
  <c r="BE136"/>
  <c r="BE147"/>
  <c r="BE153"/>
  <c r="BE162"/>
  <c r="BE192"/>
  <c r="BE194"/>
  <c r="BE196"/>
  <c r="BE202"/>
  <c r="BE210"/>
  <c r="BE237"/>
  <c r="BE243"/>
  <c r="BE256"/>
  <c r="BE268"/>
  <c r="BE272"/>
  <c r="BE279"/>
  <c r="BE305"/>
  <c r="BE319"/>
  <c r="BE324"/>
  <c i="3" r="J54"/>
  <c r="BE80"/>
  <c r="BE85"/>
  <c i="4" r="F55"/>
  <c i="2" r="F34"/>
  <c i="1" r="BA55"/>
  <c i="3" r="F35"/>
  <c i="1" r="BB56"/>
  <c i="4" r="J34"/>
  <c i="1" r="AW57"/>
  <c i="2" r="J34"/>
  <c i="1" r="AW55"/>
  <c i="3" r="F36"/>
  <c i="1" r="BC56"/>
  <c i="2" r="F35"/>
  <c i="1" r="BB55"/>
  <c i="3" r="F34"/>
  <c i="1" r="BA56"/>
  <c i="3" r="J30"/>
  <c i="1" r="AG56"/>
  <c i="4" r="F34"/>
  <c i="1" r="BA57"/>
  <c i="4" r="F36"/>
  <c i="1" r="BC57"/>
  <c i="2" r="F37"/>
  <c i="1" r="BD55"/>
  <c i="3" r="J34"/>
  <c i="1" r="AW56"/>
  <c i="2" r="F36"/>
  <c i="1" r="BC55"/>
  <c i="3" r="F37"/>
  <c i="1" r="BD56"/>
  <c i="4" r="F35"/>
  <c i="1" r="BB57"/>
  <c i="4" r="F37"/>
  <c i="1" r="BD57"/>
  <c i="2" l="1" r="J83"/>
  <c r="J61"/>
  <c r="BK81"/>
  <c r="J81"/>
  <c r="J59"/>
  <c i="3" r="J59"/>
  <c i="4" r="J30"/>
  <c i="1" r="AG57"/>
  <c r="BA54"/>
  <c r="W30"/>
  <c i="3" r="J33"/>
  <c i="1" r="AV56"/>
  <c r="AT56"/>
  <c i="3" r="F33"/>
  <c i="1" r="AZ56"/>
  <c i="4" r="J33"/>
  <c i="1" r="AV57"/>
  <c r="AT57"/>
  <c r="AU54"/>
  <c r="BC54"/>
  <c r="W32"/>
  <c r="BD54"/>
  <c r="W33"/>
  <c i="2" r="F33"/>
  <c i="1" r="AZ55"/>
  <c i="4" r="F33"/>
  <c i="1" r="AZ57"/>
  <c i="2" r="J33"/>
  <c i="1" r="AV55"/>
  <c r="AT55"/>
  <c r="BB54"/>
  <c r="AX54"/>
  <c i="4" l="1" r="J39"/>
  <c i="3" r="J39"/>
  <c i="1" r="AN56"/>
  <c r="AN57"/>
  <c r="AZ54"/>
  <c r="W29"/>
  <c r="W31"/>
  <c i="2" r="J30"/>
  <c i="1" r="AG55"/>
  <c r="AN55"/>
  <c r="AW54"/>
  <c r="AK30"/>
  <c r="AY54"/>
  <c i="2" l="1" r="J39"/>
  <c i="1" r="AG54"/>
  <c r="AK26"/>
  <c r="AV54"/>
  <c r="AK29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<sst xmlns="http://schemas.openxmlformats.org/spreadsheetml/2006/main">
  <si>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</si>
  <si>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</si>
  <si>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</si>
  <si>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</si>
  <si>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</si>
  <si>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{9e365289-3325-4c55-a721-d8681bc7df05}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</si>
  <si>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</si>
  <si>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</si>
  <si>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</si>
  <si>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</si>
  <si>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</si>
  <si>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</si>
  <si>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</si>
  <si>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</si>
  <si>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65020119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</si>
  <si>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</si>
  <si>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</si>
  <si>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výhybek v žst. Hoštka</t>
  </si>
  <si>
    <t>KSO:</t>
  </si>
  <si>
    <t/>
  </si>
  <si>
    <t>CC-CZ:</t>
  </si>
  <si>
    <t>Místo:</t>
  </si>
  <si>
    <t>žst. Hoštka</t>
  </si>
  <si>
    <t>Datum:</t>
  </si>
  <si>
    <t>12. 11. 2019</t>
  </si>
  <si>
    <t>Zadavatel:</t>
  </si>
  <si>
    <t>IČ:</t>
  </si>
  <si>
    <t>709 94 234</t>
  </si>
  <si>
    <t>Správa železnic, OŘ ÚNL, ST ÚNL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</si>
  <si>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</si>
  <si>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</si>
  <si>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</si>
  <si>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</si>
  <si>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</si>
  <si>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</si>
  <si>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</si>
  <si>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</si>
  <si>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 xml:space="preserve">Věra Trnková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</si>
  <si>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</si>
  <si>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</si>
  <si>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</si>
  <si>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</si>
  <si>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</si>
  <si>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</si>
  <si>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</si>
  <si>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</si>
  <si>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</si>
  <si>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</si>
  <si>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</si>
  <si>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</si>
  <si>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</si>
  <si>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</si>
  <si>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</si>
  <si>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</si>
  <si>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</si>
  <si>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</si>
  <si>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</si>
  <si>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</si>
  <si>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</si>
  <si>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</si>
  <si>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</si>
  <si>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</si>
  <si>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</si>
  <si>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</si>
  <si>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</si>
  <si>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</si>
  <si>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</si>
  <si>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</si>
  <si>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</si>
  <si>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</si>
  <si>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</si>
  <si>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</si>
  <si>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</si>
  <si>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</si>
  <si>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</si>
  <si>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</si>
  <si>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</si>
  <si>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</si>
  <si>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</si>
  <si>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</si>
  <si>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ZRN</t>
  </si>
  <si>
    <t>STA</t>
  </si>
  <si>
    <t>{48c54455-66cd-4bc9-b76e-acaa46764f90}</t>
  </si>
  <si>
    <t>2</t>
  </si>
  <si>
    <t>Materiál dodávaný objednatelem - NEOCEŇOVAT</t>
  </si>
  <si>
    <t>{9b4f4f28-ff87-4d15-9688-5b121e2266a3}</t>
  </si>
  <si>
    <t>3</t>
  </si>
  <si>
    <t>VRN</t>
  </si>
  <si>
    <t>{afbc59b3-a09d-4a4d-aea7-d84aa1ebda3d}</t>
  </si>
  <si>
    <t>KRYCÍ LIST SOUPISU PRACÍ</t>
  </si>
  <si>
    <t>Objekt:</t>
  </si>
  <si>
    <t>1 - ZRN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</si>
  <si>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</si>
  <si>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</si>
  <si>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</si>
  <si>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</si>
  <si>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</si>
  <si>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</si>
  <si>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</si>
  <si>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</si>
  <si>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</si>
  <si>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</si>
  <si>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</si>
  <si>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</si>
  <si>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</si>
  <si>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</si>
  <si>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</si>
  <si>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</si>
  <si>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</si>
  <si>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</si>
  <si>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</si>
  <si>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</si>
  <si>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</si>
  <si>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</si>
  <si>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</si>
  <si>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</si>
  <si>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</si>
  <si>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5906020030</t>
  </si>
  <si>
    <t>Souvislá výměna pražců v KL otevřeném i zapuštěném pražce dřevěné výhybkové délky do 3 m</t>
  </si>
  <si>
    <t>kus</t>
  </si>
  <si>
    <t>Sborník UOŽI 01 2019</t>
  </si>
  <si>
    <t>4</t>
  </si>
  <si>
    <t>-1621466241</t>
  </si>
  <si>
    <t>PP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</si>
  <si>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</si>
  <si>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PSC</t>
  </si>
  <si>
    <t>Poznámka k souboru cen:_x000d_
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vrtule._x000d_
2. V cenách nejsou obsaženy náklady na podbití pražců, snížení KL pod patou kolejnice, dodávku materiálu, dopravu výzisku na skládku a skládkovné.</t>
  </si>
  <si>
    <t>5906020040</t>
  </si>
  <si>
    <t>Souvislá výměna pražců v KL otevřeném i zapuštěném pražce dřevěné výhybkové délky přes 3 do 4 m</t>
  </si>
  <si>
    <t>1116244648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</si>
  <si>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</si>
  <si>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5906020050</t>
  </si>
  <si>
    <t>Souvislá výměna pražců v KL otevřeném i zapuštěném pražce dřevěné výhybkové délky přes 4 do 5 m</t>
  </si>
  <si>
    <t>-716635640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</si>
  <si>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</si>
  <si>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5906020020</t>
  </si>
  <si>
    <t>Souvislá výměna pražců v KL otevřeném i zapuštěném pražce dřevěné příčné vystrojené</t>
  </si>
  <si>
    <t>-1441596667</t>
  </si>
  <si>
    <t>Souvislá výměna pražců v KL otevřeném i zapuštěném pražce dřevěné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</si>
  <si>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VV</t>
  </si>
  <si>
    <t>"1. SK mezi ZV 3 a ZV 5" 12</t>
  </si>
  <si>
    <t>" za ZV 5 směr 1. SK" 10</t>
  </si>
  <si>
    <t>" za ZV 5 směr 3. SK" 10</t>
  </si>
  <si>
    <t>Součet</t>
  </si>
  <si>
    <t>5906020120</t>
  </si>
  <si>
    <t>Souvislá výměna pražců v KL otevřeném i zapuštěném pražce betonové příčné vystrojené</t>
  </si>
  <si>
    <t>1354276562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</si>
  <si>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</si>
  <si>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"1. SK před ZV 1" 8</t>
  </si>
  <si>
    <t>" za ZV 5 směr 1. SK" 33</t>
  </si>
  <si>
    <t>" za ZV 5 směr 3. SK" 19</t>
  </si>
  <si>
    <t>6</t>
  </si>
  <si>
    <t>5999005020</t>
  </si>
  <si>
    <t>Třídění pražců a kolejnicových podpor</t>
  </si>
  <si>
    <t>t</t>
  </si>
  <si>
    <t>1692708924</t>
  </si>
  <si>
    <t>Třídění pražců a kolejnicových podpor. Poznámka: 1. V cenách jsou započteny náklady na manipulaci, vytřídění a uložení materiálu na úložiště nebo do skladu.</t>
  </si>
  <si>
    <t>Poznámka k souboru cen:_x000d_
1. V cenách jsou započteny náklady na manipulaci, vytřídění a uložení materiálu na úložiště nebo do skladu.</t>
  </si>
  <si>
    <t>7</t>
  </si>
  <si>
    <t>5999005010</t>
  </si>
  <si>
    <t>Třídění spojovacích a upevňovacích součástí</t>
  </si>
  <si>
    <t>1248123409</t>
  </si>
  <si>
    <t>Třídění spojovacích a upevňovacích součástí. Poznámka: 1. V cenách jsou započteny náklady na manipulaci, vytřídění a uložení materiálu na úložiště nebo do skladu.</t>
  </si>
  <si>
    <t>8</t>
  </si>
  <si>
    <t>5908050010</t>
  </si>
  <si>
    <t>Výměna upevnění podkladnicového komplety a pryžová podložka</t>
  </si>
  <si>
    <t>úl.pl.</t>
  </si>
  <si>
    <t>-335808063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</si>
  <si>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</si>
  <si>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Poznámka k souboru cen:_x000d_
1. V cenách jsou započteny náklady na demontáž, výměnu a montáž, ošetření součástí mazivem a naložení výzisku na dopravní prostředek._x000d_
2. V cenách nejsou obsaženy náklady na vrtání pražce a dodávku materiálu.</t>
  </si>
  <si>
    <t>9</t>
  </si>
  <si>
    <t>M</t>
  </si>
  <si>
    <t>5958128010</t>
  </si>
  <si>
    <t>Komplety ŽS 4 (šroub RS 1, matice M 24, podložka Fe6, svěrka ŽS4)</t>
  </si>
  <si>
    <t>-1612142354</t>
  </si>
  <si>
    <t>"výh.č.1,3,5" 900</t>
  </si>
  <si>
    <t>"náhrada v.č. 10"68*4</t>
  </si>
  <si>
    <t>10</t>
  </si>
  <si>
    <t>5958134042</t>
  </si>
  <si>
    <t>Součásti upevňovací šroub svěrkový T10 M24x80</t>
  </si>
  <si>
    <t>-608076588</t>
  </si>
  <si>
    <t>11</t>
  </si>
  <si>
    <t>5958134115</t>
  </si>
  <si>
    <t>Součásti upevňovací matice M24</t>
  </si>
  <si>
    <t>940147654</t>
  </si>
  <si>
    <t>12</t>
  </si>
  <si>
    <t>5958134040</t>
  </si>
  <si>
    <t>Součásti upevňovací kroužek pružný dvojitý Fe 6</t>
  </si>
  <si>
    <t>-419857566</t>
  </si>
  <si>
    <t>13</t>
  </si>
  <si>
    <t>5958134075</t>
  </si>
  <si>
    <t>Součásti upevňovací vrtule R1(145)</t>
  </si>
  <si>
    <t>-86326207</t>
  </si>
  <si>
    <t>14</t>
  </si>
  <si>
    <t>5958134080</t>
  </si>
  <si>
    <t>Součásti upevňovací vrtule R2 (160)</t>
  </si>
  <si>
    <t>-1571457142</t>
  </si>
  <si>
    <t>5958158020</t>
  </si>
  <si>
    <t>Podložka pryžová pod patu kolejnice R65 183/151/6</t>
  </si>
  <si>
    <t>1334622655</t>
  </si>
  <si>
    <t>"výh. č. 1,3,5" 350</t>
  </si>
  <si>
    <t>"náhrada výh. č. 10" 68*2</t>
  </si>
  <si>
    <t>16</t>
  </si>
  <si>
    <t>5958173000</t>
  </si>
  <si>
    <t>Polyetylenové pásy v kotoučích</t>
  </si>
  <si>
    <t>m2</t>
  </si>
  <si>
    <t>1711709284</t>
  </si>
  <si>
    <t>17</t>
  </si>
  <si>
    <t>5907015020</t>
  </si>
  <si>
    <t>Ojedinělá výměna kolejnic stávající upevnění tv. R65 rozdělení "d"</t>
  </si>
  <si>
    <t>m</t>
  </si>
  <si>
    <t>1560597456</t>
  </si>
  <si>
    <t>Ojedinělá výměna kolejnic stávající upevnění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</si>
  <si>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mazivem._x000d_
2. V cenách nejsou započteny náklady na dělení kolejnic, zřízení svaru, demontáž nebo montáž styků.</t>
  </si>
  <si>
    <t>"náhrada LIS" 343</t>
  </si>
  <si>
    <t>18</t>
  </si>
  <si>
    <t>5957110020</t>
  </si>
  <si>
    <t>Kolejnice tv. R 65, třídy R260</t>
  </si>
  <si>
    <t>-144234129</t>
  </si>
  <si>
    <t>"náhrada za LIS" 343</t>
  </si>
  <si>
    <t>"náhrada za výh. č. 10" 80</t>
  </si>
  <si>
    <t>19</t>
  </si>
  <si>
    <t>5907050110</t>
  </si>
  <si>
    <t>Dělení kolejnic kyslíkem tv. UIC60 nebo R65</t>
  </si>
  <si>
    <t>-899462459</t>
  </si>
  <si>
    <t>Dělení kolejnic kyslíkem tv. UIC60 nebo R65. Poznámka: 1. V cenách jsou započteny náklady na manipulaci podložení, označení a provedení řezu kolejnice.</t>
  </si>
  <si>
    <t>Poznámka k souboru cen:_x000d_
1. V cenách jsou započteny náklady na manipulaci podložení, označení a provedení řezu kolejnice.</t>
  </si>
  <si>
    <t>20</t>
  </si>
  <si>
    <t>5910020020</t>
  </si>
  <si>
    <t>Svařování kolejnic termitem plný předehřev standardní spára svar sériový tv. R65</t>
  </si>
  <si>
    <t>svar</t>
  </si>
  <si>
    <t>1401598014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</si>
  <si>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</si>
  <si>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svaru._x000d_
2. V cenách nejsou obsaženy náklady na kontrolu svaru ultrazvukem, podbití pražců a demontáž styku.</t>
  </si>
  <si>
    <t>5910021110</t>
  </si>
  <si>
    <t>Svařování kolejnic termitem zkrácený předehřev standardní spára svar jednotlivý tv. UIC60</t>
  </si>
  <si>
    <t>-523670567</t>
  </si>
  <si>
    <t>Svařování kolejnic termitem zkrácený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</si>
  <si>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22</t>
  </si>
  <si>
    <t>5910040220</t>
  </si>
  <si>
    <t>Umožnění volné dilatace kolejnice bez demontáže nebo montáže upevňovadel s osazením a odstraněním kluzných podložek rozdělení pražců "d"</t>
  </si>
  <si>
    <t>641072785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</si>
  <si>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</si>
  <si>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dokumentace._x000d_
2. V cenách nejsou obsaženy náklady na demontáž kolejnicových spojek.</t>
  </si>
  <si>
    <t>23</t>
  </si>
  <si>
    <t>5910035120</t>
  </si>
  <si>
    <t>Dosažení dovolené upínací teploty v BK prodloužením kolejnicového pásu ve výhybce tv. R65</t>
  </si>
  <si>
    <t>857248737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</si>
  <si>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</si>
  <si>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souboru cen:_x000d_
1. V cenách jsou započteny náklady na montáž a demontáž napínacího zařízení nebo ohřevu kolejnic a udržování potřebného prodloužení kolejnicového pásu._x000d_
2. V cenách nejsou obsaženy náklady na demontáž upevňovadel a kolejnicových spojek.</t>
  </si>
  <si>
    <t>24</t>
  </si>
  <si>
    <t>5910035020</t>
  </si>
  <si>
    <t>Dosažení dovolené upínací teploty v BK prodloužením kolejnicového pásu v koleji tv. R65</t>
  </si>
  <si>
    <t>-1586534096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</si>
  <si>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</si>
  <si>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25</t>
  </si>
  <si>
    <t>5909042010</t>
  </si>
  <si>
    <t>Přesná úprava GPK výhybky směrové a výškové uspořádání pražce dřevěné nebo ocelové</t>
  </si>
  <si>
    <t>166122520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</si>
  <si>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</si>
  <si>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objednateli._x000d_
2. V cenách nejsou obsaženy náklady na zaměření APK, doplnění a dodávku kameniva a snížení KL pod patou kolejnice.</t>
  </si>
  <si>
    <t>1200+200</t>
  </si>
  <si>
    <t>26</t>
  </si>
  <si>
    <t>5905105020</t>
  </si>
  <si>
    <t>Doplnění KL kamenivem ojediněle ručně ve výhybce</t>
  </si>
  <si>
    <t>m3</t>
  </si>
  <si>
    <t>-790535764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</si>
  <si>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</si>
  <si>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nakladačem._x000d_
2. V cenách nejsou obsaženy náklady na dodávku kameniva.</t>
  </si>
  <si>
    <t>152+88</t>
  </si>
  <si>
    <t>27</t>
  </si>
  <si>
    <t>5955101005</t>
  </si>
  <si>
    <t>Kamenivo drcené štěrk frakce 31,5/63 třídy min. BII</t>
  </si>
  <si>
    <t>-713042639</t>
  </si>
  <si>
    <t>240*1,5</t>
  </si>
  <si>
    <t>28</t>
  </si>
  <si>
    <t>9902100500</t>
  </si>
  <si>
    <t xml:space="preserve">Doprava dodávek zhotovitele, dodávek objednatele nebo výzisku mechanizací přes 3,5 t sypanin  do 60 km</t>
  </si>
  <si>
    <t>-271166264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</si>
  <si>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</si>
  <si>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</si>
  <si>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"štěrk"360</t>
  </si>
  <si>
    <t>"drť" 31,824</t>
  </si>
  <si>
    <t>29</t>
  </si>
  <si>
    <t>5911003110</t>
  </si>
  <si>
    <t>Ošetření pohyblivých částí výhybky bez válečkových stoliček jednoduché 1:6 až 1:11</t>
  </si>
  <si>
    <t>1473387988</t>
  </si>
  <si>
    <t>Ošetření pohyblivých částí výhybky bez válečkových stoliček jednoduché 1:6 až 1:11. Poznámka: 1. V cenách jsou započteny náklady na očištění kluzných stoliček a závěrů od nečistot a jejich ošetření součástí mazivem nebo antikorozním prostředkem.</t>
  </si>
  <si>
    <t>Poznámka k souboru cen:_x000d_
1. V cenách jsou započteny náklady na očištění kluzných stoliček a závěrů od nečistot a jejich ošetření součástí mazivem nebo antikorozním prostředkem.</t>
  </si>
  <si>
    <t>30</t>
  </si>
  <si>
    <t>5911307010</t>
  </si>
  <si>
    <t>Výměna hákového závěru výhybky jednoduché jednozávěrové soustavy R65</t>
  </si>
  <si>
    <t>1941266012</t>
  </si>
  <si>
    <t>Výměna hákového závěru výhybky jednoduché jednozávěrové soustavy R65.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</si>
  <si>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Poznámka k souboru cen:_x000d_
1. V cenách jsou započteny náklady na demontáž, výměnu, montáž a seřízení závěru, seřízení a přezkoušení chodu závěru, provedení západkové zkoušky a ošetření součástí mazivem._x000d_
2. V cenách nejsou obsaženy náklady na dodávku materiálu.</t>
  </si>
  <si>
    <t>31</t>
  </si>
  <si>
    <t>5961172000</t>
  </si>
  <si>
    <t>Součásti hákového závěru výhybky jednoduché JR65 1:9-190, 1:9-300 a 1:11-300 Závěrový hák 260x285 pro výh. J R65 1:9-190 až 1:11-300</t>
  </si>
  <si>
    <t>1034930738</t>
  </si>
  <si>
    <t>32</t>
  </si>
  <si>
    <t>5961172005</t>
  </si>
  <si>
    <t>Součásti hákového závěru výhybky jednoduché JR65 1:9-190, 1:9-300 a 1:11-300 Spoj. tyč regulovatelná izol. 908-948 mm pro výh. J R65 1:9-190 až 1:11-300</t>
  </si>
  <si>
    <t>-1703450480</t>
  </si>
  <si>
    <t>33</t>
  </si>
  <si>
    <t>5961172010</t>
  </si>
  <si>
    <t>Součásti hákového závěru výhybky jednoduché JR65 1:9-190, 1:9-300 a 1:11-300 Táhlo regulovatelné 1907-2042 mm pro výh. J R65 1:9-190 až 1:11-300</t>
  </si>
  <si>
    <t>-145290686</t>
  </si>
  <si>
    <t>34</t>
  </si>
  <si>
    <t>5961172015</t>
  </si>
  <si>
    <t>Součásti hákového závěru výhybky jednoduché JR65 1:9-190, 1:9-300 a 1:11-300 Svěrací čelist pro výhybky J R65 1:9-190 až 1:11-300 pravá</t>
  </si>
  <si>
    <t>1038225898</t>
  </si>
  <si>
    <t>35</t>
  </si>
  <si>
    <t>5961172020</t>
  </si>
  <si>
    <t>Součásti hákového závěru výhybky jednoduché JR65 1:9-190, 1:9-300 a 1:11-300 Svěrací čelist pro výhybky J R65 1:9-190 až 1:11-300 levá</t>
  </si>
  <si>
    <t>270566288</t>
  </si>
  <si>
    <t>36</t>
  </si>
  <si>
    <t>5961172025</t>
  </si>
  <si>
    <t>Součásti hákového závěru výhybky jednoduché JR65 1:9-190, 1:9-300 a 1:11-300 Háková stěžejka pro výhybky J R65 1:9-190 až 1:11-300 pravá</t>
  </si>
  <si>
    <t>704070890</t>
  </si>
  <si>
    <t>37</t>
  </si>
  <si>
    <t>5961172030</t>
  </si>
  <si>
    <t>Součásti hákového závěru výhybky jednoduché JR65 1:9-190, 1:9-300 a 1:11-300 Háková stěžejka pro výhybky J R65 1:9-190 až 1:11-300 levá</t>
  </si>
  <si>
    <t>455526714</t>
  </si>
  <si>
    <t>38</t>
  </si>
  <si>
    <t>5961174000</t>
  </si>
  <si>
    <t>Roubík hákového závěru průměru 25,0 mm</t>
  </si>
  <si>
    <t>1726924746</t>
  </si>
  <si>
    <t>"roubík D30/25-125+20" 70</t>
  </si>
  <si>
    <t>"roubík D30/25-100+20"110</t>
  </si>
  <si>
    <t>"roubík D30/25-80+7" 30</t>
  </si>
  <si>
    <t>39</t>
  </si>
  <si>
    <t>5958134120</t>
  </si>
  <si>
    <t>Součásti upevňovací matice M24 samojistná</t>
  </si>
  <si>
    <t>470675574</t>
  </si>
  <si>
    <t>40</t>
  </si>
  <si>
    <t>5958107030</t>
  </si>
  <si>
    <t>Šroub výhybkový M24 x 95 mm</t>
  </si>
  <si>
    <t>-792979463</t>
  </si>
  <si>
    <t>"vysokopevnostní šroub na spojení hák. stěžejky s jazykem" 70</t>
  </si>
  <si>
    <t>41</t>
  </si>
  <si>
    <t>5911655030</t>
  </si>
  <si>
    <t>Demontáž jednoduché výhybky na úložišti dřevěné pražce soustavy R65</t>
  </si>
  <si>
    <t>-1788265816</t>
  </si>
  <si>
    <t>Demontáž jednoduché výhybky na úložišti dřevěné pražce soustavy R65. Poznámka: 1. V cenách jsou započteny náklady na demontáž do součástí, manipulaci, naložení na dopravní prostředek a uložení vyzískaného materiálu na úložišti.</t>
  </si>
  <si>
    <t>Poznámka k souboru cen:_x000d_
1. V cenách jsou započteny náklady na demontáž do součástí, manipulaci, naložení na dopravní prostředek a uložení vyzískaného materiálu na úložišti.</t>
  </si>
  <si>
    <t>42</t>
  </si>
  <si>
    <t>5911655220</t>
  </si>
  <si>
    <t>Demontáž jednoduché výhybky na úložišti ocelové pražce válcované soustavy A</t>
  </si>
  <si>
    <t>-514663061</t>
  </si>
  <si>
    <t>Demontáž jednoduché výhybky na úložišti ocelové pražce válcované soustavy A. Poznámka: 1. V cenách jsou započteny náklady na demontáž do součástí, manipulaci, naložení na dopravní prostředek a uložení vyzískaného materiálu na úložišti.</t>
  </si>
  <si>
    <t>43</t>
  </si>
  <si>
    <t>5999010020</t>
  </si>
  <si>
    <t>Vyjmutí a snesení konstrukcí nebo dílů hmotnosti přes 10 do 20 t</t>
  </si>
  <si>
    <t>950811448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</si>
  <si>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</si>
  <si>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Poznámka k souboru cen:_x000d_
1. V cenách jsou započteny náklady na manipulaci vyjmutí a snesení zdvihacím prostředkem, naložení, složení, přeprava v místě technologické manipulace. Položka obsahuje náklady na práce v blízkosti trakčního vedení.</t>
  </si>
  <si>
    <t>"výh.č. 9+10" 14,4+12,0</t>
  </si>
  <si>
    <t>44</t>
  </si>
  <si>
    <t>5906130360</t>
  </si>
  <si>
    <t>Montáž kolejového roštu v ose koleje pražce betonové vystrojené tv. R65 rozdělení "d"</t>
  </si>
  <si>
    <t>km</t>
  </si>
  <si>
    <t>2088905605</t>
  </si>
  <si>
    <t>Montáž kolejového roštu v ose koleje pražce betonové vystrojené tv. R65 rozdělení "d". Poznámka: 1. V cenách jsou započteny náklady na vrtání pražců dřevěných nevystrojených, manipulaci a montáž KR. 2. V cenách nejsou obsaženy náklady na dodávku materiálu.</t>
  </si>
  <si>
    <t>Poznámka k souboru cen:_x000d_
1. V cenách jsou započteny náklady na vrtání pražců dřevěných nevystrojených, manipulaci a montáž KR._x000d_
2. V cenách nejsou obsaženy náklady na dodávku materiálu.</t>
  </si>
  <si>
    <t>45</t>
  </si>
  <si>
    <t>5905060010</t>
  </si>
  <si>
    <t>Zřízení nového kolejového lože v koleji</t>
  </si>
  <si>
    <t>-1705765919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</si>
  <si>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</si>
  <si>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Poznámka k souboru cen:_x000d_
1. V cenách jsou započteny náklady na zřízení KL nově zřizované koleje, vložení geosyntetika, rozprostření vrstvy kameniva, zřízení homogenizované vrstvy kameniva a úprava KL do profilu._x000d_
2. V cenách nejsou obsaženy náklady na položení KR, úpravu směrového a výškového uspořádání, doplnění a dodávku kameniva a snížení KL pod patou kolejnice._x000d_
3. Položka se použije v případech nově zřizované koleje nebo výhybky.</t>
  </si>
  <si>
    <t>46</t>
  </si>
  <si>
    <t>5905095020</t>
  </si>
  <si>
    <t>Úprava kolejového lože ojediněle ručně v koleji lože zapuštěné</t>
  </si>
  <si>
    <t>-1710858047</t>
  </si>
  <si>
    <t>Úprava kolejového lože ojediněle ručně v koleji lože zapuštěné. Poznámka: 1. V cenách jsou započteny náklady na úpravu KL koleje a výhybek ojedině vidlemi. 2. V cenách nejsou obsaženy náklady na doplnění a dodávku kameniva.</t>
  </si>
  <si>
    <t>Poznámka k souboru cen:_x000d_
1. V cenách jsou započteny náklady na úpravu KL koleje a výhybek ojedině vidlemi._x000d_
2. V cenách nejsou obsaženy náklady na doplnění a dodávku kameniva.</t>
  </si>
  <si>
    <t>"náhrada výh. č. 10" 40</t>
  </si>
  <si>
    <t>47</t>
  </si>
  <si>
    <t>5914152010</t>
  </si>
  <si>
    <t>Zřízení zarážedla zemního</t>
  </si>
  <si>
    <t>1272818098</t>
  </si>
  <si>
    <t>Zřízení zarážedla zemního. Poznámka: 1. V cenách jsou započteny náklady na zřízení prodle vzorového listu. 2. V cenách nejsou obsaženy náklady na dodávku materiálu.</t>
  </si>
  <si>
    <t>Poznámka k souboru cen:_x000d_
1. V cenách jsou započteny náklady na zřízení prodle vzorového listu._x000d_
2. V cenách nejsou obsaženy náklady na dodávku materiálu.</t>
  </si>
  <si>
    <t>48</t>
  </si>
  <si>
    <t>5958107245</t>
  </si>
  <si>
    <t>Šroub výhybkový M24 x 595 mm</t>
  </si>
  <si>
    <t>-629241462</t>
  </si>
  <si>
    <t>49</t>
  </si>
  <si>
    <t>5912040110R</t>
  </si>
  <si>
    <t>Montáž návěstidla včetně sloupku konce nástupiště</t>
  </si>
  <si>
    <t>-1226575958</t>
  </si>
  <si>
    <t>Montáž návěstidla včetně sloupku konce nástupiště. Poznámka: 1. V cenách jsou započteny náklady na montáž sloupku a návěstidla. 2. V cenách nejsou obsaženy náklady na dodávku materiálu.</t>
  </si>
  <si>
    <t>Poznámka k souboru cen:_x000d_
1. V cenách jsou započteny náklady na montáž sloupku a návěstidla._x000d_
2. V cenách nejsou obsaženy náklady na dodávku materiálu.</t>
  </si>
  <si>
    <t>"konec kusé koleje" 1</t>
  </si>
  <si>
    <t>50</t>
  </si>
  <si>
    <t>5962101045R</t>
  </si>
  <si>
    <t>Návěstidlo konec nástupiště</t>
  </si>
  <si>
    <t>744319710</t>
  </si>
  <si>
    <t>51</t>
  </si>
  <si>
    <t>5906140120</t>
  </si>
  <si>
    <t>Demontáž kolejového roštu koleje v ose koleje pražce dřevěné tv. A rozdělení "d"</t>
  </si>
  <si>
    <t>-845838761</t>
  </si>
  <si>
    <t>Demontáž kolejového roštu koleje v ose koleje pražce dřevěné tv. A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</si>
  <si>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souboru cen:_x000d_
1. V cenách jsou započteny náklady na případné odstranění kameniva, rozebrání roštu do součástí, manipulaci, naložení výzisku na dopravní prostředek a uložení na úložišti._x000d_
2. V cenách nejsou obsaženy náklady na dopravu a vytřídění.</t>
  </si>
  <si>
    <t>"náhrada SK č. 5b" 0,105</t>
  </si>
  <si>
    <t>52</t>
  </si>
  <si>
    <t>5915025010</t>
  </si>
  <si>
    <t>Úprava vrstvy KL po snesení kolejového roštu koleje nebo výhybky</t>
  </si>
  <si>
    <t>1965958396</t>
  </si>
  <si>
    <t>Úprava vrstvy KL po snesení kolejového roštu koleje nebo výhybky. Poznámka: 1. V cenách jsou započteny náklady na rozhrnutí a urovnání KL a terénu z důvodu rušení trati.</t>
  </si>
  <si>
    <t>Poznámka k souboru cen:_x000d_
1. V cenách jsou započteny náklady na rozhrnutí a urovnání KL a terénu z důvodu rušení trati.</t>
  </si>
  <si>
    <t>"náhrada za výh č. 9" 35*4</t>
  </si>
  <si>
    <t>"náhrada za SK č. 5b"105*3</t>
  </si>
  <si>
    <t>53</t>
  </si>
  <si>
    <t>5911211020</t>
  </si>
  <si>
    <t>Výměna přídržnice srdcovky dvojité typ Kn60 soustavy R65</t>
  </si>
  <si>
    <t>-1429384034</t>
  </si>
  <si>
    <t>Výměna přídržnice srdcovky dvojité typ Kn60 soustavy R65. Poznámka: 1. V cenách jsou započteny náklady na demontáž upevňovadel, výměnu a montáž přídržnice, vymezení šířky žlábku a ošetření součástí mazivem. 2. V cenách nejsou obsaženy náklady na dodávku materiálu.</t>
  </si>
  <si>
    <t>Poznámka k souboru cen:_x000d_
1. V cenách jsou započteny náklady na demontáž upevňovadel, výměnu a montáž přídržnice, vymezení šířky žlábku a ošetření součástí mazivem._x000d_
2. V cenách nejsou obsaženy náklady na dodávku materiálu.</t>
  </si>
  <si>
    <t>54</t>
  </si>
  <si>
    <t>5910130030</t>
  </si>
  <si>
    <t>Demontáž zádržné opěrky z jazyka i opornice</t>
  </si>
  <si>
    <t>pár</t>
  </si>
  <si>
    <t>1848031632</t>
  </si>
  <si>
    <t>Demontáž zádržné opěrky z jazyka i opornice. Poznámka: 1. V cenách jsou započteny náklady na demontáž a naložení výzisku na dopravní prostředek.</t>
  </si>
  <si>
    <t>Poznámka k souboru cen:_x000d_
1. V cenách jsou započteny náklady na demontáž a naložení výzisku na dopravní prostředek.</t>
  </si>
  <si>
    <t>55</t>
  </si>
  <si>
    <t>5910131030</t>
  </si>
  <si>
    <t>Montáž zádržné opěrky na jazyk i opornici</t>
  </si>
  <si>
    <t>-1392903009</t>
  </si>
  <si>
    <t>Montáž zádržné opěrky na jazyk i opornici. Poznámka: 1. V cenách jsou započteny náklady na montáž. 2. V cenách nejsou obsaženy náklady na dodávku materiálu a vrtání otvorů.</t>
  </si>
  <si>
    <t>Poznámka k souboru cen:_x000d_
1. V cenách jsou započteny náklady na montáž._x000d_
2. V cenách nejsou obsaženy náklady na dodávku materiálu a vrtání otvorů.</t>
  </si>
  <si>
    <t>56</t>
  </si>
  <si>
    <t>5910070010</t>
  </si>
  <si>
    <t>Základní broušení výhybky optimalizace příčného profilu</t>
  </si>
  <si>
    <t>1470891692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</si>
  <si>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</si>
  <si>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Poznámka k souboru cen:_x000d_
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broušení._x000d_
2. U ručního broušení cena neobsahuje náklady na pořízení diagnostiky skenováním, které se oceňuje položkou z VRN.</t>
  </si>
  <si>
    <t>57</t>
  </si>
  <si>
    <t>5905023020</t>
  </si>
  <si>
    <t>Úprava povrchu stezky rozprostřením štěrkodrtě přes 3 do 5 cm</t>
  </si>
  <si>
    <t>1911234482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</si>
  <si>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</si>
  <si>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Poznámka k souboru cen:_x000d_
1. V cenách jsou započteny náklady na rozprostření a urovnání kameniva včetně zhutnění povrchu stezky. Platí pro nový i stávající stav._x000d_
2. V cenách nejsou obsaženy náklady na dodávku drtě její doplnění a rozprostření.</t>
  </si>
  <si>
    <t>270+172</t>
  </si>
  <si>
    <t>58</t>
  </si>
  <si>
    <t>5955101025</t>
  </si>
  <si>
    <t>Kamenivo drcené drť frakce 4/8</t>
  </si>
  <si>
    <t>280832873</t>
  </si>
  <si>
    <t>442*0,04*1,8</t>
  </si>
  <si>
    <t>59</t>
  </si>
  <si>
    <t>7497371630</t>
  </si>
  <si>
    <t>Demontáže zařízení trakčního vedení svodu propojení nebo ukolejnění na elektrizovaných tratích nebo v kolejových obvodech</t>
  </si>
  <si>
    <t>-423448313</t>
  </si>
  <si>
    <t>Demontáže zařízení trakčního vedení svodu propojení nebo ukolejnění na elektrizovaných tratích nebo v kolejových obvodech - demontáž stávajícího zařízení se všemi pomocnými doplňujícími úpravami</t>
  </si>
  <si>
    <t>60</t>
  </si>
  <si>
    <t>7497351560</t>
  </si>
  <si>
    <t>Montáž přímého ukolejnění na elektrizovaných tratích nebo v kolejových obvodech</t>
  </si>
  <si>
    <t>1395969747</t>
  </si>
  <si>
    <t>61</t>
  </si>
  <si>
    <t>7591017060</t>
  </si>
  <si>
    <t>Odpojení elektromotorického přestavníku z výhybky</t>
  </si>
  <si>
    <t>369552573</t>
  </si>
  <si>
    <t>62</t>
  </si>
  <si>
    <t>7591015062</t>
  </si>
  <si>
    <t>Připojení elektromotorického přestavníku na výhybku s kontrolou jazyků</t>
  </si>
  <si>
    <t>-1543165884</t>
  </si>
  <si>
    <t>Připojení elektromotorického přestavníku na výhybku s kontrolou jazyků - připojení a seřízení přestavníkové spojnice, montáž a seřízení kontrolního ústrojí</t>
  </si>
  <si>
    <t>63</t>
  </si>
  <si>
    <t>7594105010</t>
  </si>
  <si>
    <t>Odpojení a zpětné připojení lan propojovacích jednoho stykového transformátoru</t>
  </si>
  <si>
    <t>1315216794</t>
  </si>
  <si>
    <t>Odpojení a zpětné připojení lan propojovacích jednoho stykového transformátoru - včetně odpojení a připevnění lanového propojení na pražce nebo montážní trámky</t>
  </si>
  <si>
    <t>64</t>
  </si>
  <si>
    <t>9902100600</t>
  </si>
  <si>
    <t xml:space="preserve">Doprava dodávek zhotovitele, dodávek objednatele nebo výzisku mechanizací přes 3,5 t sypanin  do 80 km</t>
  </si>
  <si>
    <t>1653035056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</si>
  <si>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</si>
  <si>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nový mat (upevn.)</t>
  </si>
  <si>
    <t>2,625</t>
  </si>
  <si>
    <t>65</t>
  </si>
  <si>
    <t>9902200100</t>
  </si>
  <si>
    <t>Doprava dodávek zhotovitele, dodávek objednatele nebo výzisku mechanizací přes 3,5 t objemnějšího kusového materiálu do 10 km</t>
  </si>
  <si>
    <t>1087396062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</si>
  <si>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</si>
  <si>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výzisk (pražce+LIS)</t>
  </si>
  <si>
    <t>26,627+3,328+30</t>
  </si>
  <si>
    <t>66</t>
  </si>
  <si>
    <t>9902100200</t>
  </si>
  <si>
    <t xml:space="preserve">Doprava dodávek zhotovitele, dodávek objednatele nebo výzisku mechanizací přes 3,5 t sypanin  do 20 km</t>
  </si>
  <si>
    <t>-489935271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</si>
  <si>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</si>
  <si>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výzisk (upevn.) do žst Štětí</t>
  </si>
  <si>
    <t>2,493</t>
  </si>
  <si>
    <t>67</t>
  </si>
  <si>
    <t>9902100300</t>
  </si>
  <si>
    <t xml:space="preserve">Doprava dodávek zhotovitele, dodávek objednatele nebo výzisku mechanizací přes 3,5 t sypanin  do 30 km</t>
  </si>
  <si>
    <t>1456164335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</si>
  <si>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</si>
  <si>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pryž. a PE podl. na skládku</t>
  </si>
  <si>
    <t>0,132</t>
  </si>
  <si>
    <t>68</t>
  </si>
  <si>
    <t>9909000400</t>
  </si>
  <si>
    <t>Poplatek za likvidaci plastových součástí</t>
  </si>
  <si>
    <t>-71773907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</si>
  <si>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</si>
  <si>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</si>
  <si>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69</t>
  </si>
  <si>
    <t>9902201100</t>
  </si>
  <si>
    <t>Doprava dodávek zhotovitele, dodávek objednatele nebo výzisku mechanizací přes 3,5 t objemnějšího kusového materiálu do 300 km</t>
  </si>
  <si>
    <t>-71777160</t>
  </si>
  <si>
    <t>Doprava dodávek zhotovitele, dodávek objednatele nebo výzisku mechanizací přes 3,5 t objemnějšího kusového materiálu do 300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</si>
  <si>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"nový mat. (souč.hák.závěru)"2</t>
  </si>
  <si>
    <t>70</t>
  </si>
  <si>
    <t>9902201200</t>
  </si>
  <si>
    <t>Doprava dodávek zhotovitele, dodávek objednatele nebo výzisku mechanizací přes 3,5 t objemnějšího kusového materiálu do 350 km</t>
  </si>
  <si>
    <t>1531663493</t>
  </si>
  <si>
    <t>Doprava dodávek zhotovitele, dodávek objednatele nebo výzisku mechanizací přes 3,5 t objemnějšího kusového materiálu do 350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</si>
  <si>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nový mat. (kolejnice)</t>
  </si>
  <si>
    <t>27,487</t>
  </si>
  <si>
    <t>71</t>
  </si>
  <si>
    <t>9902209100</t>
  </si>
  <si>
    <t>Doprava dodávek zhotovitele, dodávek objednatele nebo výzisku mechanizací přes 3,5 t objemnějšího kusového materiálu příplatek za každý další 1 km</t>
  </si>
  <si>
    <t>93551513</t>
  </si>
  <si>
    <t>Doprava dodávek zhotovitele, dodávek objednatele nebo výzisku mechanizací přes 3,5 t objemnějšího kusového materiálu příplatek za každý další 1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</si>
  <si>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88*27,487</t>
  </si>
  <si>
    <t>72</t>
  </si>
  <si>
    <t>9903200100</t>
  </si>
  <si>
    <t>Přeprava mechanizace na místo prováděných prací o hmotnosti přes 12 t přes 50 do 100 km</t>
  </si>
  <si>
    <t>-1601772769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</si>
  <si>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</si>
  <si>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</si>
  <si>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2 - Materiál dodávaný objednatelem - NEOCEŇOVAT</t>
  </si>
  <si>
    <t>5956116000</t>
  </si>
  <si>
    <t>Pražce dřevěné výhybkové dub skupina 3 160x260</t>
  </si>
  <si>
    <t>376192976</t>
  </si>
  <si>
    <t>5956213065</t>
  </si>
  <si>
    <t xml:space="preserve">Pražec betonový příčný vystrojený  užitý tv. SB 8 P</t>
  </si>
  <si>
    <t>517095917</t>
  </si>
  <si>
    <t>8+33+19</t>
  </si>
  <si>
    <t>5956101010</t>
  </si>
  <si>
    <t>Pražec dřevěný příčný nevystrojený buk 2600x260x160 mm</t>
  </si>
  <si>
    <t>-546835926</t>
  </si>
  <si>
    <t>12+10+10</t>
  </si>
  <si>
    <t>5956213040</t>
  </si>
  <si>
    <t xml:space="preserve">Pražec betonový příčný vystrojený  užitý SB6</t>
  </si>
  <si>
    <t>1008635251</t>
  </si>
  <si>
    <t>"náhrada výh. č. 10" 68</t>
  </si>
  <si>
    <t>5956201000</t>
  </si>
  <si>
    <t>Pražec dřevěný příčný užitý nevystrojený</t>
  </si>
  <si>
    <t>-1878604186</t>
  </si>
  <si>
    <t>"zarážedlo" 2</t>
  </si>
  <si>
    <t>3 - VRN</t>
  </si>
  <si>
    <t>022101011</t>
  </si>
  <si>
    <t>Geodetické práce Geodetické práce v průběhu opravy</t>
  </si>
  <si>
    <t>kpl</t>
  </si>
  <si>
    <t>-630796680</t>
  </si>
  <si>
    <t>023131001</t>
  </si>
  <si>
    <t>Projektové práce Dokumentace skutečného provedení železničního svršku a spodku</t>
  </si>
  <si>
    <t>-847844683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</si>
  <si>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</si>
  <si>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P</t>
  </si>
  <si>
    <t>Poznámka k položce:_x000d_
Základna pro výpočet - dotyčné práce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</si>
  <si>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</si>
  <si>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</si>
  <si>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369838874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</si>
</sst>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53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65020119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výhybek v žst. Hoštka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žst. Hoštka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12. 11. 2019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Správa železnic, OŘ ÚNL, ST ÚNL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54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 xml:space="preserve">Věra Trnková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55</v>
      </c>
      <c r="D52" s="87"/>
      <c r="E52" s="87"/>
      <c r="F52" s="87"/>
      <c r="G52" s="87"/>
      <c r="H52" s="88"/>
      <c r="I52" s="89" t="s">
        <v>56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57</v>
      </c>
      <c r="AH52" s="87"/>
      <c r="AI52" s="87"/>
      <c r="AJ52" s="87"/>
      <c r="AK52" s="87"/>
      <c r="AL52" s="87"/>
      <c r="AM52" s="87"/>
      <c r="AN52" s="89" t="s">
        <v>58</v>
      </c>
      <c r="AO52" s="87"/>
      <c r="AP52" s="87"/>
      <c r="AQ52" s="91" t="s">
        <v>59</v>
      </c>
      <c r="AR52" s="44"/>
      <c r="AS52" s="92" t="s">
        <v>60</v>
      </c>
      <c r="AT52" s="93" t="s">
        <v>61</v>
      </c>
      <c r="AU52" s="93" t="s">
        <v>62</v>
      </c>
      <c r="AV52" s="93" t="s">
        <v>63</v>
      </c>
      <c r="AW52" s="93" t="s">
        <v>64</v>
      </c>
      <c r="AX52" s="93" t="s">
        <v>65</v>
      </c>
      <c r="AY52" s="93" t="s">
        <v>66</v>
      </c>
      <c r="AZ52" s="93" t="s">
        <v>67</v>
      </c>
      <c r="BA52" s="93" t="s">
        <v>68</v>
      </c>
      <c r="BB52" s="93" t="s">
        <v>69</v>
      </c>
      <c r="BC52" s="93" t="s">
        <v>70</v>
      </c>
      <c r="BD52" s="94" t="s">
        <v>71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72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73</v>
      </c>
      <c r="BT54" s="109" t="s">
        <v>74</v>
      </c>
      <c r="BU54" s="110" t="s">
        <v>75</v>
      </c>
      <c r="BV54" s="109" t="s">
        <v>76</v>
      </c>
      <c r="BW54" s="109" t="s">
        <v>5</v>
      </c>
      <c r="BX54" s="109" t="s">
        <v>77</v>
      </c>
      <c r="CL54" s="109" t="s">
        <v>19</v>
      </c>
    </row>
    <row r="55" s="7" customFormat="1" ht="16.5" customHeight="1">
      <c r="A55" s="111" t="s">
        <v>78</v>
      </c>
      <c r="B55" s="112"/>
      <c r="C55" s="113"/>
      <c r="D55" s="114" t="s">
        <v>79</v>
      </c>
      <c r="E55" s="114"/>
      <c r="F55" s="114"/>
      <c r="G55" s="114"/>
      <c r="H55" s="114"/>
      <c r="I55" s="115"/>
      <c r="J55" s="114" t="s">
        <v>80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'1 - ZRN'!J30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81</v>
      </c>
      <c r="AR55" s="118"/>
      <c r="AS55" s="119">
        <v>0</v>
      </c>
      <c r="AT55" s="120">
        <f>ROUND(SUM(AV55:AW55),2)</f>
        <v>0</v>
      </c>
      <c r="AU55" s="121">
        <f>'1 - ZRN'!P81</f>
        <v>0</v>
      </c>
      <c r="AV55" s="120">
        <f>'1 - ZRN'!J33</f>
        <v>0</v>
      </c>
      <c r="AW55" s="120">
        <f>'1 - ZRN'!J34</f>
        <v>0</v>
      </c>
      <c r="AX55" s="120">
        <f>'1 - ZRN'!J35</f>
        <v>0</v>
      </c>
      <c r="AY55" s="120">
        <f>'1 - ZRN'!J36</f>
        <v>0</v>
      </c>
      <c r="AZ55" s="120">
        <f>'1 - ZRN'!F33</f>
        <v>0</v>
      </c>
      <c r="BA55" s="120">
        <f>'1 - ZRN'!F34</f>
        <v>0</v>
      </c>
      <c r="BB55" s="120">
        <f>'1 - ZRN'!F35</f>
        <v>0</v>
      </c>
      <c r="BC55" s="120">
        <f>'1 - ZRN'!F36</f>
        <v>0</v>
      </c>
      <c r="BD55" s="122">
        <f>'1 - ZRN'!F37</f>
        <v>0</v>
      </c>
      <c r="BE55" s="7"/>
      <c r="BT55" s="123" t="s">
        <v>79</v>
      </c>
      <c r="BV55" s="123" t="s">
        <v>76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7" customFormat="1" ht="24.75" customHeight="1">
      <c r="A56" s="111" t="s">
        <v>78</v>
      </c>
      <c r="B56" s="112"/>
      <c r="C56" s="113"/>
      <c r="D56" s="114" t="s">
        <v>83</v>
      </c>
      <c r="E56" s="114"/>
      <c r="F56" s="114"/>
      <c r="G56" s="114"/>
      <c r="H56" s="114"/>
      <c r="I56" s="115"/>
      <c r="J56" s="114" t="s">
        <v>84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'2 - Materiál dodávaný obj...'!J30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81</v>
      </c>
      <c r="AR56" s="118"/>
      <c r="AS56" s="119">
        <v>0</v>
      </c>
      <c r="AT56" s="120">
        <f>ROUND(SUM(AV56:AW56),2)</f>
        <v>0</v>
      </c>
      <c r="AU56" s="121">
        <f>'2 - Materiál dodávaný obj...'!P79</f>
        <v>0</v>
      </c>
      <c r="AV56" s="120">
        <f>'2 - Materiál dodávaný obj...'!J33</f>
        <v>0</v>
      </c>
      <c r="AW56" s="120">
        <f>'2 - Materiál dodávaný obj...'!J34</f>
        <v>0</v>
      </c>
      <c r="AX56" s="120">
        <f>'2 - Materiál dodávaný obj...'!J35</f>
        <v>0</v>
      </c>
      <c r="AY56" s="120">
        <f>'2 - Materiál dodávaný obj...'!J36</f>
        <v>0</v>
      </c>
      <c r="AZ56" s="120">
        <f>'2 - Materiál dodávaný obj...'!F33</f>
        <v>0</v>
      </c>
      <c r="BA56" s="120">
        <f>'2 - Materiál dodávaný obj...'!F34</f>
        <v>0</v>
      </c>
      <c r="BB56" s="120">
        <f>'2 - Materiál dodávaný obj...'!F35</f>
        <v>0</v>
      </c>
      <c r="BC56" s="120">
        <f>'2 - Materiál dodávaný obj...'!F36</f>
        <v>0</v>
      </c>
      <c r="BD56" s="122">
        <f>'2 - Materiál dodávaný obj...'!F37</f>
        <v>0</v>
      </c>
      <c r="BE56" s="7"/>
      <c r="BT56" s="123" t="s">
        <v>79</v>
      </c>
      <c r="BV56" s="123" t="s">
        <v>76</v>
      </c>
      <c r="BW56" s="123" t="s">
        <v>85</v>
      </c>
      <c r="BX56" s="123" t="s">
        <v>5</v>
      </c>
      <c r="CL56" s="123" t="s">
        <v>19</v>
      </c>
      <c r="CM56" s="123" t="s">
        <v>83</v>
      </c>
    </row>
    <row r="57" s="7" customFormat="1" ht="16.5" customHeight="1">
      <c r="A57" s="111" t="s">
        <v>78</v>
      </c>
      <c r="B57" s="112"/>
      <c r="C57" s="113"/>
      <c r="D57" s="114" t="s">
        <v>86</v>
      </c>
      <c r="E57" s="114"/>
      <c r="F57" s="114"/>
      <c r="G57" s="114"/>
      <c r="H57" s="114"/>
      <c r="I57" s="115"/>
      <c r="J57" s="114" t="s">
        <v>87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'3 - VRN'!J30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81</v>
      </c>
      <c r="AR57" s="118"/>
      <c r="AS57" s="124">
        <v>0</v>
      </c>
      <c r="AT57" s="125">
        <f>ROUND(SUM(AV57:AW57),2)</f>
        <v>0</v>
      </c>
      <c r="AU57" s="126">
        <f>'3 - VRN'!P79</f>
        <v>0</v>
      </c>
      <c r="AV57" s="125">
        <f>'3 - VRN'!J33</f>
        <v>0</v>
      </c>
      <c r="AW57" s="125">
        <f>'3 - VRN'!J34</f>
        <v>0</v>
      </c>
      <c r="AX57" s="125">
        <f>'3 - VRN'!J35</f>
        <v>0</v>
      </c>
      <c r="AY57" s="125">
        <f>'3 - VRN'!J36</f>
        <v>0</v>
      </c>
      <c r="AZ57" s="125">
        <f>'3 - VRN'!F33</f>
        <v>0</v>
      </c>
      <c r="BA57" s="125">
        <f>'3 - VRN'!F34</f>
        <v>0</v>
      </c>
      <c r="BB57" s="125">
        <f>'3 - VRN'!F35</f>
        <v>0</v>
      </c>
      <c r="BC57" s="125">
        <f>'3 - VRN'!F36</f>
        <v>0</v>
      </c>
      <c r="BD57" s="127">
        <f>'3 - VRN'!F37</f>
        <v>0</v>
      </c>
      <c r="BE57" s="7"/>
      <c r="BT57" s="123" t="s">
        <v>79</v>
      </c>
      <c r="BV57" s="123" t="s">
        <v>76</v>
      </c>
      <c r="BW57" s="123" t="s">
        <v>88</v>
      </c>
      <c r="BX57" s="123" t="s">
        <v>5</v>
      </c>
      <c r="CL57" s="123" t="s">
        <v>19</v>
      </c>
      <c r="CM57" s="123" t="s">
        <v>83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HBZrbsHHi7qQqA69WWBhJzH/rpfVwlncCVhicfV974vbHe2a1ykaaBwPnMf83qhjRhaWqJRToBDiqdKa2HaioQ==" hashValue="5+Oaf1KwqlImV7qYO9i52ksW80PErB+xBj9AHk/t8ny5l53++bAzVgYGtAVFJCze5NNHOcXuvhiqZWF5Pdxlp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1 - ZRN'!C2" display="/"/>
    <hyperlink ref="A56" location="'2 - Materiál dodávaný obj...'!C2" display="/"/>
    <hyperlink ref="A57" location="'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83</v>
      </c>
    </row>
    <row r="4" hidden="1" s="1" customFormat="1" ht="24.96" customHeight="1">
      <c r="B4" s="20"/>
      <c r="D4" s="132" t="s">
        <v>89</v>
      </c>
      <c r="I4" s="128"/>
      <c r="L4" s="20"/>
      <c r="M4" s="133" t="s">
        <v>10</v>
      </c>
      <c r="AT4" s="17" t="s">
        <v>4</v>
      </c>
    </row>
    <row r="5" hidden="1" s="1" customFormat="1" ht="6.96" customHeight="1">
      <c r="B5" s="20"/>
      <c r="I5" s="128"/>
      <c r="L5" s="20"/>
    </row>
    <row r="6" hidden="1" s="1" customFormat="1" ht="12" customHeight="1">
      <c r="B6" s="20"/>
      <c r="D6" s="134" t="s">
        <v>16</v>
      </c>
      <c r="I6" s="128"/>
      <c r="L6" s="20"/>
    </row>
    <row r="7" hidden="1" s="1" customFormat="1" ht="16.5" customHeight="1">
      <c r="B7" s="20"/>
      <c r="E7" s="135" t="str">
        <f>'Rekapitulace stavby'!K6</f>
        <v>Oprava výhybek v žst. Hoštka</v>
      </c>
      <c r="F7" s="134"/>
      <c r="G7" s="134"/>
      <c r="H7" s="134"/>
      <c r="I7" s="128"/>
      <c r="L7" s="20"/>
    </row>
    <row r="8" hidden="1" s="2" customFormat="1" ht="12" customHeight="1">
      <c r="A8" s="38"/>
      <c r="B8" s="44"/>
      <c r="C8" s="38"/>
      <c r="D8" s="134" t="s">
        <v>90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8" t="s">
        <v>91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12. 11. 2019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">
        <v>27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9" t="s">
        <v>28</v>
      </c>
      <c r="F15" s="38"/>
      <c r="G15" s="38"/>
      <c r="H15" s="38"/>
      <c r="I15" s="140" t="s">
        <v>29</v>
      </c>
      <c r="J15" s="139" t="s">
        <v>30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4" t="s">
        <v>31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29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4" t="s">
        <v>33</v>
      </c>
      <c r="E20" s="38"/>
      <c r="F20" s="38"/>
      <c r="G20" s="38"/>
      <c r="H20" s="38"/>
      <c r="I20" s="140" t="s">
        <v>26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29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4" t="s">
        <v>36</v>
      </c>
      <c r="E23" s="38"/>
      <c r="F23" s="38"/>
      <c r="G23" s="38"/>
      <c r="H23" s="38"/>
      <c r="I23" s="140" t="s">
        <v>26</v>
      </c>
      <c r="J23" s="139" t="s">
        <v>19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9" t="s">
        <v>37</v>
      </c>
      <c r="F24" s="38"/>
      <c r="G24" s="38"/>
      <c r="H24" s="38"/>
      <c r="I24" s="140" t="s">
        <v>29</v>
      </c>
      <c r="J24" s="139" t="s">
        <v>19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4" t="s">
        <v>38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83.25" customHeight="1">
      <c r="A27" s="142"/>
      <c r="B27" s="143"/>
      <c r="C27" s="142"/>
      <c r="D27" s="142"/>
      <c r="E27" s="144" t="s">
        <v>39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9" t="s">
        <v>40</v>
      </c>
      <c r="E30" s="38"/>
      <c r="F30" s="38"/>
      <c r="G30" s="38"/>
      <c r="H30" s="38"/>
      <c r="I30" s="136"/>
      <c r="J30" s="150">
        <f>ROUND(J81,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1" t="s">
        <v>42</v>
      </c>
      <c r="G32" s="38"/>
      <c r="H32" s="38"/>
      <c r="I32" s="152" t="s">
        <v>41</v>
      </c>
      <c r="J32" s="151" t="s">
        <v>43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44</v>
      </c>
      <c r="E33" s="134" t="s">
        <v>45</v>
      </c>
      <c r="F33" s="154">
        <f>ROUND((SUM(BE81:BE326)),  2)</f>
        <v>0</v>
      </c>
      <c r="G33" s="38"/>
      <c r="H33" s="38"/>
      <c r="I33" s="155">
        <v>0.20999999999999999</v>
      </c>
      <c r="J33" s="154">
        <f>ROUND(((SUM(BE81:BE326))*I33),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4" t="s">
        <v>46</v>
      </c>
      <c r="F34" s="154">
        <f>ROUND((SUM(BF81:BF326)),  2)</f>
        <v>0</v>
      </c>
      <c r="G34" s="38"/>
      <c r="H34" s="38"/>
      <c r="I34" s="155">
        <v>0.14999999999999999</v>
      </c>
      <c r="J34" s="154">
        <f>ROUND(((SUM(BF81:BF326))*I34),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47</v>
      </c>
      <c r="F35" s="154">
        <f>ROUND((SUM(BG81:BG326)),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48</v>
      </c>
      <c r="F36" s="154">
        <f>ROUND((SUM(BH81:BH326)),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49</v>
      </c>
      <c r="F37" s="154">
        <f>ROUND((SUM(BI81:BI326)),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70" t="str">
        <f>E7</f>
        <v>Oprava výhybek v žst. Hoštka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1 - ZRN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žst. Hoštka</v>
      </c>
      <c r="G52" s="40"/>
      <c r="H52" s="40"/>
      <c r="I52" s="140" t="s">
        <v>23</v>
      </c>
      <c r="J52" s="72" t="str">
        <f>IF(J12="","",J12)</f>
        <v>12. 11. 2019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OŘ ÚNL, ST ÚNL</v>
      </c>
      <c r="G54" s="40"/>
      <c r="H54" s="40"/>
      <c r="I54" s="140" t="s">
        <v>33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140" t="s">
        <v>36</v>
      </c>
      <c r="J55" s="36" t="str">
        <f>E24</f>
        <v xml:space="preserve">Věra Trnková 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1" t="s">
        <v>93</v>
      </c>
      <c r="D57" s="172"/>
      <c r="E57" s="172"/>
      <c r="F57" s="172"/>
      <c r="G57" s="172"/>
      <c r="H57" s="172"/>
      <c r="I57" s="173"/>
      <c r="J57" s="174" t="s">
        <v>94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5" t="s">
        <v>72</v>
      </c>
      <c r="D59" s="40"/>
      <c r="E59" s="40"/>
      <c r="F59" s="40"/>
      <c r="G59" s="40"/>
      <c r="H59" s="40"/>
      <c r="I59" s="136"/>
      <c r="J59" s="102">
        <f>J81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hidden="1" s="9" customFormat="1" ht="24.96" customHeight="1">
      <c r="A60" s="9"/>
      <c r="B60" s="176"/>
      <c r="C60" s="177"/>
      <c r="D60" s="178" t="s">
        <v>96</v>
      </c>
      <c r="E60" s="179"/>
      <c r="F60" s="179"/>
      <c r="G60" s="179"/>
      <c r="H60" s="179"/>
      <c r="I60" s="180"/>
      <c r="J60" s="181">
        <f>J82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3"/>
      <c r="C61" s="184"/>
      <c r="D61" s="185" t="s">
        <v>97</v>
      </c>
      <c r="E61" s="186"/>
      <c r="F61" s="186"/>
      <c r="G61" s="186"/>
      <c r="H61" s="186"/>
      <c r="I61" s="187"/>
      <c r="J61" s="188">
        <f>J83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136"/>
      <c r="J62" s="40"/>
      <c r="K62" s="40"/>
      <c r="L62" s="13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166"/>
      <c r="J63" s="60"/>
      <c r="K63" s="60"/>
      <c r="L63" s="13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/>
    <row r="65" hidden="1"/>
    <row r="66" hidden="1"/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169"/>
      <c r="J67" s="62"/>
      <c r="K67" s="62"/>
      <c r="L67" s="13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98</v>
      </c>
      <c r="D68" s="40"/>
      <c r="E68" s="40"/>
      <c r="F68" s="40"/>
      <c r="G68" s="40"/>
      <c r="H68" s="40"/>
      <c r="I68" s="136"/>
      <c r="J68" s="40"/>
      <c r="K68" s="40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136"/>
      <c r="J69" s="40"/>
      <c r="K69" s="4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70" t="str">
        <f>E7</f>
        <v>Oprava výhybek v žst. Hoštka</v>
      </c>
      <c r="F71" s="32"/>
      <c r="G71" s="32"/>
      <c r="H71" s="32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90</v>
      </c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1 - ZRN</v>
      </c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žst. Hoštka</v>
      </c>
      <c r="G75" s="40"/>
      <c r="H75" s="40"/>
      <c r="I75" s="140" t="s">
        <v>23</v>
      </c>
      <c r="J75" s="72" t="str">
        <f>IF(J12="","",J12)</f>
        <v>12. 11. 2019</v>
      </c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Správa železnic, OŘ ÚNL, ST ÚNL</v>
      </c>
      <c r="G77" s="40"/>
      <c r="H77" s="40"/>
      <c r="I77" s="140" t="s">
        <v>33</v>
      </c>
      <c r="J77" s="36" t="str">
        <f>E21</f>
        <v xml:space="preserve"> 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31</v>
      </c>
      <c r="D78" s="40"/>
      <c r="E78" s="40"/>
      <c r="F78" s="27" t="str">
        <f>IF(E18="","",E18)</f>
        <v>Vyplň údaj</v>
      </c>
      <c r="G78" s="40"/>
      <c r="H78" s="40"/>
      <c r="I78" s="140" t="s">
        <v>36</v>
      </c>
      <c r="J78" s="36" t="str">
        <f>E24</f>
        <v xml:space="preserve">Věra Trnková </v>
      </c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136"/>
      <c r="J79" s="40"/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90"/>
      <c r="B80" s="191"/>
      <c r="C80" s="192" t="s">
        <v>99</v>
      </c>
      <c r="D80" s="193" t="s">
        <v>59</v>
      </c>
      <c r="E80" s="193" t="s">
        <v>55</v>
      </c>
      <c r="F80" s="193" t="s">
        <v>56</v>
      </c>
      <c r="G80" s="193" t="s">
        <v>100</v>
      </c>
      <c r="H80" s="193" t="s">
        <v>101</v>
      </c>
      <c r="I80" s="194" t="s">
        <v>102</v>
      </c>
      <c r="J80" s="193" t="s">
        <v>94</v>
      </c>
      <c r="K80" s="195" t="s">
        <v>103</v>
      </c>
      <c r="L80" s="196"/>
      <c r="M80" s="92" t="s">
        <v>19</v>
      </c>
      <c r="N80" s="93" t="s">
        <v>44</v>
      </c>
      <c r="O80" s="93" t="s">
        <v>104</v>
      </c>
      <c r="P80" s="93" t="s">
        <v>105</v>
      </c>
      <c r="Q80" s="93" t="s">
        <v>106</v>
      </c>
      <c r="R80" s="93" t="s">
        <v>107</v>
      </c>
      <c r="S80" s="93" t="s">
        <v>108</v>
      </c>
      <c r="T80" s="94" t="s">
        <v>109</v>
      </c>
      <c r="U80" s="190"/>
      <c r="V80" s="190"/>
      <c r="W80" s="190"/>
      <c r="X80" s="190"/>
      <c r="Y80" s="190"/>
      <c r="Z80" s="190"/>
      <c r="AA80" s="190"/>
      <c r="AB80" s="190"/>
      <c r="AC80" s="190"/>
      <c r="AD80" s="190"/>
      <c r="AE80" s="190"/>
    </row>
    <row r="81" s="2" customFormat="1" ht="22.8" customHeight="1">
      <c r="A81" s="38"/>
      <c r="B81" s="39"/>
      <c r="C81" s="99" t="s">
        <v>110</v>
      </c>
      <c r="D81" s="40"/>
      <c r="E81" s="40"/>
      <c r="F81" s="40"/>
      <c r="G81" s="40"/>
      <c r="H81" s="40"/>
      <c r="I81" s="136"/>
      <c r="J81" s="197">
        <f>BK81</f>
        <v>0</v>
      </c>
      <c r="K81" s="40"/>
      <c r="L81" s="44"/>
      <c r="M81" s="95"/>
      <c r="N81" s="198"/>
      <c r="O81" s="96"/>
      <c r="P81" s="199">
        <f>P82</f>
        <v>0</v>
      </c>
      <c r="Q81" s="96"/>
      <c r="R81" s="199">
        <f>R82</f>
        <v>422.57418000000001</v>
      </c>
      <c r="S81" s="96"/>
      <c r="T81" s="200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73</v>
      </c>
      <c r="AU81" s="17" t="s">
        <v>95</v>
      </c>
      <c r="BK81" s="201">
        <f>BK82</f>
        <v>0</v>
      </c>
    </row>
    <row r="82" s="12" customFormat="1" ht="25.92" customHeight="1">
      <c r="A82" s="12"/>
      <c r="B82" s="202"/>
      <c r="C82" s="203"/>
      <c r="D82" s="204" t="s">
        <v>73</v>
      </c>
      <c r="E82" s="205" t="s">
        <v>111</v>
      </c>
      <c r="F82" s="205" t="s">
        <v>112</v>
      </c>
      <c r="G82" s="203"/>
      <c r="H82" s="203"/>
      <c r="I82" s="206"/>
      <c r="J82" s="207">
        <f>BK82</f>
        <v>0</v>
      </c>
      <c r="K82" s="203"/>
      <c r="L82" s="208"/>
      <c r="M82" s="209"/>
      <c r="N82" s="210"/>
      <c r="O82" s="210"/>
      <c r="P82" s="211">
        <f>P83</f>
        <v>0</v>
      </c>
      <c r="Q82" s="210"/>
      <c r="R82" s="211">
        <f>R83</f>
        <v>422.57418000000001</v>
      </c>
      <c r="S82" s="210"/>
      <c r="T82" s="212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3" t="s">
        <v>79</v>
      </c>
      <c r="AT82" s="214" t="s">
        <v>73</v>
      </c>
      <c r="AU82" s="214" t="s">
        <v>74</v>
      </c>
      <c r="AY82" s="213" t="s">
        <v>113</v>
      </c>
      <c r="BK82" s="215">
        <f>BK83</f>
        <v>0</v>
      </c>
    </row>
    <row r="83" s="12" customFormat="1" ht="22.8" customHeight="1">
      <c r="A83" s="12"/>
      <c r="B83" s="202"/>
      <c r="C83" s="203"/>
      <c r="D83" s="204" t="s">
        <v>73</v>
      </c>
      <c r="E83" s="216" t="s">
        <v>114</v>
      </c>
      <c r="F83" s="216" t="s">
        <v>115</v>
      </c>
      <c r="G83" s="203"/>
      <c r="H83" s="203"/>
      <c r="I83" s="206"/>
      <c r="J83" s="217">
        <f>BK83</f>
        <v>0</v>
      </c>
      <c r="K83" s="203"/>
      <c r="L83" s="208"/>
      <c r="M83" s="209"/>
      <c r="N83" s="210"/>
      <c r="O83" s="210"/>
      <c r="P83" s="211">
        <f>SUM(P84:P326)</f>
        <v>0</v>
      </c>
      <c r="Q83" s="210"/>
      <c r="R83" s="211">
        <f>SUM(R84:R326)</f>
        <v>422.57418000000001</v>
      </c>
      <c r="S83" s="210"/>
      <c r="T83" s="212">
        <f>SUM(T84:T326)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3" t="s">
        <v>79</v>
      </c>
      <c r="AT83" s="214" t="s">
        <v>73</v>
      </c>
      <c r="AU83" s="214" t="s">
        <v>79</v>
      </c>
      <c r="AY83" s="213" t="s">
        <v>113</v>
      </c>
      <c r="BK83" s="215">
        <f>SUM(BK84:BK326)</f>
        <v>0</v>
      </c>
    </row>
    <row r="84" s="2" customFormat="1" ht="21.75" customHeight="1">
      <c r="A84" s="38"/>
      <c r="B84" s="39"/>
      <c r="C84" s="218" t="s">
        <v>79</v>
      </c>
      <c r="D84" s="218" t="s">
        <v>116</v>
      </c>
      <c r="E84" s="219" t="s">
        <v>117</v>
      </c>
      <c r="F84" s="220" t="s">
        <v>118</v>
      </c>
      <c r="G84" s="221" t="s">
        <v>119</v>
      </c>
      <c r="H84" s="222">
        <v>123</v>
      </c>
      <c r="I84" s="223"/>
      <c r="J84" s="224">
        <f>ROUND(I84*H84,2)</f>
        <v>0</v>
      </c>
      <c r="K84" s="220" t="s">
        <v>120</v>
      </c>
      <c r="L84" s="44"/>
      <c r="M84" s="225" t="s">
        <v>19</v>
      </c>
      <c r="N84" s="226" t="s">
        <v>45</v>
      </c>
      <c r="O84" s="84"/>
      <c r="P84" s="227">
        <f>O84*H84</f>
        <v>0</v>
      </c>
      <c r="Q84" s="227">
        <v>0</v>
      </c>
      <c r="R84" s="227">
        <f>Q84*H84</f>
        <v>0</v>
      </c>
      <c r="S84" s="227">
        <v>0</v>
      </c>
      <c r="T84" s="228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9" t="s">
        <v>121</v>
      </c>
      <c r="AT84" s="229" t="s">
        <v>116</v>
      </c>
      <c r="AU84" s="229" t="s">
        <v>83</v>
      </c>
      <c r="AY84" s="17" t="s">
        <v>113</v>
      </c>
      <c r="BE84" s="230">
        <f>IF(N84="základní",J84,0)</f>
        <v>0</v>
      </c>
      <c r="BF84" s="230">
        <f>IF(N84="snížená",J84,0)</f>
        <v>0</v>
      </c>
      <c r="BG84" s="230">
        <f>IF(N84="zákl. přenesená",J84,0)</f>
        <v>0</v>
      </c>
      <c r="BH84" s="230">
        <f>IF(N84="sníž. přenesená",J84,0)</f>
        <v>0</v>
      </c>
      <c r="BI84" s="230">
        <f>IF(N84="nulová",J84,0)</f>
        <v>0</v>
      </c>
      <c r="BJ84" s="17" t="s">
        <v>79</v>
      </c>
      <c r="BK84" s="230">
        <f>ROUND(I84*H84,2)</f>
        <v>0</v>
      </c>
      <c r="BL84" s="17" t="s">
        <v>121</v>
      </c>
      <c r="BM84" s="229" t="s">
        <v>122</v>
      </c>
    </row>
    <row r="85" s="2" customFormat="1">
      <c r="A85" s="38"/>
      <c r="B85" s="39"/>
      <c r="C85" s="40"/>
      <c r="D85" s="231" t="s">
        <v>123</v>
      </c>
      <c r="E85" s="40"/>
      <c r="F85" s="232" t="s">
        <v>124</v>
      </c>
      <c r="G85" s="40"/>
      <c r="H85" s="40"/>
      <c r="I85" s="136"/>
      <c r="J85" s="40"/>
      <c r="K85" s="40"/>
      <c r="L85" s="44"/>
      <c r="M85" s="233"/>
      <c r="N85" s="234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123</v>
      </c>
      <c r="AU85" s="17" t="s">
        <v>83</v>
      </c>
    </row>
    <row r="86" s="2" customFormat="1">
      <c r="A86" s="38"/>
      <c r="B86" s="39"/>
      <c r="C86" s="40"/>
      <c r="D86" s="231" t="s">
        <v>125</v>
      </c>
      <c r="E86" s="40"/>
      <c r="F86" s="235" t="s">
        <v>126</v>
      </c>
      <c r="G86" s="40"/>
      <c r="H86" s="40"/>
      <c r="I86" s="136"/>
      <c r="J86" s="40"/>
      <c r="K86" s="40"/>
      <c r="L86" s="44"/>
      <c r="M86" s="233"/>
      <c r="N86" s="234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125</v>
      </c>
      <c r="AU86" s="17" t="s">
        <v>83</v>
      </c>
    </row>
    <row r="87" s="2" customFormat="1" ht="21.75" customHeight="1">
      <c r="A87" s="38"/>
      <c r="B87" s="39"/>
      <c r="C87" s="218" t="s">
        <v>83</v>
      </c>
      <c r="D87" s="218" t="s">
        <v>116</v>
      </c>
      <c r="E87" s="219" t="s">
        <v>127</v>
      </c>
      <c r="F87" s="220" t="s">
        <v>128</v>
      </c>
      <c r="G87" s="221" t="s">
        <v>119</v>
      </c>
      <c r="H87" s="222">
        <v>70</v>
      </c>
      <c r="I87" s="223"/>
      <c r="J87" s="224">
        <f>ROUND(I87*H87,2)</f>
        <v>0</v>
      </c>
      <c r="K87" s="220" t="s">
        <v>120</v>
      </c>
      <c r="L87" s="44"/>
      <c r="M87" s="225" t="s">
        <v>19</v>
      </c>
      <c r="N87" s="226" t="s">
        <v>45</v>
      </c>
      <c r="O87" s="84"/>
      <c r="P87" s="227">
        <f>O87*H87</f>
        <v>0</v>
      </c>
      <c r="Q87" s="227">
        <v>0</v>
      </c>
      <c r="R87" s="227">
        <f>Q87*H87</f>
        <v>0</v>
      </c>
      <c r="S87" s="227">
        <v>0</v>
      </c>
      <c r="T87" s="228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29" t="s">
        <v>121</v>
      </c>
      <c r="AT87" s="229" t="s">
        <v>116</v>
      </c>
      <c r="AU87" s="229" t="s">
        <v>83</v>
      </c>
      <c r="AY87" s="17" t="s">
        <v>113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17" t="s">
        <v>79</v>
      </c>
      <c r="BK87" s="230">
        <f>ROUND(I87*H87,2)</f>
        <v>0</v>
      </c>
      <c r="BL87" s="17" t="s">
        <v>121</v>
      </c>
      <c r="BM87" s="229" t="s">
        <v>129</v>
      </c>
    </row>
    <row r="88" s="2" customFormat="1">
      <c r="A88" s="38"/>
      <c r="B88" s="39"/>
      <c r="C88" s="40"/>
      <c r="D88" s="231" t="s">
        <v>123</v>
      </c>
      <c r="E88" s="40"/>
      <c r="F88" s="232" t="s">
        <v>130</v>
      </c>
      <c r="G88" s="40"/>
      <c r="H88" s="40"/>
      <c r="I88" s="136"/>
      <c r="J88" s="40"/>
      <c r="K88" s="40"/>
      <c r="L88" s="44"/>
      <c r="M88" s="233"/>
      <c r="N88" s="234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123</v>
      </c>
      <c r="AU88" s="17" t="s">
        <v>83</v>
      </c>
    </row>
    <row r="89" s="2" customFormat="1">
      <c r="A89" s="38"/>
      <c r="B89" s="39"/>
      <c r="C89" s="40"/>
      <c r="D89" s="231" t="s">
        <v>125</v>
      </c>
      <c r="E89" s="40"/>
      <c r="F89" s="235" t="s">
        <v>126</v>
      </c>
      <c r="G89" s="40"/>
      <c r="H89" s="40"/>
      <c r="I89" s="136"/>
      <c r="J89" s="40"/>
      <c r="K89" s="40"/>
      <c r="L89" s="44"/>
      <c r="M89" s="233"/>
      <c r="N89" s="234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125</v>
      </c>
      <c r="AU89" s="17" t="s">
        <v>83</v>
      </c>
    </row>
    <row r="90" s="2" customFormat="1" ht="21.75" customHeight="1">
      <c r="A90" s="38"/>
      <c r="B90" s="39"/>
      <c r="C90" s="218" t="s">
        <v>86</v>
      </c>
      <c r="D90" s="218" t="s">
        <v>116</v>
      </c>
      <c r="E90" s="219" t="s">
        <v>131</v>
      </c>
      <c r="F90" s="220" t="s">
        <v>132</v>
      </c>
      <c r="G90" s="221" t="s">
        <v>119</v>
      </c>
      <c r="H90" s="222">
        <v>32</v>
      </c>
      <c r="I90" s="223"/>
      <c r="J90" s="224">
        <f>ROUND(I90*H90,2)</f>
        <v>0</v>
      </c>
      <c r="K90" s="220" t="s">
        <v>120</v>
      </c>
      <c r="L90" s="44"/>
      <c r="M90" s="225" t="s">
        <v>19</v>
      </c>
      <c r="N90" s="226" t="s">
        <v>45</v>
      </c>
      <c r="O90" s="84"/>
      <c r="P90" s="227">
        <f>O90*H90</f>
        <v>0</v>
      </c>
      <c r="Q90" s="227">
        <v>0</v>
      </c>
      <c r="R90" s="227">
        <f>Q90*H90</f>
        <v>0</v>
      </c>
      <c r="S90" s="227">
        <v>0</v>
      </c>
      <c r="T90" s="22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9" t="s">
        <v>121</v>
      </c>
      <c r="AT90" s="229" t="s">
        <v>116</v>
      </c>
      <c r="AU90" s="229" t="s">
        <v>83</v>
      </c>
      <c r="AY90" s="17" t="s">
        <v>113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17" t="s">
        <v>79</v>
      </c>
      <c r="BK90" s="230">
        <f>ROUND(I90*H90,2)</f>
        <v>0</v>
      </c>
      <c r="BL90" s="17" t="s">
        <v>121</v>
      </c>
      <c r="BM90" s="229" t="s">
        <v>133</v>
      </c>
    </row>
    <row r="91" s="2" customFormat="1">
      <c r="A91" s="38"/>
      <c r="B91" s="39"/>
      <c r="C91" s="40"/>
      <c r="D91" s="231" t="s">
        <v>123</v>
      </c>
      <c r="E91" s="40"/>
      <c r="F91" s="232" t="s">
        <v>134</v>
      </c>
      <c r="G91" s="40"/>
      <c r="H91" s="40"/>
      <c r="I91" s="136"/>
      <c r="J91" s="40"/>
      <c r="K91" s="40"/>
      <c r="L91" s="44"/>
      <c r="M91" s="233"/>
      <c r="N91" s="234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123</v>
      </c>
      <c r="AU91" s="17" t="s">
        <v>83</v>
      </c>
    </row>
    <row r="92" s="2" customFormat="1">
      <c r="A92" s="38"/>
      <c r="B92" s="39"/>
      <c r="C92" s="40"/>
      <c r="D92" s="231" t="s">
        <v>125</v>
      </c>
      <c r="E92" s="40"/>
      <c r="F92" s="235" t="s">
        <v>126</v>
      </c>
      <c r="G92" s="40"/>
      <c r="H92" s="40"/>
      <c r="I92" s="136"/>
      <c r="J92" s="40"/>
      <c r="K92" s="40"/>
      <c r="L92" s="44"/>
      <c r="M92" s="233"/>
      <c r="N92" s="234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125</v>
      </c>
      <c r="AU92" s="17" t="s">
        <v>83</v>
      </c>
    </row>
    <row r="93" s="2" customFormat="1" ht="21.75" customHeight="1">
      <c r="A93" s="38"/>
      <c r="B93" s="39"/>
      <c r="C93" s="218" t="s">
        <v>121</v>
      </c>
      <c r="D93" s="218" t="s">
        <v>116</v>
      </c>
      <c r="E93" s="219" t="s">
        <v>135</v>
      </c>
      <c r="F93" s="220" t="s">
        <v>136</v>
      </c>
      <c r="G93" s="221" t="s">
        <v>119</v>
      </c>
      <c r="H93" s="222">
        <v>32</v>
      </c>
      <c r="I93" s="223"/>
      <c r="J93" s="224">
        <f>ROUND(I93*H93,2)</f>
        <v>0</v>
      </c>
      <c r="K93" s="220" t="s">
        <v>120</v>
      </c>
      <c r="L93" s="44"/>
      <c r="M93" s="225" t="s">
        <v>19</v>
      </c>
      <c r="N93" s="226" t="s">
        <v>45</v>
      </c>
      <c r="O93" s="84"/>
      <c r="P93" s="227">
        <f>O93*H93</f>
        <v>0</v>
      </c>
      <c r="Q93" s="227">
        <v>0</v>
      </c>
      <c r="R93" s="227">
        <f>Q93*H93</f>
        <v>0</v>
      </c>
      <c r="S93" s="227">
        <v>0</v>
      </c>
      <c r="T93" s="228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9" t="s">
        <v>121</v>
      </c>
      <c r="AT93" s="229" t="s">
        <v>116</v>
      </c>
      <c r="AU93" s="229" t="s">
        <v>83</v>
      </c>
      <c r="AY93" s="17" t="s">
        <v>113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17" t="s">
        <v>79</v>
      </c>
      <c r="BK93" s="230">
        <f>ROUND(I93*H93,2)</f>
        <v>0</v>
      </c>
      <c r="BL93" s="17" t="s">
        <v>121</v>
      </c>
      <c r="BM93" s="229" t="s">
        <v>137</v>
      </c>
    </row>
    <row r="94" s="2" customFormat="1">
      <c r="A94" s="38"/>
      <c r="B94" s="39"/>
      <c r="C94" s="40"/>
      <c r="D94" s="231" t="s">
        <v>123</v>
      </c>
      <c r="E94" s="40"/>
      <c r="F94" s="232" t="s">
        <v>138</v>
      </c>
      <c r="G94" s="40"/>
      <c r="H94" s="40"/>
      <c r="I94" s="136"/>
      <c r="J94" s="40"/>
      <c r="K94" s="40"/>
      <c r="L94" s="44"/>
      <c r="M94" s="233"/>
      <c r="N94" s="234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123</v>
      </c>
      <c r="AU94" s="17" t="s">
        <v>83</v>
      </c>
    </row>
    <row r="95" s="2" customFormat="1">
      <c r="A95" s="38"/>
      <c r="B95" s="39"/>
      <c r="C95" s="40"/>
      <c r="D95" s="231" t="s">
        <v>125</v>
      </c>
      <c r="E95" s="40"/>
      <c r="F95" s="235" t="s">
        <v>126</v>
      </c>
      <c r="G95" s="40"/>
      <c r="H95" s="40"/>
      <c r="I95" s="136"/>
      <c r="J95" s="40"/>
      <c r="K95" s="40"/>
      <c r="L95" s="44"/>
      <c r="M95" s="233"/>
      <c r="N95" s="234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125</v>
      </c>
      <c r="AU95" s="17" t="s">
        <v>83</v>
      </c>
    </row>
    <row r="96" s="13" customFormat="1">
      <c r="A96" s="13"/>
      <c r="B96" s="236"/>
      <c r="C96" s="237"/>
      <c r="D96" s="231" t="s">
        <v>139</v>
      </c>
      <c r="E96" s="238" t="s">
        <v>19</v>
      </c>
      <c r="F96" s="239" t="s">
        <v>140</v>
      </c>
      <c r="G96" s="237"/>
      <c r="H96" s="240">
        <v>12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6" t="s">
        <v>139</v>
      </c>
      <c r="AU96" s="246" t="s">
        <v>83</v>
      </c>
      <c r="AV96" s="13" t="s">
        <v>83</v>
      </c>
      <c r="AW96" s="13" t="s">
        <v>35</v>
      </c>
      <c r="AX96" s="13" t="s">
        <v>74</v>
      </c>
      <c r="AY96" s="246" t="s">
        <v>113</v>
      </c>
    </row>
    <row r="97" s="13" customFormat="1">
      <c r="A97" s="13"/>
      <c r="B97" s="236"/>
      <c r="C97" s="237"/>
      <c r="D97" s="231" t="s">
        <v>139</v>
      </c>
      <c r="E97" s="238" t="s">
        <v>19</v>
      </c>
      <c r="F97" s="239" t="s">
        <v>141</v>
      </c>
      <c r="G97" s="237"/>
      <c r="H97" s="240">
        <v>10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6" t="s">
        <v>139</v>
      </c>
      <c r="AU97" s="246" t="s">
        <v>83</v>
      </c>
      <c r="AV97" s="13" t="s">
        <v>83</v>
      </c>
      <c r="AW97" s="13" t="s">
        <v>35</v>
      </c>
      <c r="AX97" s="13" t="s">
        <v>74</v>
      </c>
      <c r="AY97" s="246" t="s">
        <v>113</v>
      </c>
    </row>
    <row r="98" s="13" customFormat="1">
      <c r="A98" s="13"/>
      <c r="B98" s="236"/>
      <c r="C98" s="237"/>
      <c r="D98" s="231" t="s">
        <v>139</v>
      </c>
      <c r="E98" s="238" t="s">
        <v>19</v>
      </c>
      <c r="F98" s="239" t="s">
        <v>142</v>
      </c>
      <c r="G98" s="237"/>
      <c r="H98" s="240">
        <v>10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6" t="s">
        <v>139</v>
      </c>
      <c r="AU98" s="246" t="s">
        <v>83</v>
      </c>
      <c r="AV98" s="13" t="s">
        <v>83</v>
      </c>
      <c r="AW98" s="13" t="s">
        <v>35</v>
      </c>
      <c r="AX98" s="13" t="s">
        <v>74</v>
      </c>
      <c r="AY98" s="246" t="s">
        <v>113</v>
      </c>
    </row>
    <row r="99" s="14" customFormat="1">
      <c r="A99" s="14"/>
      <c r="B99" s="247"/>
      <c r="C99" s="248"/>
      <c r="D99" s="231" t="s">
        <v>139</v>
      </c>
      <c r="E99" s="249" t="s">
        <v>19</v>
      </c>
      <c r="F99" s="250" t="s">
        <v>143</v>
      </c>
      <c r="G99" s="248"/>
      <c r="H99" s="251">
        <v>32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7" t="s">
        <v>139</v>
      </c>
      <c r="AU99" s="257" t="s">
        <v>83</v>
      </c>
      <c r="AV99" s="14" t="s">
        <v>121</v>
      </c>
      <c r="AW99" s="14" t="s">
        <v>35</v>
      </c>
      <c r="AX99" s="14" t="s">
        <v>79</v>
      </c>
      <c r="AY99" s="257" t="s">
        <v>113</v>
      </c>
    </row>
    <row r="100" s="2" customFormat="1" ht="21.75" customHeight="1">
      <c r="A100" s="38"/>
      <c r="B100" s="39"/>
      <c r="C100" s="218" t="s">
        <v>114</v>
      </c>
      <c r="D100" s="218" t="s">
        <v>116</v>
      </c>
      <c r="E100" s="219" t="s">
        <v>144</v>
      </c>
      <c r="F100" s="220" t="s">
        <v>145</v>
      </c>
      <c r="G100" s="221" t="s">
        <v>119</v>
      </c>
      <c r="H100" s="222">
        <v>60</v>
      </c>
      <c r="I100" s="223"/>
      <c r="J100" s="224">
        <f>ROUND(I100*H100,2)</f>
        <v>0</v>
      </c>
      <c r="K100" s="220" t="s">
        <v>120</v>
      </c>
      <c r="L100" s="44"/>
      <c r="M100" s="225" t="s">
        <v>19</v>
      </c>
      <c r="N100" s="226" t="s">
        <v>45</v>
      </c>
      <c r="O100" s="84"/>
      <c r="P100" s="227">
        <f>O100*H100</f>
        <v>0</v>
      </c>
      <c r="Q100" s="227">
        <v>0</v>
      </c>
      <c r="R100" s="227">
        <f>Q100*H100</f>
        <v>0</v>
      </c>
      <c r="S100" s="227">
        <v>0</v>
      </c>
      <c r="T100" s="228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9" t="s">
        <v>121</v>
      </c>
      <c r="AT100" s="229" t="s">
        <v>116</v>
      </c>
      <c r="AU100" s="229" t="s">
        <v>83</v>
      </c>
      <c r="AY100" s="17" t="s">
        <v>113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17" t="s">
        <v>79</v>
      </c>
      <c r="BK100" s="230">
        <f>ROUND(I100*H100,2)</f>
        <v>0</v>
      </c>
      <c r="BL100" s="17" t="s">
        <v>121</v>
      </c>
      <c r="BM100" s="229" t="s">
        <v>146</v>
      </c>
    </row>
    <row r="101" s="2" customFormat="1">
      <c r="A101" s="38"/>
      <c r="B101" s="39"/>
      <c r="C101" s="40"/>
      <c r="D101" s="231" t="s">
        <v>123</v>
      </c>
      <c r="E101" s="40"/>
      <c r="F101" s="232" t="s">
        <v>147</v>
      </c>
      <c r="G101" s="40"/>
      <c r="H101" s="40"/>
      <c r="I101" s="136"/>
      <c r="J101" s="40"/>
      <c r="K101" s="40"/>
      <c r="L101" s="44"/>
      <c r="M101" s="233"/>
      <c r="N101" s="234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123</v>
      </c>
      <c r="AU101" s="17" t="s">
        <v>83</v>
      </c>
    </row>
    <row r="102" s="2" customFormat="1">
      <c r="A102" s="38"/>
      <c r="B102" s="39"/>
      <c r="C102" s="40"/>
      <c r="D102" s="231" t="s">
        <v>125</v>
      </c>
      <c r="E102" s="40"/>
      <c r="F102" s="235" t="s">
        <v>126</v>
      </c>
      <c r="G102" s="40"/>
      <c r="H102" s="40"/>
      <c r="I102" s="136"/>
      <c r="J102" s="40"/>
      <c r="K102" s="40"/>
      <c r="L102" s="44"/>
      <c r="M102" s="233"/>
      <c r="N102" s="234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125</v>
      </c>
      <c r="AU102" s="17" t="s">
        <v>83</v>
      </c>
    </row>
    <row r="103" s="13" customFormat="1">
      <c r="A103" s="13"/>
      <c r="B103" s="236"/>
      <c r="C103" s="237"/>
      <c r="D103" s="231" t="s">
        <v>139</v>
      </c>
      <c r="E103" s="238" t="s">
        <v>19</v>
      </c>
      <c r="F103" s="239" t="s">
        <v>148</v>
      </c>
      <c r="G103" s="237"/>
      <c r="H103" s="240">
        <v>8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139</v>
      </c>
      <c r="AU103" s="246" t="s">
        <v>83</v>
      </c>
      <c r="AV103" s="13" t="s">
        <v>83</v>
      </c>
      <c r="AW103" s="13" t="s">
        <v>35</v>
      </c>
      <c r="AX103" s="13" t="s">
        <v>74</v>
      </c>
      <c r="AY103" s="246" t="s">
        <v>113</v>
      </c>
    </row>
    <row r="104" s="13" customFormat="1">
      <c r="A104" s="13"/>
      <c r="B104" s="236"/>
      <c r="C104" s="237"/>
      <c r="D104" s="231" t="s">
        <v>139</v>
      </c>
      <c r="E104" s="238" t="s">
        <v>19</v>
      </c>
      <c r="F104" s="239" t="s">
        <v>149</v>
      </c>
      <c r="G104" s="237"/>
      <c r="H104" s="240">
        <v>33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6" t="s">
        <v>139</v>
      </c>
      <c r="AU104" s="246" t="s">
        <v>83</v>
      </c>
      <c r="AV104" s="13" t="s">
        <v>83</v>
      </c>
      <c r="AW104" s="13" t="s">
        <v>35</v>
      </c>
      <c r="AX104" s="13" t="s">
        <v>74</v>
      </c>
      <c r="AY104" s="246" t="s">
        <v>113</v>
      </c>
    </row>
    <row r="105" s="13" customFormat="1">
      <c r="A105" s="13"/>
      <c r="B105" s="236"/>
      <c r="C105" s="237"/>
      <c r="D105" s="231" t="s">
        <v>139</v>
      </c>
      <c r="E105" s="238" t="s">
        <v>19</v>
      </c>
      <c r="F105" s="239" t="s">
        <v>150</v>
      </c>
      <c r="G105" s="237"/>
      <c r="H105" s="240">
        <v>19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6" t="s">
        <v>139</v>
      </c>
      <c r="AU105" s="246" t="s">
        <v>83</v>
      </c>
      <c r="AV105" s="13" t="s">
        <v>83</v>
      </c>
      <c r="AW105" s="13" t="s">
        <v>35</v>
      </c>
      <c r="AX105" s="13" t="s">
        <v>74</v>
      </c>
      <c r="AY105" s="246" t="s">
        <v>113</v>
      </c>
    </row>
    <row r="106" s="14" customFormat="1">
      <c r="A106" s="14"/>
      <c r="B106" s="247"/>
      <c r="C106" s="248"/>
      <c r="D106" s="231" t="s">
        <v>139</v>
      </c>
      <c r="E106" s="249" t="s">
        <v>19</v>
      </c>
      <c r="F106" s="250" t="s">
        <v>143</v>
      </c>
      <c r="G106" s="248"/>
      <c r="H106" s="251">
        <v>60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7" t="s">
        <v>139</v>
      </c>
      <c r="AU106" s="257" t="s">
        <v>83</v>
      </c>
      <c r="AV106" s="14" t="s">
        <v>121</v>
      </c>
      <c r="AW106" s="14" t="s">
        <v>35</v>
      </c>
      <c r="AX106" s="14" t="s">
        <v>79</v>
      </c>
      <c r="AY106" s="257" t="s">
        <v>113</v>
      </c>
    </row>
    <row r="107" s="2" customFormat="1" ht="21.75" customHeight="1">
      <c r="A107" s="38"/>
      <c r="B107" s="39"/>
      <c r="C107" s="218" t="s">
        <v>151</v>
      </c>
      <c r="D107" s="218" t="s">
        <v>116</v>
      </c>
      <c r="E107" s="219" t="s">
        <v>152</v>
      </c>
      <c r="F107" s="220" t="s">
        <v>153</v>
      </c>
      <c r="G107" s="221" t="s">
        <v>154</v>
      </c>
      <c r="H107" s="222">
        <v>26.626999999999999</v>
      </c>
      <c r="I107" s="223"/>
      <c r="J107" s="224">
        <f>ROUND(I107*H107,2)</f>
        <v>0</v>
      </c>
      <c r="K107" s="220" t="s">
        <v>120</v>
      </c>
      <c r="L107" s="44"/>
      <c r="M107" s="225" t="s">
        <v>19</v>
      </c>
      <c r="N107" s="226" t="s">
        <v>45</v>
      </c>
      <c r="O107" s="84"/>
      <c r="P107" s="227">
        <f>O107*H107</f>
        <v>0</v>
      </c>
      <c r="Q107" s="227">
        <v>0</v>
      </c>
      <c r="R107" s="227">
        <f>Q107*H107</f>
        <v>0</v>
      </c>
      <c r="S107" s="227">
        <v>0</v>
      </c>
      <c r="T107" s="228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9" t="s">
        <v>121</v>
      </c>
      <c r="AT107" s="229" t="s">
        <v>116</v>
      </c>
      <c r="AU107" s="229" t="s">
        <v>83</v>
      </c>
      <c r="AY107" s="17" t="s">
        <v>113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17" t="s">
        <v>79</v>
      </c>
      <c r="BK107" s="230">
        <f>ROUND(I107*H107,2)</f>
        <v>0</v>
      </c>
      <c r="BL107" s="17" t="s">
        <v>121</v>
      </c>
      <c r="BM107" s="229" t="s">
        <v>155</v>
      </c>
    </row>
    <row r="108" s="2" customFormat="1">
      <c r="A108" s="38"/>
      <c r="B108" s="39"/>
      <c r="C108" s="40"/>
      <c r="D108" s="231" t="s">
        <v>123</v>
      </c>
      <c r="E108" s="40"/>
      <c r="F108" s="232" t="s">
        <v>156</v>
      </c>
      <c r="G108" s="40"/>
      <c r="H108" s="40"/>
      <c r="I108" s="136"/>
      <c r="J108" s="40"/>
      <c r="K108" s="40"/>
      <c r="L108" s="44"/>
      <c r="M108" s="233"/>
      <c r="N108" s="234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123</v>
      </c>
      <c r="AU108" s="17" t="s">
        <v>83</v>
      </c>
    </row>
    <row r="109" s="2" customFormat="1">
      <c r="A109" s="38"/>
      <c r="B109" s="39"/>
      <c r="C109" s="40"/>
      <c r="D109" s="231" t="s">
        <v>125</v>
      </c>
      <c r="E109" s="40"/>
      <c r="F109" s="235" t="s">
        <v>157</v>
      </c>
      <c r="G109" s="40"/>
      <c r="H109" s="40"/>
      <c r="I109" s="136"/>
      <c r="J109" s="40"/>
      <c r="K109" s="40"/>
      <c r="L109" s="44"/>
      <c r="M109" s="233"/>
      <c r="N109" s="234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125</v>
      </c>
      <c r="AU109" s="17" t="s">
        <v>83</v>
      </c>
    </row>
    <row r="110" s="2" customFormat="1" ht="21.75" customHeight="1">
      <c r="A110" s="38"/>
      <c r="B110" s="39"/>
      <c r="C110" s="218" t="s">
        <v>158</v>
      </c>
      <c r="D110" s="218" t="s">
        <v>116</v>
      </c>
      <c r="E110" s="219" t="s">
        <v>159</v>
      </c>
      <c r="F110" s="220" t="s">
        <v>160</v>
      </c>
      <c r="G110" s="221" t="s">
        <v>154</v>
      </c>
      <c r="H110" s="222">
        <v>5.3630000000000004</v>
      </c>
      <c r="I110" s="223"/>
      <c r="J110" s="224">
        <f>ROUND(I110*H110,2)</f>
        <v>0</v>
      </c>
      <c r="K110" s="220" t="s">
        <v>120</v>
      </c>
      <c r="L110" s="44"/>
      <c r="M110" s="225" t="s">
        <v>19</v>
      </c>
      <c r="N110" s="226" t="s">
        <v>45</v>
      </c>
      <c r="O110" s="84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9" t="s">
        <v>121</v>
      </c>
      <c r="AT110" s="229" t="s">
        <v>116</v>
      </c>
      <c r="AU110" s="229" t="s">
        <v>83</v>
      </c>
      <c r="AY110" s="17" t="s">
        <v>113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17" t="s">
        <v>79</v>
      </c>
      <c r="BK110" s="230">
        <f>ROUND(I110*H110,2)</f>
        <v>0</v>
      </c>
      <c r="BL110" s="17" t="s">
        <v>121</v>
      </c>
      <c r="BM110" s="229" t="s">
        <v>161</v>
      </c>
    </row>
    <row r="111" s="2" customFormat="1">
      <c r="A111" s="38"/>
      <c r="B111" s="39"/>
      <c r="C111" s="40"/>
      <c r="D111" s="231" t="s">
        <v>123</v>
      </c>
      <c r="E111" s="40"/>
      <c r="F111" s="232" t="s">
        <v>162</v>
      </c>
      <c r="G111" s="40"/>
      <c r="H111" s="40"/>
      <c r="I111" s="136"/>
      <c r="J111" s="40"/>
      <c r="K111" s="40"/>
      <c r="L111" s="44"/>
      <c r="M111" s="233"/>
      <c r="N111" s="23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123</v>
      </c>
      <c r="AU111" s="17" t="s">
        <v>83</v>
      </c>
    </row>
    <row r="112" s="2" customFormat="1">
      <c r="A112" s="38"/>
      <c r="B112" s="39"/>
      <c r="C112" s="40"/>
      <c r="D112" s="231" t="s">
        <v>125</v>
      </c>
      <c r="E112" s="40"/>
      <c r="F112" s="235" t="s">
        <v>157</v>
      </c>
      <c r="G112" s="40"/>
      <c r="H112" s="40"/>
      <c r="I112" s="136"/>
      <c r="J112" s="40"/>
      <c r="K112" s="40"/>
      <c r="L112" s="44"/>
      <c r="M112" s="233"/>
      <c r="N112" s="234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125</v>
      </c>
      <c r="AU112" s="17" t="s">
        <v>83</v>
      </c>
    </row>
    <row r="113" s="2" customFormat="1" ht="21.75" customHeight="1">
      <c r="A113" s="38"/>
      <c r="B113" s="39"/>
      <c r="C113" s="218" t="s">
        <v>163</v>
      </c>
      <c r="D113" s="218" t="s">
        <v>116</v>
      </c>
      <c r="E113" s="219" t="s">
        <v>164</v>
      </c>
      <c r="F113" s="220" t="s">
        <v>165</v>
      </c>
      <c r="G113" s="221" t="s">
        <v>166</v>
      </c>
      <c r="H113" s="222">
        <v>350</v>
      </c>
      <c r="I113" s="223"/>
      <c r="J113" s="224">
        <f>ROUND(I113*H113,2)</f>
        <v>0</v>
      </c>
      <c r="K113" s="220" t="s">
        <v>120</v>
      </c>
      <c r="L113" s="44"/>
      <c r="M113" s="225" t="s">
        <v>19</v>
      </c>
      <c r="N113" s="226" t="s">
        <v>45</v>
      </c>
      <c r="O113" s="84"/>
      <c r="P113" s="227">
        <f>O113*H113</f>
        <v>0</v>
      </c>
      <c r="Q113" s="227">
        <v>0</v>
      </c>
      <c r="R113" s="227">
        <f>Q113*H113</f>
        <v>0</v>
      </c>
      <c r="S113" s="227">
        <v>0</v>
      </c>
      <c r="T113" s="228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9" t="s">
        <v>121</v>
      </c>
      <c r="AT113" s="229" t="s">
        <v>116</v>
      </c>
      <c r="AU113" s="229" t="s">
        <v>83</v>
      </c>
      <c r="AY113" s="17" t="s">
        <v>113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17" t="s">
        <v>79</v>
      </c>
      <c r="BK113" s="230">
        <f>ROUND(I113*H113,2)</f>
        <v>0</v>
      </c>
      <c r="BL113" s="17" t="s">
        <v>121</v>
      </c>
      <c r="BM113" s="229" t="s">
        <v>167</v>
      </c>
    </row>
    <row r="114" s="2" customFormat="1">
      <c r="A114" s="38"/>
      <c r="B114" s="39"/>
      <c r="C114" s="40"/>
      <c r="D114" s="231" t="s">
        <v>123</v>
      </c>
      <c r="E114" s="40"/>
      <c r="F114" s="232" t="s">
        <v>168</v>
      </c>
      <c r="G114" s="40"/>
      <c r="H114" s="40"/>
      <c r="I114" s="136"/>
      <c r="J114" s="40"/>
      <c r="K114" s="40"/>
      <c r="L114" s="44"/>
      <c r="M114" s="233"/>
      <c r="N114" s="234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123</v>
      </c>
      <c r="AU114" s="17" t="s">
        <v>83</v>
      </c>
    </row>
    <row r="115" s="2" customFormat="1">
      <c r="A115" s="38"/>
      <c r="B115" s="39"/>
      <c r="C115" s="40"/>
      <c r="D115" s="231" t="s">
        <v>125</v>
      </c>
      <c r="E115" s="40"/>
      <c r="F115" s="235" t="s">
        <v>169</v>
      </c>
      <c r="G115" s="40"/>
      <c r="H115" s="40"/>
      <c r="I115" s="136"/>
      <c r="J115" s="40"/>
      <c r="K115" s="40"/>
      <c r="L115" s="44"/>
      <c r="M115" s="233"/>
      <c r="N115" s="234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125</v>
      </c>
      <c r="AU115" s="17" t="s">
        <v>83</v>
      </c>
    </row>
    <row r="116" s="2" customFormat="1" ht="21.75" customHeight="1">
      <c r="A116" s="38"/>
      <c r="B116" s="39"/>
      <c r="C116" s="258" t="s">
        <v>170</v>
      </c>
      <c r="D116" s="258" t="s">
        <v>171</v>
      </c>
      <c r="E116" s="259" t="s">
        <v>172</v>
      </c>
      <c r="F116" s="260" t="s">
        <v>173</v>
      </c>
      <c r="G116" s="261" t="s">
        <v>119</v>
      </c>
      <c r="H116" s="262">
        <v>1172</v>
      </c>
      <c r="I116" s="263"/>
      <c r="J116" s="264">
        <f>ROUND(I116*H116,2)</f>
        <v>0</v>
      </c>
      <c r="K116" s="260" t="s">
        <v>120</v>
      </c>
      <c r="L116" s="265"/>
      <c r="M116" s="266" t="s">
        <v>19</v>
      </c>
      <c r="N116" s="267" t="s">
        <v>45</v>
      </c>
      <c r="O116" s="84"/>
      <c r="P116" s="227">
        <f>O116*H116</f>
        <v>0</v>
      </c>
      <c r="Q116" s="227">
        <v>0.00123</v>
      </c>
      <c r="R116" s="227">
        <f>Q116*H116</f>
        <v>1.44156</v>
      </c>
      <c r="S116" s="227">
        <v>0</v>
      </c>
      <c r="T116" s="228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9" t="s">
        <v>163</v>
      </c>
      <c r="AT116" s="229" t="s">
        <v>171</v>
      </c>
      <c r="AU116" s="229" t="s">
        <v>83</v>
      </c>
      <c r="AY116" s="17" t="s">
        <v>113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17" t="s">
        <v>79</v>
      </c>
      <c r="BK116" s="230">
        <f>ROUND(I116*H116,2)</f>
        <v>0</v>
      </c>
      <c r="BL116" s="17" t="s">
        <v>121</v>
      </c>
      <c r="BM116" s="229" t="s">
        <v>174</v>
      </c>
    </row>
    <row r="117" s="2" customFormat="1">
      <c r="A117" s="38"/>
      <c r="B117" s="39"/>
      <c r="C117" s="40"/>
      <c r="D117" s="231" t="s">
        <v>123</v>
      </c>
      <c r="E117" s="40"/>
      <c r="F117" s="232" t="s">
        <v>173</v>
      </c>
      <c r="G117" s="40"/>
      <c r="H117" s="40"/>
      <c r="I117" s="136"/>
      <c r="J117" s="40"/>
      <c r="K117" s="40"/>
      <c r="L117" s="44"/>
      <c r="M117" s="233"/>
      <c r="N117" s="234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123</v>
      </c>
      <c r="AU117" s="17" t="s">
        <v>83</v>
      </c>
    </row>
    <row r="118" s="13" customFormat="1">
      <c r="A118" s="13"/>
      <c r="B118" s="236"/>
      <c r="C118" s="237"/>
      <c r="D118" s="231" t="s">
        <v>139</v>
      </c>
      <c r="E118" s="238" t="s">
        <v>19</v>
      </c>
      <c r="F118" s="239" t="s">
        <v>175</v>
      </c>
      <c r="G118" s="237"/>
      <c r="H118" s="240">
        <v>900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6" t="s">
        <v>139</v>
      </c>
      <c r="AU118" s="246" t="s">
        <v>83</v>
      </c>
      <c r="AV118" s="13" t="s">
        <v>83</v>
      </c>
      <c r="AW118" s="13" t="s">
        <v>35</v>
      </c>
      <c r="AX118" s="13" t="s">
        <v>74</v>
      </c>
      <c r="AY118" s="246" t="s">
        <v>113</v>
      </c>
    </row>
    <row r="119" s="13" customFormat="1">
      <c r="A119" s="13"/>
      <c r="B119" s="236"/>
      <c r="C119" s="237"/>
      <c r="D119" s="231" t="s">
        <v>139</v>
      </c>
      <c r="E119" s="238" t="s">
        <v>19</v>
      </c>
      <c r="F119" s="239" t="s">
        <v>176</v>
      </c>
      <c r="G119" s="237"/>
      <c r="H119" s="240">
        <v>272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6" t="s">
        <v>139</v>
      </c>
      <c r="AU119" s="246" t="s">
        <v>83</v>
      </c>
      <c r="AV119" s="13" t="s">
        <v>83</v>
      </c>
      <c r="AW119" s="13" t="s">
        <v>35</v>
      </c>
      <c r="AX119" s="13" t="s">
        <v>74</v>
      </c>
      <c r="AY119" s="246" t="s">
        <v>113</v>
      </c>
    </row>
    <row r="120" s="14" customFormat="1">
      <c r="A120" s="14"/>
      <c r="B120" s="247"/>
      <c r="C120" s="248"/>
      <c r="D120" s="231" t="s">
        <v>139</v>
      </c>
      <c r="E120" s="249" t="s">
        <v>19</v>
      </c>
      <c r="F120" s="250" t="s">
        <v>143</v>
      </c>
      <c r="G120" s="248"/>
      <c r="H120" s="251">
        <v>1172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7" t="s">
        <v>139</v>
      </c>
      <c r="AU120" s="257" t="s">
        <v>83</v>
      </c>
      <c r="AV120" s="14" t="s">
        <v>121</v>
      </c>
      <c r="AW120" s="14" t="s">
        <v>35</v>
      </c>
      <c r="AX120" s="14" t="s">
        <v>79</v>
      </c>
      <c r="AY120" s="257" t="s">
        <v>113</v>
      </c>
    </row>
    <row r="121" s="2" customFormat="1" ht="21.75" customHeight="1">
      <c r="A121" s="38"/>
      <c r="B121" s="39"/>
      <c r="C121" s="258" t="s">
        <v>177</v>
      </c>
      <c r="D121" s="258" t="s">
        <v>171</v>
      </c>
      <c r="E121" s="259" t="s">
        <v>178</v>
      </c>
      <c r="F121" s="260" t="s">
        <v>179</v>
      </c>
      <c r="G121" s="261" t="s">
        <v>119</v>
      </c>
      <c r="H121" s="262">
        <v>420</v>
      </c>
      <c r="I121" s="263"/>
      <c r="J121" s="264">
        <f>ROUND(I121*H121,2)</f>
        <v>0</v>
      </c>
      <c r="K121" s="260" t="s">
        <v>120</v>
      </c>
      <c r="L121" s="265"/>
      <c r="M121" s="266" t="s">
        <v>19</v>
      </c>
      <c r="N121" s="267" t="s">
        <v>45</v>
      </c>
      <c r="O121" s="84"/>
      <c r="P121" s="227">
        <f>O121*H121</f>
        <v>0</v>
      </c>
      <c r="Q121" s="227">
        <v>0.00032000000000000003</v>
      </c>
      <c r="R121" s="227">
        <f>Q121*H121</f>
        <v>0.13440000000000002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163</v>
      </c>
      <c r="AT121" s="229" t="s">
        <v>171</v>
      </c>
      <c r="AU121" s="229" t="s">
        <v>83</v>
      </c>
      <c r="AY121" s="17" t="s">
        <v>113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79</v>
      </c>
      <c r="BK121" s="230">
        <f>ROUND(I121*H121,2)</f>
        <v>0</v>
      </c>
      <c r="BL121" s="17" t="s">
        <v>121</v>
      </c>
      <c r="BM121" s="229" t="s">
        <v>180</v>
      </c>
    </row>
    <row r="122" s="2" customFormat="1">
      <c r="A122" s="38"/>
      <c r="B122" s="39"/>
      <c r="C122" s="40"/>
      <c r="D122" s="231" t="s">
        <v>123</v>
      </c>
      <c r="E122" s="40"/>
      <c r="F122" s="232" t="s">
        <v>179</v>
      </c>
      <c r="G122" s="40"/>
      <c r="H122" s="40"/>
      <c r="I122" s="136"/>
      <c r="J122" s="40"/>
      <c r="K122" s="40"/>
      <c r="L122" s="44"/>
      <c r="M122" s="233"/>
      <c r="N122" s="234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123</v>
      </c>
      <c r="AU122" s="17" t="s">
        <v>83</v>
      </c>
    </row>
    <row r="123" s="2" customFormat="1" ht="21.75" customHeight="1">
      <c r="A123" s="38"/>
      <c r="B123" s="39"/>
      <c r="C123" s="258" t="s">
        <v>181</v>
      </c>
      <c r="D123" s="258" t="s">
        <v>171</v>
      </c>
      <c r="E123" s="259" t="s">
        <v>182</v>
      </c>
      <c r="F123" s="260" t="s">
        <v>183</v>
      </c>
      <c r="G123" s="261" t="s">
        <v>119</v>
      </c>
      <c r="H123" s="262">
        <v>450</v>
      </c>
      <c r="I123" s="263"/>
      <c r="J123" s="264">
        <f>ROUND(I123*H123,2)</f>
        <v>0</v>
      </c>
      <c r="K123" s="260" t="s">
        <v>120</v>
      </c>
      <c r="L123" s="265"/>
      <c r="M123" s="266" t="s">
        <v>19</v>
      </c>
      <c r="N123" s="267" t="s">
        <v>45</v>
      </c>
      <c r="O123" s="84"/>
      <c r="P123" s="227">
        <f>O123*H123</f>
        <v>0</v>
      </c>
      <c r="Q123" s="227">
        <v>0.00014999999999999999</v>
      </c>
      <c r="R123" s="227">
        <f>Q123*H123</f>
        <v>0.067499999999999991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163</v>
      </c>
      <c r="AT123" s="229" t="s">
        <v>171</v>
      </c>
      <c r="AU123" s="229" t="s">
        <v>83</v>
      </c>
      <c r="AY123" s="17" t="s">
        <v>113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79</v>
      </c>
      <c r="BK123" s="230">
        <f>ROUND(I123*H123,2)</f>
        <v>0</v>
      </c>
      <c r="BL123" s="17" t="s">
        <v>121</v>
      </c>
      <c r="BM123" s="229" t="s">
        <v>184</v>
      </c>
    </row>
    <row r="124" s="2" customFormat="1">
      <c r="A124" s="38"/>
      <c r="B124" s="39"/>
      <c r="C124" s="40"/>
      <c r="D124" s="231" t="s">
        <v>123</v>
      </c>
      <c r="E124" s="40"/>
      <c r="F124" s="232" t="s">
        <v>183</v>
      </c>
      <c r="G124" s="40"/>
      <c r="H124" s="40"/>
      <c r="I124" s="136"/>
      <c r="J124" s="40"/>
      <c r="K124" s="40"/>
      <c r="L124" s="44"/>
      <c r="M124" s="233"/>
      <c r="N124" s="234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123</v>
      </c>
      <c r="AU124" s="17" t="s">
        <v>83</v>
      </c>
    </row>
    <row r="125" s="2" customFormat="1" ht="21.75" customHeight="1">
      <c r="A125" s="38"/>
      <c r="B125" s="39"/>
      <c r="C125" s="258" t="s">
        <v>185</v>
      </c>
      <c r="D125" s="258" t="s">
        <v>171</v>
      </c>
      <c r="E125" s="259" t="s">
        <v>186</v>
      </c>
      <c r="F125" s="260" t="s">
        <v>187</v>
      </c>
      <c r="G125" s="261" t="s">
        <v>119</v>
      </c>
      <c r="H125" s="262">
        <v>2650</v>
      </c>
      <c r="I125" s="263"/>
      <c r="J125" s="264">
        <f>ROUND(I125*H125,2)</f>
        <v>0</v>
      </c>
      <c r="K125" s="260" t="s">
        <v>120</v>
      </c>
      <c r="L125" s="265"/>
      <c r="M125" s="266" t="s">
        <v>19</v>
      </c>
      <c r="N125" s="267" t="s">
        <v>45</v>
      </c>
      <c r="O125" s="84"/>
      <c r="P125" s="227">
        <f>O125*H125</f>
        <v>0</v>
      </c>
      <c r="Q125" s="227">
        <v>9.0000000000000006E-05</v>
      </c>
      <c r="R125" s="227">
        <f>Q125*H125</f>
        <v>0.23850000000000002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163</v>
      </c>
      <c r="AT125" s="229" t="s">
        <v>171</v>
      </c>
      <c r="AU125" s="229" t="s">
        <v>83</v>
      </c>
      <c r="AY125" s="17" t="s">
        <v>113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79</v>
      </c>
      <c r="BK125" s="230">
        <f>ROUND(I125*H125,2)</f>
        <v>0</v>
      </c>
      <c r="BL125" s="17" t="s">
        <v>121</v>
      </c>
      <c r="BM125" s="229" t="s">
        <v>188</v>
      </c>
    </row>
    <row r="126" s="2" customFormat="1">
      <c r="A126" s="38"/>
      <c r="B126" s="39"/>
      <c r="C126" s="40"/>
      <c r="D126" s="231" t="s">
        <v>123</v>
      </c>
      <c r="E126" s="40"/>
      <c r="F126" s="232" t="s">
        <v>187</v>
      </c>
      <c r="G126" s="40"/>
      <c r="H126" s="40"/>
      <c r="I126" s="136"/>
      <c r="J126" s="40"/>
      <c r="K126" s="40"/>
      <c r="L126" s="44"/>
      <c r="M126" s="233"/>
      <c r="N126" s="234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123</v>
      </c>
      <c r="AU126" s="17" t="s">
        <v>83</v>
      </c>
    </row>
    <row r="127" s="2" customFormat="1" ht="21.75" customHeight="1">
      <c r="A127" s="38"/>
      <c r="B127" s="39"/>
      <c r="C127" s="258" t="s">
        <v>189</v>
      </c>
      <c r="D127" s="258" t="s">
        <v>171</v>
      </c>
      <c r="E127" s="259" t="s">
        <v>190</v>
      </c>
      <c r="F127" s="260" t="s">
        <v>191</v>
      </c>
      <c r="G127" s="261" t="s">
        <v>119</v>
      </c>
      <c r="H127" s="262">
        <v>1200</v>
      </c>
      <c r="I127" s="263"/>
      <c r="J127" s="264">
        <f>ROUND(I127*H127,2)</f>
        <v>0</v>
      </c>
      <c r="K127" s="260" t="s">
        <v>120</v>
      </c>
      <c r="L127" s="265"/>
      <c r="M127" s="266" t="s">
        <v>19</v>
      </c>
      <c r="N127" s="267" t="s">
        <v>45</v>
      </c>
      <c r="O127" s="84"/>
      <c r="P127" s="227">
        <f>O127*H127</f>
        <v>0</v>
      </c>
      <c r="Q127" s="227">
        <v>0.00051999999999999995</v>
      </c>
      <c r="R127" s="227">
        <f>Q127*H127</f>
        <v>0.624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163</v>
      </c>
      <c r="AT127" s="229" t="s">
        <v>171</v>
      </c>
      <c r="AU127" s="229" t="s">
        <v>83</v>
      </c>
      <c r="AY127" s="17" t="s">
        <v>113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79</v>
      </c>
      <c r="BK127" s="230">
        <f>ROUND(I127*H127,2)</f>
        <v>0</v>
      </c>
      <c r="BL127" s="17" t="s">
        <v>121</v>
      </c>
      <c r="BM127" s="229" t="s">
        <v>192</v>
      </c>
    </row>
    <row r="128" s="2" customFormat="1">
      <c r="A128" s="38"/>
      <c r="B128" s="39"/>
      <c r="C128" s="40"/>
      <c r="D128" s="231" t="s">
        <v>123</v>
      </c>
      <c r="E128" s="40"/>
      <c r="F128" s="232" t="s">
        <v>191</v>
      </c>
      <c r="G128" s="40"/>
      <c r="H128" s="40"/>
      <c r="I128" s="136"/>
      <c r="J128" s="40"/>
      <c r="K128" s="40"/>
      <c r="L128" s="44"/>
      <c r="M128" s="233"/>
      <c r="N128" s="234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123</v>
      </c>
      <c r="AU128" s="17" t="s">
        <v>83</v>
      </c>
    </row>
    <row r="129" s="2" customFormat="1" ht="21.75" customHeight="1">
      <c r="A129" s="38"/>
      <c r="B129" s="39"/>
      <c r="C129" s="258" t="s">
        <v>193</v>
      </c>
      <c r="D129" s="258" t="s">
        <v>171</v>
      </c>
      <c r="E129" s="259" t="s">
        <v>194</v>
      </c>
      <c r="F129" s="260" t="s">
        <v>195</v>
      </c>
      <c r="G129" s="261" t="s">
        <v>119</v>
      </c>
      <c r="H129" s="262">
        <v>1000</v>
      </c>
      <c r="I129" s="263"/>
      <c r="J129" s="264">
        <f>ROUND(I129*H129,2)</f>
        <v>0</v>
      </c>
      <c r="K129" s="260" t="s">
        <v>120</v>
      </c>
      <c r="L129" s="265"/>
      <c r="M129" s="266" t="s">
        <v>19</v>
      </c>
      <c r="N129" s="267" t="s">
        <v>45</v>
      </c>
      <c r="O129" s="84"/>
      <c r="P129" s="227">
        <f>O129*H129</f>
        <v>0</v>
      </c>
      <c r="Q129" s="227">
        <v>0.00056999999999999998</v>
      </c>
      <c r="R129" s="227">
        <f>Q129*H129</f>
        <v>0.56999999999999995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163</v>
      </c>
      <c r="AT129" s="229" t="s">
        <v>171</v>
      </c>
      <c r="AU129" s="229" t="s">
        <v>83</v>
      </c>
      <c r="AY129" s="17" t="s">
        <v>113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79</v>
      </c>
      <c r="BK129" s="230">
        <f>ROUND(I129*H129,2)</f>
        <v>0</v>
      </c>
      <c r="BL129" s="17" t="s">
        <v>121</v>
      </c>
      <c r="BM129" s="229" t="s">
        <v>196</v>
      </c>
    </row>
    <row r="130" s="2" customFormat="1">
      <c r="A130" s="38"/>
      <c r="B130" s="39"/>
      <c r="C130" s="40"/>
      <c r="D130" s="231" t="s">
        <v>123</v>
      </c>
      <c r="E130" s="40"/>
      <c r="F130" s="232" t="s">
        <v>195</v>
      </c>
      <c r="G130" s="40"/>
      <c r="H130" s="40"/>
      <c r="I130" s="136"/>
      <c r="J130" s="40"/>
      <c r="K130" s="40"/>
      <c r="L130" s="44"/>
      <c r="M130" s="233"/>
      <c r="N130" s="234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123</v>
      </c>
      <c r="AU130" s="17" t="s">
        <v>83</v>
      </c>
    </row>
    <row r="131" s="2" customFormat="1" ht="21.75" customHeight="1">
      <c r="A131" s="38"/>
      <c r="B131" s="39"/>
      <c r="C131" s="258" t="s">
        <v>8</v>
      </c>
      <c r="D131" s="258" t="s">
        <v>171</v>
      </c>
      <c r="E131" s="259" t="s">
        <v>197</v>
      </c>
      <c r="F131" s="260" t="s">
        <v>198</v>
      </c>
      <c r="G131" s="261" t="s">
        <v>119</v>
      </c>
      <c r="H131" s="262">
        <v>486</v>
      </c>
      <c r="I131" s="263"/>
      <c r="J131" s="264">
        <f>ROUND(I131*H131,2)</f>
        <v>0</v>
      </c>
      <c r="K131" s="260" t="s">
        <v>120</v>
      </c>
      <c r="L131" s="265"/>
      <c r="M131" s="266" t="s">
        <v>19</v>
      </c>
      <c r="N131" s="267" t="s">
        <v>45</v>
      </c>
      <c r="O131" s="84"/>
      <c r="P131" s="227">
        <f>O131*H131</f>
        <v>0</v>
      </c>
      <c r="Q131" s="227">
        <v>0.00021000000000000001</v>
      </c>
      <c r="R131" s="227">
        <f>Q131*H131</f>
        <v>0.10206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163</v>
      </c>
      <c r="AT131" s="229" t="s">
        <v>171</v>
      </c>
      <c r="AU131" s="229" t="s">
        <v>83</v>
      </c>
      <c r="AY131" s="17" t="s">
        <v>113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79</v>
      </c>
      <c r="BK131" s="230">
        <f>ROUND(I131*H131,2)</f>
        <v>0</v>
      </c>
      <c r="BL131" s="17" t="s">
        <v>121</v>
      </c>
      <c r="BM131" s="229" t="s">
        <v>199</v>
      </c>
    </row>
    <row r="132" s="2" customFormat="1">
      <c r="A132" s="38"/>
      <c r="B132" s="39"/>
      <c r="C132" s="40"/>
      <c r="D132" s="231" t="s">
        <v>123</v>
      </c>
      <c r="E132" s="40"/>
      <c r="F132" s="232" t="s">
        <v>198</v>
      </c>
      <c r="G132" s="40"/>
      <c r="H132" s="40"/>
      <c r="I132" s="136"/>
      <c r="J132" s="40"/>
      <c r="K132" s="40"/>
      <c r="L132" s="44"/>
      <c r="M132" s="233"/>
      <c r="N132" s="234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123</v>
      </c>
      <c r="AU132" s="17" t="s">
        <v>83</v>
      </c>
    </row>
    <row r="133" s="13" customFormat="1">
      <c r="A133" s="13"/>
      <c r="B133" s="236"/>
      <c r="C133" s="237"/>
      <c r="D133" s="231" t="s">
        <v>139</v>
      </c>
      <c r="E133" s="238" t="s">
        <v>19</v>
      </c>
      <c r="F133" s="239" t="s">
        <v>200</v>
      </c>
      <c r="G133" s="237"/>
      <c r="H133" s="240">
        <v>350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139</v>
      </c>
      <c r="AU133" s="246" t="s">
        <v>83</v>
      </c>
      <c r="AV133" s="13" t="s">
        <v>83</v>
      </c>
      <c r="AW133" s="13" t="s">
        <v>35</v>
      </c>
      <c r="AX133" s="13" t="s">
        <v>74</v>
      </c>
      <c r="AY133" s="246" t="s">
        <v>113</v>
      </c>
    </row>
    <row r="134" s="13" customFormat="1">
      <c r="A134" s="13"/>
      <c r="B134" s="236"/>
      <c r="C134" s="237"/>
      <c r="D134" s="231" t="s">
        <v>139</v>
      </c>
      <c r="E134" s="238" t="s">
        <v>19</v>
      </c>
      <c r="F134" s="239" t="s">
        <v>201</v>
      </c>
      <c r="G134" s="237"/>
      <c r="H134" s="240">
        <v>136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139</v>
      </c>
      <c r="AU134" s="246" t="s">
        <v>83</v>
      </c>
      <c r="AV134" s="13" t="s">
        <v>83</v>
      </c>
      <c r="AW134" s="13" t="s">
        <v>35</v>
      </c>
      <c r="AX134" s="13" t="s">
        <v>74</v>
      </c>
      <c r="AY134" s="246" t="s">
        <v>113</v>
      </c>
    </row>
    <row r="135" s="14" customFormat="1">
      <c r="A135" s="14"/>
      <c r="B135" s="247"/>
      <c r="C135" s="248"/>
      <c r="D135" s="231" t="s">
        <v>139</v>
      </c>
      <c r="E135" s="249" t="s">
        <v>19</v>
      </c>
      <c r="F135" s="250" t="s">
        <v>143</v>
      </c>
      <c r="G135" s="248"/>
      <c r="H135" s="251">
        <v>486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139</v>
      </c>
      <c r="AU135" s="257" t="s">
        <v>83</v>
      </c>
      <c r="AV135" s="14" t="s">
        <v>121</v>
      </c>
      <c r="AW135" s="14" t="s">
        <v>35</v>
      </c>
      <c r="AX135" s="14" t="s">
        <v>79</v>
      </c>
      <c r="AY135" s="257" t="s">
        <v>113</v>
      </c>
    </row>
    <row r="136" s="2" customFormat="1" ht="21.75" customHeight="1">
      <c r="A136" s="38"/>
      <c r="B136" s="39"/>
      <c r="C136" s="258" t="s">
        <v>202</v>
      </c>
      <c r="D136" s="258" t="s">
        <v>171</v>
      </c>
      <c r="E136" s="259" t="s">
        <v>203</v>
      </c>
      <c r="F136" s="260" t="s">
        <v>204</v>
      </c>
      <c r="G136" s="261" t="s">
        <v>205</v>
      </c>
      <c r="H136" s="262">
        <v>30</v>
      </c>
      <c r="I136" s="263"/>
      <c r="J136" s="264">
        <f>ROUND(I136*H136,2)</f>
        <v>0</v>
      </c>
      <c r="K136" s="260" t="s">
        <v>120</v>
      </c>
      <c r="L136" s="265"/>
      <c r="M136" s="266" t="s">
        <v>19</v>
      </c>
      <c r="N136" s="267" t="s">
        <v>45</v>
      </c>
      <c r="O136" s="84"/>
      <c r="P136" s="227">
        <f>O136*H136</f>
        <v>0</v>
      </c>
      <c r="Q136" s="227">
        <v>0.001</v>
      </c>
      <c r="R136" s="227">
        <f>Q136*H136</f>
        <v>0.029999999999999999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163</v>
      </c>
      <c r="AT136" s="229" t="s">
        <v>171</v>
      </c>
      <c r="AU136" s="229" t="s">
        <v>83</v>
      </c>
      <c r="AY136" s="17" t="s">
        <v>113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79</v>
      </c>
      <c r="BK136" s="230">
        <f>ROUND(I136*H136,2)</f>
        <v>0</v>
      </c>
      <c r="BL136" s="17" t="s">
        <v>121</v>
      </c>
      <c r="BM136" s="229" t="s">
        <v>206</v>
      </c>
    </row>
    <row r="137" s="2" customFormat="1">
      <c r="A137" s="38"/>
      <c r="B137" s="39"/>
      <c r="C137" s="40"/>
      <c r="D137" s="231" t="s">
        <v>123</v>
      </c>
      <c r="E137" s="40"/>
      <c r="F137" s="232" t="s">
        <v>204</v>
      </c>
      <c r="G137" s="40"/>
      <c r="H137" s="40"/>
      <c r="I137" s="136"/>
      <c r="J137" s="40"/>
      <c r="K137" s="40"/>
      <c r="L137" s="44"/>
      <c r="M137" s="233"/>
      <c r="N137" s="234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123</v>
      </c>
      <c r="AU137" s="17" t="s">
        <v>83</v>
      </c>
    </row>
    <row r="138" s="2" customFormat="1" ht="21.75" customHeight="1">
      <c r="A138" s="38"/>
      <c r="B138" s="39"/>
      <c r="C138" s="218" t="s">
        <v>207</v>
      </c>
      <c r="D138" s="218" t="s">
        <v>116</v>
      </c>
      <c r="E138" s="219" t="s">
        <v>208</v>
      </c>
      <c r="F138" s="220" t="s">
        <v>209</v>
      </c>
      <c r="G138" s="221" t="s">
        <v>210</v>
      </c>
      <c r="H138" s="222">
        <v>343</v>
      </c>
      <c r="I138" s="223"/>
      <c r="J138" s="224">
        <f>ROUND(I138*H138,2)</f>
        <v>0</v>
      </c>
      <c r="K138" s="220" t="s">
        <v>120</v>
      </c>
      <c r="L138" s="44"/>
      <c r="M138" s="225" t="s">
        <v>19</v>
      </c>
      <c r="N138" s="226" t="s">
        <v>45</v>
      </c>
      <c r="O138" s="84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121</v>
      </c>
      <c r="AT138" s="229" t="s">
        <v>116</v>
      </c>
      <c r="AU138" s="229" t="s">
        <v>83</v>
      </c>
      <c r="AY138" s="17" t="s">
        <v>113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79</v>
      </c>
      <c r="BK138" s="230">
        <f>ROUND(I138*H138,2)</f>
        <v>0</v>
      </c>
      <c r="BL138" s="17" t="s">
        <v>121</v>
      </c>
      <c r="BM138" s="229" t="s">
        <v>211</v>
      </c>
    </row>
    <row r="139" s="2" customFormat="1">
      <c r="A139" s="38"/>
      <c r="B139" s="39"/>
      <c r="C139" s="40"/>
      <c r="D139" s="231" t="s">
        <v>123</v>
      </c>
      <c r="E139" s="40"/>
      <c r="F139" s="232" t="s">
        <v>212</v>
      </c>
      <c r="G139" s="40"/>
      <c r="H139" s="40"/>
      <c r="I139" s="136"/>
      <c r="J139" s="40"/>
      <c r="K139" s="40"/>
      <c r="L139" s="44"/>
      <c r="M139" s="233"/>
      <c r="N139" s="234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123</v>
      </c>
      <c r="AU139" s="17" t="s">
        <v>83</v>
      </c>
    </row>
    <row r="140" s="2" customFormat="1">
      <c r="A140" s="38"/>
      <c r="B140" s="39"/>
      <c r="C140" s="40"/>
      <c r="D140" s="231" t="s">
        <v>125</v>
      </c>
      <c r="E140" s="40"/>
      <c r="F140" s="235" t="s">
        <v>213</v>
      </c>
      <c r="G140" s="40"/>
      <c r="H140" s="40"/>
      <c r="I140" s="136"/>
      <c r="J140" s="40"/>
      <c r="K140" s="40"/>
      <c r="L140" s="44"/>
      <c r="M140" s="233"/>
      <c r="N140" s="234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125</v>
      </c>
      <c r="AU140" s="17" t="s">
        <v>83</v>
      </c>
    </row>
    <row r="141" s="13" customFormat="1">
      <c r="A141" s="13"/>
      <c r="B141" s="236"/>
      <c r="C141" s="237"/>
      <c r="D141" s="231" t="s">
        <v>139</v>
      </c>
      <c r="E141" s="238" t="s">
        <v>19</v>
      </c>
      <c r="F141" s="239" t="s">
        <v>214</v>
      </c>
      <c r="G141" s="237"/>
      <c r="H141" s="240">
        <v>343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139</v>
      </c>
      <c r="AU141" s="246" t="s">
        <v>83</v>
      </c>
      <c r="AV141" s="13" t="s">
        <v>83</v>
      </c>
      <c r="AW141" s="13" t="s">
        <v>35</v>
      </c>
      <c r="AX141" s="13" t="s">
        <v>79</v>
      </c>
      <c r="AY141" s="246" t="s">
        <v>113</v>
      </c>
    </row>
    <row r="142" s="2" customFormat="1" ht="21.75" customHeight="1">
      <c r="A142" s="38"/>
      <c r="B142" s="39"/>
      <c r="C142" s="258" t="s">
        <v>215</v>
      </c>
      <c r="D142" s="258" t="s">
        <v>171</v>
      </c>
      <c r="E142" s="259" t="s">
        <v>216</v>
      </c>
      <c r="F142" s="260" t="s">
        <v>217</v>
      </c>
      <c r="G142" s="261" t="s">
        <v>210</v>
      </c>
      <c r="H142" s="262">
        <v>423</v>
      </c>
      <c r="I142" s="263"/>
      <c r="J142" s="264">
        <f>ROUND(I142*H142,2)</f>
        <v>0</v>
      </c>
      <c r="K142" s="260" t="s">
        <v>120</v>
      </c>
      <c r="L142" s="265"/>
      <c r="M142" s="266" t="s">
        <v>19</v>
      </c>
      <c r="N142" s="267" t="s">
        <v>45</v>
      </c>
      <c r="O142" s="84"/>
      <c r="P142" s="227">
        <f>O142*H142</f>
        <v>0</v>
      </c>
      <c r="Q142" s="227">
        <v>0.064979999999999996</v>
      </c>
      <c r="R142" s="227">
        <f>Q142*H142</f>
        <v>27.486539999999998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163</v>
      </c>
      <c r="AT142" s="229" t="s">
        <v>171</v>
      </c>
      <c r="AU142" s="229" t="s">
        <v>83</v>
      </c>
      <c r="AY142" s="17" t="s">
        <v>113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79</v>
      </c>
      <c r="BK142" s="230">
        <f>ROUND(I142*H142,2)</f>
        <v>0</v>
      </c>
      <c r="BL142" s="17" t="s">
        <v>121</v>
      </c>
      <c r="BM142" s="229" t="s">
        <v>218</v>
      </c>
    </row>
    <row r="143" s="2" customFormat="1">
      <c r="A143" s="38"/>
      <c r="B143" s="39"/>
      <c r="C143" s="40"/>
      <c r="D143" s="231" t="s">
        <v>123</v>
      </c>
      <c r="E143" s="40"/>
      <c r="F143" s="232" t="s">
        <v>217</v>
      </c>
      <c r="G143" s="40"/>
      <c r="H143" s="40"/>
      <c r="I143" s="136"/>
      <c r="J143" s="40"/>
      <c r="K143" s="40"/>
      <c r="L143" s="44"/>
      <c r="M143" s="233"/>
      <c r="N143" s="234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123</v>
      </c>
      <c r="AU143" s="17" t="s">
        <v>83</v>
      </c>
    </row>
    <row r="144" s="13" customFormat="1">
      <c r="A144" s="13"/>
      <c r="B144" s="236"/>
      <c r="C144" s="237"/>
      <c r="D144" s="231" t="s">
        <v>139</v>
      </c>
      <c r="E144" s="238" t="s">
        <v>19</v>
      </c>
      <c r="F144" s="239" t="s">
        <v>219</v>
      </c>
      <c r="G144" s="237"/>
      <c r="H144" s="240">
        <v>343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139</v>
      </c>
      <c r="AU144" s="246" t="s">
        <v>83</v>
      </c>
      <c r="AV144" s="13" t="s">
        <v>83</v>
      </c>
      <c r="AW144" s="13" t="s">
        <v>35</v>
      </c>
      <c r="AX144" s="13" t="s">
        <v>74</v>
      </c>
      <c r="AY144" s="246" t="s">
        <v>113</v>
      </c>
    </row>
    <row r="145" s="13" customFormat="1">
      <c r="A145" s="13"/>
      <c r="B145" s="236"/>
      <c r="C145" s="237"/>
      <c r="D145" s="231" t="s">
        <v>139</v>
      </c>
      <c r="E145" s="238" t="s">
        <v>19</v>
      </c>
      <c r="F145" s="239" t="s">
        <v>220</v>
      </c>
      <c r="G145" s="237"/>
      <c r="H145" s="240">
        <v>80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139</v>
      </c>
      <c r="AU145" s="246" t="s">
        <v>83</v>
      </c>
      <c r="AV145" s="13" t="s">
        <v>83</v>
      </c>
      <c r="AW145" s="13" t="s">
        <v>35</v>
      </c>
      <c r="AX145" s="13" t="s">
        <v>74</v>
      </c>
      <c r="AY145" s="246" t="s">
        <v>113</v>
      </c>
    </row>
    <row r="146" s="14" customFormat="1">
      <c r="A146" s="14"/>
      <c r="B146" s="247"/>
      <c r="C146" s="248"/>
      <c r="D146" s="231" t="s">
        <v>139</v>
      </c>
      <c r="E146" s="249" t="s">
        <v>19</v>
      </c>
      <c r="F146" s="250" t="s">
        <v>143</v>
      </c>
      <c r="G146" s="248"/>
      <c r="H146" s="251">
        <v>423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139</v>
      </c>
      <c r="AU146" s="257" t="s">
        <v>83</v>
      </c>
      <c r="AV146" s="14" t="s">
        <v>121</v>
      </c>
      <c r="AW146" s="14" t="s">
        <v>35</v>
      </c>
      <c r="AX146" s="14" t="s">
        <v>79</v>
      </c>
      <c r="AY146" s="257" t="s">
        <v>113</v>
      </c>
    </row>
    <row r="147" s="2" customFormat="1" ht="21.75" customHeight="1">
      <c r="A147" s="38"/>
      <c r="B147" s="39"/>
      <c r="C147" s="218" t="s">
        <v>221</v>
      </c>
      <c r="D147" s="218" t="s">
        <v>116</v>
      </c>
      <c r="E147" s="219" t="s">
        <v>222</v>
      </c>
      <c r="F147" s="220" t="s">
        <v>223</v>
      </c>
      <c r="G147" s="221" t="s">
        <v>119</v>
      </c>
      <c r="H147" s="222">
        <v>512</v>
      </c>
      <c r="I147" s="223"/>
      <c r="J147" s="224">
        <f>ROUND(I147*H147,2)</f>
        <v>0</v>
      </c>
      <c r="K147" s="220" t="s">
        <v>120</v>
      </c>
      <c r="L147" s="44"/>
      <c r="M147" s="225" t="s">
        <v>19</v>
      </c>
      <c r="N147" s="226" t="s">
        <v>45</v>
      </c>
      <c r="O147" s="84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121</v>
      </c>
      <c r="AT147" s="229" t="s">
        <v>116</v>
      </c>
      <c r="AU147" s="229" t="s">
        <v>83</v>
      </c>
      <c r="AY147" s="17" t="s">
        <v>113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79</v>
      </c>
      <c r="BK147" s="230">
        <f>ROUND(I147*H147,2)</f>
        <v>0</v>
      </c>
      <c r="BL147" s="17" t="s">
        <v>121</v>
      </c>
      <c r="BM147" s="229" t="s">
        <v>224</v>
      </c>
    </row>
    <row r="148" s="2" customFormat="1">
      <c r="A148" s="38"/>
      <c r="B148" s="39"/>
      <c r="C148" s="40"/>
      <c r="D148" s="231" t="s">
        <v>123</v>
      </c>
      <c r="E148" s="40"/>
      <c r="F148" s="232" t="s">
        <v>225</v>
      </c>
      <c r="G148" s="40"/>
      <c r="H148" s="40"/>
      <c r="I148" s="136"/>
      <c r="J148" s="40"/>
      <c r="K148" s="40"/>
      <c r="L148" s="44"/>
      <c r="M148" s="233"/>
      <c r="N148" s="234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123</v>
      </c>
      <c r="AU148" s="17" t="s">
        <v>83</v>
      </c>
    </row>
    <row r="149" s="2" customFormat="1">
      <c r="A149" s="38"/>
      <c r="B149" s="39"/>
      <c r="C149" s="40"/>
      <c r="D149" s="231" t="s">
        <v>125</v>
      </c>
      <c r="E149" s="40"/>
      <c r="F149" s="235" t="s">
        <v>226</v>
      </c>
      <c r="G149" s="40"/>
      <c r="H149" s="40"/>
      <c r="I149" s="136"/>
      <c r="J149" s="40"/>
      <c r="K149" s="40"/>
      <c r="L149" s="44"/>
      <c r="M149" s="233"/>
      <c r="N149" s="234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125</v>
      </c>
      <c r="AU149" s="17" t="s">
        <v>83</v>
      </c>
    </row>
    <row r="150" s="2" customFormat="1" ht="21.75" customHeight="1">
      <c r="A150" s="38"/>
      <c r="B150" s="39"/>
      <c r="C150" s="218" t="s">
        <v>227</v>
      </c>
      <c r="D150" s="218" t="s">
        <v>116</v>
      </c>
      <c r="E150" s="219" t="s">
        <v>228</v>
      </c>
      <c r="F150" s="220" t="s">
        <v>229</v>
      </c>
      <c r="G150" s="221" t="s">
        <v>230</v>
      </c>
      <c r="H150" s="222">
        <v>128</v>
      </c>
      <c r="I150" s="223"/>
      <c r="J150" s="224">
        <f>ROUND(I150*H150,2)</f>
        <v>0</v>
      </c>
      <c r="K150" s="220" t="s">
        <v>120</v>
      </c>
      <c r="L150" s="44"/>
      <c r="M150" s="225" t="s">
        <v>19</v>
      </c>
      <c r="N150" s="226" t="s">
        <v>45</v>
      </c>
      <c r="O150" s="84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121</v>
      </c>
      <c r="AT150" s="229" t="s">
        <v>116</v>
      </c>
      <c r="AU150" s="229" t="s">
        <v>83</v>
      </c>
      <c r="AY150" s="17" t="s">
        <v>113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79</v>
      </c>
      <c r="BK150" s="230">
        <f>ROUND(I150*H150,2)</f>
        <v>0</v>
      </c>
      <c r="BL150" s="17" t="s">
        <v>121</v>
      </c>
      <c r="BM150" s="229" t="s">
        <v>231</v>
      </c>
    </row>
    <row r="151" s="2" customFormat="1">
      <c r="A151" s="38"/>
      <c r="B151" s="39"/>
      <c r="C151" s="40"/>
      <c r="D151" s="231" t="s">
        <v>123</v>
      </c>
      <c r="E151" s="40"/>
      <c r="F151" s="232" t="s">
        <v>232</v>
      </c>
      <c r="G151" s="40"/>
      <c r="H151" s="40"/>
      <c r="I151" s="136"/>
      <c r="J151" s="40"/>
      <c r="K151" s="40"/>
      <c r="L151" s="44"/>
      <c r="M151" s="233"/>
      <c r="N151" s="234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123</v>
      </c>
      <c r="AU151" s="17" t="s">
        <v>83</v>
      </c>
    </row>
    <row r="152" s="2" customFormat="1">
      <c r="A152" s="38"/>
      <c r="B152" s="39"/>
      <c r="C152" s="40"/>
      <c r="D152" s="231" t="s">
        <v>125</v>
      </c>
      <c r="E152" s="40"/>
      <c r="F152" s="235" t="s">
        <v>233</v>
      </c>
      <c r="G152" s="40"/>
      <c r="H152" s="40"/>
      <c r="I152" s="136"/>
      <c r="J152" s="40"/>
      <c r="K152" s="40"/>
      <c r="L152" s="44"/>
      <c r="M152" s="233"/>
      <c r="N152" s="234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125</v>
      </c>
      <c r="AU152" s="17" t="s">
        <v>83</v>
      </c>
    </row>
    <row r="153" s="2" customFormat="1" ht="21.75" customHeight="1">
      <c r="A153" s="38"/>
      <c r="B153" s="39"/>
      <c r="C153" s="218" t="s">
        <v>7</v>
      </c>
      <c r="D153" s="218" t="s">
        <v>116</v>
      </c>
      <c r="E153" s="219" t="s">
        <v>234</v>
      </c>
      <c r="F153" s="220" t="s">
        <v>235</v>
      </c>
      <c r="G153" s="221" t="s">
        <v>230</v>
      </c>
      <c r="H153" s="222">
        <v>2</v>
      </c>
      <c r="I153" s="223"/>
      <c r="J153" s="224">
        <f>ROUND(I153*H153,2)</f>
        <v>0</v>
      </c>
      <c r="K153" s="220" t="s">
        <v>120</v>
      </c>
      <c r="L153" s="44"/>
      <c r="M153" s="225" t="s">
        <v>19</v>
      </c>
      <c r="N153" s="226" t="s">
        <v>45</v>
      </c>
      <c r="O153" s="84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121</v>
      </c>
      <c r="AT153" s="229" t="s">
        <v>116</v>
      </c>
      <c r="AU153" s="229" t="s">
        <v>83</v>
      </c>
      <c r="AY153" s="17" t="s">
        <v>113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79</v>
      </c>
      <c r="BK153" s="230">
        <f>ROUND(I153*H153,2)</f>
        <v>0</v>
      </c>
      <c r="BL153" s="17" t="s">
        <v>121</v>
      </c>
      <c r="BM153" s="229" t="s">
        <v>236</v>
      </c>
    </row>
    <row r="154" s="2" customFormat="1">
      <c r="A154" s="38"/>
      <c r="B154" s="39"/>
      <c r="C154" s="40"/>
      <c r="D154" s="231" t="s">
        <v>123</v>
      </c>
      <c r="E154" s="40"/>
      <c r="F154" s="232" t="s">
        <v>237</v>
      </c>
      <c r="G154" s="40"/>
      <c r="H154" s="40"/>
      <c r="I154" s="136"/>
      <c r="J154" s="40"/>
      <c r="K154" s="40"/>
      <c r="L154" s="44"/>
      <c r="M154" s="233"/>
      <c r="N154" s="234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123</v>
      </c>
      <c r="AU154" s="17" t="s">
        <v>83</v>
      </c>
    </row>
    <row r="155" s="2" customFormat="1">
      <c r="A155" s="38"/>
      <c r="B155" s="39"/>
      <c r="C155" s="40"/>
      <c r="D155" s="231" t="s">
        <v>125</v>
      </c>
      <c r="E155" s="40"/>
      <c r="F155" s="235" t="s">
        <v>233</v>
      </c>
      <c r="G155" s="40"/>
      <c r="H155" s="40"/>
      <c r="I155" s="136"/>
      <c r="J155" s="40"/>
      <c r="K155" s="40"/>
      <c r="L155" s="44"/>
      <c r="M155" s="233"/>
      <c r="N155" s="234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125</v>
      </c>
      <c r="AU155" s="17" t="s">
        <v>83</v>
      </c>
    </row>
    <row r="156" s="2" customFormat="1" ht="33" customHeight="1">
      <c r="A156" s="38"/>
      <c r="B156" s="39"/>
      <c r="C156" s="218" t="s">
        <v>238</v>
      </c>
      <c r="D156" s="218" t="s">
        <v>116</v>
      </c>
      <c r="E156" s="219" t="s">
        <v>239</v>
      </c>
      <c r="F156" s="220" t="s">
        <v>240</v>
      </c>
      <c r="G156" s="221" t="s">
        <v>210</v>
      </c>
      <c r="H156" s="222">
        <v>800</v>
      </c>
      <c r="I156" s="223"/>
      <c r="J156" s="224">
        <f>ROUND(I156*H156,2)</f>
        <v>0</v>
      </c>
      <c r="K156" s="220" t="s">
        <v>120</v>
      </c>
      <c r="L156" s="44"/>
      <c r="M156" s="225" t="s">
        <v>19</v>
      </c>
      <c r="N156" s="226" t="s">
        <v>45</v>
      </c>
      <c r="O156" s="84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121</v>
      </c>
      <c r="AT156" s="229" t="s">
        <v>116</v>
      </c>
      <c r="AU156" s="229" t="s">
        <v>83</v>
      </c>
      <c r="AY156" s="17" t="s">
        <v>113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79</v>
      </c>
      <c r="BK156" s="230">
        <f>ROUND(I156*H156,2)</f>
        <v>0</v>
      </c>
      <c r="BL156" s="17" t="s">
        <v>121</v>
      </c>
      <c r="BM156" s="229" t="s">
        <v>241</v>
      </c>
    </row>
    <row r="157" s="2" customFormat="1">
      <c r="A157" s="38"/>
      <c r="B157" s="39"/>
      <c r="C157" s="40"/>
      <c r="D157" s="231" t="s">
        <v>123</v>
      </c>
      <c r="E157" s="40"/>
      <c r="F157" s="232" t="s">
        <v>242</v>
      </c>
      <c r="G157" s="40"/>
      <c r="H157" s="40"/>
      <c r="I157" s="136"/>
      <c r="J157" s="40"/>
      <c r="K157" s="40"/>
      <c r="L157" s="44"/>
      <c r="M157" s="233"/>
      <c r="N157" s="234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123</v>
      </c>
      <c r="AU157" s="17" t="s">
        <v>83</v>
      </c>
    </row>
    <row r="158" s="2" customFormat="1">
      <c r="A158" s="38"/>
      <c r="B158" s="39"/>
      <c r="C158" s="40"/>
      <c r="D158" s="231" t="s">
        <v>125</v>
      </c>
      <c r="E158" s="40"/>
      <c r="F158" s="235" t="s">
        <v>243</v>
      </c>
      <c r="G158" s="40"/>
      <c r="H158" s="40"/>
      <c r="I158" s="136"/>
      <c r="J158" s="40"/>
      <c r="K158" s="40"/>
      <c r="L158" s="44"/>
      <c r="M158" s="233"/>
      <c r="N158" s="234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125</v>
      </c>
      <c r="AU158" s="17" t="s">
        <v>83</v>
      </c>
    </row>
    <row r="159" s="2" customFormat="1" ht="21.75" customHeight="1">
      <c r="A159" s="38"/>
      <c r="B159" s="39"/>
      <c r="C159" s="218" t="s">
        <v>244</v>
      </c>
      <c r="D159" s="218" t="s">
        <v>116</v>
      </c>
      <c r="E159" s="219" t="s">
        <v>245</v>
      </c>
      <c r="F159" s="220" t="s">
        <v>246</v>
      </c>
      <c r="G159" s="221" t="s">
        <v>230</v>
      </c>
      <c r="H159" s="222">
        <v>28</v>
      </c>
      <c r="I159" s="223"/>
      <c r="J159" s="224">
        <f>ROUND(I159*H159,2)</f>
        <v>0</v>
      </c>
      <c r="K159" s="220" t="s">
        <v>120</v>
      </c>
      <c r="L159" s="44"/>
      <c r="M159" s="225" t="s">
        <v>19</v>
      </c>
      <c r="N159" s="226" t="s">
        <v>45</v>
      </c>
      <c r="O159" s="84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121</v>
      </c>
      <c r="AT159" s="229" t="s">
        <v>116</v>
      </c>
      <c r="AU159" s="229" t="s">
        <v>83</v>
      </c>
      <c r="AY159" s="17" t="s">
        <v>113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79</v>
      </c>
      <c r="BK159" s="230">
        <f>ROUND(I159*H159,2)</f>
        <v>0</v>
      </c>
      <c r="BL159" s="17" t="s">
        <v>121</v>
      </c>
      <c r="BM159" s="229" t="s">
        <v>247</v>
      </c>
    </row>
    <row r="160" s="2" customFormat="1">
      <c r="A160" s="38"/>
      <c r="B160" s="39"/>
      <c r="C160" s="40"/>
      <c r="D160" s="231" t="s">
        <v>123</v>
      </c>
      <c r="E160" s="40"/>
      <c r="F160" s="232" t="s">
        <v>248</v>
      </c>
      <c r="G160" s="40"/>
      <c r="H160" s="40"/>
      <c r="I160" s="136"/>
      <c r="J160" s="40"/>
      <c r="K160" s="40"/>
      <c r="L160" s="44"/>
      <c r="M160" s="233"/>
      <c r="N160" s="234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123</v>
      </c>
      <c r="AU160" s="17" t="s">
        <v>83</v>
      </c>
    </row>
    <row r="161" s="2" customFormat="1">
      <c r="A161" s="38"/>
      <c r="B161" s="39"/>
      <c r="C161" s="40"/>
      <c r="D161" s="231" t="s">
        <v>125</v>
      </c>
      <c r="E161" s="40"/>
      <c r="F161" s="235" t="s">
        <v>249</v>
      </c>
      <c r="G161" s="40"/>
      <c r="H161" s="40"/>
      <c r="I161" s="136"/>
      <c r="J161" s="40"/>
      <c r="K161" s="40"/>
      <c r="L161" s="44"/>
      <c r="M161" s="233"/>
      <c r="N161" s="234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125</v>
      </c>
      <c r="AU161" s="17" t="s">
        <v>83</v>
      </c>
    </row>
    <row r="162" s="2" customFormat="1" ht="21.75" customHeight="1">
      <c r="A162" s="38"/>
      <c r="B162" s="39"/>
      <c r="C162" s="218" t="s">
        <v>250</v>
      </c>
      <c r="D162" s="218" t="s">
        <v>116</v>
      </c>
      <c r="E162" s="219" t="s">
        <v>251</v>
      </c>
      <c r="F162" s="220" t="s">
        <v>252</v>
      </c>
      <c r="G162" s="221" t="s">
        <v>230</v>
      </c>
      <c r="H162" s="222">
        <v>16</v>
      </c>
      <c r="I162" s="223"/>
      <c r="J162" s="224">
        <f>ROUND(I162*H162,2)</f>
        <v>0</v>
      </c>
      <c r="K162" s="220" t="s">
        <v>120</v>
      </c>
      <c r="L162" s="44"/>
      <c r="M162" s="225" t="s">
        <v>19</v>
      </c>
      <c r="N162" s="226" t="s">
        <v>45</v>
      </c>
      <c r="O162" s="84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121</v>
      </c>
      <c r="AT162" s="229" t="s">
        <v>116</v>
      </c>
      <c r="AU162" s="229" t="s">
        <v>83</v>
      </c>
      <c r="AY162" s="17" t="s">
        <v>113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79</v>
      </c>
      <c r="BK162" s="230">
        <f>ROUND(I162*H162,2)</f>
        <v>0</v>
      </c>
      <c r="BL162" s="17" t="s">
        <v>121</v>
      </c>
      <c r="BM162" s="229" t="s">
        <v>253</v>
      </c>
    </row>
    <row r="163" s="2" customFormat="1">
      <c r="A163" s="38"/>
      <c r="B163" s="39"/>
      <c r="C163" s="40"/>
      <c r="D163" s="231" t="s">
        <v>123</v>
      </c>
      <c r="E163" s="40"/>
      <c r="F163" s="232" t="s">
        <v>254</v>
      </c>
      <c r="G163" s="40"/>
      <c r="H163" s="40"/>
      <c r="I163" s="136"/>
      <c r="J163" s="40"/>
      <c r="K163" s="40"/>
      <c r="L163" s="44"/>
      <c r="M163" s="233"/>
      <c r="N163" s="234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123</v>
      </c>
      <c r="AU163" s="17" t="s">
        <v>83</v>
      </c>
    </row>
    <row r="164" s="2" customFormat="1">
      <c r="A164" s="38"/>
      <c r="B164" s="39"/>
      <c r="C164" s="40"/>
      <c r="D164" s="231" t="s">
        <v>125</v>
      </c>
      <c r="E164" s="40"/>
      <c r="F164" s="235" t="s">
        <v>249</v>
      </c>
      <c r="G164" s="40"/>
      <c r="H164" s="40"/>
      <c r="I164" s="136"/>
      <c r="J164" s="40"/>
      <c r="K164" s="40"/>
      <c r="L164" s="44"/>
      <c r="M164" s="233"/>
      <c r="N164" s="234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125</v>
      </c>
      <c r="AU164" s="17" t="s">
        <v>83</v>
      </c>
    </row>
    <row r="165" s="2" customFormat="1" ht="21.75" customHeight="1">
      <c r="A165" s="38"/>
      <c r="B165" s="39"/>
      <c r="C165" s="218" t="s">
        <v>255</v>
      </c>
      <c r="D165" s="218" t="s">
        <v>116</v>
      </c>
      <c r="E165" s="219" t="s">
        <v>256</v>
      </c>
      <c r="F165" s="220" t="s">
        <v>257</v>
      </c>
      <c r="G165" s="221" t="s">
        <v>210</v>
      </c>
      <c r="H165" s="222">
        <v>1400</v>
      </c>
      <c r="I165" s="223"/>
      <c r="J165" s="224">
        <f>ROUND(I165*H165,2)</f>
        <v>0</v>
      </c>
      <c r="K165" s="220" t="s">
        <v>120</v>
      </c>
      <c r="L165" s="44"/>
      <c r="M165" s="225" t="s">
        <v>19</v>
      </c>
      <c r="N165" s="226" t="s">
        <v>45</v>
      </c>
      <c r="O165" s="84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121</v>
      </c>
      <c r="AT165" s="229" t="s">
        <v>116</v>
      </c>
      <c r="AU165" s="229" t="s">
        <v>83</v>
      </c>
      <c r="AY165" s="17" t="s">
        <v>113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79</v>
      </c>
      <c r="BK165" s="230">
        <f>ROUND(I165*H165,2)</f>
        <v>0</v>
      </c>
      <c r="BL165" s="17" t="s">
        <v>121</v>
      </c>
      <c r="BM165" s="229" t="s">
        <v>258</v>
      </c>
    </row>
    <row r="166" s="2" customFormat="1">
      <c r="A166" s="38"/>
      <c r="B166" s="39"/>
      <c r="C166" s="40"/>
      <c r="D166" s="231" t="s">
        <v>123</v>
      </c>
      <c r="E166" s="40"/>
      <c r="F166" s="232" t="s">
        <v>259</v>
      </c>
      <c r="G166" s="40"/>
      <c r="H166" s="40"/>
      <c r="I166" s="136"/>
      <c r="J166" s="40"/>
      <c r="K166" s="40"/>
      <c r="L166" s="44"/>
      <c r="M166" s="233"/>
      <c r="N166" s="234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123</v>
      </c>
      <c r="AU166" s="17" t="s">
        <v>83</v>
      </c>
    </row>
    <row r="167" s="2" customFormat="1">
      <c r="A167" s="38"/>
      <c r="B167" s="39"/>
      <c r="C167" s="40"/>
      <c r="D167" s="231" t="s">
        <v>125</v>
      </c>
      <c r="E167" s="40"/>
      <c r="F167" s="235" t="s">
        <v>260</v>
      </c>
      <c r="G167" s="40"/>
      <c r="H167" s="40"/>
      <c r="I167" s="136"/>
      <c r="J167" s="40"/>
      <c r="K167" s="40"/>
      <c r="L167" s="44"/>
      <c r="M167" s="233"/>
      <c r="N167" s="234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125</v>
      </c>
      <c r="AU167" s="17" t="s">
        <v>83</v>
      </c>
    </row>
    <row r="168" s="13" customFormat="1">
      <c r="A168" s="13"/>
      <c r="B168" s="236"/>
      <c r="C168" s="237"/>
      <c r="D168" s="231" t="s">
        <v>139</v>
      </c>
      <c r="E168" s="238" t="s">
        <v>19</v>
      </c>
      <c r="F168" s="239" t="s">
        <v>261</v>
      </c>
      <c r="G168" s="237"/>
      <c r="H168" s="240">
        <v>1400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139</v>
      </c>
      <c r="AU168" s="246" t="s">
        <v>83</v>
      </c>
      <c r="AV168" s="13" t="s">
        <v>83</v>
      </c>
      <c r="AW168" s="13" t="s">
        <v>35</v>
      </c>
      <c r="AX168" s="13" t="s">
        <v>79</v>
      </c>
      <c r="AY168" s="246" t="s">
        <v>113</v>
      </c>
    </row>
    <row r="169" s="2" customFormat="1" ht="21.75" customHeight="1">
      <c r="A169" s="38"/>
      <c r="B169" s="39"/>
      <c r="C169" s="218" t="s">
        <v>262</v>
      </c>
      <c r="D169" s="218" t="s">
        <v>116</v>
      </c>
      <c r="E169" s="219" t="s">
        <v>263</v>
      </c>
      <c r="F169" s="220" t="s">
        <v>264</v>
      </c>
      <c r="G169" s="221" t="s">
        <v>265</v>
      </c>
      <c r="H169" s="222">
        <v>240</v>
      </c>
      <c r="I169" s="223"/>
      <c r="J169" s="224">
        <f>ROUND(I169*H169,2)</f>
        <v>0</v>
      </c>
      <c r="K169" s="220" t="s">
        <v>120</v>
      </c>
      <c r="L169" s="44"/>
      <c r="M169" s="225" t="s">
        <v>19</v>
      </c>
      <c r="N169" s="226" t="s">
        <v>45</v>
      </c>
      <c r="O169" s="84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121</v>
      </c>
      <c r="AT169" s="229" t="s">
        <v>116</v>
      </c>
      <c r="AU169" s="229" t="s">
        <v>83</v>
      </c>
      <c r="AY169" s="17" t="s">
        <v>113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79</v>
      </c>
      <c r="BK169" s="230">
        <f>ROUND(I169*H169,2)</f>
        <v>0</v>
      </c>
      <c r="BL169" s="17" t="s">
        <v>121</v>
      </c>
      <c r="BM169" s="229" t="s">
        <v>266</v>
      </c>
    </row>
    <row r="170" s="2" customFormat="1">
      <c r="A170" s="38"/>
      <c r="B170" s="39"/>
      <c r="C170" s="40"/>
      <c r="D170" s="231" t="s">
        <v>123</v>
      </c>
      <c r="E170" s="40"/>
      <c r="F170" s="232" t="s">
        <v>267</v>
      </c>
      <c r="G170" s="40"/>
      <c r="H170" s="40"/>
      <c r="I170" s="136"/>
      <c r="J170" s="40"/>
      <c r="K170" s="40"/>
      <c r="L170" s="44"/>
      <c r="M170" s="233"/>
      <c r="N170" s="234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123</v>
      </c>
      <c r="AU170" s="17" t="s">
        <v>83</v>
      </c>
    </row>
    <row r="171" s="2" customFormat="1">
      <c r="A171" s="38"/>
      <c r="B171" s="39"/>
      <c r="C171" s="40"/>
      <c r="D171" s="231" t="s">
        <v>125</v>
      </c>
      <c r="E171" s="40"/>
      <c r="F171" s="235" t="s">
        <v>268</v>
      </c>
      <c r="G171" s="40"/>
      <c r="H171" s="40"/>
      <c r="I171" s="136"/>
      <c r="J171" s="40"/>
      <c r="K171" s="40"/>
      <c r="L171" s="44"/>
      <c r="M171" s="233"/>
      <c r="N171" s="234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125</v>
      </c>
      <c r="AU171" s="17" t="s">
        <v>83</v>
      </c>
    </row>
    <row r="172" s="13" customFormat="1">
      <c r="A172" s="13"/>
      <c r="B172" s="236"/>
      <c r="C172" s="237"/>
      <c r="D172" s="231" t="s">
        <v>139</v>
      </c>
      <c r="E172" s="238" t="s">
        <v>19</v>
      </c>
      <c r="F172" s="239" t="s">
        <v>269</v>
      </c>
      <c r="G172" s="237"/>
      <c r="H172" s="240">
        <v>240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139</v>
      </c>
      <c r="AU172" s="246" t="s">
        <v>83</v>
      </c>
      <c r="AV172" s="13" t="s">
        <v>83</v>
      </c>
      <c r="AW172" s="13" t="s">
        <v>35</v>
      </c>
      <c r="AX172" s="13" t="s">
        <v>79</v>
      </c>
      <c r="AY172" s="246" t="s">
        <v>113</v>
      </c>
    </row>
    <row r="173" s="2" customFormat="1" ht="21.75" customHeight="1">
      <c r="A173" s="38"/>
      <c r="B173" s="39"/>
      <c r="C173" s="258" t="s">
        <v>270</v>
      </c>
      <c r="D173" s="258" t="s">
        <v>171</v>
      </c>
      <c r="E173" s="259" t="s">
        <v>271</v>
      </c>
      <c r="F173" s="260" t="s">
        <v>272</v>
      </c>
      <c r="G173" s="261" t="s">
        <v>154</v>
      </c>
      <c r="H173" s="262">
        <v>360</v>
      </c>
      <c r="I173" s="263"/>
      <c r="J173" s="264">
        <f>ROUND(I173*H173,2)</f>
        <v>0</v>
      </c>
      <c r="K173" s="260" t="s">
        <v>120</v>
      </c>
      <c r="L173" s="265"/>
      <c r="M173" s="266" t="s">
        <v>19</v>
      </c>
      <c r="N173" s="267" t="s">
        <v>45</v>
      </c>
      <c r="O173" s="84"/>
      <c r="P173" s="227">
        <f>O173*H173</f>
        <v>0</v>
      </c>
      <c r="Q173" s="227">
        <v>1</v>
      </c>
      <c r="R173" s="227">
        <f>Q173*H173</f>
        <v>360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163</v>
      </c>
      <c r="AT173" s="229" t="s">
        <v>171</v>
      </c>
      <c r="AU173" s="229" t="s">
        <v>83</v>
      </c>
      <c r="AY173" s="17" t="s">
        <v>113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79</v>
      </c>
      <c r="BK173" s="230">
        <f>ROUND(I173*H173,2)</f>
        <v>0</v>
      </c>
      <c r="BL173" s="17" t="s">
        <v>121</v>
      </c>
      <c r="BM173" s="229" t="s">
        <v>273</v>
      </c>
    </row>
    <row r="174" s="2" customFormat="1">
      <c r="A174" s="38"/>
      <c r="B174" s="39"/>
      <c r="C174" s="40"/>
      <c r="D174" s="231" t="s">
        <v>123</v>
      </c>
      <c r="E174" s="40"/>
      <c r="F174" s="232" t="s">
        <v>272</v>
      </c>
      <c r="G174" s="40"/>
      <c r="H174" s="40"/>
      <c r="I174" s="136"/>
      <c r="J174" s="40"/>
      <c r="K174" s="40"/>
      <c r="L174" s="44"/>
      <c r="M174" s="233"/>
      <c r="N174" s="234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123</v>
      </c>
      <c r="AU174" s="17" t="s">
        <v>83</v>
      </c>
    </row>
    <row r="175" s="13" customFormat="1">
      <c r="A175" s="13"/>
      <c r="B175" s="236"/>
      <c r="C175" s="237"/>
      <c r="D175" s="231" t="s">
        <v>139</v>
      </c>
      <c r="E175" s="238" t="s">
        <v>19</v>
      </c>
      <c r="F175" s="239" t="s">
        <v>274</v>
      </c>
      <c r="G175" s="237"/>
      <c r="H175" s="240">
        <v>360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139</v>
      </c>
      <c r="AU175" s="246" t="s">
        <v>83</v>
      </c>
      <c r="AV175" s="13" t="s">
        <v>83</v>
      </c>
      <c r="AW175" s="13" t="s">
        <v>35</v>
      </c>
      <c r="AX175" s="13" t="s">
        <v>79</v>
      </c>
      <c r="AY175" s="246" t="s">
        <v>113</v>
      </c>
    </row>
    <row r="176" s="2" customFormat="1" ht="21.75" customHeight="1">
      <c r="A176" s="38"/>
      <c r="B176" s="39"/>
      <c r="C176" s="218" t="s">
        <v>275</v>
      </c>
      <c r="D176" s="218" t="s">
        <v>116</v>
      </c>
      <c r="E176" s="219" t="s">
        <v>276</v>
      </c>
      <c r="F176" s="220" t="s">
        <v>277</v>
      </c>
      <c r="G176" s="221" t="s">
        <v>154</v>
      </c>
      <c r="H176" s="222">
        <v>391.82400000000001</v>
      </c>
      <c r="I176" s="223"/>
      <c r="J176" s="224">
        <f>ROUND(I176*H176,2)</f>
        <v>0</v>
      </c>
      <c r="K176" s="220" t="s">
        <v>120</v>
      </c>
      <c r="L176" s="44"/>
      <c r="M176" s="225" t="s">
        <v>19</v>
      </c>
      <c r="N176" s="226" t="s">
        <v>45</v>
      </c>
      <c r="O176" s="84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121</v>
      </c>
      <c r="AT176" s="229" t="s">
        <v>116</v>
      </c>
      <c r="AU176" s="229" t="s">
        <v>83</v>
      </c>
      <c r="AY176" s="17" t="s">
        <v>113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79</v>
      </c>
      <c r="BK176" s="230">
        <f>ROUND(I176*H176,2)</f>
        <v>0</v>
      </c>
      <c r="BL176" s="17" t="s">
        <v>121</v>
      </c>
      <c r="BM176" s="229" t="s">
        <v>278</v>
      </c>
    </row>
    <row r="177" s="2" customFormat="1">
      <c r="A177" s="38"/>
      <c r="B177" s="39"/>
      <c r="C177" s="40"/>
      <c r="D177" s="231" t="s">
        <v>123</v>
      </c>
      <c r="E177" s="40"/>
      <c r="F177" s="232" t="s">
        <v>279</v>
      </c>
      <c r="G177" s="40"/>
      <c r="H177" s="40"/>
      <c r="I177" s="136"/>
      <c r="J177" s="40"/>
      <c r="K177" s="40"/>
      <c r="L177" s="44"/>
      <c r="M177" s="233"/>
      <c r="N177" s="234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123</v>
      </c>
      <c r="AU177" s="17" t="s">
        <v>83</v>
      </c>
    </row>
    <row r="178" s="2" customFormat="1">
      <c r="A178" s="38"/>
      <c r="B178" s="39"/>
      <c r="C178" s="40"/>
      <c r="D178" s="231" t="s">
        <v>125</v>
      </c>
      <c r="E178" s="40"/>
      <c r="F178" s="235" t="s">
        <v>280</v>
      </c>
      <c r="G178" s="40"/>
      <c r="H178" s="40"/>
      <c r="I178" s="136"/>
      <c r="J178" s="40"/>
      <c r="K178" s="40"/>
      <c r="L178" s="44"/>
      <c r="M178" s="233"/>
      <c r="N178" s="234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125</v>
      </c>
      <c r="AU178" s="17" t="s">
        <v>83</v>
      </c>
    </row>
    <row r="179" s="13" customFormat="1">
      <c r="A179" s="13"/>
      <c r="B179" s="236"/>
      <c r="C179" s="237"/>
      <c r="D179" s="231" t="s">
        <v>139</v>
      </c>
      <c r="E179" s="238" t="s">
        <v>19</v>
      </c>
      <c r="F179" s="239" t="s">
        <v>281</v>
      </c>
      <c r="G179" s="237"/>
      <c r="H179" s="240">
        <v>360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139</v>
      </c>
      <c r="AU179" s="246" t="s">
        <v>83</v>
      </c>
      <c r="AV179" s="13" t="s">
        <v>83</v>
      </c>
      <c r="AW179" s="13" t="s">
        <v>35</v>
      </c>
      <c r="AX179" s="13" t="s">
        <v>74</v>
      </c>
      <c r="AY179" s="246" t="s">
        <v>113</v>
      </c>
    </row>
    <row r="180" s="13" customFormat="1">
      <c r="A180" s="13"/>
      <c r="B180" s="236"/>
      <c r="C180" s="237"/>
      <c r="D180" s="231" t="s">
        <v>139</v>
      </c>
      <c r="E180" s="238" t="s">
        <v>19</v>
      </c>
      <c r="F180" s="239" t="s">
        <v>282</v>
      </c>
      <c r="G180" s="237"/>
      <c r="H180" s="240">
        <v>31.824000000000002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139</v>
      </c>
      <c r="AU180" s="246" t="s">
        <v>83</v>
      </c>
      <c r="AV180" s="13" t="s">
        <v>83</v>
      </c>
      <c r="AW180" s="13" t="s">
        <v>35</v>
      </c>
      <c r="AX180" s="13" t="s">
        <v>74</v>
      </c>
      <c r="AY180" s="246" t="s">
        <v>113</v>
      </c>
    </row>
    <row r="181" s="14" customFormat="1">
      <c r="A181" s="14"/>
      <c r="B181" s="247"/>
      <c r="C181" s="248"/>
      <c r="D181" s="231" t="s">
        <v>139</v>
      </c>
      <c r="E181" s="249" t="s">
        <v>19</v>
      </c>
      <c r="F181" s="250" t="s">
        <v>143</v>
      </c>
      <c r="G181" s="248"/>
      <c r="H181" s="251">
        <v>391.82400000000001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7" t="s">
        <v>139</v>
      </c>
      <c r="AU181" s="257" t="s">
        <v>83</v>
      </c>
      <c r="AV181" s="14" t="s">
        <v>121</v>
      </c>
      <c r="AW181" s="14" t="s">
        <v>35</v>
      </c>
      <c r="AX181" s="14" t="s">
        <v>79</v>
      </c>
      <c r="AY181" s="257" t="s">
        <v>113</v>
      </c>
    </row>
    <row r="182" s="2" customFormat="1" ht="21.75" customHeight="1">
      <c r="A182" s="38"/>
      <c r="B182" s="39"/>
      <c r="C182" s="218" t="s">
        <v>283</v>
      </c>
      <c r="D182" s="218" t="s">
        <v>116</v>
      </c>
      <c r="E182" s="219" t="s">
        <v>284</v>
      </c>
      <c r="F182" s="220" t="s">
        <v>285</v>
      </c>
      <c r="G182" s="221" t="s">
        <v>119</v>
      </c>
      <c r="H182" s="222">
        <v>13</v>
      </c>
      <c r="I182" s="223"/>
      <c r="J182" s="224">
        <f>ROUND(I182*H182,2)</f>
        <v>0</v>
      </c>
      <c r="K182" s="220" t="s">
        <v>120</v>
      </c>
      <c r="L182" s="44"/>
      <c r="M182" s="225" t="s">
        <v>19</v>
      </c>
      <c r="N182" s="226" t="s">
        <v>45</v>
      </c>
      <c r="O182" s="84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121</v>
      </c>
      <c r="AT182" s="229" t="s">
        <v>116</v>
      </c>
      <c r="AU182" s="229" t="s">
        <v>83</v>
      </c>
      <c r="AY182" s="17" t="s">
        <v>113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79</v>
      </c>
      <c r="BK182" s="230">
        <f>ROUND(I182*H182,2)</f>
        <v>0</v>
      </c>
      <c r="BL182" s="17" t="s">
        <v>121</v>
      </c>
      <c r="BM182" s="229" t="s">
        <v>286</v>
      </c>
    </row>
    <row r="183" s="2" customFormat="1">
      <c r="A183" s="38"/>
      <c r="B183" s="39"/>
      <c r="C183" s="40"/>
      <c r="D183" s="231" t="s">
        <v>123</v>
      </c>
      <c r="E183" s="40"/>
      <c r="F183" s="232" t="s">
        <v>287</v>
      </c>
      <c r="G183" s="40"/>
      <c r="H183" s="40"/>
      <c r="I183" s="136"/>
      <c r="J183" s="40"/>
      <c r="K183" s="40"/>
      <c r="L183" s="44"/>
      <c r="M183" s="233"/>
      <c r="N183" s="234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123</v>
      </c>
      <c r="AU183" s="17" t="s">
        <v>83</v>
      </c>
    </row>
    <row r="184" s="2" customFormat="1">
      <c r="A184" s="38"/>
      <c r="B184" s="39"/>
      <c r="C184" s="40"/>
      <c r="D184" s="231" t="s">
        <v>125</v>
      </c>
      <c r="E184" s="40"/>
      <c r="F184" s="235" t="s">
        <v>288</v>
      </c>
      <c r="G184" s="40"/>
      <c r="H184" s="40"/>
      <c r="I184" s="136"/>
      <c r="J184" s="40"/>
      <c r="K184" s="40"/>
      <c r="L184" s="44"/>
      <c r="M184" s="233"/>
      <c r="N184" s="234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125</v>
      </c>
      <c r="AU184" s="17" t="s">
        <v>83</v>
      </c>
    </row>
    <row r="185" s="2" customFormat="1" ht="21.75" customHeight="1">
      <c r="A185" s="38"/>
      <c r="B185" s="39"/>
      <c r="C185" s="218" t="s">
        <v>289</v>
      </c>
      <c r="D185" s="218" t="s">
        <v>116</v>
      </c>
      <c r="E185" s="219" t="s">
        <v>290</v>
      </c>
      <c r="F185" s="220" t="s">
        <v>291</v>
      </c>
      <c r="G185" s="221" t="s">
        <v>119</v>
      </c>
      <c r="H185" s="222">
        <v>26</v>
      </c>
      <c r="I185" s="223"/>
      <c r="J185" s="224">
        <f>ROUND(I185*H185,2)</f>
        <v>0</v>
      </c>
      <c r="K185" s="220" t="s">
        <v>120</v>
      </c>
      <c r="L185" s="44"/>
      <c r="M185" s="225" t="s">
        <v>19</v>
      </c>
      <c r="N185" s="226" t="s">
        <v>45</v>
      </c>
      <c r="O185" s="84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121</v>
      </c>
      <c r="AT185" s="229" t="s">
        <v>116</v>
      </c>
      <c r="AU185" s="229" t="s">
        <v>83</v>
      </c>
      <c r="AY185" s="17" t="s">
        <v>113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79</v>
      </c>
      <c r="BK185" s="230">
        <f>ROUND(I185*H185,2)</f>
        <v>0</v>
      </c>
      <c r="BL185" s="17" t="s">
        <v>121</v>
      </c>
      <c r="BM185" s="229" t="s">
        <v>292</v>
      </c>
    </row>
    <row r="186" s="2" customFormat="1">
      <c r="A186" s="38"/>
      <c r="B186" s="39"/>
      <c r="C186" s="40"/>
      <c r="D186" s="231" t="s">
        <v>123</v>
      </c>
      <c r="E186" s="40"/>
      <c r="F186" s="232" t="s">
        <v>293</v>
      </c>
      <c r="G186" s="40"/>
      <c r="H186" s="40"/>
      <c r="I186" s="136"/>
      <c r="J186" s="40"/>
      <c r="K186" s="40"/>
      <c r="L186" s="44"/>
      <c r="M186" s="233"/>
      <c r="N186" s="234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123</v>
      </c>
      <c r="AU186" s="17" t="s">
        <v>83</v>
      </c>
    </row>
    <row r="187" s="2" customFormat="1">
      <c r="A187" s="38"/>
      <c r="B187" s="39"/>
      <c r="C187" s="40"/>
      <c r="D187" s="231" t="s">
        <v>125</v>
      </c>
      <c r="E187" s="40"/>
      <c r="F187" s="235" t="s">
        <v>294</v>
      </c>
      <c r="G187" s="40"/>
      <c r="H187" s="40"/>
      <c r="I187" s="136"/>
      <c r="J187" s="40"/>
      <c r="K187" s="40"/>
      <c r="L187" s="44"/>
      <c r="M187" s="233"/>
      <c r="N187" s="234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125</v>
      </c>
      <c r="AU187" s="17" t="s">
        <v>83</v>
      </c>
    </row>
    <row r="188" s="2" customFormat="1" ht="33" customHeight="1">
      <c r="A188" s="38"/>
      <c r="B188" s="39"/>
      <c r="C188" s="258" t="s">
        <v>295</v>
      </c>
      <c r="D188" s="258" t="s">
        <v>171</v>
      </c>
      <c r="E188" s="259" t="s">
        <v>296</v>
      </c>
      <c r="F188" s="260" t="s">
        <v>297</v>
      </c>
      <c r="G188" s="261" t="s">
        <v>119</v>
      </c>
      <c r="H188" s="262">
        <v>26</v>
      </c>
      <c r="I188" s="263"/>
      <c r="J188" s="264">
        <f>ROUND(I188*H188,2)</f>
        <v>0</v>
      </c>
      <c r="K188" s="260" t="s">
        <v>120</v>
      </c>
      <c r="L188" s="265"/>
      <c r="M188" s="266" t="s">
        <v>19</v>
      </c>
      <c r="N188" s="267" t="s">
        <v>45</v>
      </c>
      <c r="O188" s="84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163</v>
      </c>
      <c r="AT188" s="229" t="s">
        <v>171</v>
      </c>
      <c r="AU188" s="229" t="s">
        <v>83</v>
      </c>
      <c r="AY188" s="17" t="s">
        <v>113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79</v>
      </c>
      <c r="BK188" s="230">
        <f>ROUND(I188*H188,2)</f>
        <v>0</v>
      </c>
      <c r="BL188" s="17" t="s">
        <v>121</v>
      </c>
      <c r="BM188" s="229" t="s">
        <v>298</v>
      </c>
    </row>
    <row r="189" s="2" customFormat="1">
      <c r="A189" s="38"/>
      <c r="B189" s="39"/>
      <c r="C189" s="40"/>
      <c r="D189" s="231" t="s">
        <v>123</v>
      </c>
      <c r="E189" s="40"/>
      <c r="F189" s="232" t="s">
        <v>297</v>
      </c>
      <c r="G189" s="40"/>
      <c r="H189" s="40"/>
      <c r="I189" s="136"/>
      <c r="J189" s="40"/>
      <c r="K189" s="40"/>
      <c r="L189" s="44"/>
      <c r="M189" s="233"/>
      <c r="N189" s="234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123</v>
      </c>
      <c r="AU189" s="17" t="s">
        <v>83</v>
      </c>
    </row>
    <row r="190" s="2" customFormat="1" ht="33" customHeight="1">
      <c r="A190" s="38"/>
      <c r="B190" s="39"/>
      <c r="C190" s="258" t="s">
        <v>299</v>
      </c>
      <c r="D190" s="258" t="s">
        <v>171</v>
      </c>
      <c r="E190" s="259" t="s">
        <v>300</v>
      </c>
      <c r="F190" s="260" t="s">
        <v>301</v>
      </c>
      <c r="G190" s="261" t="s">
        <v>119</v>
      </c>
      <c r="H190" s="262">
        <v>13</v>
      </c>
      <c r="I190" s="263"/>
      <c r="J190" s="264">
        <f>ROUND(I190*H190,2)</f>
        <v>0</v>
      </c>
      <c r="K190" s="260" t="s">
        <v>120</v>
      </c>
      <c r="L190" s="265"/>
      <c r="M190" s="266" t="s">
        <v>19</v>
      </c>
      <c r="N190" s="267" t="s">
        <v>45</v>
      </c>
      <c r="O190" s="84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163</v>
      </c>
      <c r="AT190" s="229" t="s">
        <v>171</v>
      </c>
      <c r="AU190" s="229" t="s">
        <v>83</v>
      </c>
      <c r="AY190" s="17" t="s">
        <v>113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79</v>
      </c>
      <c r="BK190" s="230">
        <f>ROUND(I190*H190,2)</f>
        <v>0</v>
      </c>
      <c r="BL190" s="17" t="s">
        <v>121</v>
      </c>
      <c r="BM190" s="229" t="s">
        <v>302</v>
      </c>
    </row>
    <row r="191" s="2" customFormat="1">
      <c r="A191" s="38"/>
      <c r="B191" s="39"/>
      <c r="C191" s="40"/>
      <c r="D191" s="231" t="s">
        <v>123</v>
      </c>
      <c r="E191" s="40"/>
      <c r="F191" s="232" t="s">
        <v>301</v>
      </c>
      <c r="G191" s="40"/>
      <c r="H191" s="40"/>
      <c r="I191" s="136"/>
      <c r="J191" s="40"/>
      <c r="K191" s="40"/>
      <c r="L191" s="44"/>
      <c r="M191" s="233"/>
      <c r="N191" s="234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123</v>
      </c>
      <c r="AU191" s="17" t="s">
        <v>83</v>
      </c>
    </row>
    <row r="192" s="2" customFormat="1" ht="33" customHeight="1">
      <c r="A192" s="38"/>
      <c r="B192" s="39"/>
      <c r="C192" s="258" t="s">
        <v>303</v>
      </c>
      <c r="D192" s="258" t="s">
        <v>171</v>
      </c>
      <c r="E192" s="259" t="s">
        <v>304</v>
      </c>
      <c r="F192" s="260" t="s">
        <v>305</v>
      </c>
      <c r="G192" s="261" t="s">
        <v>119</v>
      </c>
      <c r="H192" s="262">
        <v>13</v>
      </c>
      <c r="I192" s="263"/>
      <c r="J192" s="264">
        <f>ROUND(I192*H192,2)</f>
        <v>0</v>
      </c>
      <c r="K192" s="260" t="s">
        <v>120</v>
      </c>
      <c r="L192" s="265"/>
      <c r="M192" s="266" t="s">
        <v>19</v>
      </c>
      <c r="N192" s="267" t="s">
        <v>45</v>
      </c>
      <c r="O192" s="84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163</v>
      </c>
      <c r="AT192" s="229" t="s">
        <v>171</v>
      </c>
      <c r="AU192" s="229" t="s">
        <v>83</v>
      </c>
      <c r="AY192" s="17" t="s">
        <v>113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79</v>
      </c>
      <c r="BK192" s="230">
        <f>ROUND(I192*H192,2)</f>
        <v>0</v>
      </c>
      <c r="BL192" s="17" t="s">
        <v>121</v>
      </c>
      <c r="BM192" s="229" t="s">
        <v>306</v>
      </c>
    </row>
    <row r="193" s="2" customFormat="1">
      <c r="A193" s="38"/>
      <c r="B193" s="39"/>
      <c r="C193" s="40"/>
      <c r="D193" s="231" t="s">
        <v>123</v>
      </c>
      <c r="E193" s="40"/>
      <c r="F193" s="232" t="s">
        <v>305</v>
      </c>
      <c r="G193" s="40"/>
      <c r="H193" s="40"/>
      <c r="I193" s="136"/>
      <c r="J193" s="40"/>
      <c r="K193" s="40"/>
      <c r="L193" s="44"/>
      <c r="M193" s="233"/>
      <c r="N193" s="234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123</v>
      </c>
      <c r="AU193" s="17" t="s">
        <v>83</v>
      </c>
    </row>
    <row r="194" s="2" customFormat="1" ht="33" customHeight="1">
      <c r="A194" s="38"/>
      <c r="B194" s="39"/>
      <c r="C194" s="258" t="s">
        <v>307</v>
      </c>
      <c r="D194" s="258" t="s">
        <v>171</v>
      </c>
      <c r="E194" s="259" t="s">
        <v>308</v>
      </c>
      <c r="F194" s="260" t="s">
        <v>309</v>
      </c>
      <c r="G194" s="261" t="s">
        <v>119</v>
      </c>
      <c r="H194" s="262">
        <v>13</v>
      </c>
      <c r="I194" s="263"/>
      <c r="J194" s="264">
        <f>ROUND(I194*H194,2)</f>
        <v>0</v>
      </c>
      <c r="K194" s="260" t="s">
        <v>120</v>
      </c>
      <c r="L194" s="265"/>
      <c r="M194" s="266" t="s">
        <v>19</v>
      </c>
      <c r="N194" s="267" t="s">
        <v>45</v>
      </c>
      <c r="O194" s="84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163</v>
      </c>
      <c r="AT194" s="229" t="s">
        <v>171</v>
      </c>
      <c r="AU194" s="229" t="s">
        <v>83</v>
      </c>
      <c r="AY194" s="17" t="s">
        <v>113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79</v>
      </c>
      <c r="BK194" s="230">
        <f>ROUND(I194*H194,2)</f>
        <v>0</v>
      </c>
      <c r="BL194" s="17" t="s">
        <v>121</v>
      </c>
      <c r="BM194" s="229" t="s">
        <v>310</v>
      </c>
    </row>
    <row r="195" s="2" customFormat="1">
      <c r="A195" s="38"/>
      <c r="B195" s="39"/>
      <c r="C195" s="40"/>
      <c r="D195" s="231" t="s">
        <v>123</v>
      </c>
      <c r="E195" s="40"/>
      <c r="F195" s="232" t="s">
        <v>309</v>
      </c>
      <c r="G195" s="40"/>
      <c r="H195" s="40"/>
      <c r="I195" s="136"/>
      <c r="J195" s="40"/>
      <c r="K195" s="40"/>
      <c r="L195" s="44"/>
      <c r="M195" s="233"/>
      <c r="N195" s="234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123</v>
      </c>
      <c r="AU195" s="17" t="s">
        <v>83</v>
      </c>
    </row>
    <row r="196" s="2" customFormat="1" ht="33" customHeight="1">
      <c r="A196" s="38"/>
      <c r="B196" s="39"/>
      <c r="C196" s="258" t="s">
        <v>311</v>
      </c>
      <c r="D196" s="258" t="s">
        <v>171</v>
      </c>
      <c r="E196" s="259" t="s">
        <v>312</v>
      </c>
      <c r="F196" s="260" t="s">
        <v>313</v>
      </c>
      <c r="G196" s="261" t="s">
        <v>119</v>
      </c>
      <c r="H196" s="262">
        <v>13</v>
      </c>
      <c r="I196" s="263"/>
      <c r="J196" s="264">
        <f>ROUND(I196*H196,2)</f>
        <v>0</v>
      </c>
      <c r="K196" s="260" t="s">
        <v>120</v>
      </c>
      <c r="L196" s="265"/>
      <c r="M196" s="266" t="s">
        <v>19</v>
      </c>
      <c r="N196" s="267" t="s">
        <v>45</v>
      </c>
      <c r="O196" s="84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163</v>
      </c>
      <c r="AT196" s="229" t="s">
        <v>171</v>
      </c>
      <c r="AU196" s="229" t="s">
        <v>83</v>
      </c>
      <c r="AY196" s="17" t="s">
        <v>113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79</v>
      </c>
      <c r="BK196" s="230">
        <f>ROUND(I196*H196,2)</f>
        <v>0</v>
      </c>
      <c r="BL196" s="17" t="s">
        <v>121</v>
      </c>
      <c r="BM196" s="229" t="s">
        <v>314</v>
      </c>
    </row>
    <row r="197" s="2" customFormat="1">
      <c r="A197" s="38"/>
      <c r="B197" s="39"/>
      <c r="C197" s="40"/>
      <c r="D197" s="231" t="s">
        <v>123</v>
      </c>
      <c r="E197" s="40"/>
      <c r="F197" s="232" t="s">
        <v>313</v>
      </c>
      <c r="G197" s="40"/>
      <c r="H197" s="40"/>
      <c r="I197" s="136"/>
      <c r="J197" s="40"/>
      <c r="K197" s="40"/>
      <c r="L197" s="44"/>
      <c r="M197" s="233"/>
      <c r="N197" s="234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123</v>
      </c>
      <c r="AU197" s="17" t="s">
        <v>83</v>
      </c>
    </row>
    <row r="198" s="2" customFormat="1" ht="33" customHeight="1">
      <c r="A198" s="38"/>
      <c r="B198" s="39"/>
      <c r="C198" s="258" t="s">
        <v>315</v>
      </c>
      <c r="D198" s="258" t="s">
        <v>171</v>
      </c>
      <c r="E198" s="259" t="s">
        <v>316</v>
      </c>
      <c r="F198" s="260" t="s">
        <v>317</v>
      </c>
      <c r="G198" s="261" t="s">
        <v>119</v>
      </c>
      <c r="H198" s="262">
        <v>13</v>
      </c>
      <c r="I198" s="263"/>
      <c r="J198" s="264">
        <f>ROUND(I198*H198,2)</f>
        <v>0</v>
      </c>
      <c r="K198" s="260" t="s">
        <v>120</v>
      </c>
      <c r="L198" s="265"/>
      <c r="M198" s="266" t="s">
        <v>19</v>
      </c>
      <c r="N198" s="267" t="s">
        <v>45</v>
      </c>
      <c r="O198" s="84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163</v>
      </c>
      <c r="AT198" s="229" t="s">
        <v>171</v>
      </c>
      <c r="AU198" s="229" t="s">
        <v>83</v>
      </c>
      <c r="AY198" s="17" t="s">
        <v>113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79</v>
      </c>
      <c r="BK198" s="230">
        <f>ROUND(I198*H198,2)</f>
        <v>0</v>
      </c>
      <c r="BL198" s="17" t="s">
        <v>121</v>
      </c>
      <c r="BM198" s="229" t="s">
        <v>318</v>
      </c>
    </row>
    <row r="199" s="2" customFormat="1">
      <c r="A199" s="38"/>
      <c r="B199" s="39"/>
      <c r="C199" s="40"/>
      <c r="D199" s="231" t="s">
        <v>123</v>
      </c>
      <c r="E199" s="40"/>
      <c r="F199" s="232" t="s">
        <v>317</v>
      </c>
      <c r="G199" s="40"/>
      <c r="H199" s="40"/>
      <c r="I199" s="136"/>
      <c r="J199" s="40"/>
      <c r="K199" s="40"/>
      <c r="L199" s="44"/>
      <c r="M199" s="233"/>
      <c r="N199" s="234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123</v>
      </c>
      <c r="AU199" s="17" t="s">
        <v>83</v>
      </c>
    </row>
    <row r="200" s="2" customFormat="1" ht="33" customHeight="1">
      <c r="A200" s="38"/>
      <c r="B200" s="39"/>
      <c r="C200" s="258" t="s">
        <v>319</v>
      </c>
      <c r="D200" s="258" t="s">
        <v>171</v>
      </c>
      <c r="E200" s="259" t="s">
        <v>320</v>
      </c>
      <c r="F200" s="260" t="s">
        <v>321</v>
      </c>
      <c r="G200" s="261" t="s">
        <v>119</v>
      </c>
      <c r="H200" s="262">
        <v>13</v>
      </c>
      <c r="I200" s="263"/>
      <c r="J200" s="264">
        <f>ROUND(I200*H200,2)</f>
        <v>0</v>
      </c>
      <c r="K200" s="260" t="s">
        <v>120</v>
      </c>
      <c r="L200" s="265"/>
      <c r="M200" s="266" t="s">
        <v>19</v>
      </c>
      <c r="N200" s="267" t="s">
        <v>45</v>
      </c>
      <c r="O200" s="84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163</v>
      </c>
      <c r="AT200" s="229" t="s">
        <v>171</v>
      </c>
      <c r="AU200" s="229" t="s">
        <v>83</v>
      </c>
      <c r="AY200" s="17" t="s">
        <v>113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79</v>
      </c>
      <c r="BK200" s="230">
        <f>ROUND(I200*H200,2)</f>
        <v>0</v>
      </c>
      <c r="BL200" s="17" t="s">
        <v>121</v>
      </c>
      <c r="BM200" s="229" t="s">
        <v>322</v>
      </c>
    </row>
    <row r="201" s="2" customFormat="1">
      <c r="A201" s="38"/>
      <c r="B201" s="39"/>
      <c r="C201" s="40"/>
      <c r="D201" s="231" t="s">
        <v>123</v>
      </c>
      <c r="E201" s="40"/>
      <c r="F201" s="232" t="s">
        <v>321</v>
      </c>
      <c r="G201" s="40"/>
      <c r="H201" s="40"/>
      <c r="I201" s="136"/>
      <c r="J201" s="40"/>
      <c r="K201" s="40"/>
      <c r="L201" s="44"/>
      <c r="M201" s="233"/>
      <c r="N201" s="234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123</v>
      </c>
      <c r="AU201" s="17" t="s">
        <v>83</v>
      </c>
    </row>
    <row r="202" s="2" customFormat="1" ht="21.75" customHeight="1">
      <c r="A202" s="38"/>
      <c r="B202" s="39"/>
      <c r="C202" s="258" t="s">
        <v>323</v>
      </c>
      <c r="D202" s="258" t="s">
        <v>171</v>
      </c>
      <c r="E202" s="259" t="s">
        <v>324</v>
      </c>
      <c r="F202" s="260" t="s">
        <v>325</v>
      </c>
      <c r="G202" s="261" t="s">
        <v>119</v>
      </c>
      <c r="H202" s="262">
        <v>210</v>
      </c>
      <c r="I202" s="263"/>
      <c r="J202" s="264">
        <f>ROUND(I202*H202,2)</f>
        <v>0</v>
      </c>
      <c r="K202" s="260" t="s">
        <v>120</v>
      </c>
      <c r="L202" s="265"/>
      <c r="M202" s="266" t="s">
        <v>19</v>
      </c>
      <c r="N202" s="267" t="s">
        <v>45</v>
      </c>
      <c r="O202" s="84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163</v>
      </c>
      <c r="AT202" s="229" t="s">
        <v>171</v>
      </c>
      <c r="AU202" s="229" t="s">
        <v>83</v>
      </c>
      <c r="AY202" s="17" t="s">
        <v>113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79</v>
      </c>
      <c r="BK202" s="230">
        <f>ROUND(I202*H202,2)</f>
        <v>0</v>
      </c>
      <c r="BL202" s="17" t="s">
        <v>121</v>
      </c>
      <c r="BM202" s="229" t="s">
        <v>326</v>
      </c>
    </row>
    <row r="203" s="2" customFormat="1">
      <c r="A203" s="38"/>
      <c r="B203" s="39"/>
      <c r="C203" s="40"/>
      <c r="D203" s="231" t="s">
        <v>123</v>
      </c>
      <c r="E203" s="40"/>
      <c r="F203" s="232" t="s">
        <v>325</v>
      </c>
      <c r="G203" s="40"/>
      <c r="H203" s="40"/>
      <c r="I203" s="136"/>
      <c r="J203" s="40"/>
      <c r="K203" s="40"/>
      <c r="L203" s="44"/>
      <c r="M203" s="233"/>
      <c r="N203" s="234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123</v>
      </c>
      <c r="AU203" s="17" t="s">
        <v>83</v>
      </c>
    </row>
    <row r="204" s="13" customFormat="1">
      <c r="A204" s="13"/>
      <c r="B204" s="236"/>
      <c r="C204" s="237"/>
      <c r="D204" s="231" t="s">
        <v>139</v>
      </c>
      <c r="E204" s="238" t="s">
        <v>19</v>
      </c>
      <c r="F204" s="239" t="s">
        <v>327</v>
      </c>
      <c r="G204" s="237"/>
      <c r="H204" s="240">
        <v>70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139</v>
      </c>
      <c r="AU204" s="246" t="s">
        <v>83</v>
      </c>
      <c r="AV204" s="13" t="s">
        <v>83</v>
      </c>
      <c r="AW204" s="13" t="s">
        <v>35</v>
      </c>
      <c r="AX204" s="13" t="s">
        <v>74</v>
      </c>
      <c r="AY204" s="246" t="s">
        <v>113</v>
      </c>
    </row>
    <row r="205" s="13" customFormat="1">
      <c r="A205" s="13"/>
      <c r="B205" s="236"/>
      <c r="C205" s="237"/>
      <c r="D205" s="231" t="s">
        <v>139</v>
      </c>
      <c r="E205" s="238" t="s">
        <v>19</v>
      </c>
      <c r="F205" s="239" t="s">
        <v>328</v>
      </c>
      <c r="G205" s="237"/>
      <c r="H205" s="240">
        <v>110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139</v>
      </c>
      <c r="AU205" s="246" t="s">
        <v>83</v>
      </c>
      <c r="AV205" s="13" t="s">
        <v>83</v>
      </c>
      <c r="AW205" s="13" t="s">
        <v>35</v>
      </c>
      <c r="AX205" s="13" t="s">
        <v>74</v>
      </c>
      <c r="AY205" s="246" t="s">
        <v>113</v>
      </c>
    </row>
    <row r="206" s="13" customFormat="1">
      <c r="A206" s="13"/>
      <c r="B206" s="236"/>
      <c r="C206" s="237"/>
      <c r="D206" s="231" t="s">
        <v>139</v>
      </c>
      <c r="E206" s="238" t="s">
        <v>19</v>
      </c>
      <c r="F206" s="239" t="s">
        <v>329</v>
      </c>
      <c r="G206" s="237"/>
      <c r="H206" s="240">
        <v>30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139</v>
      </c>
      <c r="AU206" s="246" t="s">
        <v>83</v>
      </c>
      <c r="AV206" s="13" t="s">
        <v>83</v>
      </c>
      <c r="AW206" s="13" t="s">
        <v>35</v>
      </c>
      <c r="AX206" s="13" t="s">
        <v>74</v>
      </c>
      <c r="AY206" s="246" t="s">
        <v>113</v>
      </c>
    </row>
    <row r="207" s="14" customFormat="1">
      <c r="A207" s="14"/>
      <c r="B207" s="247"/>
      <c r="C207" s="248"/>
      <c r="D207" s="231" t="s">
        <v>139</v>
      </c>
      <c r="E207" s="249" t="s">
        <v>19</v>
      </c>
      <c r="F207" s="250" t="s">
        <v>143</v>
      </c>
      <c r="G207" s="248"/>
      <c r="H207" s="251">
        <v>210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7" t="s">
        <v>139</v>
      </c>
      <c r="AU207" s="257" t="s">
        <v>83</v>
      </c>
      <c r="AV207" s="14" t="s">
        <v>121</v>
      </c>
      <c r="AW207" s="14" t="s">
        <v>35</v>
      </c>
      <c r="AX207" s="14" t="s">
        <v>79</v>
      </c>
      <c r="AY207" s="257" t="s">
        <v>113</v>
      </c>
    </row>
    <row r="208" s="2" customFormat="1" ht="21.75" customHeight="1">
      <c r="A208" s="38"/>
      <c r="B208" s="39"/>
      <c r="C208" s="258" t="s">
        <v>330</v>
      </c>
      <c r="D208" s="258" t="s">
        <v>171</v>
      </c>
      <c r="E208" s="259" t="s">
        <v>331</v>
      </c>
      <c r="F208" s="260" t="s">
        <v>332</v>
      </c>
      <c r="G208" s="261" t="s">
        <v>119</v>
      </c>
      <c r="H208" s="262">
        <v>70</v>
      </c>
      <c r="I208" s="263"/>
      <c r="J208" s="264">
        <f>ROUND(I208*H208,2)</f>
        <v>0</v>
      </c>
      <c r="K208" s="260" t="s">
        <v>120</v>
      </c>
      <c r="L208" s="265"/>
      <c r="M208" s="266" t="s">
        <v>19</v>
      </c>
      <c r="N208" s="267" t="s">
        <v>45</v>
      </c>
      <c r="O208" s="84"/>
      <c r="P208" s="227">
        <f>O208*H208</f>
        <v>0</v>
      </c>
      <c r="Q208" s="227">
        <v>0.00012999999999999999</v>
      </c>
      <c r="R208" s="227">
        <f>Q208*H208</f>
        <v>0.0090999999999999987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163</v>
      </c>
      <c r="AT208" s="229" t="s">
        <v>171</v>
      </c>
      <c r="AU208" s="229" t="s">
        <v>83</v>
      </c>
      <c r="AY208" s="17" t="s">
        <v>113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79</v>
      </c>
      <c r="BK208" s="230">
        <f>ROUND(I208*H208,2)</f>
        <v>0</v>
      </c>
      <c r="BL208" s="17" t="s">
        <v>121</v>
      </c>
      <c r="BM208" s="229" t="s">
        <v>333</v>
      </c>
    </row>
    <row r="209" s="2" customFormat="1">
      <c r="A209" s="38"/>
      <c r="B209" s="39"/>
      <c r="C209" s="40"/>
      <c r="D209" s="231" t="s">
        <v>123</v>
      </c>
      <c r="E209" s="40"/>
      <c r="F209" s="232" t="s">
        <v>332</v>
      </c>
      <c r="G209" s="40"/>
      <c r="H209" s="40"/>
      <c r="I209" s="136"/>
      <c r="J209" s="40"/>
      <c r="K209" s="40"/>
      <c r="L209" s="44"/>
      <c r="M209" s="233"/>
      <c r="N209" s="234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123</v>
      </c>
      <c r="AU209" s="17" t="s">
        <v>83</v>
      </c>
    </row>
    <row r="210" s="2" customFormat="1" ht="21.75" customHeight="1">
      <c r="A210" s="38"/>
      <c r="B210" s="39"/>
      <c r="C210" s="258" t="s">
        <v>334</v>
      </c>
      <c r="D210" s="258" t="s">
        <v>171</v>
      </c>
      <c r="E210" s="259" t="s">
        <v>335</v>
      </c>
      <c r="F210" s="260" t="s">
        <v>336</v>
      </c>
      <c r="G210" s="261" t="s">
        <v>119</v>
      </c>
      <c r="H210" s="262">
        <v>70</v>
      </c>
      <c r="I210" s="263"/>
      <c r="J210" s="264">
        <f>ROUND(I210*H210,2)</f>
        <v>0</v>
      </c>
      <c r="K210" s="260" t="s">
        <v>120</v>
      </c>
      <c r="L210" s="265"/>
      <c r="M210" s="266" t="s">
        <v>19</v>
      </c>
      <c r="N210" s="267" t="s">
        <v>45</v>
      </c>
      <c r="O210" s="84"/>
      <c r="P210" s="227">
        <f>O210*H210</f>
        <v>0</v>
      </c>
      <c r="Q210" s="227">
        <v>0.00042000000000000002</v>
      </c>
      <c r="R210" s="227">
        <f>Q210*H210</f>
        <v>0.029400000000000003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163</v>
      </c>
      <c r="AT210" s="229" t="s">
        <v>171</v>
      </c>
      <c r="AU210" s="229" t="s">
        <v>83</v>
      </c>
      <c r="AY210" s="17" t="s">
        <v>113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79</v>
      </c>
      <c r="BK210" s="230">
        <f>ROUND(I210*H210,2)</f>
        <v>0</v>
      </c>
      <c r="BL210" s="17" t="s">
        <v>121</v>
      </c>
      <c r="BM210" s="229" t="s">
        <v>337</v>
      </c>
    </row>
    <row r="211" s="2" customFormat="1">
      <c r="A211" s="38"/>
      <c r="B211" s="39"/>
      <c r="C211" s="40"/>
      <c r="D211" s="231" t="s">
        <v>123</v>
      </c>
      <c r="E211" s="40"/>
      <c r="F211" s="232" t="s">
        <v>336</v>
      </c>
      <c r="G211" s="40"/>
      <c r="H211" s="40"/>
      <c r="I211" s="136"/>
      <c r="J211" s="40"/>
      <c r="K211" s="40"/>
      <c r="L211" s="44"/>
      <c r="M211" s="233"/>
      <c r="N211" s="234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123</v>
      </c>
      <c r="AU211" s="17" t="s">
        <v>83</v>
      </c>
    </row>
    <row r="212" s="13" customFormat="1">
      <c r="A212" s="13"/>
      <c r="B212" s="236"/>
      <c r="C212" s="237"/>
      <c r="D212" s="231" t="s">
        <v>139</v>
      </c>
      <c r="E212" s="238" t="s">
        <v>19</v>
      </c>
      <c r="F212" s="239" t="s">
        <v>338</v>
      </c>
      <c r="G212" s="237"/>
      <c r="H212" s="240">
        <v>70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139</v>
      </c>
      <c r="AU212" s="246" t="s">
        <v>83</v>
      </c>
      <c r="AV212" s="13" t="s">
        <v>83</v>
      </c>
      <c r="AW212" s="13" t="s">
        <v>35</v>
      </c>
      <c r="AX212" s="13" t="s">
        <v>79</v>
      </c>
      <c r="AY212" s="246" t="s">
        <v>113</v>
      </c>
    </row>
    <row r="213" s="2" customFormat="1" ht="21.75" customHeight="1">
      <c r="A213" s="38"/>
      <c r="B213" s="39"/>
      <c r="C213" s="218" t="s">
        <v>339</v>
      </c>
      <c r="D213" s="218" t="s">
        <v>116</v>
      </c>
      <c r="E213" s="219" t="s">
        <v>340</v>
      </c>
      <c r="F213" s="220" t="s">
        <v>341</v>
      </c>
      <c r="G213" s="221" t="s">
        <v>210</v>
      </c>
      <c r="H213" s="222">
        <v>49.850000000000001</v>
      </c>
      <c r="I213" s="223"/>
      <c r="J213" s="224">
        <f>ROUND(I213*H213,2)</f>
        <v>0</v>
      </c>
      <c r="K213" s="220" t="s">
        <v>120</v>
      </c>
      <c r="L213" s="44"/>
      <c r="M213" s="225" t="s">
        <v>19</v>
      </c>
      <c r="N213" s="226" t="s">
        <v>45</v>
      </c>
      <c r="O213" s="84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121</v>
      </c>
      <c r="AT213" s="229" t="s">
        <v>116</v>
      </c>
      <c r="AU213" s="229" t="s">
        <v>83</v>
      </c>
      <c r="AY213" s="17" t="s">
        <v>113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79</v>
      </c>
      <c r="BK213" s="230">
        <f>ROUND(I213*H213,2)</f>
        <v>0</v>
      </c>
      <c r="BL213" s="17" t="s">
        <v>121</v>
      </c>
      <c r="BM213" s="229" t="s">
        <v>342</v>
      </c>
    </row>
    <row r="214" s="2" customFormat="1">
      <c r="A214" s="38"/>
      <c r="B214" s="39"/>
      <c r="C214" s="40"/>
      <c r="D214" s="231" t="s">
        <v>123</v>
      </c>
      <c r="E214" s="40"/>
      <c r="F214" s="232" t="s">
        <v>343</v>
      </c>
      <c r="G214" s="40"/>
      <c r="H214" s="40"/>
      <c r="I214" s="136"/>
      <c r="J214" s="40"/>
      <c r="K214" s="40"/>
      <c r="L214" s="44"/>
      <c r="M214" s="233"/>
      <c r="N214" s="234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123</v>
      </c>
      <c r="AU214" s="17" t="s">
        <v>83</v>
      </c>
    </row>
    <row r="215" s="2" customFormat="1">
      <c r="A215" s="38"/>
      <c r="B215" s="39"/>
      <c r="C215" s="40"/>
      <c r="D215" s="231" t="s">
        <v>125</v>
      </c>
      <c r="E215" s="40"/>
      <c r="F215" s="235" t="s">
        <v>344</v>
      </c>
      <c r="G215" s="40"/>
      <c r="H215" s="40"/>
      <c r="I215" s="136"/>
      <c r="J215" s="40"/>
      <c r="K215" s="40"/>
      <c r="L215" s="44"/>
      <c r="M215" s="233"/>
      <c r="N215" s="234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125</v>
      </c>
      <c r="AU215" s="17" t="s">
        <v>83</v>
      </c>
    </row>
    <row r="216" s="2" customFormat="1" ht="21.75" customHeight="1">
      <c r="A216" s="38"/>
      <c r="B216" s="39"/>
      <c r="C216" s="218" t="s">
        <v>345</v>
      </c>
      <c r="D216" s="218" t="s">
        <v>116</v>
      </c>
      <c r="E216" s="219" t="s">
        <v>346</v>
      </c>
      <c r="F216" s="220" t="s">
        <v>347</v>
      </c>
      <c r="G216" s="221" t="s">
        <v>210</v>
      </c>
      <c r="H216" s="222">
        <v>46</v>
      </c>
      <c r="I216" s="223"/>
      <c r="J216" s="224">
        <f>ROUND(I216*H216,2)</f>
        <v>0</v>
      </c>
      <c r="K216" s="220" t="s">
        <v>120</v>
      </c>
      <c r="L216" s="44"/>
      <c r="M216" s="225" t="s">
        <v>19</v>
      </c>
      <c r="N216" s="226" t="s">
        <v>45</v>
      </c>
      <c r="O216" s="84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121</v>
      </c>
      <c r="AT216" s="229" t="s">
        <v>116</v>
      </c>
      <c r="AU216" s="229" t="s">
        <v>83</v>
      </c>
      <c r="AY216" s="17" t="s">
        <v>113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79</v>
      </c>
      <c r="BK216" s="230">
        <f>ROUND(I216*H216,2)</f>
        <v>0</v>
      </c>
      <c r="BL216" s="17" t="s">
        <v>121</v>
      </c>
      <c r="BM216" s="229" t="s">
        <v>348</v>
      </c>
    </row>
    <row r="217" s="2" customFormat="1">
      <c r="A217" s="38"/>
      <c r="B217" s="39"/>
      <c r="C217" s="40"/>
      <c r="D217" s="231" t="s">
        <v>123</v>
      </c>
      <c r="E217" s="40"/>
      <c r="F217" s="232" t="s">
        <v>349</v>
      </c>
      <c r="G217" s="40"/>
      <c r="H217" s="40"/>
      <c r="I217" s="136"/>
      <c r="J217" s="40"/>
      <c r="K217" s="40"/>
      <c r="L217" s="44"/>
      <c r="M217" s="233"/>
      <c r="N217" s="234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123</v>
      </c>
      <c r="AU217" s="17" t="s">
        <v>83</v>
      </c>
    </row>
    <row r="218" s="2" customFormat="1">
      <c r="A218" s="38"/>
      <c r="B218" s="39"/>
      <c r="C218" s="40"/>
      <c r="D218" s="231" t="s">
        <v>125</v>
      </c>
      <c r="E218" s="40"/>
      <c r="F218" s="235" t="s">
        <v>344</v>
      </c>
      <c r="G218" s="40"/>
      <c r="H218" s="40"/>
      <c r="I218" s="136"/>
      <c r="J218" s="40"/>
      <c r="K218" s="40"/>
      <c r="L218" s="44"/>
      <c r="M218" s="233"/>
      <c r="N218" s="234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125</v>
      </c>
      <c r="AU218" s="17" t="s">
        <v>83</v>
      </c>
    </row>
    <row r="219" s="2" customFormat="1" ht="21.75" customHeight="1">
      <c r="A219" s="38"/>
      <c r="B219" s="39"/>
      <c r="C219" s="218" t="s">
        <v>350</v>
      </c>
      <c r="D219" s="218" t="s">
        <v>116</v>
      </c>
      <c r="E219" s="219" t="s">
        <v>351</v>
      </c>
      <c r="F219" s="220" t="s">
        <v>352</v>
      </c>
      <c r="G219" s="221" t="s">
        <v>154</v>
      </c>
      <c r="H219" s="222">
        <v>26.399999999999999</v>
      </c>
      <c r="I219" s="223"/>
      <c r="J219" s="224">
        <f>ROUND(I219*H219,2)</f>
        <v>0</v>
      </c>
      <c r="K219" s="220" t="s">
        <v>120</v>
      </c>
      <c r="L219" s="44"/>
      <c r="M219" s="225" t="s">
        <v>19</v>
      </c>
      <c r="N219" s="226" t="s">
        <v>45</v>
      </c>
      <c r="O219" s="84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121</v>
      </c>
      <c r="AT219" s="229" t="s">
        <v>116</v>
      </c>
      <c r="AU219" s="229" t="s">
        <v>83</v>
      </c>
      <c r="AY219" s="17" t="s">
        <v>113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79</v>
      </c>
      <c r="BK219" s="230">
        <f>ROUND(I219*H219,2)</f>
        <v>0</v>
      </c>
      <c r="BL219" s="17" t="s">
        <v>121</v>
      </c>
      <c r="BM219" s="229" t="s">
        <v>353</v>
      </c>
    </row>
    <row r="220" s="2" customFormat="1">
      <c r="A220" s="38"/>
      <c r="B220" s="39"/>
      <c r="C220" s="40"/>
      <c r="D220" s="231" t="s">
        <v>123</v>
      </c>
      <c r="E220" s="40"/>
      <c r="F220" s="232" t="s">
        <v>354</v>
      </c>
      <c r="G220" s="40"/>
      <c r="H220" s="40"/>
      <c r="I220" s="136"/>
      <c r="J220" s="40"/>
      <c r="K220" s="40"/>
      <c r="L220" s="44"/>
      <c r="M220" s="233"/>
      <c r="N220" s="234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123</v>
      </c>
      <c r="AU220" s="17" t="s">
        <v>83</v>
      </c>
    </row>
    <row r="221" s="2" customFormat="1">
      <c r="A221" s="38"/>
      <c r="B221" s="39"/>
      <c r="C221" s="40"/>
      <c r="D221" s="231" t="s">
        <v>125</v>
      </c>
      <c r="E221" s="40"/>
      <c r="F221" s="235" t="s">
        <v>355</v>
      </c>
      <c r="G221" s="40"/>
      <c r="H221" s="40"/>
      <c r="I221" s="136"/>
      <c r="J221" s="40"/>
      <c r="K221" s="40"/>
      <c r="L221" s="44"/>
      <c r="M221" s="233"/>
      <c r="N221" s="234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125</v>
      </c>
      <c r="AU221" s="17" t="s">
        <v>83</v>
      </c>
    </row>
    <row r="222" s="13" customFormat="1">
      <c r="A222" s="13"/>
      <c r="B222" s="236"/>
      <c r="C222" s="237"/>
      <c r="D222" s="231" t="s">
        <v>139</v>
      </c>
      <c r="E222" s="238" t="s">
        <v>19</v>
      </c>
      <c r="F222" s="239" t="s">
        <v>356</v>
      </c>
      <c r="G222" s="237"/>
      <c r="H222" s="240">
        <v>26.399999999999999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6" t="s">
        <v>139</v>
      </c>
      <c r="AU222" s="246" t="s">
        <v>83</v>
      </c>
      <c r="AV222" s="13" t="s">
        <v>83</v>
      </c>
      <c r="AW222" s="13" t="s">
        <v>35</v>
      </c>
      <c r="AX222" s="13" t="s">
        <v>79</v>
      </c>
      <c r="AY222" s="246" t="s">
        <v>113</v>
      </c>
    </row>
    <row r="223" s="2" customFormat="1" ht="21.75" customHeight="1">
      <c r="A223" s="38"/>
      <c r="B223" s="39"/>
      <c r="C223" s="218" t="s">
        <v>357</v>
      </c>
      <c r="D223" s="218" t="s">
        <v>116</v>
      </c>
      <c r="E223" s="219" t="s">
        <v>358</v>
      </c>
      <c r="F223" s="220" t="s">
        <v>359</v>
      </c>
      <c r="G223" s="221" t="s">
        <v>360</v>
      </c>
      <c r="H223" s="222">
        <v>0.040000000000000001</v>
      </c>
      <c r="I223" s="223"/>
      <c r="J223" s="224">
        <f>ROUND(I223*H223,2)</f>
        <v>0</v>
      </c>
      <c r="K223" s="220" t="s">
        <v>120</v>
      </c>
      <c r="L223" s="44"/>
      <c r="M223" s="225" t="s">
        <v>19</v>
      </c>
      <c r="N223" s="226" t="s">
        <v>45</v>
      </c>
      <c r="O223" s="84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121</v>
      </c>
      <c r="AT223" s="229" t="s">
        <v>116</v>
      </c>
      <c r="AU223" s="229" t="s">
        <v>83</v>
      </c>
      <c r="AY223" s="17" t="s">
        <v>113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79</v>
      </c>
      <c r="BK223" s="230">
        <f>ROUND(I223*H223,2)</f>
        <v>0</v>
      </c>
      <c r="BL223" s="17" t="s">
        <v>121</v>
      </c>
      <c r="BM223" s="229" t="s">
        <v>361</v>
      </c>
    </row>
    <row r="224" s="2" customFormat="1">
      <c r="A224" s="38"/>
      <c r="B224" s="39"/>
      <c r="C224" s="40"/>
      <c r="D224" s="231" t="s">
        <v>123</v>
      </c>
      <c r="E224" s="40"/>
      <c r="F224" s="232" t="s">
        <v>362</v>
      </c>
      <c r="G224" s="40"/>
      <c r="H224" s="40"/>
      <c r="I224" s="136"/>
      <c r="J224" s="40"/>
      <c r="K224" s="40"/>
      <c r="L224" s="44"/>
      <c r="M224" s="233"/>
      <c r="N224" s="234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123</v>
      </c>
      <c r="AU224" s="17" t="s">
        <v>83</v>
      </c>
    </row>
    <row r="225" s="2" customFormat="1">
      <c r="A225" s="38"/>
      <c r="B225" s="39"/>
      <c r="C225" s="40"/>
      <c r="D225" s="231" t="s">
        <v>125</v>
      </c>
      <c r="E225" s="40"/>
      <c r="F225" s="235" t="s">
        <v>363</v>
      </c>
      <c r="G225" s="40"/>
      <c r="H225" s="40"/>
      <c r="I225" s="136"/>
      <c r="J225" s="40"/>
      <c r="K225" s="40"/>
      <c r="L225" s="44"/>
      <c r="M225" s="233"/>
      <c r="N225" s="234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125</v>
      </c>
      <c r="AU225" s="17" t="s">
        <v>83</v>
      </c>
    </row>
    <row r="226" s="2" customFormat="1" ht="21.75" customHeight="1">
      <c r="A226" s="38"/>
      <c r="B226" s="39"/>
      <c r="C226" s="218" t="s">
        <v>364</v>
      </c>
      <c r="D226" s="218" t="s">
        <v>116</v>
      </c>
      <c r="E226" s="219" t="s">
        <v>365</v>
      </c>
      <c r="F226" s="220" t="s">
        <v>366</v>
      </c>
      <c r="G226" s="221" t="s">
        <v>265</v>
      </c>
      <c r="H226" s="222">
        <v>44.759999999999998</v>
      </c>
      <c r="I226" s="223"/>
      <c r="J226" s="224">
        <f>ROUND(I226*H226,2)</f>
        <v>0</v>
      </c>
      <c r="K226" s="220" t="s">
        <v>120</v>
      </c>
      <c r="L226" s="44"/>
      <c r="M226" s="225" t="s">
        <v>19</v>
      </c>
      <c r="N226" s="226" t="s">
        <v>45</v>
      </c>
      <c r="O226" s="84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121</v>
      </c>
      <c r="AT226" s="229" t="s">
        <v>116</v>
      </c>
      <c r="AU226" s="229" t="s">
        <v>83</v>
      </c>
      <c r="AY226" s="17" t="s">
        <v>113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79</v>
      </c>
      <c r="BK226" s="230">
        <f>ROUND(I226*H226,2)</f>
        <v>0</v>
      </c>
      <c r="BL226" s="17" t="s">
        <v>121</v>
      </c>
      <c r="BM226" s="229" t="s">
        <v>367</v>
      </c>
    </row>
    <row r="227" s="2" customFormat="1">
      <c r="A227" s="38"/>
      <c r="B227" s="39"/>
      <c r="C227" s="40"/>
      <c r="D227" s="231" t="s">
        <v>123</v>
      </c>
      <c r="E227" s="40"/>
      <c r="F227" s="232" t="s">
        <v>368</v>
      </c>
      <c r="G227" s="40"/>
      <c r="H227" s="40"/>
      <c r="I227" s="136"/>
      <c r="J227" s="40"/>
      <c r="K227" s="40"/>
      <c r="L227" s="44"/>
      <c r="M227" s="233"/>
      <c r="N227" s="234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123</v>
      </c>
      <c r="AU227" s="17" t="s">
        <v>83</v>
      </c>
    </row>
    <row r="228" s="2" customFormat="1">
      <c r="A228" s="38"/>
      <c r="B228" s="39"/>
      <c r="C228" s="40"/>
      <c r="D228" s="231" t="s">
        <v>125</v>
      </c>
      <c r="E228" s="40"/>
      <c r="F228" s="235" t="s">
        <v>369</v>
      </c>
      <c r="G228" s="40"/>
      <c r="H228" s="40"/>
      <c r="I228" s="136"/>
      <c r="J228" s="40"/>
      <c r="K228" s="40"/>
      <c r="L228" s="44"/>
      <c r="M228" s="233"/>
      <c r="N228" s="234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125</v>
      </c>
      <c r="AU228" s="17" t="s">
        <v>83</v>
      </c>
    </row>
    <row r="229" s="2" customFormat="1" ht="21.75" customHeight="1">
      <c r="A229" s="38"/>
      <c r="B229" s="39"/>
      <c r="C229" s="218" t="s">
        <v>370</v>
      </c>
      <c r="D229" s="218" t="s">
        <v>116</v>
      </c>
      <c r="E229" s="219" t="s">
        <v>371</v>
      </c>
      <c r="F229" s="220" t="s">
        <v>372</v>
      </c>
      <c r="G229" s="221" t="s">
        <v>210</v>
      </c>
      <c r="H229" s="222">
        <v>40</v>
      </c>
      <c r="I229" s="223"/>
      <c r="J229" s="224">
        <f>ROUND(I229*H229,2)</f>
        <v>0</v>
      </c>
      <c r="K229" s="220" t="s">
        <v>120</v>
      </c>
      <c r="L229" s="44"/>
      <c r="M229" s="225" t="s">
        <v>19</v>
      </c>
      <c r="N229" s="226" t="s">
        <v>45</v>
      </c>
      <c r="O229" s="84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121</v>
      </c>
      <c r="AT229" s="229" t="s">
        <v>116</v>
      </c>
      <c r="AU229" s="229" t="s">
        <v>83</v>
      </c>
      <c r="AY229" s="17" t="s">
        <v>113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79</v>
      </c>
      <c r="BK229" s="230">
        <f>ROUND(I229*H229,2)</f>
        <v>0</v>
      </c>
      <c r="BL229" s="17" t="s">
        <v>121</v>
      </c>
      <c r="BM229" s="229" t="s">
        <v>373</v>
      </c>
    </row>
    <row r="230" s="2" customFormat="1">
      <c r="A230" s="38"/>
      <c r="B230" s="39"/>
      <c r="C230" s="40"/>
      <c r="D230" s="231" t="s">
        <v>123</v>
      </c>
      <c r="E230" s="40"/>
      <c r="F230" s="232" t="s">
        <v>374</v>
      </c>
      <c r="G230" s="40"/>
      <c r="H230" s="40"/>
      <c r="I230" s="136"/>
      <c r="J230" s="40"/>
      <c r="K230" s="40"/>
      <c r="L230" s="44"/>
      <c r="M230" s="233"/>
      <c r="N230" s="234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123</v>
      </c>
      <c r="AU230" s="17" t="s">
        <v>83</v>
      </c>
    </row>
    <row r="231" s="2" customFormat="1">
      <c r="A231" s="38"/>
      <c r="B231" s="39"/>
      <c r="C231" s="40"/>
      <c r="D231" s="231" t="s">
        <v>125</v>
      </c>
      <c r="E231" s="40"/>
      <c r="F231" s="235" t="s">
        <v>375</v>
      </c>
      <c r="G231" s="40"/>
      <c r="H231" s="40"/>
      <c r="I231" s="136"/>
      <c r="J231" s="40"/>
      <c r="K231" s="40"/>
      <c r="L231" s="44"/>
      <c r="M231" s="233"/>
      <c r="N231" s="234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125</v>
      </c>
      <c r="AU231" s="17" t="s">
        <v>83</v>
      </c>
    </row>
    <row r="232" s="13" customFormat="1">
      <c r="A232" s="13"/>
      <c r="B232" s="236"/>
      <c r="C232" s="237"/>
      <c r="D232" s="231" t="s">
        <v>139</v>
      </c>
      <c r="E232" s="238" t="s">
        <v>19</v>
      </c>
      <c r="F232" s="239" t="s">
        <v>376</v>
      </c>
      <c r="G232" s="237"/>
      <c r="H232" s="240">
        <v>40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6" t="s">
        <v>139</v>
      </c>
      <c r="AU232" s="246" t="s">
        <v>83</v>
      </c>
      <c r="AV232" s="13" t="s">
        <v>83</v>
      </c>
      <c r="AW232" s="13" t="s">
        <v>35</v>
      </c>
      <c r="AX232" s="13" t="s">
        <v>74</v>
      </c>
      <c r="AY232" s="246" t="s">
        <v>113</v>
      </c>
    </row>
    <row r="233" s="14" customFormat="1">
      <c r="A233" s="14"/>
      <c r="B233" s="247"/>
      <c r="C233" s="248"/>
      <c r="D233" s="231" t="s">
        <v>139</v>
      </c>
      <c r="E233" s="249" t="s">
        <v>19</v>
      </c>
      <c r="F233" s="250" t="s">
        <v>143</v>
      </c>
      <c r="G233" s="248"/>
      <c r="H233" s="251">
        <v>40</v>
      </c>
      <c r="I233" s="252"/>
      <c r="J233" s="248"/>
      <c r="K233" s="248"/>
      <c r="L233" s="253"/>
      <c r="M233" s="254"/>
      <c r="N233" s="255"/>
      <c r="O233" s="255"/>
      <c r="P233" s="255"/>
      <c r="Q233" s="255"/>
      <c r="R233" s="255"/>
      <c r="S233" s="255"/>
      <c r="T233" s="25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7" t="s">
        <v>139</v>
      </c>
      <c r="AU233" s="257" t="s">
        <v>83</v>
      </c>
      <c r="AV233" s="14" t="s">
        <v>121</v>
      </c>
      <c r="AW233" s="14" t="s">
        <v>35</v>
      </c>
      <c r="AX233" s="14" t="s">
        <v>79</v>
      </c>
      <c r="AY233" s="257" t="s">
        <v>113</v>
      </c>
    </row>
    <row r="234" s="2" customFormat="1" ht="21.75" customHeight="1">
      <c r="A234" s="38"/>
      <c r="B234" s="39"/>
      <c r="C234" s="218" t="s">
        <v>377</v>
      </c>
      <c r="D234" s="218" t="s">
        <v>116</v>
      </c>
      <c r="E234" s="219" t="s">
        <v>378</v>
      </c>
      <c r="F234" s="220" t="s">
        <v>379</v>
      </c>
      <c r="G234" s="221" t="s">
        <v>119</v>
      </c>
      <c r="H234" s="222">
        <v>1</v>
      </c>
      <c r="I234" s="223"/>
      <c r="J234" s="224">
        <f>ROUND(I234*H234,2)</f>
        <v>0</v>
      </c>
      <c r="K234" s="220" t="s">
        <v>120</v>
      </c>
      <c r="L234" s="44"/>
      <c r="M234" s="225" t="s">
        <v>19</v>
      </c>
      <c r="N234" s="226" t="s">
        <v>45</v>
      </c>
      <c r="O234" s="84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121</v>
      </c>
      <c r="AT234" s="229" t="s">
        <v>116</v>
      </c>
      <c r="AU234" s="229" t="s">
        <v>83</v>
      </c>
      <c r="AY234" s="17" t="s">
        <v>113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79</v>
      </c>
      <c r="BK234" s="230">
        <f>ROUND(I234*H234,2)</f>
        <v>0</v>
      </c>
      <c r="BL234" s="17" t="s">
        <v>121</v>
      </c>
      <c r="BM234" s="229" t="s">
        <v>380</v>
      </c>
    </row>
    <row r="235" s="2" customFormat="1">
      <c r="A235" s="38"/>
      <c r="B235" s="39"/>
      <c r="C235" s="40"/>
      <c r="D235" s="231" t="s">
        <v>123</v>
      </c>
      <c r="E235" s="40"/>
      <c r="F235" s="232" t="s">
        <v>381</v>
      </c>
      <c r="G235" s="40"/>
      <c r="H235" s="40"/>
      <c r="I235" s="136"/>
      <c r="J235" s="40"/>
      <c r="K235" s="40"/>
      <c r="L235" s="44"/>
      <c r="M235" s="233"/>
      <c r="N235" s="234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123</v>
      </c>
      <c r="AU235" s="17" t="s">
        <v>83</v>
      </c>
    </row>
    <row r="236" s="2" customFormat="1">
      <c r="A236" s="38"/>
      <c r="B236" s="39"/>
      <c r="C236" s="40"/>
      <c r="D236" s="231" t="s">
        <v>125</v>
      </c>
      <c r="E236" s="40"/>
      <c r="F236" s="235" t="s">
        <v>382</v>
      </c>
      <c r="G236" s="40"/>
      <c r="H236" s="40"/>
      <c r="I236" s="136"/>
      <c r="J236" s="40"/>
      <c r="K236" s="40"/>
      <c r="L236" s="44"/>
      <c r="M236" s="233"/>
      <c r="N236" s="234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125</v>
      </c>
      <c r="AU236" s="17" t="s">
        <v>83</v>
      </c>
    </row>
    <row r="237" s="2" customFormat="1" ht="21.75" customHeight="1">
      <c r="A237" s="38"/>
      <c r="B237" s="39"/>
      <c r="C237" s="258" t="s">
        <v>383</v>
      </c>
      <c r="D237" s="258" t="s">
        <v>171</v>
      </c>
      <c r="E237" s="259" t="s">
        <v>384</v>
      </c>
      <c r="F237" s="260" t="s">
        <v>385</v>
      </c>
      <c r="G237" s="261" t="s">
        <v>119</v>
      </c>
      <c r="H237" s="262">
        <v>8</v>
      </c>
      <c r="I237" s="263"/>
      <c r="J237" s="264">
        <f>ROUND(I237*H237,2)</f>
        <v>0</v>
      </c>
      <c r="K237" s="260" t="s">
        <v>120</v>
      </c>
      <c r="L237" s="265"/>
      <c r="M237" s="266" t="s">
        <v>19</v>
      </c>
      <c r="N237" s="267" t="s">
        <v>45</v>
      </c>
      <c r="O237" s="84"/>
      <c r="P237" s="227">
        <f>O237*H237</f>
        <v>0</v>
      </c>
      <c r="Q237" s="227">
        <v>0.00214</v>
      </c>
      <c r="R237" s="227">
        <f>Q237*H237</f>
        <v>0.01712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163</v>
      </c>
      <c r="AT237" s="229" t="s">
        <v>171</v>
      </c>
      <c r="AU237" s="229" t="s">
        <v>83</v>
      </c>
      <c r="AY237" s="17" t="s">
        <v>113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79</v>
      </c>
      <c r="BK237" s="230">
        <f>ROUND(I237*H237,2)</f>
        <v>0</v>
      </c>
      <c r="BL237" s="17" t="s">
        <v>121</v>
      </c>
      <c r="BM237" s="229" t="s">
        <v>386</v>
      </c>
    </row>
    <row r="238" s="2" customFormat="1">
      <c r="A238" s="38"/>
      <c r="B238" s="39"/>
      <c r="C238" s="40"/>
      <c r="D238" s="231" t="s">
        <v>123</v>
      </c>
      <c r="E238" s="40"/>
      <c r="F238" s="232" t="s">
        <v>385</v>
      </c>
      <c r="G238" s="40"/>
      <c r="H238" s="40"/>
      <c r="I238" s="136"/>
      <c r="J238" s="40"/>
      <c r="K238" s="40"/>
      <c r="L238" s="44"/>
      <c r="M238" s="233"/>
      <c r="N238" s="234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123</v>
      </c>
      <c r="AU238" s="17" t="s">
        <v>83</v>
      </c>
    </row>
    <row r="239" s="2" customFormat="1" ht="16.5" customHeight="1">
      <c r="A239" s="38"/>
      <c r="B239" s="39"/>
      <c r="C239" s="218" t="s">
        <v>387</v>
      </c>
      <c r="D239" s="218" t="s">
        <v>116</v>
      </c>
      <c r="E239" s="219" t="s">
        <v>388</v>
      </c>
      <c r="F239" s="220" t="s">
        <v>389</v>
      </c>
      <c r="G239" s="221" t="s">
        <v>119</v>
      </c>
      <c r="H239" s="222">
        <v>1</v>
      </c>
      <c r="I239" s="223"/>
      <c r="J239" s="224">
        <f>ROUND(I239*H239,2)</f>
        <v>0</v>
      </c>
      <c r="K239" s="220" t="s">
        <v>19</v>
      </c>
      <c r="L239" s="44"/>
      <c r="M239" s="225" t="s">
        <v>19</v>
      </c>
      <c r="N239" s="226" t="s">
        <v>45</v>
      </c>
      <c r="O239" s="84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121</v>
      </c>
      <c r="AT239" s="229" t="s">
        <v>116</v>
      </c>
      <c r="AU239" s="229" t="s">
        <v>83</v>
      </c>
      <c r="AY239" s="17" t="s">
        <v>113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79</v>
      </c>
      <c r="BK239" s="230">
        <f>ROUND(I239*H239,2)</f>
        <v>0</v>
      </c>
      <c r="BL239" s="17" t="s">
        <v>121</v>
      </c>
      <c r="BM239" s="229" t="s">
        <v>390</v>
      </c>
    </row>
    <row r="240" s="2" customFormat="1">
      <c r="A240" s="38"/>
      <c r="B240" s="39"/>
      <c r="C240" s="40"/>
      <c r="D240" s="231" t="s">
        <v>123</v>
      </c>
      <c r="E240" s="40"/>
      <c r="F240" s="232" t="s">
        <v>391</v>
      </c>
      <c r="G240" s="40"/>
      <c r="H240" s="40"/>
      <c r="I240" s="136"/>
      <c r="J240" s="40"/>
      <c r="K240" s="40"/>
      <c r="L240" s="44"/>
      <c r="M240" s="233"/>
      <c r="N240" s="234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123</v>
      </c>
      <c r="AU240" s="17" t="s">
        <v>83</v>
      </c>
    </row>
    <row r="241" s="2" customFormat="1">
      <c r="A241" s="38"/>
      <c r="B241" s="39"/>
      <c r="C241" s="40"/>
      <c r="D241" s="231" t="s">
        <v>125</v>
      </c>
      <c r="E241" s="40"/>
      <c r="F241" s="235" t="s">
        <v>392</v>
      </c>
      <c r="G241" s="40"/>
      <c r="H241" s="40"/>
      <c r="I241" s="136"/>
      <c r="J241" s="40"/>
      <c r="K241" s="40"/>
      <c r="L241" s="44"/>
      <c r="M241" s="233"/>
      <c r="N241" s="234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125</v>
      </c>
      <c r="AU241" s="17" t="s">
        <v>83</v>
      </c>
    </row>
    <row r="242" s="13" customFormat="1">
      <c r="A242" s="13"/>
      <c r="B242" s="236"/>
      <c r="C242" s="237"/>
      <c r="D242" s="231" t="s">
        <v>139</v>
      </c>
      <c r="E242" s="238" t="s">
        <v>19</v>
      </c>
      <c r="F242" s="239" t="s">
        <v>393</v>
      </c>
      <c r="G242" s="237"/>
      <c r="H242" s="240">
        <v>1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6" t="s">
        <v>139</v>
      </c>
      <c r="AU242" s="246" t="s">
        <v>83</v>
      </c>
      <c r="AV242" s="13" t="s">
        <v>83</v>
      </c>
      <c r="AW242" s="13" t="s">
        <v>35</v>
      </c>
      <c r="AX242" s="13" t="s">
        <v>79</v>
      </c>
      <c r="AY242" s="246" t="s">
        <v>113</v>
      </c>
    </row>
    <row r="243" s="2" customFormat="1" ht="16.5" customHeight="1">
      <c r="A243" s="38"/>
      <c r="B243" s="39"/>
      <c r="C243" s="258" t="s">
        <v>394</v>
      </c>
      <c r="D243" s="258" t="s">
        <v>171</v>
      </c>
      <c r="E243" s="259" t="s">
        <v>395</v>
      </c>
      <c r="F243" s="260" t="s">
        <v>396</v>
      </c>
      <c r="G243" s="261" t="s">
        <v>119</v>
      </c>
      <c r="H243" s="262">
        <v>1</v>
      </c>
      <c r="I243" s="263"/>
      <c r="J243" s="264">
        <f>ROUND(I243*H243,2)</f>
        <v>0</v>
      </c>
      <c r="K243" s="260" t="s">
        <v>19</v>
      </c>
      <c r="L243" s="265"/>
      <c r="M243" s="266" t="s">
        <v>19</v>
      </c>
      <c r="N243" s="267" t="s">
        <v>45</v>
      </c>
      <c r="O243" s="84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163</v>
      </c>
      <c r="AT243" s="229" t="s">
        <v>171</v>
      </c>
      <c r="AU243" s="229" t="s">
        <v>83</v>
      </c>
      <c r="AY243" s="17" t="s">
        <v>113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79</v>
      </c>
      <c r="BK243" s="230">
        <f>ROUND(I243*H243,2)</f>
        <v>0</v>
      </c>
      <c r="BL243" s="17" t="s">
        <v>121</v>
      </c>
      <c r="BM243" s="229" t="s">
        <v>397</v>
      </c>
    </row>
    <row r="244" s="2" customFormat="1">
      <c r="A244" s="38"/>
      <c r="B244" s="39"/>
      <c r="C244" s="40"/>
      <c r="D244" s="231" t="s">
        <v>123</v>
      </c>
      <c r="E244" s="40"/>
      <c r="F244" s="232" t="s">
        <v>396</v>
      </c>
      <c r="G244" s="40"/>
      <c r="H244" s="40"/>
      <c r="I244" s="136"/>
      <c r="J244" s="40"/>
      <c r="K244" s="40"/>
      <c r="L244" s="44"/>
      <c r="M244" s="233"/>
      <c r="N244" s="234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123</v>
      </c>
      <c r="AU244" s="17" t="s">
        <v>83</v>
      </c>
    </row>
    <row r="245" s="13" customFormat="1">
      <c r="A245" s="13"/>
      <c r="B245" s="236"/>
      <c r="C245" s="237"/>
      <c r="D245" s="231" t="s">
        <v>139</v>
      </c>
      <c r="E245" s="238" t="s">
        <v>19</v>
      </c>
      <c r="F245" s="239" t="s">
        <v>393</v>
      </c>
      <c r="G245" s="237"/>
      <c r="H245" s="240">
        <v>1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139</v>
      </c>
      <c r="AU245" s="246" t="s">
        <v>83</v>
      </c>
      <c r="AV245" s="13" t="s">
        <v>83</v>
      </c>
      <c r="AW245" s="13" t="s">
        <v>35</v>
      </c>
      <c r="AX245" s="13" t="s">
        <v>79</v>
      </c>
      <c r="AY245" s="246" t="s">
        <v>113</v>
      </c>
    </row>
    <row r="246" s="2" customFormat="1" ht="21.75" customHeight="1">
      <c r="A246" s="38"/>
      <c r="B246" s="39"/>
      <c r="C246" s="218" t="s">
        <v>398</v>
      </c>
      <c r="D246" s="218" t="s">
        <v>116</v>
      </c>
      <c r="E246" s="219" t="s">
        <v>399</v>
      </c>
      <c r="F246" s="220" t="s">
        <v>400</v>
      </c>
      <c r="G246" s="221" t="s">
        <v>360</v>
      </c>
      <c r="H246" s="222">
        <v>0.105</v>
      </c>
      <c r="I246" s="223"/>
      <c r="J246" s="224">
        <f>ROUND(I246*H246,2)</f>
        <v>0</v>
      </c>
      <c r="K246" s="220" t="s">
        <v>120</v>
      </c>
      <c r="L246" s="44"/>
      <c r="M246" s="225" t="s">
        <v>19</v>
      </c>
      <c r="N246" s="226" t="s">
        <v>45</v>
      </c>
      <c r="O246" s="84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121</v>
      </c>
      <c r="AT246" s="229" t="s">
        <v>116</v>
      </c>
      <c r="AU246" s="229" t="s">
        <v>83</v>
      </c>
      <c r="AY246" s="17" t="s">
        <v>113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79</v>
      </c>
      <c r="BK246" s="230">
        <f>ROUND(I246*H246,2)</f>
        <v>0</v>
      </c>
      <c r="BL246" s="17" t="s">
        <v>121</v>
      </c>
      <c r="BM246" s="229" t="s">
        <v>401</v>
      </c>
    </row>
    <row r="247" s="2" customFormat="1">
      <c r="A247" s="38"/>
      <c r="B247" s="39"/>
      <c r="C247" s="40"/>
      <c r="D247" s="231" t="s">
        <v>123</v>
      </c>
      <c r="E247" s="40"/>
      <c r="F247" s="232" t="s">
        <v>402</v>
      </c>
      <c r="G247" s="40"/>
      <c r="H247" s="40"/>
      <c r="I247" s="136"/>
      <c r="J247" s="40"/>
      <c r="K247" s="40"/>
      <c r="L247" s="44"/>
      <c r="M247" s="233"/>
      <c r="N247" s="234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123</v>
      </c>
      <c r="AU247" s="17" t="s">
        <v>83</v>
      </c>
    </row>
    <row r="248" s="2" customFormat="1">
      <c r="A248" s="38"/>
      <c r="B248" s="39"/>
      <c r="C248" s="40"/>
      <c r="D248" s="231" t="s">
        <v>125</v>
      </c>
      <c r="E248" s="40"/>
      <c r="F248" s="235" t="s">
        <v>403</v>
      </c>
      <c r="G248" s="40"/>
      <c r="H248" s="40"/>
      <c r="I248" s="136"/>
      <c r="J248" s="40"/>
      <c r="K248" s="40"/>
      <c r="L248" s="44"/>
      <c r="M248" s="233"/>
      <c r="N248" s="234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125</v>
      </c>
      <c r="AU248" s="17" t="s">
        <v>83</v>
      </c>
    </row>
    <row r="249" s="13" customFormat="1">
      <c r="A249" s="13"/>
      <c r="B249" s="236"/>
      <c r="C249" s="237"/>
      <c r="D249" s="231" t="s">
        <v>139</v>
      </c>
      <c r="E249" s="238" t="s">
        <v>19</v>
      </c>
      <c r="F249" s="239" t="s">
        <v>404</v>
      </c>
      <c r="G249" s="237"/>
      <c r="H249" s="240">
        <v>0.105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6" t="s">
        <v>139</v>
      </c>
      <c r="AU249" s="246" t="s">
        <v>83</v>
      </c>
      <c r="AV249" s="13" t="s">
        <v>83</v>
      </c>
      <c r="AW249" s="13" t="s">
        <v>35</v>
      </c>
      <c r="AX249" s="13" t="s">
        <v>79</v>
      </c>
      <c r="AY249" s="246" t="s">
        <v>113</v>
      </c>
    </row>
    <row r="250" s="2" customFormat="1" ht="21.75" customHeight="1">
      <c r="A250" s="38"/>
      <c r="B250" s="39"/>
      <c r="C250" s="218" t="s">
        <v>405</v>
      </c>
      <c r="D250" s="218" t="s">
        <v>116</v>
      </c>
      <c r="E250" s="219" t="s">
        <v>406</v>
      </c>
      <c r="F250" s="220" t="s">
        <v>407</v>
      </c>
      <c r="G250" s="221" t="s">
        <v>205</v>
      </c>
      <c r="H250" s="222">
        <v>455</v>
      </c>
      <c r="I250" s="223"/>
      <c r="J250" s="224">
        <f>ROUND(I250*H250,2)</f>
        <v>0</v>
      </c>
      <c r="K250" s="220" t="s">
        <v>120</v>
      </c>
      <c r="L250" s="44"/>
      <c r="M250" s="225" t="s">
        <v>19</v>
      </c>
      <c r="N250" s="226" t="s">
        <v>45</v>
      </c>
      <c r="O250" s="84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121</v>
      </c>
      <c r="AT250" s="229" t="s">
        <v>116</v>
      </c>
      <c r="AU250" s="229" t="s">
        <v>83</v>
      </c>
      <c r="AY250" s="17" t="s">
        <v>113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79</v>
      </c>
      <c r="BK250" s="230">
        <f>ROUND(I250*H250,2)</f>
        <v>0</v>
      </c>
      <c r="BL250" s="17" t="s">
        <v>121</v>
      </c>
      <c r="BM250" s="229" t="s">
        <v>408</v>
      </c>
    </row>
    <row r="251" s="2" customFormat="1">
      <c r="A251" s="38"/>
      <c r="B251" s="39"/>
      <c r="C251" s="40"/>
      <c r="D251" s="231" t="s">
        <v>123</v>
      </c>
      <c r="E251" s="40"/>
      <c r="F251" s="232" t="s">
        <v>409</v>
      </c>
      <c r="G251" s="40"/>
      <c r="H251" s="40"/>
      <c r="I251" s="136"/>
      <c r="J251" s="40"/>
      <c r="K251" s="40"/>
      <c r="L251" s="44"/>
      <c r="M251" s="233"/>
      <c r="N251" s="234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123</v>
      </c>
      <c r="AU251" s="17" t="s">
        <v>83</v>
      </c>
    </row>
    <row r="252" s="2" customFormat="1">
      <c r="A252" s="38"/>
      <c r="B252" s="39"/>
      <c r="C252" s="40"/>
      <c r="D252" s="231" t="s">
        <v>125</v>
      </c>
      <c r="E252" s="40"/>
      <c r="F252" s="235" t="s">
        <v>410</v>
      </c>
      <c r="G252" s="40"/>
      <c r="H252" s="40"/>
      <c r="I252" s="136"/>
      <c r="J252" s="40"/>
      <c r="K252" s="40"/>
      <c r="L252" s="44"/>
      <c r="M252" s="233"/>
      <c r="N252" s="234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125</v>
      </c>
      <c r="AU252" s="17" t="s">
        <v>83</v>
      </c>
    </row>
    <row r="253" s="13" customFormat="1">
      <c r="A253" s="13"/>
      <c r="B253" s="236"/>
      <c r="C253" s="237"/>
      <c r="D253" s="231" t="s">
        <v>139</v>
      </c>
      <c r="E253" s="238" t="s">
        <v>19</v>
      </c>
      <c r="F253" s="239" t="s">
        <v>411</v>
      </c>
      <c r="G253" s="237"/>
      <c r="H253" s="240">
        <v>140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139</v>
      </c>
      <c r="AU253" s="246" t="s">
        <v>83</v>
      </c>
      <c r="AV253" s="13" t="s">
        <v>83</v>
      </c>
      <c r="AW253" s="13" t="s">
        <v>35</v>
      </c>
      <c r="AX253" s="13" t="s">
        <v>74</v>
      </c>
      <c r="AY253" s="246" t="s">
        <v>113</v>
      </c>
    </row>
    <row r="254" s="13" customFormat="1">
      <c r="A254" s="13"/>
      <c r="B254" s="236"/>
      <c r="C254" s="237"/>
      <c r="D254" s="231" t="s">
        <v>139</v>
      </c>
      <c r="E254" s="238" t="s">
        <v>19</v>
      </c>
      <c r="F254" s="239" t="s">
        <v>412</v>
      </c>
      <c r="G254" s="237"/>
      <c r="H254" s="240">
        <v>315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6" t="s">
        <v>139</v>
      </c>
      <c r="AU254" s="246" t="s">
        <v>83</v>
      </c>
      <c r="AV254" s="13" t="s">
        <v>83</v>
      </c>
      <c r="AW254" s="13" t="s">
        <v>35</v>
      </c>
      <c r="AX254" s="13" t="s">
        <v>74</v>
      </c>
      <c r="AY254" s="246" t="s">
        <v>113</v>
      </c>
    </row>
    <row r="255" s="14" customFormat="1">
      <c r="A255" s="14"/>
      <c r="B255" s="247"/>
      <c r="C255" s="248"/>
      <c r="D255" s="231" t="s">
        <v>139</v>
      </c>
      <c r="E255" s="249" t="s">
        <v>19</v>
      </c>
      <c r="F255" s="250" t="s">
        <v>143</v>
      </c>
      <c r="G255" s="248"/>
      <c r="H255" s="251">
        <v>455</v>
      </c>
      <c r="I255" s="252"/>
      <c r="J255" s="248"/>
      <c r="K255" s="248"/>
      <c r="L255" s="253"/>
      <c r="M255" s="254"/>
      <c r="N255" s="255"/>
      <c r="O255" s="255"/>
      <c r="P255" s="255"/>
      <c r="Q255" s="255"/>
      <c r="R255" s="255"/>
      <c r="S255" s="255"/>
      <c r="T255" s="25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7" t="s">
        <v>139</v>
      </c>
      <c r="AU255" s="257" t="s">
        <v>83</v>
      </c>
      <c r="AV255" s="14" t="s">
        <v>121</v>
      </c>
      <c r="AW255" s="14" t="s">
        <v>35</v>
      </c>
      <c r="AX255" s="14" t="s">
        <v>79</v>
      </c>
      <c r="AY255" s="257" t="s">
        <v>113</v>
      </c>
    </row>
    <row r="256" s="2" customFormat="1" ht="21.75" customHeight="1">
      <c r="A256" s="38"/>
      <c r="B256" s="39"/>
      <c r="C256" s="218" t="s">
        <v>413</v>
      </c>
      <c r="D256" s="218" t="s">
        <v>116</v>
      </c>
      <c r="E256" s="219" t="s">
        <v>414</v>
      </c>
      <c r="F256" s="220" t="s">
        <v>415</v>
      </c>
      <c r="G256" s="221" t="s">
        <v>210</v>
      </c>
      <c r="H256" s="222">
        <v>4.7999999999999998</v>
      </c>
      <c r="I256" s="223"/>
      <c r="J256" s="224">
        <f>ROUND(I256*H256,2)</f>
        <v>0</v>
      </c>
      <c r="K256" s="220" t="s">
        <v>120</v>
      </c>
      <c r="L256" s="44"/>
      <c r="M256" s="225" t="s">
        <v>19</v>
      </c>
      <c r="N256" s="226" t="s">
        <v>45</v>
      </c>
      <c r="O256" s="84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121</v>
      </c>
      <c r="AT256" s="229" t="s">
        <v>116</v>
      </c>
      <c r="AU256" s="229" t="s">
        <v>83</v>
      </c>
      <c r="AY256" s="17" t="s">
        <v>113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79</v>
      </c>
      <c r="BK256" s="230">
        <f>ROUND(I256*H256,2)</f>
        <v>0</v>
      </c>
      <c r="BL256" s="17" t="s">
        <v>121</v>
      </c>
      <c r="BM256" s="229" t="s">
        <v>416</v>
      </c>
    </row>
    <row r="257" s="2" customFormat="1">
      <c r="A257" s="38"/>
      <c r="B257" s="39"/>
      <c r="C257" s="40"/>
      <c r="D257" s="231" t="s">
        <v>123</v>
      </c>
      <c r="E257" s="40"/>
      <c r="F257" s="232" t="s">
        <v>417</v>
      </c>
      <c r="G257" s="40"/>
      <c r="H257" s="40"/>
      <c r="I257" s="136"/>
      <c r="J257" s="40"/>
      <c r="K257" s="40"/>
      <c r="L257" s="44"/>
      <c r="M257" s="233"/>
      <c r="N257" s="234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123</v>
      </c>
      <c r="AU257" s="17" t="s">
        <v>83</v>
      </c>
    </row>
    <row r="258" s="2" customFormat="1">
      <c r="A258" s="38"/>
      <c r="B258" s="39"/>
      <c r="C258" s="40"/>
      <c r="D258" s="231" t="s">
        <v>125</v>
      </c>
      <c r="E258" s="40"/>
      <c r="F258" s="235" t="s">
        <v>418</v>
      </c>
      <c r="G258" s="40"/>
      <c r="H258" s="40"/>
      <c r="I258" s="136"/>
      <c r="J258" s="40"/>
      <c r="K258" s="40"/>
      <c r="L258" s="44"/>
      <c r="M258" s="233"/>
      <c r="N258" s="234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125</v>
      </c>
      <c r="AU258" s="17" t="s">
        <v>83</v>
      </c>
    </row>
    <row r="259" s="2" customFormat="1" ht="21.75" customHeight="1">
      <c r="A259" s="38"/>
      <c r="B259" s="39"/>
      <c r="C259" s="218" t="s">
        <v>419</v>
      </c>
      <c r="D259" s="218" t="s">
        <v>116</v>
      </c>
      <c r="E259" s="219" t="s">
        <v>420</v>
      </c>
      <c r="F259" s="220" t="s">
        <v>421</v>
      </c>
      <c r="G259" s="221" t="s">
        <v>422</v>
      </c>
      <c r="H259" s="222">
        <v>26</v>
      </c>
      <c r="I259" s="223"/>
      <c r="J259" s="224">
        <f>ROUND(I259*H259,2)</f>
        <v>0</v>
      </c>
      <c r="K259" s="220" t="s">
        <v>120</v>
      </c>
      <c r="L259" s="44"/>
      <c r="M259" s="225" t="s">
        <v>19</v>
      </c>
      <c r="N259" s="226" t="s">
        <v>45</v>
      </c>
      <c r="O259" s="84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121</v>
      </c>
      <c r="AT259" s="229" t="s">
        <v>116</v>
      </c>
      <c r="AU259" s="229" t="s">
        <v>83</v>
      </c>
      <c r="AY259" s="17" t="s">
        <v>113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79</v>
      </c>
      <c r="BK259" s="230">
        <f>ROUND(I259*H259,2)</f>
        <v>0</v>
      </c>
      <c r="BL259" s="17" t="s">
        <v>121</v>
      </c>
      <c r="BM259" s="229" t="s">
        <v>423</v>
      </c>
    </row>
    <row r="260" s="2" customFormat="1">
      <c r="A260" s="38"/>
      <c r="B260" s="39"/>
      <c r="C260" s="40"/>
      <c r="D260" s="231" t="s">
        <v>123</v>
      </c>
      <c r="E260" s="40"/>
      <c r="F260" s="232" t="s">
        <v>424</v>
      </c>
      <c r="G260" s="40"/>
      <c r="H260" s="40"/>
      <c r="I260" s="136"/>
      <c r="J260" s="40"/>
      <c r="K260" s="40"/>
      <c r="L260" s="44"/>
      <c r="M260" s="233"/>
      <c r="N260" s="234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123</v>
      </c>
      <c r="AU260" s="17" t="s">
        <v>83</v>
      </c>
    </row>
    <row r="261" s="2" customFormat="1">
      <c r="A261" s="38"/>
      <c r="B261" s="39"/>
      <c r="C261" s="40"/>
      <c r="D261" s="231" t="s">
        <v>125</v>
      </c>
      <c r="E261" s="40"/>
      <c r="F261" s="235" t="s">
        <v>425</v>
      </c>
      <c r="G261" s="40"/>
      <c r="H261" s="40"/>
      <c r="I261" s="136"/>
      <c r="J261" s="40"/>
      <c r="K261" s="40"/>
      <c r="L261" s="44"/>
      <c r="M261" s="233"/>
      <c r="N261" s="234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125</v>
      </c>
      <c r="AU261" s="17" t="s">
        <v>83</v>
      </c>
    </row>
    <row r="262" s="2" customFormat="1" ht="21.75" customHeight="1">
      <c r="A262" s="38"/>
      <c r="B262" s="39"/>
      <c r="C262" s="218" t="s">
        <v>426</v>
      </c>
      <c r="D262" s="218" t="s">
        <v>116</v>
      </c>
      <c r="E262" s="219" t="s">
        <v>427</v>
      </c>
      <c r="F262" s="220" t="s">
        <v>428</v>
      </c>
      <c r="G262" s="221" t="s">
        <v>422</v>
      </c>
      <c r="H262" s="222">
        <v>26</v>
      </c>
      <c r="I262" s="223"/>
      <c r="J262" s="224">
        <f>ROUND(I262*H262,2)</f>
        <v>0</v>
      </c>
      <c r="K262" s="220" t="s">
        <v>120</v>
      </c>
      <c r="L262" s="44"/>
      <c r="M262" s="225" t="s">
        <v>19</v>
      </c>
      <c r="N262" s="226" t="s">
        <v>45</v>
      </c>
      <c r="O262" s="84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121</v>
      </c>
      <c r="AT262" s="229" t="s">
        <v>116</v>
      </c>
      <c r="AU262" s="229" t="s">
        <v>83</v>
      </c>
      <c r="AY262" s="17" t="s">
        <v>113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79</v>
      </c>
      <c r="BK262" s="230">
        <f>ROUND(I262*H262,2)</f>
        <v>0</v>
      </c>
      <c r="BL262" s="17" t="s">
        <v>121</v>
      </c>
      <c r="BM262" s="229" t="s">
        <v>429</v>
      </c>
    </row>
    <row r="263" s="2" customFormat="1">
      <c r="A263" s="38"/>
      <c r="B263" s="39"/>
      <c r="C263" s="40"/>
      <c r="D263" s="231" t="s">
        <v>123</v>
      </c>
      <c r="E263" s="40"/>
      <c r="F263" s="232" t="s">
        <v>430</v>
      </c>
      <c r="G263" s="40"/>
      <c r="H263" s="40"/>
      <c r="I263" s="136"/>
      <c r="J263" s="40"/>
      <c r="K263" s="40"/>
      <c r="L263" s="44"/>
      <c r="M263" s="233"/>
      <c r="N263" s="234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123</v>
      </c>
      <c r="AU263" s="17" t="s">
        <v>83</v>
      </c>
    </row>
    <row r="264" s="2" customFormat="1">
      <c r="A264" s="38"/>
      <c r="B264" s="39"/>
      <c r="C264" s="40"/>
      <c r="D264" s="231" t="s">
        <v>125</v>
      </c>
      <c r="E264" s="40"/>
      <c r="F264" s="235" t="s">
        <v>431</v>
      </c>
      <c r="G264" s="40"/>
      <c r="H264" s="40"/>
      <c r="I264" s="136"/>
      <c r="J264" s="40"/>
      <c r="K264" s="40"/>
      <c r="L264" s="44"/>
      <c r="M264" s="233"/>
      <c r="N264" s="234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125</v>
      </c>
      <c r="AU264" s="17" t="s">
        <v>83</v>
      </c>
    </row>
    <row r="265" s="2" customFormat="1" ht="21.75" customHeight="1">
      <c r="A265" s="38"/>
      <c r="B265" s="39"/>
      <c r="C265" s="218" t="s">
        <v>432</v>
      </c>
      <c r="D265" s="218" t="s">
        <v>116</v>
      </c>
      <c r="E265" s="219" t="s">
        <v>433</v>
      </c>
      <c r="F265" s="220" t="s">
        <v>434</v>
      </c>
      <c r="G265" s="221" t="s">
        <v>210</v>
      </c>
      <c r="H265" s="222">
        <v>472</v>
      </c>
      <c r="I265" s="223"/>
      <c r="J265" s="224">
        <f>ROUND(I265*H265,2)</f>
        <v>0</v>
      </c>
      <c r="K265" s="220" t="s">
        <v>120</v>
      </c>
      <c r="L265" s="44"/>
      <c r="M265" s="225" t="s">
        <v>19</v>
      </c>
      <c r="N265" s="226" t="s">
        <v>45</v>
      </c>
      <c r="O265" s="84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121</v>
      </c>
      <c r="AT265" s="229" t="s">
        <v>116</v>
      </c>
      <c r="AU265" s="229" t="s">
        <v>83</v>
      </c>
      <c r="AY265" s="17" t="s">
        <v>113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79</v>
      </c>
      <c r="BK265" s="230">
        <f>ROUND(I265*H265,2)</f>
        <v>0</v>
      </c>
      <c r="BL265" s="17" t="s">
        <v>121</v>
      </c>
      <c r="BM265" s="229" t="s">
        <v>435</v>
      </c>
    </row>
    <row r="266" s="2" customFormat="1">
      <c r="A266" s="38"/>
      <c r="B266" s="39"/>
      <c r="C266" s="40"/>
      <c r="D266" s="231" t="s">
        <v>123</v>
      </c>
      <c r="E266" s="40"/>
      <c r="F266" s="232" t="s">
        <v>436</v>
      </c>
      <c r="G266" s="40"/>
      <c r="H266" s="40"/>
      <c r="I266" s="136"/>
      <c r="J266" s="40"/>
      <c r="K266" s="40"/>
      <c r="L266" s="44"/>
      <c r="M266" s="233"/>
      <c r="N266" s="234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123</v>
      </c>
      <c r="AU266" s="17" t="s">
        <v>83</v>
      </c>
    </row>
    <row r="267" s="2" customFormat="1">
      <c r="A267" s="38"/>
      <c r="B267" s="39"/>
      <c r="C267" s="40"/>
      <c r="D267" s="231" t="s">
        <v>125</v>
      </c>
      <c r="E267" s="40"/>
      <c r="F267" s="235" t="s">
        <v>437</v>
      </c>
      <c r="G267" s="40"/>
      <c r="H267" s="40"/>
      <c r="I267" s="136"/>
      <c r="J267" s="40"/>
      <c r="K267" s="40"/>
      <c r="L267" s="44"/>
      <c r="M267" s="233"/>
      <c r="N267" s="234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125</v>
      </c>
      <c r="AU267" s="17" t="s">
        <v>83</v>
      </c>
    </row>
    <row r="268" s="2" customFormat="1" ht="21.75" customHeight="1">
      <c r="A268" s="38"/>
      <c r="B268" s="39"/>
      <c r="C268" s="218" t="s">
        <v>438</v>
      </c>
      <c r="D268" s="218" t="s">
        <v>116</v>
      </c>
      <c r="E268" s="219" t="s">
        <v>439</v>
      </c>
      <c r="F268" s="220" t="s">
        <v>440</v>
      </c>
      <c r="G268" s="221" t="s">
        <v>205</v>
      </c>
      <c r="H268" s="222">
        <v>442</v>
      </c>
      <c r="I268" s="223"/>
      <c r="J268" s="224">
        <f>ROUND(I268*H268,2)</f>
        <v>0</v>
      </c>
      <c r="K268" s="220" t="s">
        <v>120</v>
      </c>
      <c r="L268" s="44"/>
      <c r="M268" s="225" t="s">
        <v>19</v>
      </c>
      <c r="N268" s="226" t="s">
        <v>45</v>
      </c>
      <c r="O268" s="84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121</v>
      </c>
      <c r="AT268" s="229" t="s">
        <v>116</v>
      </c>
      <c r="AU268" s="229" t="s">
        <v>83</v>
      </c>
      <c r="AY268" s="17" t="s">
        <v>113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79</v>
      </c>
      <c r="BK268" s="230">
        <f>ROUND(I268*H268,2)</f>
        <v>0</v>
      </c>
      <c r="BL268" s="17" t="s">
        <v>121</v>
      </c>
      <c r="BM268" s="229" t="s">
        <v>441</v>
      </c>
    </row>
    <row r="269" s="2" customFormat="1">
      <c r="A269" s="38"/>
      <c r="B269" s="39"/>
      <c r="C269" s="40"/>
      <c r="D269" s="231" t="s">
        <v>123</v>
      </c>
      <c r="E269" s="40"/>
      <c r="F269" s="232" t="s">
        <v>442</v>
      </c>
      <c r="G269" s="40"/>
      <c r="H269" s="40"/>
      <c r="I269" s="136"/>
      <c r="J269" s="40"/>
      <c r="K269" s="40"/>
      <c r="L269" s="44"/>
      <c r="M269" s="233"/>
      <c r="N269" s="234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123</v>
      </c>
      <c r="AU269" s="17" t="s">
        <v>83</v>
      </c>
    </row>
    <row r="270" s="2" customFormat="1">
      <c r="A270" s="38"/>
      <c r="B270" s="39"/>
      <c r="C270" s="40"/>
      <c r="D270" s="231" t="s">
        <v>125</v>
      </c>
      <c r="E270" s="40"/>
      <c r="F270" s="235" t="s">
        <v>443</v>
      </c>
      <c r="G270" s="40"/>
      <c r="H270" s="40"/>
      <c r="I270" s="136"/>
      <c r="J270" s="40"/>
      <c r="K270" s="40"/>
      <c r="L270" s="44"/>
      <c r="M270" s="233"/>
      <c r="N270" s="234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125</v>
      </c>
      <c r="AU270" s="17" t="s">
        <v>83</v>
      </c>
    </row>
    <row r="271" s="13" customFormat="1">
      <c r="A271" s="13"/>
      <c r="B271" s="236"/>
      <c r="C271" s="237"/>
      <c r="D271" s="231" t="s">
        <v>139</v>
      </c>
      <c r="E271" s="238" t="s">
        <v>19</v>
      </c>
      <c r="F271" s="239" t="s">
        <v>444</v>
      </c>
      <c r="G271" s="237"/>
      <c r="H271" s="240">
        <v>442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6" t="s">
        <v>139</v>
      </c>
      <c r="AU271" s="246" t="s">
        <v>83</v>
      </c>
      <c r="AV271" s="13" t="s">
        <v>83</v>
      </c>
      <c r="AW271" s="13" t="s">
        <v>35</v>
      </c>
      <c r="AX271" s="13" t="s">
        <v>79</v>
      </c>
      <c r="AY271" s="246" t="s">
        <v>113</v>
      </c>
    </row>
    <row r="272" s="2" customFormat="1" ht="21.75" customHeight="1">
      <c r="A272" s="38"/>
      <c r="B272" s="39"/>
      <c r="C272" s="258" t="s">
        <v>445</v>
      </c>
      <c r="D272" s="258" t="s">
        <v>171</v>
      </c>
      <c r="E272" s="259" t="s">
        <v>446</v>
      </c>
      <c r="F272" s="260" t="s">
        <v>447</v>
      </c>
      <c r="G272" s="261" t="s">
        <v>154</v>
      </c>
      <c r="H272" s="262">
        <v>31.824000000000002</v>
      </c>
      <c r="I272" s="263"/>
      <c r="J272" s="264">
        <f>ROUND(I272*H272,2)</f>
        <v>0</v>
      </c>
      <c r="K272" s="260" t="s">
        <v>120</v>
      </c>
      <c r="L272" s="265"/>
      <c r="M272" s="266" t="s">
        <v>19</v>
      </c>
      <c r="N272" s="267" t="s">
        <v>45</v>
      </c>
      <c r="O272" s="84"/>
      <c r="P272" s="227">
        <f>O272*H272</f>
        <v>0</v>
      </c>
      <c r="Q272" s="227">
        <v>1</v>
      </c>
      <c r="R272" s="227">
        <f>Q272*H272</f>
        <v>31.824000000000002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163</v>
      </c>
      <c r="AT272" s="229" t="s">
        <v>171</v>
      </c>
      <c r="AU272" s="229" t="s">
        <v>83</v>
      </c>
      <c r="AY272" s="17" t="s">
        <v>113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79</v>
      </c>
      <c r="BK272" s="230">
        <f>ROUND(I272*H272,2)</f>
        <v>0</v>
      </c>
      <c r="BL272" s="17" t="s">
        <v>121</v>
      </c>
      <c r="BM272" s="229" t="s">
        <v>448</v>
      </c>
    </row>
    <row r="273" s="2" customFormat="1">
      <c r="A273" s="38"/>
      <c r="B273" s="39"/>
      <c r="C273" s="40"/>
      <c r="D273" s="231" t="s">
        <v>123</v>
      </c>
      <c r="E273" s="40"/>
      <c r="F273" s="232" t="s">
        <v>447</v>
      </c>
      <c r="G273" s="40"/>
      <c r="H273" s="40"/>
      <c r="I273" s="136"/>
      <c r="J273" s="40"/>
      <c r="K273" s="40"/>
      <c r="L273" s="44"/>
      <c r="M273" s="233"/>
      <c r="N273" s="234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123</v>
      </c>
      <c r="AU273" s="17" t="s">
        <v>83</v>
      </c>
    </row>
    <row r="274" s="13" customFormat="1">
      <c r="A274" s="13"/>
      <c r="B274" s="236"/>
      <c r="C274" s="237"/>
      <c r="D274" s="231" t="s">
        <v>139</v>
      </c>
      <c r="E274" s="238" t="s">
        <v>19</v>
      </c>
      <c r="F274" s="239" t="s">
        <v>449</v>
      </c>
      <c r="G274" s="237"/>
      <c r="H274" s="240">
        <v>31.824000000000002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6" t="s">
        <v>139</v>
      </c>
      <c r="AU274" s="246" t="s">
        <v>83</v>
      </c>
      <c r="AV274" s="13" t="s">
        <v>83</v>
      </c>
      <c r="AW274" s="13" t="s">
        <v>35</v>
      </c>
      <c r="AX274" s="13" t="s">
        <v>79</v>
      </c>
      <c r="AY274" s="246" t="s">
        <v>113</v>
      </c>
    </row>
    <row r="275" s="2" customFormat="1" ht="33" customHeight="1">
      <c r="A275" s="38"/>
      <c r="B275" s="39"/>
      <c r="C275" s="218" t="s">
        <v>450</v>
      </c>
      <c r="D275" s="218" t="s">
        <v>116</v>
      </c>
      <c r="E275" s="219" t="s">
        <v>451</v>
      </c>
      <c r="F275" s="220" t="s">
        <v>452</v>
      </c>
      <c r="G275" s="221" t="s">
        <v>119</v>
      </c>
      <c r="H275" s="222">
        <v>6</v>
      </c>
      <c r="I275" s="223"/>
      <c r="J275" s="224">
        <f>ROUND(I275*H275,2)</f>
        <v>0</v>
      </c>
      <c r="K275" s="220" t="s">
        <v>120</v>
      </c>
      <c r="L275" s="44"/>
      <c r="M275" s="225" t="s">
        <v>19</v>
      </c>
      <c r="N275" s="226" t="s">
        <v>45</v>
      </c>
      <c r="O275" s="84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121</v>
      </c>
      <c r="AT275" s="229" t="s">
        <v>116</v>
      </c>
      <c r="AU275" s="229" t="s">
        <v>83</v>
      </c>
      <c r="AY275" s="17" t="s">
        <v>113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79</v>
      </c>
      <c r="BK275" s="230">
        <f>ROUND(I275*H275,2)</f>
        <v>0</v>
      </c>
      <c r="BL275" s="17" t="s">
        <v>121</v>
      </c>
      <c r="BM275" s="229" t="s">
        <v>453</v>
      </c>
    </row>
    <row r="276" s="2" customFormat="1">
      <c r="A276" s="38"/>
      <c r="B276" s="39"/>
      <c r="C276" s="40"/>
      <c r="D276" s="231" t="s">
        <v>123</v>
      </c>
      <c r="E276" s="40"/>
      <c r="F276" s="232" t="s">
        <v>454</v>
      </c>
      <c r="G276" s="40"/>
      <c r="H276" s="40"/>
      <c r="I276" s="136"/>
      <c r="J276" s="40"/>
      <c r="K276" s="40"/>
      <c r="L276" s="44"/>
      <c r="M276" s="233"/>
      <c r="N276" s="234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123</v>
      </c>
      <c r="AU276" s="17" t="s">
        <v>83</v>
      </c>
    </row>
    <row r="277" s="2" customFormat="1" ht="21.75" customHeight="1">
      <c r="A277" s="38"/>
      <c r="B277" s="39"/>
      <c r="C277" s="218" t="s">
        <v>455</v>
      </c>
      <c r="D277" s="218" t="s">
        <v>116</v>
      </c>
      <c r="E277" s="219" t="s">
        <v>456</v>
      </c>
      <c r="F277" s="220" t="s">
        <v>457</v>
      </c>
      <c r="G277" s="221" t="s">
        <v>119</v>
      </c>
      <c r="H277" s="222">
        <v>6</v>
      </c>
      <c r="I277" s="223"/>
      <c r="J277" s="224">
        <f>ROUND(I277*H277,2)</f>
        <v>0</v>
      </c>
      <c r="K277" s="220" t="s">
        <v>120</v>
      </c>
      <c r="L277" s="44"/>
      <c r="M277" s="225" t="s">
        <v>19</v>
      </c>
      <c r="N277" s="226" t="s">
        <v>45</v>
      </c>
      <c r="O277" s="84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121</v>
      </c>
      <c r="AT277" s="229" t="s">
        <v>116</v>
      </c>
      <c r="AU277" s="229" t="s">
        <v>83</v>
      </c>
      <c r="AY277" s="17" t="s">
        <v>113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79</v>
      </c>
      <c r="BK277" s="230">
        <f>ROUND(I277*H277,2)</f>
        <v>0</v>
      </c>
      <c r="BL277" s="17" t="s">
        <v>121</v>
      </c>
      <c r="BM277" s="229" t="s">
        <v>458</v>
      </c>
    </row>
    <row r="278" s="2" customFormat="1">
      <c r="A278" s="38"/>
      <c r="B278" s="39"/>
      <c r="C278" s="40"/>
      <c r="D278" s="231" t="s">
        <v>123</v>
      </c>
      <c r="E278" s="40"/>
      <c r="F278" s="232" t="s">
        <v>457</v>
      </c>
      <c r="G278" s="40"/>
      <c r="H278" s="40"/>
      <c r="I278" s="136"/>
      <c r="J278" s="40"/>
      <c r="K278" s="40"/>
      <c r="L278" s="44"/>
      <c r="M278" s="233"/>
      <c r="N278" s="234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123</v>
      </c>
      <c r="AU278" s="17" t="s">
        <v>83</v>
      </c>
    </row>
    <row r="279" s="2" customFormat="1" ht="21.75" customHeight="1">
      <c r="A279" s="38"/>
      <c r="B279" s="39"/>
      <c r="C279" s="218" t="s">
        <v>459</v>
      </c>
      <c r="D279" s="218" t="s">
        <v>116</v>
      </c>
      <c r="E279" s="219" t="s">
        <v>460</v>
      </c>
      <c r="F279" s="220" t="s">
        <v>461</v>
      </c>
      <c r="G279" s="221" t="s">
        <v>119</v>
      </c>
      <c r="H279" s="222">
        <v>3</v>
      </c>
      <c r="I279" s="223"/>
      <c r="J279" s="224">
        <f>ROUND(I279*H279,2)</f>
        <v>0</v>
      </c>
      <c r="K279" s="220" t="s">
        <v>120</v>
      </c>
      <c r="L279" s="44"/>
      <c r="M279" s="225" t="s">
        <v>19</v>
      </c>
      <c r="N279" s="226" t="s">
        <v>45</v>
      </c>
      <c r="O279" s="84"/>
      <c r="P279" s="227">
        <f>O279*H279</f>
        <v>0</v>
      </c>
      <c r="Q279" s="227">
        <v>0</v>
      </c>
      <c r="R279" s="227">
        <f>Q279*H279</f>
        <v>0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121</v>
      </c>
      <c r="AT279" s="229" t="s">
        <v>116</v>
      </c>
      <c r="AU279" s="229" t="s">
        <v>83</v>
      </c>
      <c r="AY279" s="17" t="s">
        <v>113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79</v>
      </c>
      <c r="BK279" s="230">
        <f>ROUND(I279*H279,2)</f>
        <v>0</v>
      </c>
      <c r="BL279" s="17" t="s">
        <v>121</v>
      </c>
      <c r="BM279" s="229" t="s">
        <v>462</v>
      </c>
    </row>
    <row r="280" s="2" customFormat="1">
      <c r="A280" s="38"/>
      <c r="B280" s="39"/>
      <c r="C280" s="40"/>
      <c r="D280" s="231" t="s">
        <v>123</v>
      </c>
      <c r="E280" s="40"/>
      <c r="F280" s="232" t="s">
        <v>461</v>
      </c>
      <c r="G280" s="40"/>
      <c r="H280" s="40"/>
      <c r="I280" s="136"/>
      <c r="J280" s="40"/>
      <c r="K280" s="40"/>
      <c r="L280" s="44"/>
      <c r="M280" s="233"/>
      <c r="N280" s="234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123</v>
      </c>
      <c r="AU280" s="17" t="s">
        <v>83</v>
      </c>
    </row>
    <row r="281" s="2" customFormat="1" ht="21.75" customHeight="1">
      <c r="A281" s="38"/>
      <c r="B281" s="39"/>
      <c r="C281" s="218" t="s">
        <v>463</v>
      </c>
      <c r="D281" s="218" t="s">
        <v>116</v>
      </c>
      <c r="E281" s="219" t="s">
        <v>464</v>
      </c>
      <c r="F281" s="220" t="s">
        <v>465</v>
      </c>
      <c r="G281" s="221" t="s">
        <v>119</v>
      </c>
      <c r="H281" s="222">
        <v>3</v>
      </c>
      <c r="I281" s="223"/>
      <c r="J281" s="224">
        <f>ROUND(I281*H281,2)</f>
        <v>0</v>
      </c>
      <c r="K281" s="220" t="s">
        <v>120</v>
      </c>
      <c r="L281" s="44"/>
      <c r="M281" s="225" t="s">
        <v>19</v>
      </c>
      <c r="N281" s="226" t="s">
        <v>45</v>
      </c>
      <c r="O281" s="84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121</v>
      </c>
      <c r="AT281" s="229" t="s">
        <v>116</v>
      </c>
      <c r="AU281" s="229" t="s">
        <v>83</v>
      </c>
      <c r="AY281" s="17" t="s">
        <v>113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79</v>
      </c>
      <c r="BK281" s="230">
        <f>ROUND(I281*H281,2)</f>
        <v>0</v>
      </c>
      <c r="BL281" s="17" t="s">
        <v>121</v>
      </c>
      <c r="BM281" s="229" t="s">
        <v>466</v>
      </c>
    </row>
    <row r="282" s="2" customFormat="1">
      <c r="A282" s="38"/>
      <c r="B282" s="39"/>
      <c r="C282" s="40"/>
      <c r="D282" s="231" t="s">
        <v>123</v>
      </c>
      <c r="E282" s="40"/>
      <c r="F282" s="232" t="s">
        <v>467</v>
      </c>
      <c r="G282" s="40"/>
      <c r="H282" s="40"/>
      <c r="I282" s="136"/>
      <c r="J282" s="40"/>
      <c r="K282" s="40"/>
      <c r="L282" s="44"/>
      <c r="M282" s="233"/>
      <c r="N282" s="234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123</v>
      </c>
      <c r="AU282" s="17" t="s">
        <v>83</v>
      </c>
    </row>
    <row r="283" s="2" customFormat="1" ht="21.75" customHeight="1">
      <c r="A283" s="38"/>
      <c r="B283" s="39"/>
      <c r="C283" s="218" t="s">
        <v>468</v>
      </c>
      <c r="D283" s="218" t="s">
        <v>116</v>
      </c>
      <c r="E283" s="219" t="s">
        <v>469</v>
      </c>
      <c r="F283" s="220" t="s">
        <v>470</v>
      </c>
      <c r="G283" s="221" t="s">
        <v>119</v>
      </c>
      <c r="H283" s="222">
        <v>16</v>
      </c>
      <c r="I283" s="223"/>
      <c r="J283" s="224">
        <f>ROUND(I283*H283,2)</f>
        <v>0</v>
      </c>
      <c r="K283" s="220" t="s">
        <v>120</v>
      </c>
      <c r="L283" s="44"/>
      <c r="M283" s="225" t="s">
        <v>19</v>
      </c>
      <c r="N283" s="226" t="s">
        <v>45</v>
      </c>
      <c r="O283" s="84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121</v>
      </c>
      <c r="AT283" s="229" t="s">
        <v>116</v>
      </c>
      <c r="AU283" s="229" t="s">
        <v>83</v>
      </c>
      <c r="AY283" s="17" t="s">
        <v>113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79</v>
      </c>
      <c r="BK283" s="230">
        <f>ROUND(I283*H283,2)</f>
        <v>0</v>
      </c>
      <c r="BL283" s="17" t="s">
        <v>121</v>
      </c>
      <c r="BM283" s="229" t="s">
        <v>471</v>
      </c>
    </row>
    <row r="284" s="2" customFormat="1">
      <c r="A284" s="38"/>
      <c r="B284" s="39"/>
      <c r="C284" s="40"/>
      <c r="D284" s="231" t="s">
        <v>123</v>
      </c>
      <c r="E284" s="40"/>
      <c r="F284" s="232" t="s">
        <v>472</v>
      </c>
      <c r="G284" s="40"/>
      <c r="H284" s="40"/>
      <c r="I284" s="136"/>
      <c r="J284" s="40"/>
      <c r="K284" s="40"/>
      <c r="L284" s="44"/>
      <c r="M284" s="233"/>
      <c r="N284" s="234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123</v>
      </c>
      <c r="AU284" s="17" t="s">
        <v>83</v>
      </c>
    </row>
    <row r="285" s="2" customFormat="1" ht="21.75" customHeight="1">
      <c r="A285" s="38"/>
      <c r="B285" s="39"/>
      <c r="C285" s="218" t="s">
        <v>473</v>
      </c>
      <c r="D285" s="218" t="s">
        <v>116</v>
      </c>
      <c r="E285" s="219" t="s">
        <v>474</v>
      </c>
      <c r="F285" s="220" t="s">
        <v>475</v>
      </c>
      <c r="G285" s="221" t="s">
        <v>154</v>
      </c>
      <c r="H285" s="222">
        <v>2.625</v>
      </c>
      <c r="I285" s="223"/>
      <c r="J285" s="224">
        <f>ROUND(I285*H285,2)</f>
        <v>0</v>
      </c>
      <c r="K285" s="220" t="s">
        <v>120</v>
      </c>
      <c r="L285" s="44"/>
      <c r="M285" s="225" t="s">
        <v>19</v>
      </c>
      <c r="N285" s="226" t="s">
        <v>45</v>
      </c>
      <c r="O285" s="84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121</v>
      </c>
      <c r="AT285" s="229" t="s">
        <v>116</v>
      </c>
      <c r="AU285" s="229" t="s">
        <v>83</v>
      </c>
      <c r="AY285" s="17" t="s">
        <v>113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79</v>
      </c>
      <c r="BK285" s="230">
        <f>ROUND(I285*H285,2)</f>
        <v>0</v>
      </c>
      <c r="BL285" s="17" t="s">
        <v>121</v>
      </c>
      <c r="BM285" s="229" t="s">
        <v>476</v>
      </c>
    </row>
    <row r="286" s="2" customFormat="1">
      <c r="A286" s="38"/>
      <c r="B286" s="39"/>
      <c r="C286" s="40"/>
      <c r="D286" s="231" t="s">
        <v>123</v>
      </c>
      <c r="E286" s="40"/>
      <c r="F286" s="232" t="s">
        <v>477</v>
      </c>
      <c r="G286" s="40"/>
      <c r="H286" s="40"/>
      <c r="I286" s="136"/>
      <c r="J286" s="40"/>
      <c r="K286" s="40"/>
      <c r="L286" s="44"/>
      <c r="M286" s="233"/>
      <c r="N286" s="234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123</v>
      </c>
      <c r="AU286" s="17" t="s">
        <v>83</v>
      </c>
    </row>
    <row r="287" s="2" customFormat="1">
      <c r="A287" s="38"/>
      <c r="B287" s="39"/>
      <c r="C287" s="40"/>
      <c r="D287" s="231" t="s">
        <v>125</v>
      </c>
      <c r="E287" s="40"/>
      <c r="F287" s="235" t="s">
        <v>280</v>
      </c>
      <c r="G287" s="40"/>
      <c r="H287" s="40"/>
      <c r="I287" s="136"/>
      <c r="J287" s="40"/>
      <c r="K287" s="40"/>
      <c r="L287" s="44"/>
      <c r="M287" s="233"/>
      <c r="N287" s="234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125</v>
      </c>
      <c r="AU287" s="17" t="s">
        <v>83</v>
      </c>
    </row>
    <row r="288" s="15" customFormat="1">
      <c r="A288" s="15"/>
      <c r="B288" s="268"/>
      <c r="C288" s="269"/>
      <c r="D288" s="231" t="s">
        <v>139</v>
      </c>
      <c r="E288" s="270" t="s">
        <v>19</v>
      </c>
      <c r="F288" s="271" t="s">
        <v>478</v>
      </c>
      <c r="G288" s="269"/>
      <c r="H288" s="270" t="s">
        <v>19</v>
      </c>
      <c r="I288" s="272"/>
      <c r="J288" s="269"/>
      <c r="K288" s="269"/>
      <c r="L288" s="273"/>
      <c r="M288" s="274"/>
      <c r="N288" s="275"/>
      <c r="O288" s="275"/>
      <c r="P288" s="275"/>
      <c r="Q288" s="275"/>
      <c r="R288" s="275"/>
      <c r="S288" s="275"/>
      <c r="T288" s="276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77" t="s">
        <v>139</v>
      </c>
      <c r="AU288" s="277" t="s">
        <v>83</v>
      </c>
      <c r="AV288" s="15" t="s">
        <v>79</v>
      </c>
      <c r="AW288" s="15" t="s">
        <v>35</v>
      </c>
      <c r="AX288" s="15" t="s">
        <v>74</v>
      </c>
      <c r="AY288" s="277" t="s">
        <v>113</v>
      </c>
    </row>
    <row r="289" s="13" customFormat="1">
      <c r="A289" s="13"/>
      <c r="B289" s="236"/>
      <c r="C289" s="237"/>
      <c r="D289" s="231" t="s">
        <v>139</v>
      </c>
      <c r="E289" s="238" t="s">
        <v>19</v>
      </c>
      <c r="F289" s="239" t="s">
        <v>479</v>
      </c>
      <c r="G289" s="237"/>
      <c r="H289" s="240">
        <v>2.625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6" t="s">
        <v>139</v>
      </c>
      <c r="AU289" s="246" t="s">
        <v>83</v>
      </c>
      <c r="AV289" s="13" t="s">
        <v>83</v>
      </c>
      <c r="AW289" s="13" t="s">
        <v>35</v>
      </c>
      <c r="AX289" s="13" t="s">
        <v>79</v>
      </c>
      <c r="AY289" s="246" t="s">
        <v>113</v>
      </c>
    </row>
    <row r="290" s="2" customFormat="1" ht="33" customHeight="1">
      <c r="A290" s="38"/>
      <c r="B290" s="39"/>
      <c r="C290" s="218" t="s">
        <v>480</v>
      </c>
      <c r="D290" s="218" t="s">
        <v>116</v>
      </c>
      <c r="E290" s="219" t="s">
        <v>481</v>
      </c>
      <c r="F290" s="220" t="s">
        <v>482</v>
      </c>
      <c r="G290" s="221" t="s">
        <v>154</v>
      </c>
      <c r="H290" s="222">
        <v>59.954999999999998</v>
      </c>
      <c r="I290" s="223"/>
      <c r="J290" s="224">
        <f>ROUND(I290*H290,2)</f>
        <v>0</v>
      </c>
      <c r="K290" s="220" t="s">
        <v>120</v>
      </c>
      <c r="L290" s="44"/>
      <c r="M290" s="225" t="s">
        <v>19</v>
      </c>
      <c r="N290" s="226" t="s">
        <v>45</v>
      </c>
      <c r="O290" s="84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121</v>
      </c>
      <c r="AT290" s="229" t="s">
        <v>116</v>
      </c>
      <c r="AU290" s="229" t="s">
        <v>83</v>
      </c>
      <c r="AY290" s="17" t="s">
        <v>113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79</v>
      </c>
      <c r="BK290" s="230">
        <f>ROUND(I290*H290,2)</f>
        <v>0</v>
      </c>
      <c r="BL290" s="17" t="s">
        <v>121</v>
      </c>
      <c r="BM290" s="229" t="s">
        <v>483</v>
      </c>
    </row>
    <row r="291" s="2" customFormat="1">
      <c r="A291" s="38"/>
      <c r="B291" s="39"/>
      <c r="C291" s="40"/>
      <c r="D291" s="231" t="s">
        <v>123</v>
      </c>
      <c r="E291" s="40"/>
      <c r="F291" s="232" t="s">
        <v>484</v>
      </c>
      <c r="G291" s="40"/>
      <c r="H291" s="40"/>
      <c r="I291" s="136"/>
      <c r="J291" s="40"/>
      <c r="K291" s="40"/>
      <c r="L291" s="44"/>
      <c r="M291" s="233"/>
      <c r="N291" s="234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123</v>
      </c>
      <c r="AU291" s="17" t="s">
        <v>83</v>
      </c>
    </row>
    <row r="292" s="2" customFormat="1">
      <c r="A292" s="38"/>
      <c r="B292" s="39"/>
      <c r="C292" s="40"/>
      <c r="D292" s="231" t="s">
        <v>125</v>
      </c>
      <c r="E292" s="40"/>
      <c r="F292" s="235" t="s">
        <v>280</v>
      </c>
      <c r="G292" s="40"/>
      <c r="H292" s="40"/>
      <c r="I292" s="136"/>
      <c r="J292" s="40"/>
      <c r="K292" s="40"/>
      <c r="L292" s="44"/>
      <c r="M292" s="233"/>
      <c r="N292" s="234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125</v>
      </c>
      <c r="AU292" s="17" t="s">
        <v>83</v>
      </c>
    </row>
    <row r="293" s="15" customFormat="1">
      <c r="A293" s="15"/>
      <c r="B293" s="268"/>
      <c r="C293" s="269"/>
      <c r="D293" s="231" t="s">
        <v>139</v>
      </c>
      <c r="E293" s="270" t="s">
        <v>19</v>
      </c>
      <c r="F293" s="271" t="s">
        <v>485</v>
      </c>
      <c r="G293" s="269"/>
      <c r="H293" s="270" t="s">
        <v>19</v>
      </c>
      <c r="I293" s="272"/>
      <c r="J293" s="269"/>
      <c r="K293" s="269"/>
      <c r="L293" s="273"/>
      <c r="M293" s="274"/>
      <c r="N293" s="275"/>
      <c r="O293" s="275"/>
      <c r="P293" s="275"/>
      <c r="Q293" s="275"/>
      <c r="R293" s="275"/>
      <c r="S293" s="275"/>
      <c r="T293" s="276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7" t="s">
        <v>139</v>
      </c>
      <c r="AU293" s="277" t="s">
        <v>83</v>
      </c>
      <c r="AV293" s="15" t="s">
        <v>79</v>
      </c>
      <c r="AW293" s="15" t="s">
        <v>35</v>
      </c>
      <c r="AX293" s="15" t="s">
        <v>74</v>
      </c>
      <c r="AY293" s="277" t="s">
        <v>113</v>
      </c>
    </row>
    <row r="294" s="13" customFormat="1">
      <c r="A294" s="13"/>
      <c r="B294" s="236"/>
      <c r="C294" s="237"/>
      <c r="D294" s="231" t="s">
        <v>139</v>
      </c>
      <c r="E294" s="238" t="s">
        <v>19</v>
      </c>
      <c r="F294" s="239" t="s">
        <v>486</v>
      </c>
      <c r="G294" s="237"/>
      <c r="H294" s="240">
        <v>59.954999999999998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6" t="s">
        <v>139</v>
      </c>
      <c r="AU294" s="246" t="s">
        <v>83</v>
      </c>
      <c r="AV294" s="13" t="s">
        <v>83</v>
      </c>
      <c r="AW294" s="13" t="s">
        <v>35</v>
      </c>
      <c r="AX294" s="13" t="s">
        <v>79</v>
      </c>
      <c r="AY294" s="246" t="s">
        <v>113</v>
      </c>
    </row>
    <row r="295" s="2" customFormat="1" ht="21.75" customHeight="1">
      <c r="A295" s="38"/>
      <c r="B295" s="39"/>
      <c r="C295" s="218" t="s">
        <v>487</v>
      </c>
      <c r="D295" s="218" t="s">
        <v>116</v>
      </c>
      <c r="E295" s="219" t="s">
        <v>488</v>
      </c>
      <c r="F295" s="220" t="s">
        <v>489</v>
      </c>
      <c r="G295" s="221" t="s">
        <v>154</v>
      </c>
      <c r="H295" s="222">
        <v>2.4929999999999999</v>
      </c>
      <c r="I295" s="223"/>
      <c r="J295" s="224">
        <f>ROUND(I295*H295,2)</f>
        <v>0</v>
      </c>
      <c r="K295" s="220" t="s">
        <v>120</v>
      </c>
      <c r="L295" s="44"/>
      <c r="M295" s="225" t="s">
        <v>19</v>
      </c>
      <c r="N295" s="226" t="s">
        <v>45</v>
      </c>
      <c r="O295" s="84"/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121</v>
      </c>
      <c r="AT295" s="229" t="s">
        <v>116</v>
      </c>
      <c r="AU295" s="229" t="s">
        <v>83</v>
      </c>
      <c r="AY295" s="17" t="s">
        <v>113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79</v>
      </c>
      <c r="BK295" s="230">
        <f>ROUND(I295*H295,2)</f>
        <v>0</v>
      </c>
      <c r="BL295" s="17" t="s">
        <v>121</v>
      </c>
      <c r="BM295" s="229" t="s">
        <v>490</v>
      </c>
    </row>
    <row r="296" s="2" customFormat="1">
      <c r="A296" s="38"/>
      <c r="B296" s="39"/>
      <c r="C296" s="40"/>
      <c r="D296" s="231" t="s">
        <v>123</v>
      </c>
      <c r="E296" s="40"/>
      <c r="F296" s="232" t="s">
        <v>491</v>
      </c>
      <c r="G296" s="40"/>
      <c r="H296" s="40"/>
      <c r="I296" s="136"/>
      <c r="J296" s="40"/>
      <c r="K296" s="40"/>
      <c r="L296" s="44"/>
      <c r="M296" s="233"/>
      <c r="N296" s="234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123</v>
      </c>
      <c r="AU296" s="17" t="s">
        <v>83</v>
      </c>
    </row>
    <row r="297" s="2" customFormat="1">
      <c r="A297" s="38"/>
      <c r="B297" s="39"/>
      <c r="C297" s="40"/>
      <c r="D297" s="231" t="s">
        <v>125</v>
      </c>
      <c r="E297" s="40"/>
      <c r="F297" s="235" t="s">
        <v>280</v>
      </c>
      <c r="G297" s="40"/>
      <c r="H297" s="40"/>
      <c r="I297" s="136"/>
      <c r="J297" s="40"/>
      <c r="K297" s="40"/>
      <c r="L297" s="44"/>
      <c r="M297" s="233"/>
      <c r="N297" s="234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125</v>
      </c>
      <c r="AU297" s="17" t="s">
        <v>83</v>
      </c>
    </row>
    <row r="298" s="15" customFormat="1">
      <c r="A298" s="15"/>
      <c r="B298" s="268"/>
      <c r="C298" s="269"/>
      <c r="D298" s="231" t="s">
        <v>139</v>
      </c>
      <c r="E298" s="270" t="s">
        <v>19</v>
      </c>
      <c r="F298" s="271" t="s">
        <v>492</v>
      </c>
      <c r="G298" s="269"/>
      <c r="H298" s="270" t="s">
        <v>19</v>
      </c>
      <c r="I298" s="272"/>
      <c r="J298" s="269"/>
      <c r="K298" s="269"/>
      <c r="L298" s="273"/>
      <c r="M298" s="274"/>
      <c r="N298" s="275"/>
      <c r="O298" s="275"/>
      <c r="P298" s="275"/>
      <c r="Q298" s="275"/>
      <c r="R298" s="275"/>
      <c r="S298" s="275"/>
      <c r="T298" s="276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7" t="s">
        <v>139</v>
      </c>
      <c r="AU298" s="277" t="s">
        <v>83</v>
      </c>
      <c r="AV298" s="15" t="s">
        <v>79</v>
      </c>
      <c r="AW298" s="15" t="s">
        <v>35</v>
      </c>
      <c r="AX298" s="15" t="s">
        <v>74</v>
      </c>
      <c r="AY298" s="277" t="s">
        <v>113</v>
      </c>
    </row>
    <row r="299" s="13" customFormat="1">
      <c r="A299" s="13"/>
      <c r="B299" s="236"/>
      <c r="C299" s="237"/>
      <c r="D299" s="231" t="s">
        <v>139</v>
      </c>
      <c r="E299" s="238" t="s">
        <v>19</v>
      </c>
      <c r="F299" s="239" t="s">
        <v>493</v>
      </c>
      <c r="G299" s="237"/>
      <c r="H299" s="240">
        <v>2.4929999999999999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6" t="s">
        <v>139</v>
      </c>
      <c r="AU299" s="246" t="s">
        <v>83</v>
      </c>
      <c r="AV299" s="13" t="s">
        <v>83</v>
      </c>
      <c r="AW299" s="13" t="s">
        <v>35</v>
      </c>
      <c r="AX299" s="13" t="s">
        <v>79</v>
      </c>
      <c r="AY299" s="246" t="s">
        <v>113</v>
      </c>
    </row>
    <row r="300" s="2" customFormat="1" ht="21.75" customHeight="1">
      <c r="A300" s="38"/>
      <c r="B300" s="39"/>
      <c r="C300" s="218" t="s">
        <v>494</v>
      </c>
      <c r="D300" s="218" t="s">
        <v>116</v>
      </c>
      <c r="E300" s="219" t="s">
        <v>495</v>
      </c>
      <c r="F300" s="220" t="s">
        <v>496</v>
      </c>
      <c r="G300" s="221" t="s">
        <v>154</v>
      </c>
      <c r="H300" s="222">
        <v>0.13200000000000001</v>
      </c>
      <c r="I300" s="223"/>
      <c r="J300" s="224">
        <f>ROUND(I300*H300,2)</f>
        <v>0</v>
      </c>
      <c r="K300" s="220" t="s">
        <v>120</v>
      </c>
      <c r="L300" s="44"/>
      <c r="M300" s="225" t="s">
        <v>19</v>
      </c>
      <c r="N300" s="226" t="s">
        <v>45</v>
      </c>
      <c r="O300" s="84"/>
      <c r="P300" s="227">
        <f>O300*H300</f>
        <v>0</v>
      </c>
      <c r="Q300" s="227">
        <v>0</v>
      </c>
      <c r="R300" s="227">
        <f>Q300*H300</f>
        <v>0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121</v>
      </c>
      <c r="AT300" s="229" t="s">
        <v>116</v>
      </c>
      <c r="AU300" s="229" t="s">
        <v>83</v>
      </c>
      <c r="AY300" s="17" t="s">
        <v>113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79</v>
      </c>
      <c r="BK300" s="230">
        <f>ROUND(I300*H300,2)</f>
        <v>0</v>
      </c>
      <c r="BL300" s="17" t="s">
        <v>121</v>
      </c>
      <c r="BM300" s="229" t="s">
        <v>497</v>
      </c>
    </row>
    <row r="301" s="2" customFormat="1">
      <c r="A301" s="38"/>
      <c r="B301" s="39"/>
      <c r="C301" s="40"/>
      <c r="D301" s="231" t="s">
        <v>123</v>
      </c>
      <c r="E301" s="40"/>
      <c r="F301" s="232" t="s">
        <v>498</v>
      </c>
      <c r="G301" s="40"/>
      <c r="H301" s="40"/>
      <c r="I301" s="136"/>
      <c r="J301" s="40"/>
      <c r="K301" s="40"/>
      <c r="L301" s="44"/>
      <c r="M301" s="233"/>
      <c r="N301" s="234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123</v>
      </c>
      <c r="AU301" s="17" t="s">
        <v>83</v>
      </c>
    </row>
    <row r="302" s="2" customFormat="1">
      <c r="A302" s="38"/>
      <c r="B302" s="39"/>
      <c r="C302" s="40"/>
      <c r="D302" s="231" t="s">
        <v>125</v>
      </c>
      <c r="E302" s="40"/>
      <c r="F302" s="235" t="s">
        <v>280</v>
      </c>
      <c r="G302" s="40"/>
      <c r="H302" s="40"/>
      <c r="I302" s="136"/>
      <c r="J302" s="40"/>
      <c r="K302" s="40"/>
      <c r="L302" s="44"/>
      <c r="M302" s="233"/>
      <c r="N302" s="234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125</v>
      </c>
      <c r="AU302" s="17" t="s">
        <v>83</v>
      </c>
    </row>
    <row r="303" s="15" customFormat="1">
      <c r="A303" s="15"/>
      <c r="B303" s="268"/>
      <c r="C303" s="269"/>
      <c r="D303" s="231" t="s">
        <v>139</v>
      </c>
      <c r="E303" s="270" t="s">
        <v>19</v>
      </c>
      <c r="F303" s="271" t="s">
        <v>499</v>
      </c>
      <c r="G303" s="269"/>
      <c r="H303" s="270" t="s">
        <v>19</v>
      </c>
      <c r="I303" s="272"/>
      <c r="J303" s="269"/>
      <c r="K303" s="269"/>
      <c r="L303" s="273"/>
      <c r="M303" s="274"/>
      <c r="N303" s="275"/>
      <c r="O303" s="275"/>
      <c r="P303" s="275"/>
      <c r="Q303" s="275"/>
      <c r="R303" s="275"/>
      <c r="S303" s="275"/>
      <c r="T303" s="276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7" t="s">
        <v>139</v>
      </c>
      <c r="AU303" s="277" t="s">
        <v>83</v>
      </c>
      <c r="AV303" s="15" t="s">
        <v>79</v>
      </c>
      <c r="AW303" s="15" t="s">
        <v>35</v>
      </c>
      <c r="AX303" s="15" t="s">
        <v>74</v>
      </c>
      <c r="AY303" s="277" t="s">
        <v>113</v>
      </c>
    </row>
    <row r="304" s="13" customFormat="1">
      <c r="A304" s="13"/>
      <c r="B304" s="236"/>
      <c r="C304" s="237"/>
      <c r="D304" s="231" t="s">
        <v>139</v>
      </c>
      <c r="E304" s="238" t="s">
        <v>19</v>
      </c>
      <c r="F304" s="239" t="s">
        <v>500</v>
      </c>
      <c r="G304" s="237"/>
      <c r="H304" s="240">
        <v>0.13200000000000001</v>
      </c>
      <c r="I304" s="241"/>
      <c r="J304" s="237"/>
      <c r="K304" s="237"/>
      <c r="L304" s="242"/>
      <c r="M304" s="243"/>
      <c r="N304" s="244"/>
      <c r="O304" s="244"/>
      <c r="P304" s="244"/>
      <c r="Q304" s="244"/>
      <c r="R304" s="244"/>
      <c r="S304" s="244"/>
      <c r="T304" s="24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6" t="s">
        <v>139</v>
      </c>
      <c r="AU304" s="246" t="s">
        <v>83</v>
      </c>
      <c r="AV304" s="13" t="s">
        <v>83</v>
      </c>
      <c r="AW304" s="13" t="s">
        <v>35</v>
      </c>
      <c r="AX304" s="13" t="s">
        <v>79</v>
      </c>
      <c r="AY304" s="246" t="s">
        <v>113</v>
      </c>
    </row>
    <row r="305" s="2" customFormat="1" ht="21.75" customHeight="1">
      <c r="A305" s="38"/>
      <c r="B305" s="39"/>
      <c r="C305" s="218" t="s">
        <v>501</v>
      </c>
      <c r="D305" s="218" t="s">
        <v>116</v>
      </c>
      <c r="E305" s="219" t="s">
        <v>502</v>
      </c>
      <c r="F305" s="220" t="s">
        <v>503</v>
      </c>
      <c r="G305" s="221" t="s">
        <v>154</v>
      </c>
      <c r="H305" s="222">
        <v>0.13200000000000001</v>
      </c>
      <c r="I305" s="223"/>
      <c r="J305" s="224">
        <f>ROUND(I305*H305,2)</f>
        <v>0</v>
      </c>
      <c r="K305" s="220" t="s">
        <v>120</v>
      </c>
      <c r="L305" s="44"/>
      <c r="M305" s="225" t="s">
        <v>19</v>
      </c>
      <c r="N305" s="226" t="s">
        <v>45</v>
      </c>
      <c r="O305" s="84"/>
      <c r="P305" s="227">
        <f>O305*H305</f>
        <v>0</v>
      </c>
      <c r="Q305" s="227">
        <v>0</v>
      </c>
      <c r="R305" s="227">
        <f>Q305*H305</f>
        <v>0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121</v>
      </c>
      <c r="AT305" s="229" t="s">
        <v>116</v>
      </c>
      <c r="AU305" s="229" t="s">
        <v>83</v>
      </c>
      <c r="AY305" s="17" t="s">
        <v>113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79</v>
      </c>
      <c r="BK305" s="230">
        <f>ROUND(I305*H305,2)</f>
        <v>0</v>
      </c>
      <c r="BL305" s="17" t="s">
        <v>121</v>
      </c>
      <c r="BM305" s="229" t="s">
        <v>504</v>
      </c>
    </row>
    <row r="306" s="2" customFormat="1">
      <c r="A306" s="38"/>
      <c r="B306" s="39"/>
      <c r="C306" s="40"/>
      <c r="D306" s="231" t="s">
        <v>123</v>
      </c>
      <c r="E306" s="40"/>
      <c r="F306" s="232" t="s">
        <v>505</v>
      </c>
      <c r="G306" s="40"/>
      <c r="H306" s="40"/>
      <c r="I306" s="136"/>
      <c r="J306" s="40"/>
      <c r="K306" s="40"/>
      <c r="L306" s="44"/>
      <c r="M306" s="233"/>
      <c r="N306" s="234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123</v>
      </c>
      <c r="AU306" s="17" t="s">
        <v>83</v>
      </c>
    </row>
    <row r="307" s="2" customFormat="1">
      <c r="A307" s="38"/>
      <c r="B307" s="39"/>
      <c r="C307" s="40"/>
      <c r="D307" s="231" t="s">
        <v>125</v>
      </c>
      <c r="E307" s="40"/>
      <c r="F307" s="235" t="s">
        <v>506</v>
      </c>
      <c r="G307" s="40"/>
      <c r="H307" s="40"/>
      <c r="I307" s="136"/>
      <c r="J307" s="40"/>
      <c r="K307" s="40"/>
      <c r="L307" s="44"/>
      <c r="M307" s="233"/>
      <c r="N307" s="234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125</v>
      </c>
      <c r="AU307" s="17" t="s">
        <v>83</v>
      </c>
    </row>
    <row r="308" s="15" customFormat="1">
      <c r="A308" s="15"/>
      <c r="B308" s="268"/>
      <c r="C308" s="269"/>
      <c r="D308" s="231" t="s">
        <v>139</v>
      </c>
      <c r="E308" s="270" t="s">
        <v>19</v>
      </c>
      <c r="F308" s="271" t="s">
        <v>499</v>
      </c>
      <c r="G308" s="269"/>
      <c r="H308" s="270" t="s">
        <v>19</v>
      </c>
      <c r="I308" s="272"/>
      <c r="J308" s="269"/>
      <c r="K308" s="269"/>
      <c r="L308" s="273"/>
      <c r="M308" s="274"/>
      <c r="N308" s="275"/>
      <c r="O308" s="275"/>
      <c r="P308" s="275"/>
      <c r="Q308" s="275"/>
      <c r="R308" s="275"/>
      <c r="S308" s="275"/>
      <c r="T308" s="276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77" t="s">
        <v>139</v>
      </c>
      <c r="AU308" s="277" t="s">
        <v>83</v>
      </c>
      <c r="AV308" s="15" t="s">
        <v>79</v>
      </c>
      <c r="AW308" s="15" t="s">
        <v>35</v>
      </c>
      <c r="AX308" s="15" t="s">
        <v>74</v>
      </c>
      <c r="AY308" s="277" t="s">
        <v>113</v>
      </c>
    </row>
    <row r="309" s="13" customFormat="1">
      <c r="A309" s="13"/>
      <c r="B309" s="236"/>
      <c r="C309" s="237"/>
      <c r="D309" s="231" t="s">
        <v>139</v>
      </c>
      <c r="E309" s="238" t="s">
        <v>19</v>
      </c>
      <c r="F309" s="239" t="s">
        <v>500</v>
      </c>
      <c r="G309" s="237"/>
      <c r="H309" s="240">
        <v>0.13200000000000001</v>
      </c>
      <c r="I309" s="241"/>
      <c r="J309" s="237"/>
      <c r="K309" s="237"/>
      <c r="L309" s="242"/>
      <c r="M309" s="243"/>
      <c r="N309" s="244"/>
      <c r="O309" s="244"/>
      <c r="P309" s="244"/>
      <c r="Q309" s="244"/>
      <c r="R309" s="244"/>
      <c r="S309" s="244"/>
      <c r="T309" s="24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6" t="s">
        <v>139</v>
      </c>
      <c r="AU309" s="246" t="s">
        <v>83</v>
      </c>
      <c r="AV309" s="13" t="s">
        <v>83</v>
      </c>
      <c r="AW309" s="13" t="s">
        <v>35</v>
      </c>
      <c r="AX309" s="13" t="s">
        <v>79</v>
      </c>
      <c r="AY309" s="246" t="s">
        <v>113</v>
      </c>
    </row>
    <row r="310" s="2" customFormat="1" ht="33" customHeight="1">
      <c r="A310" s="38"/>
      <c r="B310" s="39"/>
      <c r="C310" s="218" t="s">
        <v>507</v>
      </c>
      <c r="D310" s="218" t="s">
        <v>116</v>
      </c>
      <c r="E310" s="219" t="s">
        <v>508</v>
      </c>
      <c r="F310" s="220" t="s">
        <v>509</v>
      </c>
      <c r="G310" s="221" t="s">
        <v>154</v>
      </c>
      <c r="H310" s="222">
        <v>2</v>
      </c>
      <c r="I310" s="223"/>
      <c r="J310" s="224">
        <f>ROUND(I310*H310,2)</f>
        <v>0</v>
      </c>
      <c r="K310" s="220" t="s">
        <v>120</v>
      </c>
      <c r="L310" s="44"/>
      <c r="M310" s="225" t="s">
        <v>19</v>
      </c>
      <c r="N310" s="226" t="s">
        <v>45</v>
      </c>
      <c r="O310" s="84"/>
      <c r="P310" s="227">
        <f>O310*H310</f>
        <v>0</v>
      </c>
      <c r="Q310" s="227">
        <v>0</v>
      </c>
      <c r="R310" s="227">
        <f>Q310*H310</f>
        <v>0</v>
      </c>
      <c r="S310" s="227">
        <v>0</v>
      </c>
      <c r="T310" s="22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121</v>
      </c>
      <c r="AT310" s="229" t="s">
        <v>116</v>
      </c>
      <c r="AU310" s="229" t="s">
        <v>83</v>
      </c>
      <c r="AY310" s="17" t="s">
        <v>113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79</v>
      </c>
      <c r="BK310" s="230">
        <f>ROUND(I310*H310,2)</f>
        <v>0</v>
      </c>
      <c r="BL310" s="17" t="s">
        <v>121</v>
      </c>
      <c r="BM310" s="229" t="s">
        <v>510</v>
      </c>
    </row>
    <row r="311" s="2" customFormat="1">
      <c r="A311" s="38"/>
      <c r="B311" s="39"/>
      <c r="C311" s="40"/>
      <c r="D311" s="231" t="s">
        <v>123</v>
      </c>
      <c r="E311" s="40"/>
      <c r="F311" s="232" t="s">
        <v>511</v>
      </c>
      <c r="G311" s="40"/>
      <c r="H311" s="40"/>
      <c r="I311" s="136"/>
      <c r="J311" s="40"/>
      <c r="K311" s="40"/>
      <c r="L311" s="44"/>
      <c r="M311" s="233"/>
      <c r="N311" s="234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123</v>
      </c>
      <c r="AU311" s="17" t="s">
        <v>83</v>
      </c>
    </row>
    <row r="312" s="2" customFormat="1">
      <c r="A312" s="38"/>
      <c r="B312" s="39"/>
      <c r="C312" s="40"/>
      <c r="D312" s="231" t="s">
        <v>125</v>
      </c>
      <c r="E312" s="40"/>
      <c r="F312" s="235" t="s">
        <v>280</v>
      </c>
      <c r="G312" s="40"/>
      <c r="H312" s="40"/>
      <c r="I312" s="136"/>
      <c r="J312" s="40"/>
      <c r="K312" s="40"/>
      <c r="L312" s="44"/>
      <c r="M312" s="233"/>
      <c r="N312" s="234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125</v>
      </c>
      <c r="AU312" s="17" t="s">
        <v>83</v>
      </c>
    </row>
    <row r="313" s="13" customFormat="1">
      <c r="A313" s="13"/>
      <c r="B313" s="236"/>
      <c r="C313" s="237"/>
      <c r="D313" s="231" t="s">
        <v>139</v>
      </c>
      <c r="E313" s="238" t="s">
        <v>19</v>
      </c>
      <c r="F313" s="239" t="s">
        <v>512</v>
      </c>
      <c r="G313" s="237"/>
      <c r="H313" s="240">
        <v>2</v>
      </c>
      <c r="I313" s="241"/>
      <c r="J313" s="237"/>
      <c r="K313" s="237"/>
      <c r="L313" s="242"/>
      <c r="M313" s="243"/>
      <c r="N313" s="244"/>
      <c r="O313" s="244"/>
      <c r="P313" s="244"/>
      <c r="Q313" s="244"/>
      <c r="R313" s="244"/>
      <c r="S313" s="244"/>
      <c r="T313" s="24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6" t="s">
        <v>139</v>
      </c>
      <c r="AU313" s="246" t="s">
        <v>83</v>
      </c>
      <c r="AV313" s="13" t="s">
        <v>83</v>
      </c>
      <c r="AW313" s="13" t="s">
        <v>35</v>
      </c>
      <c r="AX313" s="13" t="s">
        <v>79</v>
      </c>
      <c r="AY313" s="246" t="s">
        <v>113</v>
      </c>
    </row>
    <row r="314" s="2" customFormat="1" ht="33" customHeight="1">
      <c r="A314" s="38"/>
      <c r="B314" s="39"/>
      <c r="C314" s="218" t="s">
        <v>513</v>
      </c>
      <c r="D314" s="218" t="s">
        <v>116</v>
      </c>
      <c r="E314" s="219" t="s">
        <v>514</v>
      </c>
      <c r="F314" s="220" t="s">
        <v>515</v>
      </c>
      <c r="G314" s="221" t="s">
        <v>154</v>
      </c>
      <c r="H314" s="222">
        <v>27.486999999999998</v>
      </c>
      <c r="I314" s="223"/>
      <c r="J314" s="224">
        <f>ROUND(I314*H314,2)</f>
        <v>0</v>
      </c>
      <c r="K314" s="220" t="s">
        <v>120</v>
      </c>
      <c r="L314" s="44"/>
      <c r="M314" s="225" t="s">
        <v>19</v>
      </c>
      <c r="N314" s="226" t="s">
        <v>45</v>
      </c>
      <c r="O314" s="84"/>
      <c r="P314" s="227">
        <f>O314*H314</f>
        <v>0</v>
      </c>
      <c r="Q314" s="227">
        <v>0</v>
      </c>
      <c r="R314" s="227">
        <f>Q314*H314</f>
        <v>0</v>
      </c>
      <c r="S314" s="227">
        <v>0</v>
      </c>
      <c r="T314" s="22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9" t="s">
        <v>121</v>
      </c>
      <c r="AT314" s="229" t="s">
        <v>116</v>
      </c>
      <c r="AU314" s="229" t="s">
        <v>83</v>
      </c>
      <c r="AY314" s="17" t="s">
        <v>113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17" t="s">
        <v>79</v>
      </c>
      <c r="BK314" s="230">
        <f>ROUND(I314*H314,2)</f>
        <v>0</v>
      </c>
      <c r="BL314" s="17" t="s">
        <v>121</v>
      </c>
      <c r="BM314" s="229" t="s">
        <v>516</v>
      </c>
    </row>
    <row r="315" s="2" customFormat="1">
      <c r="A315" s="38"/>
      <c r="B315" s="39"/>
      <c r="C315" s="40"/>
      <c r="D315" s="231" t="s">
        <v>123</v>
      </c>
      <c r="E315" s="40"/>
      <c r="F315" s="232" t="s">
        <v>517</v>
      </c>
      <c r="G315" s="40"/>
      <c r="H315" s="40"/>
      <c r="I315" s="136"/>
      <c r="J315" s="40"/>
      <c r="K315" s="40"/>
      <c r="L315" s="44"/>
      <c r="M315" s="233"/>
      <c r="N315" s="234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123</v>
      </c>
      <c r="AU315" s="17" t="s">
        <v>83</v>
      </c>
    </row>
    <row r="316" s="2" customFormat="1">
      <c r="A316" s="38"/>
      <c r="B316" s="39"/>
      <c r="C316" s="40"/>
      <c r="D316" s="231" t="s">
        <v>125</v>
      </c>
      <c r="E316" s="40"/>
      <c r="F316" s="235" t="s">
        <v>280</v>
      </c>
      <c r="G316" s="40"/>
      <c r="H316" s="40"/>
      <c r="I316" s="136"/>
      <c r="J316" s="40"/>
      <c r="K316" s="40"/>
      <c r="L316" s="44"/>
      <c r="M316" s="233"/>
      <c r="N316" s="234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125</v>
      </c>
      <c r="AU316" s="17" t="s">
        <v>83</v>
      </c>
    </row>
    <row r="317" s="15" customFormat="1">
      <c r="A317" s="15"/>
      <c r="B317" s="268"/>
      <c r="C317" s="269"/>
      <c r="D317" s="231" t="s">
        <v>139</v>
      </c>
      <c r="E317" s="270" t="s">
        <v>19</v>
      </c>
      <c r="F317" s="271" t="s">
        <v>518</v>
      </c>
      <c r="G317" s="269"/>
      <c r="H317" s="270" t="s">
        <v>19</v>
      </c>
      <c r="I317" s="272"/>
      <c r="J317" s="269"/>
      <c r="K317" s="269"/>
      <c r="L317" s="273"/>
      <c r="M317" s="274"/>
      <c r="N317" s="275"/>
      <c r="O317" s="275"/>
      <c r="P317" s="275"/>
      <c r="Q317" s="275"/>
      <c r="R317" s="275"/>
      <c r="S317" s="275"/>
      <c r="T317" s="276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77" t="s">
        <v>139</v>
      </c>
      <c r="AU317" s="277" t="s">
        <v>83</v>
      </c>
      <c r="AV317" s="15" t="s">
        <v>79</v>
      </c>
      <c r="AW317" s="15" t="s">
        <v>35</v>
      </c>
      <c r="AX317" s="15" t="s">
        <v>74</v>
      </c>
      <c r="AY317" s="277" t="s">
        <v>113</v>
      </c>
    </row>
    <row r="318" s="13" customFormat="1">
      <c r="A318" s="13"/>
      <c r="B318" s="236"/>
      <c r="C318" s="237"/>
      <c r="D318" s="231" t="s">
        <v>139</v>
      </c>
      <c r="E318" s="238" t="s">
        <v>19</v>
      </c>
      <c r="F318" s="239" t="s">
        <v>519</v>
      </c>
      <c r="G318" s="237"/>
      <c r="H318" s="240">
        <v>27.486999999999998</v>
      </c>
      <c r="I318" s="241"/>
      <c r="J318" s="237"/>
      <c r="K318" s="237"/>
      <c r="L318" s="242"/>
      <c r="M318" s="243"/>
      <c r="N318" s="244"/>
      <c r="O318" s="244"/>
      <c r="P318" s="244"/>
      <c r="Q318" s="244"/>
      <c r="R318" s="244"/>
      <c r="S318" s="244"/>
      <c r="T318" s="24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6" t="s">
        <v>139</v>
      </c>
      <c r="AU318" s="246" t="s">
        <v>83</v>
      </c>
      <c r="AV318" s="13" t="s">
        <v>83</v>
      </c>
      <c r="AW318" s="13" t="s">
        <v>35</v>
      </c>
      <c r="AX318" s="13" t="s">
        <v>79</v>
      </c>
      <c r="AY318" s="246" t="s">
        <v>113</v>
      </c>
    </row>
    <row r="319" s="2" customFormat="1" ht="33" customHeight="1">
      <c r="A319" s="38"/>
      <c r="B319" s="39"/>
      <c r="C319" s="218" t="s">
        <v>520</v>
      </c>
      <c r="D319" s="218" t="s">
        <v>116</v>
      </c>
      <c r="E319" s="219" t="s">
        <v>521</v>
      </c>
      <c r="F319" s="220" t="s">
        <v>522</v>
      </c>
      <c r="G319" s="221" t="s">
        <v>154</v>
      </c>
      <c r="H319" s="222">
        <v>2418.8560000000002</v>
      </c>
      <c r="I319" s="223"/>
      <c r="J319" s="224">
        <f>ROUND(I319*H319,2)</f>
        <v>0</v>
      </c>
      <c r="K319" s="220" t="s">
        <v>120</v>
      </c>
      <c r="L319" s="44"/>
      <c r="M319" s="225" t="s">
        <v>19</v>
      </c>
      <c r="N319" s="226" t="s">
        <v>45</v>
      </c>
      <c r="O319" s="84"/>
      <c r="P319" s="227">
        <f>O319*H319</f>
        <v>0</v>
      </c>
      <c r="Q319" s="227">
        <v>0</v>
      </c>
      <c r="R319" s="227">
        <f>Q319*H319</f>
        <v>0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121</v>
      </c>
      <c r="AT319" s="229" t="s">
        <v>116</v>
      </c>
      <c r="AU319" s="229" t="s">
        <v>83</v>
      </c>
      <c r="AY319" s="17" t="s">
        <v>113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79</v>
      </c>
      <c r="BK319" s="230">
        <f>ROUND(I319*H319,2)</f>
        <v>0</v>
      </c>
      <c r="BL319" s="17" t="s">
        <v>121</v>
      </c>
      <c r="BM319" s="229" t="s">
        <v>523</v>
      </c>
    </row>
    <row r="320" s="2" customFormat="1">
      <c r="A320" s="38"/>
      <c r="B320" s="39"/>
      <c r="C320" s="40"/>
      <c r="D320" s="231" t="s">
        <v>123</v>
      </c>
      <c r="E320" s="40"/>
      <c r="F320" s="232" t="s">
        <v>524</v>
      </c>
      <c r="G320" s="40"/>
      <c r="H320" s="40"/>
      <c r="I320" s="136"/>
      <c r="J320" s="40"/>
      <c r="K320" s="40"/>
      <c r="L320" s="44"/>
      <c r="M320" s="233"/>
      <c r="N320" s="234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123</v>
      </c>
      <c r="AU320" s="17" t="s">
        <v>83</v>
      </c>
    </row>
    <row r="321" s="2" customFormat="1">
      <c r="A321" s="38"/>
      <c r="B321" s="39"/>
      <c r="C321" s="40"/>
      <c r="D321" s="231" t="s">
        <v>125</v>
      </c>
      <c r="E321" s="40"/>
      <c r="F321" s="235" t="s">
        <v>280</v>
      </c>
      <c r="G321" s="40"/>
      <c r="H321" s="40"/>
      <c r="I321" s="136"/>
      <c r="J321" s="40"/>
      <c r="K321" s="40"/>
      <c r="L321" s="44"/>
      <c r="M321" s="233"/>
      <c r="N321" s="234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125</v>
      </c>
      <c r="AU321" s="17" t="s">
        <v>83</v>
      </c>
    </row>
    <row r="322" s="15" customFormat="1">
      <c r="A322" s="15"/>
      <c r="B322" s="268"/>
      <c r="C322" s="269"/>
      <c r="D322" s="231" t="s">
        <v>139</v>
      </c>
      <c r="E322" s="270" t="s">
        <v>19</v>
      </c>
      <c r="F322" s="271" t="s">
        <v>518</v>
      </c>
      <c r="G322" s="269"/>
      <c r="H322" s="270" t="s">
        <v>19</v>
      </c>
      <c r="I322" s="272"/>
      <c r="J322" s="269"/>
      <c r="K322" s="269"/>
      <c r="L322" s="273"/>
      <c r="M322" s="274"/>
      <c r="N322" s="275"/>
      <c r="O322" s="275"/>
      <c r="P322" s="275"/>
      <c r="Q322" s="275"/>
      <c r="R322" s="275"/>
      <c r="S322" s="275"/>
      <c r="T322" s="276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7" t="s">
        <v>139</v>
      </c>
      <c r="AU322" s="277" t="s">
        <v>83</v>
      </c>
      <c r="AV322" s="15" t="s">
        <v>79</v>
      </c>
      <c r="AW322" s="15" t="s">
        <v>35</v>
      </c>
      <c r="AX322" s="15" t="s">
        <v>74</v>
      </c>
      <c r="AY322" s="277" t="s">
        <v>113</v>
      </c>
    </row>
    <row r="323" s="13" customFormat="1">
      <c r="A323" s="13"/>
      <c r="B323" s="236"/>
      <c r="C323" s="237"/>
      <c r="D323" s="231" t="s">
        <v>139</v>
      </c>
      <c r="E323" s="238" t="s">
        <v>19</v>
      </c>
      <c r="F323" s="239" t="s">
        <v>525</v>
      </c>
      <c r="G323" s="237"/>
      <c r="H323" s="240">
        <v>2418.8560000000002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6" t="s">
        <v>139</v>
      </c>
      <c r="AU323" s="246" t="s">
        <v>83</v>
      </c>
      <c r="AV323" s="13" t="s">
        <v>83</v>
      </c>
      <c r="AW323" s="13" t="s">
        <v>35</v>
      </c>
      <c r="AX323" s="13" t="s">
        <v>79</v>
      </c>
      <c r="AY323" s="246" t="s">
        <v>113</v>
      </c>
    </row>
    <row r="324" s="2" customFormat="1" ht="21.75" customHeight="1">
      <c r="A324" s="38"/>
      <c r="B324" s="39"/>
      <c r="C324" s="218" t="s">
        <v>526</v>
      </c>
      <c r="D324" s="218" t="s">
        <v>116</v>
      </c>
      <c r="E324" s="219" t="s">
        <v>527</v>
      </c>
      <c r="F324" s="220" t="s">
        <v>528</v>
      </c>
      <c r="G324" s="221" t="s">
        <v>119</v>
      </c>
      <c r="H324" s="222">
        <v>4</v>
      </c>
      <c r="I324" s="223"/>
      <c r="J324" s="224">
        <f>ROUND(I324*H324,2)</f>
        <v>0</v>
      </c>
      <c r="K324" s="220" t="s">
        <v>120</v>
      </c>
      <c r="L324" s="44"/>
      <c r="M324" s="225" t="s">
        <v>19</v>
      </c>
      <c r="N324" s="226" t="s">
        <v>45</v>
      </c>
      <c r="O324" s="84"/>
      <c r="P324" s="227">
        <f>O324*H324</f>
        <v>0</v>
      </c>
      <c r="Q324" s="227">
        <v>0</v>
      </c>
      <c r="R324" s="227">
        <f>Q324*H324</f>
        <v>0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121</v>
      </c>
      <c r="AT324" s="229" t="s">
        <v>116</v>
      </c>
      <c r="AU324" s="229" t="s">
        <v>83</v>
      </c>
      <c r="AY324" s="17" t="s">
        <v>113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79</v>
      </c>
      <c r="BK324" s="230">
        <f>ROUND(I324*H324,2)</f>
        <v>0</v>
      </c>
      <c r="BL324" s="17" t="s">
        <v>121</v>
      </c>
      <c r="BM324" s="229" t="s">
        <v>529</v>
      </c>
    </row>
    <row r="325" s="2" customFormat="1">
      <c r="A325" s="38"/>
      <c r="B325" s="39"/>
      <c r="C325" s="40"/>
      <c r="D325" s="231" t="s">
        <v>123</v>
      </c>
      <c r="E325" s="40"/>
      <c r="F325" s="232" t="s">
        <v>530</v>
      </c>
      <c r="G325" s="40"/>
      <c r="H325" s="40"/>
      <c r="I325" s="136"/>
      <c r="J325" s="40"/>
      <c r="K325" s="40"/>
      <c r="L325" s="44"/>
      <c r="M325" s="233"/>
      <c r="N325" s="234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123</v>
      </c>
      <c r="AU325" s="17" t="s">
        <v>83</v>
      </c>
    </row>
    <row r="326" s="2" customFormat="1">
      <c r="A326" s="38"/>
      <c r="B326" s="39"/>
      <c r="C326" s="40"/>
      <c r="D326" s="231" t="s">
        <v>125</v>
      </c>
      <c r="E326" s="40"/>
      <c r="F326" s="235" t="s">
        <v>531</v>
      </c>
      <c r="G326" s="40"/>
      <c r="H326" s="40"/>
      <c r="I326" s="136"/>
      <c r="J326" s="40"/>
      <c r="K326" s="40"/>
      <c r="L326" s="44"/>
      <c r="M326" s="278"/>
      <c r="N326" s="279"/>
      <c r="O326" s="280"/>
      <c r="P326" s="280"/>
      <c r="Q326" s="280"/>
      <c r="R326" s="280"/>
      <c r="S326" s="280"/>
      <c r="T326" s="281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125</v>
      </c>
      <c r="AU326" s="17" t="s">
        <v>83</v>
      </c>
    </row>
    <row r="327" s="2" customFormat="1" ht="6.96" customHeight="1">
      <c r="A327" s="38"/>
      <c r="B327" s="59"/>
      <c r="C327" s="60"/>
      <c r="D327" s="60"/>
      <c r="E327" s="60"/>
      <c r="F327" s="60"/>
      <c r="G327" s="60"/>
      <c r="H327" s="60"/>
      <c r="I327" s="166"/>
      <c r="J327" s="60"/>
      <c r="K327" s="60"/>
      <c r="L327" s="44"/>
      <c r="M327" s="38"/>
      <c r="O327" s="38"/>
      <c r="P327" s="38"/>
      <c r="Q327" s="38"/>
      <c r="R327" s="38"/>
      <c r="S327" s="38"/>
      <c r="T327" s="38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</row>
  </sheetData>
  <sheetProtection sheet="1" autoFilter="0" formatColumns="0" formatRows="0" objects="1" scenarios="1" spinCount="100000" saltValue="J4qDg7y4aE01+WfIFXcw0fW4Trl74HBp8wUZGxJyUPDErrNvVDAejvbAzbGyh0uJLBumQp45r/Bw5VSjfOkuCA==" hashValue="8zR/okgnwD0/pFQMMQQceRRUgLz+zbNJktDAxOnf85AceYK8SRNlPtWHDyc0i+fAxH6sZbEPdWoEASHFpRQfbQ==" algorithmName="SHA-512" password="CC35"/>
  <autoFilter ref="C80:K32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83</v>
      </c>
    </row>
    <row r="4" hidden="1" s="1" customFormat="1" ht="24.96" customHeight="1">
      <c r="B4" s="20"/>
      <c r="D4" s="132" t="s">
        <v>89</v>
      </c>
      <c r="I4" s="128"/>
      <c r="L4" s="20"/>
      <c r="M4" s="133" t="s">
        <v>10</v>
      </c>
      <c r="AT4" s="17" t="s">
        <v>4</v>
      </c>
    </row>
    <row r="5" hidden="1" s="1" customFormat="1" ht="6.96" customHeight="1">
      <c r="B5" s="20"/>
      <c r="I5" s="128"/>
      <c r="L5" s="20"/>
    </row>
    <row r="6" hidden="1" s="1" customFormat="1" ht="12" customHeight="1">
      <c r="B6" s="20"/>
      <c r="D6" s="134" t="s">
        <v>16</v>
      </c>
      <c r="I6" s="128"/>
      <c r="L6" s="20"/>
    </row>
    <row r="7" hidden="1" s="1" customFormat="1" ht="16.5" customHeight="1">
      <c r="B7" s="20"/>
      <c r="E7" s="135" t="str">
        <f>'Rekapitulace stavby'!K6</f>
        <v>Oprava výhybek v žst. Hoštka</v>
      </c>
      <c r="F7" s="134"/>
      <c r="G7" s="134"/>
      <c r="H7" s="134"/>
      <c r="I7" s="128"/>
      <c r="L7" s="20"/>
    </row>
    <row r="8" hidden="1" s="2" customFormat="1" ht="12" customHeight="1">
      <c r="A8" s="38"/>
      <c r="B8" s="44"/>
      <c r="C8" s="38"/>
      <c r="D8" s="134" t="s">
        <v>90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8" t="s">
        <v>532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12. 11. 2019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">
        <v>27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9" t="s">
        <v>28</v>
      </c>
      <c r="F15" s="38"/>
      <c r="G15" s="38"/>
      <c r="H15" s="38"/>
      <c r="I15" s="140" t="s">
        <v>29</v>
      </c>
      <c r="J15" s="139" t="s">
        <v>30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4" t="s">
        <v>31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29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4" t="s">
        <v>33</v>
      </c>
      <c r="E20" s="38"/>
      <c r="F20" s="38"/>
      <c r="G20" s="38"/>
      <c r="H20" s="38"/>
      <c r="I20" s="140" t="s">
        <v>26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29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4" t="s">
        <v>36</v>
      </c>
      <c r="E23" s="38"/>
      <c r="F23" s="38"/>
      <c r="G23" s="38"/>
      <c r="H23" s="38"/>
      <c r="I23" s="140" t="s">
        <v>26</v>
      </c>
      <c r="J23" s="139" t="s">
        <v>19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9" t="s">
        <v>37</v>
      </c>
      <c r="F24" s="38"/>
      <c r="G24" s="38"/>
      <c r="H24" s="38"/>
      <c r="I24" s="140" t="s">
        <v>29</v>
      </c>
      <c r="J24" s="139" t="s">
        <v>19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4" t="s">
        <v>38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83.25" customHeight="1">
      <c r="A27" s="142"/>
      <c r="B27" s="143"/>
      <c r="C27" s="142"/>
      <c r="D27" s="142"/>
      <c r="E27" s="144" t="s">
        <v>39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9" t="s">
        <v>40</v>
      </c>
      <c r="E30" s="38"/>
      <c r="F30" s="38"/>
      <c r="G30" s="38"/>
      <c r="H30" s="38"/>
      <c r="I30" s="136"/>
      <c r="J30" s="150">
        <f>ROUND(J79,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1" t="s">
        <v>42</v>
      </c>
      <c r="G32" s="38"/>
      <c r="H32" s="38"/>
      <c r="I32" s="152" t="s">
        <v>41</v>
      </c>
      <c r="J32" s="151" t="s">
        <v>43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44</v>
      </c>
      <c r="E33" s="134" t="s">
        <v>45</v>
      </c>
      <c r="F33" s="154">
        <f>ROUND((SUM(BE79:BE93)),  2)</f>
        <v>0</v>
      </c>
      <c r="G33" s="38"/>
      <c r="H33" s="38"/>
      <c r="I33" s="155">
        <v>0.20999999999999999</v>
      </c>
      <c r="J33" s="154">
        <f>ROUND(((SUM(BE79:BE93))*I33),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4" t="s">
        <v>46</v>
      </c>
      <c r="F34" s="154">
        <f>ROUND((SUM(BF79:BF93)),  2)</f>
        <v>0</v>
      </c>
      <c r="G34" s="38"/>
      <c r="H34" s="38"/>
      <c r="I34" s="155">
        <v>0.14999999999999999</v>
      </c>
      <c r="J34" s="154">
        <f>ROUND(((SUM(BF79:BF93))*I34),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47</v>
      </c>
      <c r="F35" s="154">
        <f>ROUND((SUM(BG79:BG93)),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48</v>
      </c>
      <c r="F36" s="154">
        <f>ROUND((SUM(BH79:BH93)),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49</v>
      </c>
      <c r="F37" s="154">
        <f>ROUND((SUM(BI79:BI93)),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70" t="str">
        <f>E7</f>
        <v>Oprava výhybek v žst. Hoštka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2 - Materiál dodávaný objednatelem - NEOCEŇOVAT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žst. Hoštka</v>
      </c>
      <c r="G52" s="40"/>
      <c r="H52" s="40"/>
      <c r="I52" s="140" t="s">
        <v>23</v>
      </c>
      <c r="J52" s="72" t="str">
        <f>IF(J12="","",J12)</f>
        <v>12. 11. 2019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OŘ ÚNL, ST ÚNL</v>
      </c>
      <c r="G54" s="40"/>
      <c r="H54" s="40"/>
      <c r="I54" s="140" t="s">
        <v>33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140" t="s">
        <v>36</v>
      </c>
      <c r="J55" s="36" t="str">
        <f>E24</f>
        <v xml:space="preserve">Věra Trnková 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1" t="s">
        <v>93</v>
      </c>
      <c r="D57" s="172"/>
      <c r="E57" s="172"/>
      <c r="F57" s="172"/>
      <c r="G57" s="172"/>
      <c r="H57" s="172"/>
      <c r="I57" s="173"/>
      <c r="J57" s="174" t="s">
        <v>94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5" t="s">
        <v>72</v>
      </c>
      <c r="D59" s="40"/>
      <c r="E59" s="40"/>
      <c r="F59" s="40"/>
      <c r="G59" s="40"/>
      <c r="H59" s="40"/>
      <c r="I59" s="136"/>
      <c r="J59" s="102">
        <f>J79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hidden="1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136"/>
      <c r="J60" s="40"/>
      <c r="K60" s="40"/>
      <c r="L60" s="13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166"/>
      <c r="J61" s="60"/>
      <c r="K61" s="60"/>
      <c r="L61" s="13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/>
    <row r="63" hidden="1"/>
    <row r="64" hidden="1"/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169"/>
      <c r="J65" s="62"/>
      <c r="K65" s="62"/>
      <c r="L65" s="13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98</v>
      </c>
      <c r="D66" s="40"/>
      <c r="E66" s="40"/>
      <c r="F66" s="40"/>
      <c r="G66" s="40"/>
      <c r="H66" s="40"/>
      <c r="I66" s="136"/>
      <c r="J66" s="40"/>
      <c r="K66" s="40"/>
      <c r="L66" s="13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136"/>
      <c r="J67" s="40"/>
      <c r="K67" s="40"/>
      <c r="L67" s="13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136"/>
      <c r="J68" s="40"/>
      <c r="K68" s="40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6.5" customHeight="1">
      <c r="A69" s="38"/>
      <c r="B69" s="39"/>
      <c r="C69" s="40"/>
      <c r="D69" s="40"/>
      <c r="E69" s="170" t="str">
        <f>E7</f>
        <v>Oprava výhybek v žst. Hoštka</v>
      </c>
      <c r="F69" s="32"/>
      <c r="G69" s="32"/>
      <c r="H69" s="32"/>
      <c r="I69" s="136"/>
      <c r="J69" s="40"/>
      <c r="K69" s="4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90</v>
      </c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69" t="str">
        <f>E9</f>
        <v>2 - Materiál dodávaný objednatelem - NEOCEŇOVAT</v>
      </c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21</v>
      </c>
      <c r="D73" s="40"/>
      <c r="E73" s="40"/>
      <c r="F73" s="27" t="str">
        <f>F12</f>
        <v>žst. Hoštka</v>
      </c>
      <c r="G73" s="40"/>
      <c r="H73" s="40"/>
      <c r="I73" s="140" t="s">
        <v>23</v>
      </c>
      <c r="J73" s="72" t="str">
        <f>IF(J12="","",J12)</f>
        <v>12. 11. 2019</v>
      </c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5.15" customHeight="1">
      <c r="A75" s="38"/>
      <c r="B75" s="39"/>
      <c r="C75" s="32" t="s">
        <v>25</v>
      </c>
      <c r="D75" s="40"/>
      <c r="E75" s="40"/>
      <c r="F75" s="27" t="str">
        <f>E15</f>
        <v>Správa železnic, OŘ ÚNL, ST ÚNL</v>
      </c>
      <c r="G75" s="40"/>
      <c r="H75" s="40"/>
      <c r="I75" s="140" t="s">
        <v>33</v>
      </c>
      <c r="J75" s="36" t="str">
        <f>E21</f>
        <v xml:space="preserve"> </v>
      </c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31</v>
      </c>
      <c r="D76" s="40"/>
      <c r="E76" s="40"/>
      <c r="F76" s="27" t="str">
        <f>IF(E18="","",E18)</f>
        <v>Vyplň údaj</v>
      </c>
      <c r="G76" s="40"/>
      <c r="H76" s="40"/>
      <c r="I76" s="140" t="s">
        <v>36</v>
      </c>
      <c r="J76" s="36" t="str">
        <f>E24</f>
        <v xml:space="preserve">Věra Trnková </v>
      </c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40"/>
      <c r="D77" s="40"/>
      <c r="E77" s="40"/>
      <c r="F77" s="40"/>
      <c r="G77" s="40"/>
      <c r="H77" s="40"/>
      <c r="I77" s="136"/>
      <c r="J77" s="40"/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1" customFormat="1" ht="29.28" customHeight="1">
      <c r="A78" s="190"/>
      <c r="B78" s="191"/>
      <c r="C78" s="192" t="s">
        <v>99</v>
      </c>
      <c r="D78" s="193" t="s">
        <v>59</v>
      </c>
      <c r="E78" s="193" t="s">
        <v>55</v>
      </c>
      <c r="F78" s="193" t="s">
        <v>56</v>
      </c>
      <c r="G78" s="193" t="s">
        <v>100</v>
      </c>
      <c r="H78" s="193" t="s">
        <v>101</v>
      </c>
      <c r="I78" s="194" t="s">
        <v>102</v>
      </c>
      <c r="J78" s="193" t="s">
        <v>94</v>
      </c>
      <c r="K78" s="195" t="s">
        <v>103</v>
      </c>
      <c r="L78" s="196"/>
      <c r="M78" s="92" t="s">
        <v>19</v>
      </c>
      <c r="N78" s="93" t="s">
        <v>44</v>
      </c>
      <c r="O78" s="93" t="s">
        <v>104</v>
      </c>
      <c r="P78" s="93" t="s">
        <v>105</v>
      </c>
      <c r="Q78" s="93" t="s">
        <v>106</v>
      </c>
      <c r="R78" s="93" t="s">
        <v>107</v>
      </c>
      <c r="S78" s="93" t="s">
        <v>108</v>
      </c>
      <c r="T78" s="94" t="s">
        <v>109</v>
      </c>
      <c r="U78" s="190"/>
      <c r="V78" s="190"/>
      <c r="W78" s="190"/>
      <c r="X78" s="190"/>
      <c r="Y78" s="190"/>
      <c r="Z78" s="190"/>
      <c r="AA78" s="190"/>
      <c r="AB78" s="190"/>
      <c r="AC78" s="190"/>
      <c r="AD78" s="190"/>
      <c r="AE78" s="190"/>
    </row>
    <row r="79" s="2" customFormat="1" ht="22.8" customHeight="1">
      <c r="A79" s="38"/>
      <c r="B79" s="39"/>
      <c r="C79" s="99" t="s">
        <v>110</v>
      </c>
      <c r="D79" s="40"/>
      <c r="E79" s="40"/>
      <c r="F79" s="40"/>
      <c r="G79" s="40"/>
      <c r="H79" s="40"/>
      <c r="I79" s="136"/>
      <c r="J79" s="197">
        <f>BK79</f>
        <v>0</v>
      </c>
      <c r="K79" s="40"/>
      <c r="L79" s="44"/>
      <c r="M79" s="95"/>
      <c r="N79" s="198"/>
      <c r="O79" s="96"/>
      <c r="P79" s="199">
        <f>SUM(P80:P93)</f>
        <v>0</v>
      </c>
      <c r="Q79" s="96"/>
      <c r="R79" s="199">
        <f>SUM(R80:R93)</f>
        <v>29.955310000000001</v>
      </c>
      <c r="S79" s="96"/>
      <c r="T79" s="200">
        <f>SUM(T80:T93)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7" t="s">
        <v>73</v>
      </c>
      <c r="AU79" s="17" t="s">
        <v>95</v>
      </c>
      <c r="BK79" s="201">
        <f>SUM(BK80:BK93)</f>
        <v>0</v>
      </c>
    </row>
    <row r="80" s="2" customFormat="1" ht="21.75" customHeight="1">
      <c r="A80" s="38"/>
      <c r="B80" s="39"/>
      <c r="C80" s="258" t="s">
        <v>79</v>
      </c>
      <c r="D80" s="258" t="s">
        <v>171</v>
      </c>
      <c r="E80" s="259" t="s">
        <v>533</v>
      </c>
      <c r="F80" s="260" t="s">
        <v>534</v>
      </c>
      <c r="G80" s="261" t="s">
        <v>265</v>
      </c>
      <c r="H80" s="262">
        <v>27.882000000000001</v>
      </c>
      <c r="I80" s="263"/>
      <c r="J80" s="264">
        <f>ROUND(I80*H80,2)</f>
        <v>0</v>
      </c>
      <c r="K80" s="260" t="s">
        <v>120</v>
      </c>
      <c r="L80" s="265"/>
      <c r="M80" s="266" t="s">
        <v>19</v>
      </c>
      <c r="N80" s="267" t="s">
        <v>45</v>
      </c>
      <c r="O80" s="84"/>
      <c r="P80" s="227">
        <f>O80*H80</f>
        <v>0</v>
      </c>
      <c r="Q80" s="227">
        <v>0.95499999999999996</v>
      </c>
      <c r="R80" s="227">
        <f>Q80*H80</f>
        <v>26.627310000000001</v>
      </c>
      <c r="S80" s="227">
        <v>0</v>
      </c>
      <c r="T80" s="228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229" t="s">
        <v>163</v>
      </c>
      <c r="AT80" s="229" t="s">
        <v>171</v>
      </c>
      <c r="AU80" s="229" t="s">
        <v>74</v>
      </c>
      <c r="AY80" s="17" t="s">
        <v>113</v>
      </c>
      <c r="BE80" s="230">
        <f>IF(N80="základní",J80,0)</f>
        <v>0</v>
      </c>
      <c r="BF80" s="230">
        <f>IF(N80="snížená",J80,0)</f>
        <v>0</v>
      </c>
      <c r="BG80" s="230">
        <f>IF(N80="zákl. přenesená",J80,0)</f>
        <v>0</v>
      </c>
      <c r="BH80" s="230">
        <f>IF(N80="sníž. přenesená",J80,0)</f>
        <v>0</v>
      </c>
      <c r="BI80" s="230">
        <f>IF(N80="nulová",J80,0)</f>
        <v>0</v>
      </c>
      <c r="BJ80" s="17" t="s">
        <v>79</v>
      </c>
      <c r="BK80" s="230">
        <f>ROUND(I80*H80,2)</f>
        <v>0</v>
      </c>
      <c r="BL80" s="17" t="s">
        <v>121</v>
      </c>
      <c r="BM80" s="229" t="s">
        <v>535</v>
      </c>
    </row>
    <row r="81" s="2" customFormat="1">
      <c r="A81" s="38"/>
      <c r="B81" s="39"/>
      <c r="C81" s="40"/>
      <c r="D81" s="231" t="s">
        <v>123</v>
      </c>
      <c r="E81" s="40"/>
      <c r="F81" s="232" t="s">
        <v>534</v>
      </c>
      <c r="G81" s="40"/>
      <c r="H81" s="40"/>
      <c r="I81" s="136"/>
      <c r="J81" s="40"/>
      <c r="K81" s="40"/>
      <c r="L81" s="44"/>
      <c r="M81" s="233"/>
      <c r="N81" s="234"/>
      <c r="O81" s="84"/>
      <c r="P81" s="84"/>
      <c r="Q81" s="84"/>
      <c r="R81" s="84"/>
      <c r="S81" s="84"/>
      <c r="T81" s="85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123</v>
      </c>
      <c r="AU81" s="17" t="s">
        <v>74</v>
      </c>
    </row>
    <row r="82" s="2" customFormat="1" ht="21.75" customHeight="1">
      <c r="A82" s="38"/>
      <c r="B82" s="39"/>
      <c r="C82" s="258" t="s">
        <v>83</v>
      </c>
      <c r="D82" s="258" t="s">
        <v>171</v>
      </c>
      <c r="E82" s="259" t="s">
        <v>536</v>
      </c>
      <c r="F82" s="260" t="s">
        <v>537</v>
      </c>
      <c r="G82" s="261" t="s">
        <v>119</v>
      </c>
      <c r="H82" s="262">
        <v>60</v>
      </c>
      <c r="I82" s="263"/>
      <c r="J82" s="264">
        <f>ROUND(I82*H82,2)</f>
        <v>0</v>
      </c>
      <c r="K82" s="260" t="s">
        <v>120</v>
      </c>
      <c r="L82" s="265"/>
      <c r="M82" s="266" t="s">
        <v>19</v>
      </c>
      <c r="N82" s="267" t="s">
        <v>45</v>
      </c>
      <c r="O82" s="84"/>
      <c r="P82" s="227">
        <f>O82*H82</f>
        <v>0</v>
      </c>
      <c r="Q82" s="227">
        <v>0</v>
      </c>
      <c r="R82" s="227">
        <f>Q82*H82</f>
        <v>0</v>
      </c>
      <c r="S82" s="227">
        <v>0</v>
      </c>
      <c r="T82" s="228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29" t="s">
        <v>163</v>
      </c>
      <c r="AT82" s="229" t="s">
        <v>171</v>
      </c>
      <c r="AU82" s="229" t="s">
        <v>74</v>
      </c>
      <c r="AY82" s="17" t="s">
        <v>113</v>
      </c>
      <c r="BE82" s="230">
        <f>IF(N82="základní",J82,0)</f>
        <v>0</v>
      </c>
      <c r="BF82" s="230">
        <f>IF(N82="snížená",J82,0)</f>
        <v>0</v>
      </c>
      <c r="BG82" s="230">
        <f>IF(N82="zákl. přenesená",J82,0)</f>
        <v>0</v>
      </c>
      <c r="BH82" s="230">
        <f>IF(N82="sníž. přenesená",J82,0)</f>
        <v>0</v>
      </c>
      <c r="BI82" s="230">
        <f>IF(N82="nulová",J82,0)</f>
        <v>0</v>
      </c>
      <c r="BJ82" s="17" t="s">
        <v>79</v>
      </c>
      <c r="BK82" s="230">
        <f>ROUND(I82*H82,2)</f>
        <v>0</v>
      </c>
      <c r="BL82" s="17" t="s">
        <v>121</v>
      </c>
      <c r="BM82" s="229" t="s">
        <v>538</v>
      </c>
    </row>
    <row r="83" s="2" customFormat="1">
      <c r="A83" s="38"/>
      <c r="B83" s="39"/>
      <c r="C83" s="40"/>
      <c r="D83" s="231" t="s">
        <v>123</v>
      </c>
      <c r="E83" s="40"/>
      <c r="F83" s="232" t="s">
        <v>537</v>
      </c>
      <c r="G83" s="40"/>
      <c r="H83" s="40"/>
      <c r="I83" s="136"/>
      <c r="J83" s="40"/>
      <c r="K83" s="40"/>
      <c r="L83" s="44"/>
      <c r="M83" s="233"/>
      <c r="N83" s="234"/>
      <c r="O83" s="84"/>
      <c r="P83" s="84"/>
      <c r="Q83" s="84"/>
      <c r="R83" s="84"/>
      <c r="S83" s="84"/>
      <c r="T83" s="8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123</v>
      </c>
      <c r="AU83" s="17" t="s">
        <v>74</v>
      </c>
    </row>
    <row r="84" s="13" customFormat="1">
      <c r="A84" s="13"/>
      <c r="B84" s="236"/>
      <c r="C84" s="237"/>
      <c r="D84" s="231" t="s">
        <v>139</v>
      </c>
      <c r="E84" s="238" t="s">
        <v>19</v>
      </c>
      <c r="F84" s="239" t="s">
        <v>539</v>
      </c>
      <c r="G84" s="237"/>
      <c r="H84" s="240">
        <v>60</v>
      </c>
      <c r="I84" s="241"/>
      <c r="J84" s="237"/>
      <c r="K84" s="237"/>
      <c r="L84" s="242"/>
      <c r="M84" s="243"/>
      <c r="N84" s="244"/>
      <c r="O84" s="244"/>
      <c r="P84" s="244"/>
      <c r="Q84" s="244"/>
      <c r="R84" s="244"/>
      <c r="S84" s="244"/>
      <c r="T84" s="245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46" t="s">
        <v>139</v>
      </c>
      <c r="AU84" s="246" t="s">
        <v>74</v>
      </c>
      <c r="AV84" s="13" t="s">
        <v>83</v>
      </c>
      <c r="AW84" s="13" t="s">
        <v>35</v>
      </c>
      <c r="AX84" s="13" t="s">
        <v>79</v>
      </c>
      <c r="AY84" s="246" t="s">
        <v>113</v>
      </c>
    </row>
    <row r="85" s="2" customFormat="1" ht="21.75" customHeight="1">
      <c r="A85" s="38"/>
      <c r="B85" s="39"/>
      <c r="C85" s="258" t="s">
        <v>86</v>
      </c>
      <c r="D85" s="258" t="s">
        <v>171</v>
      </c>
      <c r="E85" s="259" t="s">
        <v>540</v>
      </c>
      <c r="F85" s="260" t="s">
        <v>541</v>
      </c>
      <c r="G85" s="261" t="s">
        <v>119</v>
      </c>
      <c r="H85" s="262">
        <v>32</v>
      </c>
      <c r="I85" s="263"/>
      <c r="J85" s="264">
        <f>ROUND(I85*H85,2)</f>
        <v>0</v>
      </c>
      <c r="K85" s="260" t="s">
        <v>120</v>
      </c>
      <c r="L85" s="265"/>
      <c r="M85" s="266" t="s">
        <v>19</v>
      </c>
      <c r="N85" s="267" t="s">
        <v>45</v>
      </c>
      <c r="O85" s="84"/>
      <c r="P85" s="227">
        <f>O85*H85</f>
        <v>0</v>
      </c>
      <c r="Q85" s="227">
        <v>0.104</v>
      </c>
      <c r="R85" s="227">
        <f>Q85*H85</f>
        <v>3.3279999999999998</v>
      </c>
      <c r="S85" s="227">
        <v>0</v>
      </c>
      <c r="T85" s="228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29" t="s">
        <v>163</v>
      </c>
      <c r="AT85" s="229" t="s">
        <v>171</v>
      </c>
      <c r="AU85" s="229" t="s">
        <v>74</v>
      </c>
      <c r="AY85" s="17" t="s">
        <v>113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17" t="s">
        <v>79</v>
      </c>
      <c r="BK85" s="230">
        <f>ROUND(I85*H85,2)</f>
        <v>0</v>
      </c>
      <c r="BL85" s="17" t="s">
        <v>121</v>
      </c>
      <c r="BM85" s="229" t="s">
        <v>542</v>
      </c>
    </row>
    <row r="86" s="2" customFormat="1">
      <c r="A86" s="38"/>
      <c r="B86" s="39"/>
      <c r="C86" s="40"/>
      <c r="D86" s="231" t="s">
        <v>123</v>
      </c>
      <c r="E86" s="40"/>
      <c r="F86" s="232" t="s">
        <v>541</v>
      </c>
      <c r="G86" s="40"/>
      <c r="H86" s="40"/>
      <c r="I86" s="136"/>
      <c r="J86" s="40"/>
      <c r="K86" s="40"/>
      <c r="L86" s="44"/>
      <c r="M86" s="233"/>
      <c r="N86" s="234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123</v>
      </c>
      <c r="AU86" s="17" t="s">
        <v>74</v>
      </c>
    </row>
    <row r="87" s="13" customFormat="1">
      <c r="A87" s="13"/>
      <c r="B87" s="236"/>
      <c r="C87" s="237"/>
      <c r="D87" s="231" t="s">
        <v>139</v>
      </c>
      <c r="E87" s="238" t="s">
        <v>19</v>
      </c>
      <c r="F87" s="239" t="s">
        <v>543</v>
      </c>
      <c r="G87" s="237"/>
      <c r="H87" s="240">
        <v>32</v>
      </c>
      <c r="I87" s="241"/>
      <c r="J87" s="237"/>
      <c r="K87" s="237"/>
      <c r="L87" s="242"/>
      <c r="M87" s="243"/>
      <c r="N87" s="244"/>
      <c r="O87" s="244"/>
      <c r="P87" s="244"/>
      <c r="Q87" s="244"/>
      <c r="R87" s="244"/>
      <c r="S87" s="244"/>
      <c r="T87" s="245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6" t="s">
        <v>139</v>
      </c>
      <c r="AU87" s="246" t="s">
        <v>74</v>
      </c>
      <c r="AV87" s="13" t="s">
        <v>83</v>
      </c>
      <c r="AW87" s="13" t="s">
        <v>35</v>
      </c>
      <c r="AX87" s="13" t="s">
        <v>79</v>
      </c>
      <c r="AY87" s="246" t="s">
        <v>113</v>
      </c>
    </row>
    <row r="88" s="2" customFormat="1" ht="21.75" customHeight="1">
      <c r="A88" s="38"/>
      <c r="B88" s="39"/>
      <c r="C88" s="258" t="s">
        <v>121</v>
      </c>
      <c r="D88" s="258" t="s">
        <v>171</v>
      </c>
      <c r="E88" s="259" t="s">
        <v>544</v>
      </c>
      <c r="F88" s="260" t="s">
        <v>545</v>
      </c>
      <c r="G88" s="261" t="s">
        <v>119</v>
      </c>
      <c r="H88" s="262">
        <v>68</v>
      </c>
      <c r="I88" s="263"/>
      <c r="J88" s="264">
        <f>ROUND(I88*H88,2)</f>
        <v>0</v>
      </c>
      <c r="K88" s="260" t="s">
        <v>120</v>
      </c>
      <c r="L88" s="265"/>
      <c r="M88" s="266" t="s">
        <v>19</v>
      </c>
      <c r="N88" s="267" t="s">
        <v>45</v>
      </c>
      <c r="O88" s="84"/>
      <c r="P88" s="227">
        <f>O88*H88</f>
        <v>0</v>
      </c>
      <c r="Q88" s="227">
        <v>0</v>
      </c>
      <c r="R88" s="227">
        <f>Q88*H88</f>
        <v>0</v>
      </c>
      <c r="S88" s="227">
        <v>0</v>
      </c>
      <c r="T88" s="228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9" t="s">
        <v>163</v>
      </c>
      <c r="AT88" s="229" t="s">
        <v>171</v>
      </c>
      <c r="AU88" s="229" t="s">
        <v>74</v>
      </c>
      <c r="AY88" s="17" t="s">
        <v>113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17" t="s">
        <v>79</v>
      </c>
      <c r="BK88" s="230">
        <f>ROUND(I88*H88,2)</f>
        <v>0</v>
      </c>
      <c r="BL88" s="17" t="s">
        <v>121</v>
      </c>
      <c r="BM88" s="229" t="s">
        <v>546</v>
      </c>
    </row>
    <row r="89" s="2" customFormat="1">
      <c r="A89" s="38"/>
      <c r="B89" s="39"/>
      <c r="C89" s="40"/>
      <c r="D89" s="231" t="s">
        <v>123</v>
      </c>
      <c r="E89" s="40"/>
      <c r="F89" s="232" t="s">
        <v>545</v>
      </c>
      <c r="G89" s="40"/>
      <c r="H89" s="40"/>
      <c r="I89" s="136"/>
      <c r="J89" s="40"/>
      <c r="K89" s="40"/>
      <c r="L89" s="44"/>
      <c r="M89" s="233"/>
      <c r="N89" s="234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123</v>
      </c>
      <c r="AU89" s="17" t="s">
        <v>74</v>
      </c>
    </row>
    <row r="90" s="13" customFormat="1">
      <c r="A90" s="13"/>
      <c r="B90" s="236"/>
      <c r="C90" s="237"/>
      <c r="D90" s="231" t="s">
        <v>139</v>
      </c>
      <c r="E90" s="238" t="s">
        <v>19</v>
      </c>
      <c r="F90" s="239" t="s">
        <v>547</v>
      </c>
      <c r="G90" s="237"/>
      <c r="H90" s="240">
        <v>68</v>
      </c>
      <c r="I90" s="241"/>
      <c r="J90" s="237"/>
      <c r="K90" s="237"/>
      <c r="L90" s="242"/>
      <c r="M90" s="243"/>
      <c r="N90" s="244"/>
      <c r="O90" s="244"/>
      <c r="P90" s="244"/>
      <c r="Q90" s="244"/>
      <c r="R90" s="244"/>
      <c r="S90" s="244"/>
      <c r="T90" s="24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6" t="s">
        <v>139</v>
      </c>
      <c r="AU90" s="246" t="s">
        <v>74</v>
      </c>
      <c r="AV90" s="13" t="s">
        <v>83</v>
      </c>
      <c r="AW90" s="13" t="s">
        <v>35</v>
      </c>
      <c r="AX90" s="13" t="s">
        <v>79</v>
      </c>
      <c r="AY90" s="246" t="s">
        <v>113</v>
      </c>
    </row>
    <row r="91" s="2" customFormat="1" ht="21.75" customHeight="1">
      <c r="A91" s="38"/>
      <c r="B91" s="39"/>
      <c r="C91" s="258" t="s">
        <v>114</v>
      </c>
      <c r="D91" s="258" t="s">
        <v>171</v>
      </c>
      <c r="E91" s="259" t="s">
        <v>548</v>
      </c>
      <c r="F91" s="260" t="s">
        <v>549</v>
      </c>
      <c r="G91" s="261" t="s">
        <v>119</v>
      </c>
      <c r="H91" s="262">
        <v>2</v>
      </c>
      <c r="I91" s="263"/>
      <c r="J91" s="264">
        <f>ROUND(I91*H91,2)</f>
        <v>0</v>
      </c>
      <c r="K91" s="260" t="s">
        <v>120</v>
      </c>
      <c r="L91" s="265"/>
      <c r="M91" s="266" t="s">
        <v>19</v>
      </c>
      <c r="N91" s="267" t="s">
        <v>45</v>
      </c>
      <c r="O91" s="84"/>
      <c r="P91" s="227">
        <f>O91*H91</f>
        <v>0</v>
      </c>
      <c r="Q91" s="227">
        <v>0</v>
      </c>
      <c r="R91" s="227">
        <f>Q91*H91</f>
        <v>0</v>
      </c>
      <c r="S91" s="227">
        <v>0</v>
      </c>
      <c r="T91" s="228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9" t="s">
        <v>163</v>
      </c>
      <c r="AT91" s="229" t="s">
        <v>171</v>
      </c>
      <c r="AU91" s="229" t="s">
        <v>74</v>
      </c>
      <c r="AY91" s="17" t="s">
        <v>113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17" t="s">
        <v>79</v>
      </c>
      <c r="BK91" s="230">
        <f>ROUND(I91*H91,2)</f>
        <v>0</v>
      </c>
      <c r="BL91" s="17" t="s">
        <v>121</v>
      </c>
      <c r="BM91" s="229" t="s">
        <v>550</v>
      </c>
    </row>
    <row r="92" s="2" customFormat="1">
      <c r="A92" s="38"/>
      <c r="B92" s="39"/>
      <c r="C92" s="40"/>
      <c r="D92" s="231" t="s">
        <v>123</v>
      </c>
      <c r="E92" s="40"/>
      <c r="F92" s="232" t="s">
        <v>549</v>
      </c>
      <c r="G92" s="40"/>
      <c r="H92" s="40"/>
      <c r="I92" s="136"/>
      <c r="J92" s="40"/>
      <c r="K92" s="40"/>
      <c r="L92" s="44"/>
      <c r="M92" s="233"/>
      <c r="N92" s="234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123</v>
      </c>
      <c r="AU92" s="17" t="s">
        <v>74</v>
      </c>
    </row>
    <row r="93" s="13" customFormat="1">
      <c r="A93" s="13"/>
      <c r="B93" s="236"/>
      <c r="C93" s="237"/>
      <c r="D93" s="231" t="s">
        <v>139</v>
      </c>
      <c r="E93" s="238" t="s">
        <v>19</v>
      </c>
      <c r="F93" s="239" t="s">
        <v>551</v>
      </c>
      <c r="G93" s="237"/>
      <c r="H93" s="240">
        <v>2</v>
      </c>
      <c r="I93" s="241"/>
      <c r="J93" s="237"/>
      <c r="K93" s="237"/>
      <c r="L93" s="242"/>
      <c r="M93" s="282"/>
      <c r="N93" s="283"/>
      <c r="O93" s="283"/>
      <c r="P93" s="283"/>
      <c r="Q93" s="283"/>
      <c r="R93" s="283"/>
      <c r="S93" s="283"/>
      <c r="T93" s="28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6" t="s">
        <v>139</v>
      </c>
      <c r="AU93" s="246" t="s">
        <v>74</v>
      </c>
      <c r="AV93" s="13" t="s">
        <v>83</v>
      </c>
      <c r="AW93" s="13" t="s">
        <v>35</v>
      </c>
      <c r="AX93" s="13" t="s">
        <v>79</v>
      </c>
      <c r="AY93" s="246" t="s">
        <v>113</v>
      </c>
    </row>
    <row r="94" s="2" customFormat="1" ht="6.96" customHeight="1">
      <c r="A94" s="38"/>
      <c r="B94" s="59"/>
      <c r="C94" s="60"/>
      <c r="D94" s="60"/>
      <c r="E94" s="60"/>
      <c r="F94" s="60"/>
      <c r="G94" s="60"/>
      <c r="H94" s="60"/>
      <c r="I94" s="166"/>
      <c r="J94" s="60"/>
      <c r="K94" s="60"/>
      <c r="L94" s="44"/>
      <c r="M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</sheetData>
  <sheetProtection sheet="1" autoFilter="0" formatColumns="0" formatRows="0" objects="1" scenarios="1" spinCount="100000" saltValue="m/JOgt+tlkVpOCCmiP5yHshmPURczNGPt2m5t1C5sghL3hAMIt1NAq4h5FTIasvgepgO78t+2PXj7JLAgDTtPQ==" hashValue="Yt9lJIqWbERbvsuaN2VZr0d/fb/sTz7GbJIccNoDGClmHc1K/7feLMq39y20+B2ixs8lh/bVGSNzKRI4hIPlLw==" algorithmName="SHA-512" password="CC35"/>
  <autoFilter ref="C78:K9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83</v>
      </c>
    </row>
    <row r="4" hidden="1" s="1" customFormat="1" ht="24.96" customHeight="1">
      <c r="B4" s="20"/>
      <c r="D4" s="132" t="s">
        <v>89</v>
      </c>
      <c r="I4" s="128"/>
      <c r="L4" s="20"/>
      <c r="M4" s="133" t="s">
        <v>10</v>
      </c>
      <c r="AT4" s="17" t="s">
        <v>4</v>
      </c>
    </row>
    <row r="5" hidden="1" s="1" customFormat="1" ht="6.96" customHeight="1">
      <c r="B5" s="20"/>
      <c r="I5" s="128"/>
      <c r="L5" s="20"/>
    </row>
    <row r="6" hidden="1" s="1" customFormat="1" ht="12" customHeight="1">
      <c r="B6" s="20"/>
      <c r="D6" s="134" t="s">
        <v>16</v>
      </c>
      <c r="I6" s="128"/>
      <c r="L6" s="20"/>
    </row>
    <row r="7" hidden="1" s="1" customFormat="1" ht="16.5" customHeight="1">
      <c r="B7" s="20"/>
      <c r="E7" s="135" t="str">
        <f>'Rekapitulace stavby'!K6</f>
        <v>Oprava výhybek v žst. Hoštka</v>
      </c>
      <c r="F7" s="134"/>
      <c r="G7" s="134"/>
      <c r="H7" s="134"/>
      <c r="I7" s="128"/>
      <c r="L7" s="20"/>
    </row>
    <row r="8" hidden="1" s="2" customFormat="1" ht="12" customHeight="1">
      <c r="A8" s="38"/>
      <c r="B8" s="44"/>
      <c r="C8" s="38"/>
      <c r="D8" s="134" t="s">
        <v>90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8" t="s">
        <v>552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12. 11. 2019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">
        <v>27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9" t="s">
        <v>28</v>
      </c>
      <c r="F15" s="38"/>
      <c r="G15" s="38"/>
      <c r="H15" s="38"/>
      <c r="I15" s="140" t="s">
        <v>29</v>
      </c>
      <c r="J15" s="139" t="s">
        <v>30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4" t="s">
        <v>31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29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4" t="s">
        <v>33</v>
      </c>
      <c r="E20" s="38"/>
      <c r="F20" s="38"/>
      <c r="G20" s="38"/>
      <c r="H20" s="38"/>
      <c r="I20" s="140" t="s">
        <v>26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29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4" t="s">
        <v>36</v>
      </c>
      <c r="E23" s="38"/>
      <c r="F23" s="38"/>
      <c r="G23" s="38"/>
      <c r="H23" s="38"/>
      <c r="I23" s="140" t="s">
        <v>26</v>
      </c>
      <c r="J23" s="139" t="s">
        <v>19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9" t="s">
        <v>37</v>
      </c>
      <c r="F24" s="38"/>
      <c r="G24" s="38"/>
      <c r="H24" s="38"/>
      <c r="I24" s="140" t="s">
        <v>29</v>
      </c>
      <c r="J24" s="139" t="s">
        <v>19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4" t="s">
        <v>38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83.25" customHeight="1">
      <c r="A27" s="142"/>
      <c r="B27" s="143"/>
      <c r="C27" s="142"/>
      <c r="D27" s="142"/>
      <c r="E27" s="144" t="s">
        <v>39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9" t="s">
        <v>40</v>
      </c>
      <c r="E30" s="38"/>
      <c r="F30" s="38"/>
      <c r="G30" s="38"/>
      <c r="H30" s="38"/>
      <c r="I30" s="136"/>
      <c r="J30" s="150">
        <f>ROUND(J79,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1" t="s">
        <v>42</v>
      </c>
      <c r="G32" s="38"/>
      <c r="H32" s="38"/>
      <c r="I32" s="152" t="s">
        <v>41</v>
      </c>
      <c r="J32" s="151" t="s">
        <v>43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44</v>
      </c>
      <c r="E33" s="134" t="s">
        <v>45</v>
      </c>
      <c r="F33" s="154">
        <f>ROUND((SUM(BE79:BE86)),  2)</f>
        <v>0</v>
      </c>
      <c r="G33" s="38"/>
      <c r="H33" s="38"/>
      <c r="I33" s="155">
        <v>0.20999999999999999</v>
      </c>
      <c r="J33" s="154">
        <f>ROUND(((SUM(BE79:BE86))*I33),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4" t="s">
        <v>46</v>
      </c>
      <c r="F34" s="154">
        <f>ROUND((SUM(BF79:BF86)),  2)</f>
        <v>0</v>
      </c>
      <c r="G34" s="38"/>
      <c r="H34" s="38"/>
      <c r="I34" s="155">
        <v>0.14999999999999999</v>
      </c>
      <c r="J34" s="154">
        <f>ROUND(((SUM(BF79:BF86))*I34),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47</v>
      </c>
      <c r="F35" s="154">
        <f>ROUND((SUM(BG79:BG86)),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48</v>
      </c>
      <c r="F36" s="154">
        <f>ROUND((SUM(BH79:BH86)),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49</v>
      </c>
      <c r="F37" s="154">
        <f>ROUND((SUM(BI79:BI86)),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70" t="str">
        <f>E7</f>
        <v>Oprava výhybek v žst. Hoštka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3 - VRN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žst. Hoštka</v>
      </c>
      <c r="G52" s="40"/>
      <c r="H52" s="40"/>
      <c r="I52" s="140" t="s">
        <v>23</v>
      </c>
      <c r="J52" s="72" t="str">
        <f>IF(J12="","",J12)</f>
        <v>12. 11. 2019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OŘ ÚNL, ST ÚNL</v>
      </c>
      <c r="G54" s="40"/>
      <c r="H54" s="40"/>
      <c r="I54" s="140" t="s">
        <v>33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140" t="s">
        <v>36</v>
      </c>
      <c r="J55" s="36" t="str">
        <f>E24</f>
        <v xml:space="preserve">Věra Trnková 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1" t="s">
        <v>93</v>
      </c>
      <c r="D57" s="172"/>
      <c r="E57" s="172"/>
      <c r="F57" s="172"/>
      <c r="G57" s="172"/>
      <c r="H57" s="172"/>
      <c r="I57" s="173"/>
      <c r="J57" s="174" t="s">
        <v>94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5" t="s">
        <v>72</v>
      </c>
      <c r="D59" s="40"/>
      <c r="E59" s="40"/>
      <c r="F59" s="40"/>
      <c r="G59" s="40"/>
      <c r="H59" s="40"/>
      <c r="I59" s="136"/>
      <c r="J59" s="102">
        <f>J79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hidden="1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136"/>
      <c r="J60" s="40"/>
      <c r="K60" s="40"/>
      <c r="L60" s="13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166"/>
      <c r="J61" s="60"/>
      <c r="K61" s="60"/>
      <c r="L61" s="13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/>
    <row r="63" hidden="1"/>
    <row r="64" hidden="1"/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169"/>
      <c r="J65" s="62"/>
      <c r="K65" s="62"/>
      <c r="L65" s="13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98</v>
      </c>
      <c r="D66" s="40"/>
      <c r="E66" s="40"/>
      <c r="F66" s="40"/>
      <c r="G66" s="40"/>
      <c r="H66" s="40"/>
      <c r="I66" s="136"/>
      <c r="J66" s="40"/>
      <c r="K66" s="40"/>
      <c r="L66" s="13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136"/>
      <c r="J67" s="40"/>
      <c r="K67" s="40"/>
      <c r="L67" s="13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136"/>
      <c r="J68" s="40"/>
      <c r="K68" s="40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6.5" customHeight="1">
      <c r="A69" s="38"/>
      <c r="B69" s="39"/>
      <c r="C69" s="40"/>
      <c r="D69" s="40"/>
      <c r="E69" s="170" t="str">
        <f>E7</f>
        <v>Oprava výhybek v žst. Hoštka</v>
      </c>
      <c r="F69" s="32"/>
      <c r="G69" s="32"/>
      <c r="H69" s="32"/>
      <c r="I69" s="136"/>
      <c r="J69" s="40"/>
      <c r="K69" s="4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90</v>
      </c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69" t="str">
        <f>E9</f>
        <v>3 - VRN</v>
      </c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21</v>
      </c>
      <c r="D73" s="40"/>
      <c r="E73" s="40"/>
      <c r="F73" s="27" t="str">
        <f>F12</f>
        <v>žst. Hoštka</v>
      </c>
      <c r="G73" s="40"/>
      <c r="H73" s="40"/>
      <c r="I73" s="140" t="s">
        <v>23</v>
      </c>
      <c r="J73" s="72" t="str">
        <f>IF(J12="","",J12)</f>
        <v>12. 11. 2019</v>
      </c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5.15" customHeight="1">
      <c r="A75" s="38"/>
      <c r="B75" s="39"/>
      <c r="C75" s="32" t="s">
        <v>25</v>
      </c>
      <c r="D75" s="40"/>
      <c r="E75" s="40"/>
      <c r="F75" s="27" t="str">
        <f>E15</f>
        <v>Správa železnic, OŘ ÚNL, ST ÚNL</v>
      </c>
      <c r="G75" s="40"/>
      <c r="H75" s="40"/>
      <c r="I75" s="140" t="s">
        <v>33</v>
      </c>
      <c r="J75" s="36" t="str">
        <f>E21</f>
        <v xml:space="preserve"> </v>
      </c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31</v>
      </c>
      <c r="D76" s="40"/>
      <c r="E76" s="40"/>
      <c r="F76" s="27" t="str">
        <f>IF(E18="","",E18)</f>
        <v>Vyplň údaj</v>
      </c>
      <c r="G76" s="40"/>
      <c r="H76" s="40"/>
      <c r="I76" s="140" t="s">
        <v>36</v>
      </c>
      <c r="J76" s="36" t="str">
        <f>E24</f>
        <v xml:space="preserve">Věra Trnková </v>
      </c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40"/>
      <c r="D77" s="40"/>
      <c r="E77" s="40"/>
      <c r="F77" s="40"/>
      <c r="G77" s="40"/>
      <c r="H77" s="40"/>
      <c r="I77" s="136"/>
      <c r="J77" s="40"/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1" customFormat="1" ht="29.28" customHeight="1">
      <c r="A78" s="190"/>
      <c r="B78" s="191"/>
      <c r="C78" s="192" t="s">
        <v>99</v>
      </c>
      <c r="D78" s="193" t="s">
        <v>59</v>
      </c>
      <c r="E78" s="193" t="s">
        <v>55</v>
      </c>
      <c r="F78" s="193" t="s">
        <v>56</v>
      </c>
      <c r="G78" s="193" t="s">
        <v>100</v>
      </c>
      <c r="H78" s="193" t="s">
        <v>101</v>
      </c>
      <c r="I78" s="194" t="s">
        <v>102</v>
      </c>
      <c r="J78" s="193" t="s">
        <v>94</v>
      </c>
      <c r="K78" s="195" t="s">
        <v>103</v>
      </c>
      <c r="L78" s="196"/>
      <c r="M78" s="92" t="s">
        <v>19</v>
      </c>
      <c r="N78" s="93" t="s">
        <v>44</v>
      </c>
      <c r="O78" s="93" t="s">
        <v>104</v>
      </c>
      <c r="P78" s="93" t="s">
        <v>105</v>
      </c>
      <c r="Q78" s="93" t="s">
        <v>106</v>
      </c>
      <c r="R78" s="93" t="s">
        <v>107</v>
      </c>
      <c r="S78" s="93" t="s">
        <v>108</v>
      </c>
      <c r="T78" s="94" t="s">
        <v>109</v>
      </c>
      <c r="U78" s="190"/>
      <c r="V78" s="190"/>
      <c r="W78" s="190"/>
      <c r="X78" s="190"/>
      <c r="Y78" s="190"/>
      <c r="Z78" s="190"/>
      <c r="AA78" s="190"/>
      <c r="AB78" s="190"/>
      <c r="AC78" s="190"/>
      <c r="AD78" s="190"/>
      <c r="AE78" s="190"/>
    </row>
    <row r="79" s="2" customFormat="1" ht="22.8" customHeight="1">
      <c r="A79" s="38"/>
      <c r="B79" s="39"/>
      <c r="C79" s="99" t="s">
        <v>110</v>
      </c>
      <c r="D79" s="40"/>
      <c r="E79" s="40"/>
      <c r="F79" s="40"/>
      <c r="G79" s="40"/>
      <c r="H79" s="40"/>
      <c r="I79" s="136"/>
      <c r="J79" s="197">
        <f>BK79</f>
        <v>0</v>
      </c>
      <c r="K79" s="40"/>
      <c r="L79" s="44"/>
      <c r="M79" s="95"/>
      <c r="N79" s="198"/>
      <c r="O79" s="96"/>
      <c r="P79" s="199">
        <f>SUM(P80:P86)</f>
        <v>0</v>
      </c>
      <c r="Q79" s="96"/>
      <c r="R79" s="199">
        <f>SUM(R80:R86)</f>
        <v>0</v>
      </c>
      <c r="S79" s="96"/>
      <c r="T79" s="200">
        <f>SUM(T80:T86)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7" t="s">
        <v>73</v>
      </c>
      <c r="AU79" s="17" t="s">
        <v>95</v>
      </c>
      <c r="BK79" s="201">
        <f>SUM(BK80:BK86)</f>
        <v>0</v>
      </c>
    </row>
    <row r="80" s="2" customFormat="1" ht="21.75" customHeight="1">
      <c r="A80" s="38"/>
      <c r="B80" s="39"/>
      <c r="C80" s="218" t="s">
        <v>79</v>
      </c>
      <c r="D80" s="218" t="s">
        <v>116</v>
      </c>
      <c r="E80" s="219" t="s">
        <v>553</v>
      </c>
      <c r="F80" s="220" t="s">
        <v>554</v>
      </c>
      <c r="G80" s="221" t="s">
        <v>555</v>
      </c>
      <c r="H80" s="222">
        <v>1</v>
      </c>
      <c r="I80" s="223"/>
      <c r="J80" s="224">
        <f>ROUND(I80*H80,2)</f>
        <v>0</v>
      </c>
      <c r="K80" s="220" t="s">
        <v>120</v>
      </c>
      <c r="L80" s="44"/>
      <c r="M80" s="225" t="s">
        <v>19</v>
      </c>
      <c r="N80" s="226" t="s">
        <v>45</v>
      </c>
      <c r="O80" s="84"/>
      <c r="P80" s="227">
        <f>O80*H80</f>
        <v>0</v>
      </c>
      <c r="Q80" s="227">
        <v>0</v>
      </c>
      <c r="R80" s="227">
        <f>Q80*H80</f>
        <v>0</v>
      </c>
      <c r="S80" s="227">
        <v>0</v>
      </c>
      <c r="T80" s="228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229" t="s">
        <v>121</v>
      </c>
      <c r="AT80" s="229" t="s">
        <v>116</v>
      </c>
      <c r="AU80" s="229" t="s">
        <v>74</v>
      </c>
      <c r="AY80" s="17" t="s">
        <v>113</v>
      </c>
      <c r="BE80" s="230">
        <f>IF(N80="základní",J80,0)</f>
        <v>0</v>
      </c>
      <c r="BF80" s="230">
        <f>IF(N80="snížená",J80,0)</f>
        <v>0</v>
      </c>
      <c r="BG80" s="230">
        <f>IF(N80="zákl. přenesená",J80,0)</f>
        <v>0</v>
      </c>
      <c r="BH80" s="230">
        <f>IF(N80="sníž. přenesená",J80,0)</f>
        <v>0</v>
      </c>
      <c r="BI80" s="230">
        <f>IF(N80="nulová",J80,0)</f>
        <v>0</v>
      </c>
      <c r="BJ80" s="17" t="s">
        <v>79</v>
      </c>
      <c r="BK80" s="230">
        <f>ROUND(I80*H80,2)</f>
        <v>0</v>
      </c>
      <c r="BL80" s="17" t="s">
        <v>121</v>
      </c>
      <c r="BM80" s="229" t="s">
        <v>556</v>
      </c>
    </row>
    <row r="81" s="2" customFormat="1">
      <c r="A81" s="38"/>
      <c r="B81" s="39"/>
      <c r="C81" s="40"/>
      <c r="D81" s="231" t="s">
        <v>123</v>
      </c>
      <c r="E81" s="40"/>
      <c r="F81" s="232" t="s">
        <v>554</v>
      </c>
      <c r="G81" s="40"/>
      <c r="H81" s="40"/>
      <c r="I81" s="136"/>
      <c r="J81" s="40"/>
      <c r="K81" s="40"/>
      <c r="L81" s="44"/>
      <c r="M81" s="233"/>
      <c r="N81" s="234"/>
      <c r="O81" s="84"/>
      <c r="P81" s="84"/>
      <c r="Q81" s="84"/>
      <c r="R81" s="84"/>
      <c r="S81" s="84"/>
      <c r="T81" s="85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123</v>
      </c>
      <c r="AU81" s="17" t="s">
        <v>74</v>
      </c>
    </row>
    <row r="82" s="2" customFormat="1" ht="21.75" customHeight="1">
      <c r="A82" s="38"/>
      <c r="B82" s="39"/>
      <c r="C82" s="218" t="s">
        <v>83</v>
      </c>
      <c r="D82" s="218" t="s">
        <v>116</v>
      </c>
      <c r="E82" s="219" t="s">
        <v>557</v>
      </c>
      <c r="F82" s="220" t="s">
        <v>558</v>
      </c>
      <c r="G82" s="221" t="s">
        <v>555</v>
      </c>
      <c r="H82" s="222">
        <v>1</v>
      </c>
      <c r="I82" s="223"/>
      <c r="J82" s="224">
        <f>ROUND(I82*H82,2)</f>
        <v>0</v>
      </c>
      <c r="K82" s="220" t="s">
        <v>120</v>
      </c>
      <c r="L82" s="44"/>
      <c r="M82" s="225" t="s">
        <v>19</v>
      </c>
      <c r="N82" s="226" t="s">
        <v>45</v>
      </c>
      <c r="O82" s="84"/>
      <c r="P82" s="227">
        <f>O82*H82</f>
        <v>0</v>
      </c>
      <c r="Q82" s="227">
        <v>0</v>
      </c>
      <c r="R82" s="227">
        <f>Q82*H82</f>
        <v>0</v>
      </c>
      <c r="S82" s="227">
        <v>0</v>
      </c>
      <c r="T82" s="228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29" t="s">
        <v>121</v>
      </c>
      <c r="AT82" s="229" t="s">
        <v>116</v>
      </c>
      <c r="AU82" s="229" t="s">
        <v>74</v>
      </c>
      <c r="AY82" s="17" t="s">
        <v>113</v>
      </c>
      <c r="BE82" s="230">
        <f>IF(N82="základní",J82,0)</f>
        <v>0</v>
      </c>
      <c r="BF82" s="230">
        <f>IF(N82="snížená",J82,0)</f>
        <v>0</v>
      </c>
      <c r="BG82" s="230">
        <f>IF(N82="zákl. přenesená",J82,0)</f>
        <v>0</v>
      </c>
      <c r="BH82" s="230">
        <f>IF(N82="sníž. přenesená",J82,0)</f>
        <v>0</v>
      </c>
      <c r="BI82" s="230">
        <f>IF(N82="nulová",J82,0)</f>
        <v>0</v>
      </c>
      <c r="BJ82" s="17" t="s">
        <v>79</v>
      </c>
      <c r="BK82" s="230">
        <f>ROUND(I82*H82,2)</f>
        <v>0</v>
      </c>
      <c r="BL82" s="17" t="s">
        <v>121</v>
      </c>
      <c r="BM82" s="229" t="s">
        <v>559</v>
      </c>
    </row>
    <row r="83" s="2" customFormat="1">
      <c r="A83" s="38"/>
      <c r="B83" s="39"/>
      <c r="C83" s="40"/>
      <c r="D83" s="231" t="s">
        <v>123</v>
      </c>
      <c r="E83" s="40"/>
      <c r="F83" s="232" t="s">
        <v>560</v>
      </c>
      <c r="G83" s="40"/>
      <c r="H83" s="40"/>
      <c r="I83" s="136"/>
      <c r="J83" s="40"/>
      <c r="K83" s="40"/>
      <c r="L83" s="44"/>
      <c r="M83" s="233"/>
      <c r="N83" s="234"/>
      <c r="O83" s="84"/>
      <c r="P83" s="84"/>
      <c r="Q83" s="84"/>
      <c r="R83" s="84"/>
      <c r="S83" s="84"/>
      <c r="T83" s="8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123</v>
      </c>
      <c r="AU83" s="17" t="s">
        <v>74</v>
      </c>
    </row>
    <row r="84" s="2" customFormat="1">
      <c r="A84" s="38"/>
      <c r="B84" s="39"/>
      <c r="C84" s="40"/>
      <c r="D84" s="231" t="s">
        <v>561</v>
      </c>
      <c r="E84" s="40"/>
      <c r="F84" s="235" t="s">
        <v>562</v>
      </c>
      <c r="G84" s="40"/>
      <c r="H84" s="40"/>
      <c r="I84" s="136"/>
      <c r="J84" s="40"/>
      <c r="K84" s="40"/>
      <c r="L84" s="44"/>
      <c r="M84" s="233"/>
      <c r="N84" s="234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561</v>
      </c>
      <c r="AU84" s="17" t="s">
        <v>74</v>
      </c>
    </row>
    <row r="85" s="2" customFormat="1" ht="55.5" customHeight="1">
      <c r="A85" s="38"/>
      <c r="B85" s="39"/>
      <c r="C85" s="218" t="s">
        <v>86</v>
      </c>
      <c r="D85" s="218" t="s">
        <v>116</v>
      </c>
      <c r="E85" s="219" t="s">
        <v>563</v>
      </c>
      <c r="F85" s="220" t="s">
        <v>564</v>
      </c>
      <c r="G85" s="221" t="s">
        <v>555</v>
      </c>
      <c r="H85" s="222">
        <v>1</v>
      </c>
      <c r="I85" s="223"/>
      <c r="J85" s="224">
        <f>ROUND(I85*H85,2)</f>
        <v>0</v>
      </c>
      <c r="K85" s="220" t="s">
        <v>120</v>
      </c>
      <c r="L85" s="44"/>
      <c r="M85" s="225" t="s">
        <v>19</v>
      </c>
      <c r="N85" s="226" t="s">
        <v>45</v>
      </c>
      <c r="O85" s="84"/>
      <c r="P85" s="227">
        <f>O85*H85</f>
        <v>0</v>
      </c>
      <c r="Q85" s="227">
        <v>0</v>
      </c>
      <c r="R85" s="227">
        <f>Q85*H85</f>
        <v>0</v>
      </c>
      <c r="S85" s="227">
        <v>0</v>
      </c>
      <c r="T85" s="228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29" t="s">
        <v>121</v>
      </c>
      <c r="AT85" s="229" t="s">
        <v>116</v>
      </c>
      <c r="AU85" s="229" t="s">
        <v>74</v>
      </c>
      <c r="AY85" s="17" t="s">
        <v>113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17" t="s">
        <v>79</v>
      </c>
      <c r="BK85" s="230">
        <f>ROUND(I85*H85,2)</f>
        <v>0</v>
      </c>
      <c r="BL85" s="17" t="s">
        <v>121</v>
      </c>
      <c r="BM85" s="229" t="s">
        <v>565</v>
      </c>
    </row>
    <row r="86" s="2" customFormat="1">
      <c r="A86" s="38"/>
      <c r="B86" s="39"/>
      <c r="C86" s="40"/>
      <c r="D86" s="231" t="s">
        <v>123</v>
      </c>
      <c r="E86" s="40"/>
      <c r="F86" s="232" t="s">
        <v>564</v>
      </c>
      <c r="G86" s="40"/>
      <c r="H86" s="40"/>
      <c r="I86" s="136"/>
      <c r="J86" s="40"/>
      <c r="K86" s="40"/>
      <c r="L86" s="44"/>
      <c r="M86" s="278"/>
      <c r="N86" s="279"/>
      <c r="O86" s="280"/>
      <c r="P86" s="280"/>
      <c r="Q86" s="280"/>
      <c r="R86" s="280"/>
      <c r="S86" s="280"/>
      <c r="T86" s="281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123</v>
      </c>
      <c r="AU86" s="17" t="s">
        <v>74</v>
      </c>
    </row>
    <row r="87" s="2" customFormat="1" ht="6.96" customHeight="1">
      <c r="A87" s="38"/>
      <c r="B87" s="59"/>
      <c r="C87" s="60"/>
      <c r="D87" s="60"/>
      <c r="E87" s="60"/>
      <c r="F87" s="60"/>
      <c r="G87" s="60"/>
      <c r="H87" s="60"/>
      <c r="I87" s="166"/>
      <c r="J87" s="60"/>
      <c r="K87" s="60"/>
      <c r="L87" s="44"/>
      <c r="M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</sheetData>
  <sheetProtection sheet="1" autoFilter="0" formatColumns="0" formatRows="0" objects="1" scenarios="1" spinCount="100000" saltValue="rQk5iMPt+YM0bWt/7t9RZWuA2atvt81c6IKMSF3N4U3LF01i2x9HL2ee2xpfQs6Gc3oml+eACdhwbshdh97ShQ==" hashValue="G3NxeMd+kEDiZrvJhO836PGTM+sGD3Dfc8J1aHY0QISspJTe/dHY3VB/AWgt6vUjPxXj9ZTtyDEWAca2tZILSQ==" algorithmName="SHA-512" password="CC35"/>
  <autoFilter ref="C78:K86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2020-04-14T12:45:58Z</dcterms:created>
  <dcterms:modified xsi:type="dcterms:W3CDTF">2020-04-14T12:46:03Z</dcterms:modified>
</cp:coreProperties>
</file>